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0455" windowHeight="4875" firstSheet="1" activeTab="1"/>
  </bookViews>
  <sheets>
    <sheet name="Measurment" sheetId="7" state="hidden" r:id="rId1"/>
    <sheet name="Abstract sheet" sheetId="8" r:id="rId2"/>
    <sheet name="ws &amp; sf" sheetId="14" r:id="rId3"/>
  </sheets>
  <calcPr calcId="124519"/>
</workbook>
</file>

<file path=xl/calcChain.xml><?xml version="1.0" encoding="utf-8"?>
<calcChain xmlns="http://schemas.openxmlformats.org/spreadsheetml/2006/main">
  <c r="F18" i="8"/>
  <c r="F19"/>
  <c r="F20"/>
  <c r="F21"/>
  <c r="F22"/>
  <c r="F23"/>
  <c r="F24"/>
  <c r="F25"/>
  <c r="F26"/>
  <c r="F27"/>
  <c r="F28"/>
  <c r="F29"/>
  <c r="F34"/>
  <c r="F35"/>
  <c r="F36"/>
  <c r="F39"/>
  <c r="F42"/>
  <c r="F44"/>
  <c r="F46"/>
  <c r="F49"/>
  <c r="I25" i="7"/>
  <c r="I7"/>
  <c r="H7" s="1"/>
  <c r="F50" i="8" l="1"/>
  <c r="F30"/>
  <c r="I32" i="7"/>
  <c r="H32" s="1"/>
  <c r="I31"/>
  <c r="H31" s="1"/>
  <c r="H28"/>
  <c r="H25"/>
  <c r="I24"/>
  <c r="H24" s="1"/>
  <c r="H21"/>
  <c r="H20"/>
  <c r="H22" s="1"/>
  <c r="H17"/>
  <c r="H16"/>
  <c r="H29" l="1"/>
  <c r="H33"/>
  <c r="C12" i="8"/>
  <c r="F12" s="1"/>
  <c r="H26" i="7"/>
  <c r="H18"/>
  <c r="C41" i="14" l="1"/>
  <c r="C10" i="8"/>
  <c r="C11"/>
  <c r="F11" s="1"/>
  <c r="C8"/>
  <c r="C9"/>
  <c r="C40" i="14"/>
  <c r="C42" l="1"/>
  <c r="F9" i="8"/>
  <c r="F10"/>
  <c r="F8"/>
  <c r="H8" i="7" l="1"/>
  <c r="C5" i="8" l="1"/>
  <c r="F5" s="1"/>
  <c r="H10" i="7" l="1"/>
  <c r="H11" s="1"/>
  <c r="H13"/>
  <c r="H14" s="1"/>
  <c r="C7" i="8" l="1"/>
  <c r="F7" s="1"/>
  <c r="C6"/>
  <c r="F6" l="1"/>
  <c r="F13" s="1"/>
</calcChain>
</file>

<file path=xl/sharedStrings.xml><?xml version="1.0" encoding="utf-8"?>
<sst xmlns="http://schemas.openxmlformats.org/spreadsheetml/2006/main" count="135" uniqueCount="76">
  <si>
    <t>S.NO.</t>
  </si>
  <si>
    <t>ITEM OF WORK</t>
  </si>
  <si>
    <t>AMOUNT.</t>
  </si>
  <si>
    <t>P%Cft</t>
  </si>
  <si>
    <t>P%Sft</t>
  </si>
  <si>
    <t>Abstract Sheet.</t>
  </si>
  <si>
    <t>S.,NO</t>
  </si>
  <si>
    <t>QUANTITY</t>
  </si>
  <si>
    <t xml:space="preserve">RATE </t>
  </si>
  <si>
    <t xml:space="preserve">UNIT </t>
  </si>
  <si>
    <t>AMOUNT</t>
  </si>
  <si>
    <t>Each</t>
  </si>
  <si>
    <t>Applying floating coat of cement 1/32" thick SINO:14 P-52</t>
  </si>
  <si>
    <t>Laying Flooring with approved glazed tile  1/4" th  laid in white SINO: 24 P-42</t>
  </si>
  <si>
    <t>White Glazed tile 1/4" thick in dado jointed SINO: 37 P-44</t>
  </si>
  <si>
    <t>TOTAL</t>
  </si>
  <si>
    <t>S#</t>
  </si>
  <si>
    <t>Item of Work</t>
  </si>
  <si>
    <t>NO:</t>
  </si>
  <si>
    <t>Length</t>
  </si>
  <si>
    <t>Bredth</t>
  </si>
  <si>
    <t>Height</t>
  </si>
  <si>
    <t>Quantity</t>
  </si>
  <si>
    <t>Total</t>
  </si>
  <si>
    <t>Cement plaster 3/4" thick upto 12" ft height S.I.No. 13 (b) P-51</t>
  </si>
  <si>
    <t>Internal W/S&amp;S/F</t>
  </si>
  <si>
    <t>ITEM OF WORK.</t>
  </si>
  <si>
    <t>QTY</t>
  </si>
  <si>
    <t>Prft</t>
  </si>
  <si>
    <t>Each.</t>
  </si>
  <si>
    <t>P/F in position nyloon connections complete with 1/2" dia brass stop cock with pair of brass nuts and lining joints to nyloon connection (S.I.No.23.P.6 ).</t>
  </si>
  <si>
    <t>S/F bath room accessories set (07) piece i/c towel rod, brush holder, shelf tray of approved design I/C cost of screws and nuts etc complete master brand.( S.I.No. 23.P.No. 19 )..</t>
  </si>
  <si>
    <r>
      <t xml:space="preserve">Wash basin mixture of superior quality  with with c,p head 1/2" dia </t>
    </r>
    <r>
      <rPr>
        <b/>
        <sz val="10"/>
        <rFont val="Arial"/>
        <family val="2"/>
      </rPr>
      <t>SINO:14P-19</t>
    </r>
  </si>
  <si>
    <t>S/Fixing CP Muslim shower with double bib cock and ring pipe etc complete  SINO: 19 P-19</t>
  </si>
  <si>
    <t>S/Fixing conceiles stop cock of superor quality with c.p head 1/2" dia SINO: 11(b) p-18</t>
  </si>
  <si>
    <t>Supplying and Fixing in position C.P bib cock (b) 3/4" cp Bib cock standard pattern SINO:2(b) P-16</t>
  </si>
  <si>
    <t>P/Fixing 6"x2 or 6"x3" C.I Floor Trape of the approved selt cleaning design with a C.I screwd down grating with or with out vent aram complete SINO:20 P-6</t>
  </si>
  <si>
    <r>
      <t xml:space="preserve">S/F UPVC soil &amp; vent pipe AGM make of approverd qulaity on walls &amp; in C.C flooring working upto 90 Ft height jointing with UPVC fitting by using approved paste/ solution making good etc in complete as per instruction of Engineer Incharge rate i/.c all cost of labour material cartage scaffolding jhoola etc complete.  </t>
    </r>
    <r>
      <rPr>
        <b/>
        <sz val="10"/>
        <rFont val="Arial"/>
        <family val="2"/>
      </rPr>
      <t>RA Attached</t>
    </r>
  </si>
  <si>
    <t>Measurment Sheet</t>
  </si>
  <si>
    <t>Cement Concrete Plain i/c  Plasing Compacting ,curing complete SINo: 5(f) P-15</t>
  </si>
  <si>
    <r>
      <t xml:space="preserve">                               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u/>
        <sz val="12"/>
        <color theme="1"/>
        <rFont val="Calibri"/>
        <family val="2"/>
        <scheme val="minor"/>
      </rPr>
      <t>GENERAL  ABSTRACT</t>
    </r>
  </si>
  <si>
    <r>
      <t xml:space="preserve">                        </t>
    </r>
    <r>
      <rPr>
        <b/>
        <u/>
        <sz val="11"/>
        <color theme="1"/>
        <rFont val="Calibri"/>
        <family val="2"/>
        <scheme val="minor"/>
      </rPr>
      <t xml:space="preserve">         Total                                               RS:</t>
    </r>
  </si>
  <si>
    <t>(a) Shedule Items</t>
  </si>
  <si>
    <t>Same Qty of item no:  1 as above</t>
  </si>
  <si>
    <t>Providing and fixing orisa type white colour glazed earthern were W.C pan low level flush tank of 3 gallons capacity of approved quality i/c making requisite number of holes in wall plinth &amp; floor and making good in c.c1:2:4 (A) W.C pan with orisa type 23" wit plastic of low down 3 gallons C.I trap &amp; C.I thumble Superior quality (S.I.NO. (3) (a) (i) p.No. 02   ).</t>
  </si>
  <si>
    <t xml:space="preserve">P/F 24x18" lavaratory basin in white glazed earthern were complete i/c the cost of W.I or C.I entilever brackets 6inch built into walls and painted white or or two coats after a primary coat of red lead paint a piar of 1/2" dia rubber plug and chrome pated brass chain 1-1/4"  dia malloable iron or brass unions and making requisite number of holes in walls pipe connections and making good in c.c 1:2:4 ( S.I.No         P.No.          ).  </t>
  </si>
  <si>
    <r>
      <t xml:space="preserve">Add: extra for labour for providing &amp; fixing of earthern were pedestal white or coloured glazed foreign or equivalent </t>
    </r>
    <r>
      <rPr>
        <b/>
        <sz val="10"/>
        <rFont val="Arial"/>
        <family val="2"/>
      </rPr>
      <t xml:space="preserve">S.I.No  9 P.No. 03 </t>
    </r>
  </si>
  <si>
    <t xml:space="preserve">P/F UPVC Fitting of schedule 40 (E)  AGM or pak arab make in/c jointing with PVC solvent / JTC solution and fixing at any height / floor using jhoola or long laddar in horizental or vertical pipe as  </t>
  </si>
  <si>
    <t>directed by the Engineer Incharge,</t>
  </si>
  <si>
    <t>plain Elbow 4'dia.</t>
  </si>
  <si>
    <t xml:space="preserve">P/F UPVC Fitting of schedule 40 (E) AGM or pak arab make in/c jointing with PVC solvent / JTC solution and fixing at any height / floor using jhoola or long laddar in horizental or vertical pipe as  </t>
  </si>
  <si>
    <t>Dismentling of Glazed or encaustic tile (sino:55 P-13)</t>
  </si>
  <si>
    <t>Tiolet VIP NO: 3</t>
  </si>
  <si>
    <t>Tiolet VIP NO: 4</t>
  </si>
  <si>
    <t>(7+9)</t>
  </si>
  <si>
    <t>S/Fixing in Position Aluminium Chanals framming for hinged doors or alcop (SINO: 83(b)P-107</t>
  </si>
  <si>
    <t>Tiolet VIP NO: 3        D</t>
  </si>
  <si>
    <t>(16.0+12.0)</t>
  </si>
  <si>
    <r>
      <t xml:space="preserve">P/Fixing Fiber sheet wall panals of superior quality fixing with screws on vertical walls complete in all respect as desired at site.                                </t>
    </r>
    <r>
      <rPr>
        <b/>
        <sz val="12"/>
        <color theme="1"/>
        <rFont val="Calibri"/>
        <family val="2"/>
        <scheme val="minor"/>
      </rPr>
      <t>( R A Attached)</t>
    </r>
  </si>
  <si>
    <t>PSft</t>
  </si>
  <si>
    <t>c) 1-1/2" dia pipe   1x90=90</t>
  </si>
  <si>
    <t xml:space="preserve">                        (1)   Schedule Items                             RS:</t>
  </si>
  <si>
    <r>
      <t xml:space="preserve">                        </t>
    </r>
    <r>
      <rPr>
        <u/>
        <sz val="11"/>
        <color theme="1"/>
        <rFont val="Calibri"/>
        <family val="2"/>
        <scheme val="minor"/>
      </rPr>
      <t>(2)   Non-Schedule Items                    RS:</t>
    </r>
  </si>
  <si>
    <t>NAME OF WORK:-     M&amp;R To Rest House at Moro</t>
  </si>
  <si>
    <t>Tiolet VIP NO: 3 wc</t>
  </si>
  <si>
    <t xml:space="preserve">Tiolet VIP NO: 3   </t>
  </si>
  <si>
    <t>(14+12)</t>
  </si>
  <si>
    <t xml:space="preserve">b) 3/4" dia Pipe     1x70 =70     </t>
  </si>
  <si>
    <t>d)   4" dia              1x40</t>
  </si>
  <si>
    <t>Plain -Tee  4"dia.   1x1=1</t>
  </si>
  <si>
    <t>Jubilee Clip.     1 x4=4</t>
  </si>
  <si>
    <t>4" dia Cowel.       1x1</t>
  </si>
  <si>
    <r>
      <t xml:space="preserve">P/Fixing Fiber sheet wall panals of superior quality fixing with screws on vertical walls complete in all respect as desired at site.  </t>
    </r>
    <r>
      <rPr>
        <b/>
        <sz val="10"/>
        <color theme="1"/>
        <rFont val="Calibri"/>
        <family val="2"/>
        <scheme val="minor"/>
      </rPr>
      <t>( R A Attached)</t>
    </r>
  </si>
  <si>
    <t xml:space="preserve">plug Elbow.       </t>
  </si>
  <si>
    <r>
      <t xml:space="preserve"> P/F chamber 15x9" inside daimension 24" deep for house meters with 6" thick c.c1:3:6 Block set 1:6 cement mortor 6"thick c.c 1:4:8 in foundation 1/.2" thick </t>
    </r>
    <r>
      <rPr>
        <b/>
        <sz val="9"/>
        <rFont val="Arial"/>
        <family val="2"/>
      </rPr>
      <t>SINO: 1 P-20</t>
    </r>
    <r>
      <rPr>
        <sz val="9"/>
        <rFont val="Arial"/>
        <family val="2"/>
      </rPr>
      <t xml:space="preserve">  </t>
    </r>
  </si>
  <si>
    <t>P/Fixing 6"x4" cc gully trape with 4" outlet complete with 4" thick 1:2:4 cc for bed and 1/2" thick cement Plaster 1:3 to kerb C.I grating  6"x6" and with RCC Cover (S:1 (ii) P-23)</t>
  </si>
</sst>
</file>

<file path=xl/styles.xml><?xml version="1.0" encoding="utf-8"?>
<styleSheet xmlns="http://schemas.openxmlformats.org/spreadsheetml/2006/main">
  <numFmts count="1">
    <numFmt numFmtId="164" formatCode="0.000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u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3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/>
    <xf numFmtId="0" fontId="4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justify" vertical="top"/>
    </xf>
    <xf numFmtId="0" fontId="7" fillId="0" borderId="0" xfId="0" applyFont="1"/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justify" vertical="top" wrapText="1"/>
    </xf>
    <xf numFmtId="0" fontId="8" fillId="0" borderId="0" xfId="0" applyFont="1" applyAlignment="1">
      <alignment horizontal="center" vertical="center"/>
    </xf>
    <xf numFmtId="0" fontId="0" fillId="0" borderId="9" xfId="0" applyBorder="1"/>
    <xf numFmtId="0" fontId="8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1" fontId="0" fillId="0" borderId="0" xfId="0" applyNumberFormat="1" applyFont="1" applyAlignment="1">
      <alignment horizontal="left"/>
    </xf>
    <xf numFmtId="1" fontId="12" fillId="0" borderId="0" xfId="0" applyNumberFormat="1" applyFont="1" applyAlignment="1">
      <alignment horizontal="left"/>
    </xf>
    <xf numFmtId="1" fontId="13" fillId="0" borderId="0" xfId="0" applyNumberFormat="1" applyFont="1" applyAlignment="1">
      <alignment horizontal="left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1" fontId="10" fillId="0" borderId="12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justify" vertical="top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9" fillId="0" borderId="4" xfId="0" applyFont="1" applyBorder="1" applyAlignment="1">
      <alignment horizontal="justify" vertical="top" wrapText="1"/>
    </xf>
    <xf numFmtId="1" fontId="9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justify" vertical="top"/>
    </xf>
    <xf numFmtId="0" fontId="9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1" fontId="10" fillId="0" borderId="15" xfId="0" applyNumberFormat="1" applyFont="1" applyBorder="1" applyAlignment="1">
      <alignment horizontal="center"/>
    </xf>
    <xf numFmtId="0" fontId="0" fillId="0" borderId="4" xfId="0" applyFont="1" applyBorder="1"/>
    <xf numFmtId="0" fontId="0" fillId="0" borderId="4" xfId="0" applyFon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6" fillId="0" borderId="4" xfId="0" applyFont="1" applyBorder="1" applyAlignment="1">
      <alignment horizontal="justify" vertical="top"/>
    </xf>
    <xf numFmtId="0" fontId="1" fillId="0" borderId="4" xfId="0" applyFont="1" applyBorder="1" applyAlignment="1">
      <alignment horizontal="justify" vertical="top"/>
    </xf>
    <xf numFmtId="1" fontId="8" fillId="0" borderId="4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2" fontId="3" fillId="0" borderId="5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7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wrapText="1"/>
    </xf>
    <xf numFmtId="2" fontId="3" fillId="0" borderId="0" xfId="0" applyNumberFormat="1" applyFont="1" applyBorder="1" applyAlignment="1">
      <alignment horizontal="center"/>
    </xf>
    <xf numFmtId="2" fontId="7" fillId="0" borderId="0" xfId="0" applyNumberFormat="1" applyFont="1"/>
    <xf numFmtId="2" fontId="3" fillId="0" borderId="5" xfId="0" applyNumberFormat="1" applyFont="1" applyBorder="1"/>
    <xf numFmtId="2" fontId="3" fillId="0" borderId="6" xfId="0" applyNumberFormat="1" applyFont="1" applyBorder="1"/>
    <xf numFmtId="0" fontId="3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justify" vertical="top"/>
    </xf>
    <xf numFmtId="0" fontId="3" fillId="0" borderId="4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5" fillId="0" borderId="5" xfId="0" applyFont="1" applyFill="1" applyBorder="1"/>
    <xf numFmtId="0" fontId="15" fillId="0" borderId="6" xfId="0" applyFont="1" applyFill="1" applyBorder="1"/>
    <xf numFmtId="1" fontId="15" fillId="0" borderId="7" xfId="0" applyNumberFormat="1" applyFont="1" applyFill="1" applyBorder="1"/>
    <xf numFmtId="0" fontId="6" fillId="0" borderId="4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top" wrapText="1"/>
    </xf>
    <xf numFmtId="0" fontId="6" fillId="0" borderId="4" xfId="0" applyFont="1" applyBorder="1" applyAlignment="1">
      <alignment wrapText="1"/>
    </xf>
    <xf numFmtId="0" fontId="17" fillId="0" borderId="4" xfId="0" applyFont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1991703</xdr:colOff>
      <xdr:row>30</xdr:row>
      <xdr:rowOff>0</xdr:rowOff>
    </xdr:from>
    <xdr:ext cx="184730" cy="242631"/>
    <xdr:sp macro="" textlink="">
      <xdr:nvSpPr>
        <xdr:cNvPr id="3" name="TextBox 2"/>
        <xdr:cNvSpPr txBox="1"/>
      </xdr:nvSpPr>
      <xdr:spPr>
        <a:xfrm>
          <a:off x="2248878" y="20297775"/>
          <a:ext cx="184730" cy="2426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en-US" sz="1000" b="1" i="0">
            <a:latin typeface="Cambria Math" panose="02040503050406030204" pitchFamily="18" charset="0"/>
            <a:ea typeface="Cambria Math" panose="02040503050406030204" pitchFamily="18" charset="0"/>
            <a:cs typeface="Aharoni" panose="02010803020104030203" pitchFamily="2" charset="-79"/>
          </a:endParaRPr>
        </a:p>
      </xdr:txBody>
    </xdr:sp>
    <xdr:clientData/>
  </xdr:oneCellAnchor>
  <xdr:oneCellAnchor>
    <xdr:from>
      <xdr:col>7</xdr:col>
      <xdr:colOff>0</xdr:colOff>
      <xdr:row>29</xdr:row>
      <xdr:rowOff>0</xdr:rowOff>
    </xdr:from>
    <xdr:ext cx="184731" cy="302840"/>
    <xdr:sp macro="" textlink="">
      <xdr:nvSpPr>
        <xdr:cNvPr id="4" name="TextBox 3"/>
        <xdr:cNvSpPr txBox="1"/>
      </xdr:nvSpPr>
      <xdr:spPr>
        <a:xfrm>
          <a:off x="5105400" y="63150750"/>
          <a:ext cx="184731" cy="302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400" b="1" i="0">
            <a:latin typeface="Cambria Math" panose="02040503050406030204" pitchFamily="18" charset="0"/>
            <a:ea typeface="Cambria Math" panose="02040503050406030204" pitchFamily="18" charset="0"/>
          </a:endParaRPr>
        </a:p>
      </xdr:txBody>
    </xdr:sp>
    <xdr:clientData/>
  </xdr:oneCellAnchor>
  <xdr:oneCellAnchor>
    <xdr:from>
      <xdr:col>6</xdr:col>
      <xdr:colOff>976</xdr:colOff>
      <xdr:row>30</xdr:row>
      <xdr:rowOff>0</xdr:rowOff>
    </xdr:from>
    <xdr:ext cx="184731" cy="242631"/>
    <xdr:sp macro="" textlink="">
      <xdr:nvSpPr>
        <xdr:cNvPr id="5" name="TextBox 4"/>
        <xdr:cNvSpPr txBox="1"/>
      </xdr:nvSpPr>
      <xdr:spPr>
        <a:xfrm>
          <a:off x="4649176" y="20307300"/>
          <a:ext cx="184731" cy="2426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en-US" sz="1000" b="1" i="0">
            <a:latin typeface="Cambria Math" panose="02040503050406030204" pitchFamily="18" charset="0"/>
            <a:ea typeface="Cambria Math" panose="02040503050406030204" pitchFamily="18" charset="0"/>
            <a:cs typeface="Aharoni" panose="02010803020104030203" pitchFamily="2" charset="-79"/>
          </a:endParaRPr>
        </a:p>
      </xdr:txBody>
    </xdr:sp>
    <xdr:clientData/>
  </xdr:oneCellAnchor>
  <xdr:oneCellAnchor>
    <xdr:from>
      <xdr:col>1</xdr:col>
      <xdr:colOff>1991703</xdr:colOff>
      <xdr:row>32</xdr:row>
      <xdr:rowOff>0</xdr:rowOff>
    </xdr:from>
    <xdr:ext cx="184730" cy="242631"/>
    <xdr:sp macro="" textlink="">
      <xdr:nvSpPr>
        <xdr:cNvPr id="6" name="TextBox 5"/>
        <xdr:cNvSpPr txBox="1"/>
      </xdr:nvSpPr>
      <xdr:spPr>
        <a:xfrm>
          <a:off x="2258403" y="17628870"/>
          <a:ext cx="184730" cy="2426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en-US" sz="1000" b="1" i="0">
            <a:latin typeface="Cambria Math" panose="02040503050406030204" pitchFamily="18" charset="0"/>
            <a:ea typeface="Cambria Math" panose="02040503050406030204" pitchFamily="18" charset="0"/>
            <a:cs typeface="Aharoni" panose="02010803020104030203" pitchFamily="2" charset="-79"/>
          </a:endParaRPr>
        </a:p>
      </xdr:txBody>
    </xdr:sp>
    <xdr:clientData/>
  </xdr:oneCellAnchor>
  <xdr:oneCellAnchor>
    <xdr:from>
      <xdr:col>6</xdr:col>
      <xdr:colOff>976</xdr:colOff>
      <xdr:row>32</xdr:row>
      <xdr:rowOff>0</xdr:rowOff>
    </xdr:from>
    <xdr:ext cx="184731" cy="242631"/>
    <xdr:sp macro="" textlink="">
      <xdr:nvSpPr>
        <xdr:cNvPr id="7" name="TextBox 6"/>
        <xdr:cNvSpPr txBox="1"/>
      </xdr:nvSpPr>
      <xdr:spPr>
        <a:xfrm>
          <a:off x="4771096" y="17638395"/>
          <a:ext cx="184731" cy="2426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en-US" sz="1000" b="1" i="0">
            <a:latin typeface="Cambria Math" panose="02040503050406030204" pitchFamily="18" charset="0"/>
            <a:ea typeface="Cambria Math" panose="02040503050406030204" pitchFamily="18" charset="0"/>
            <a:cs typeface="Aharoni" panose="02010803020104030203" pitchFamily="2" charset="-79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882591</xdr:colOff>
      <xdr:row>53</xdr:row>
      <xdr:rowOff>99060</xdr:rowOff>
    </xdr:from>
    <xdr:ext cx="960199" cy="242631"/>
    <xdr:sp macro="" textlink="">
      <xdr:nvSpPr>
        <xdr:cNvPr id="3" name="TextBox 2"/>
        <xdr:cNvSpPr txBox="1"/>
      </xdr:nvSpPr>
      <xdr:spPr>
        <a:xfrm>
          <a:off x="1244541" y="22073235"/>
          <a:ext cx="960199" cy="2426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US" sz="1000" b="1" i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CONTRACTOR</a:t>
          </a:r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302840"/>
    <xdr:sp macro="" textlink="">
      <xdr:nvSpPr>
        <xdr:cNvPr id="4" name="TextBox 3"/>
        <xdr:cNvSpPr txBox="1"/>
      </xdr:nvSpPr>
      <xdr:spPr>
        <a:xfrm>
          <a:off x="5105400" y="63150750"/>
          <a:ext cx="184731" cy="302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400" b="1" i="0">
            <a:latin typeface="Cambria Math" panose="02040503050406030204" pitchFamily="18" charset="0"/>
            <a:ea typeface="Cambria Math" panose="02040503050406030204" pitchFamily="18" charset="0"/>
          </a:endParaRPr>
        </a:p>
      </xdr:txBody>
    </xdr:sp>
    <xdr:clientData/>
  </xdr:oneCellAnchor>
  <xdr:oneCellAnchor>
    <xdr:from>
      <xdr:col>2</xdr:col>
      <xdr:colOff>648180</xdr:colOff>
      <xdr:row>53</xdr:row>
      <xdr:rowOff>160020</xdr:rowOff>
    </xdr:from>
    <xdr:ext cx="2060244" cy="543226"/>
    <xdr:sp macro="" textlink="">
      <xdr:nvSpPr>
        <xdr:cNvPr id="5" name="TextBox 4"/>
        <xdr:cNvSpPr txBox="1"/>
      </xdr:nvSpPr>
      <xdr:spPr>
        <a:xfrm>
          <a:off x="4199100" y="6614160"/>
          <a:ext cx="2060244" cy="5432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US" sz="1000" b="1" i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EXECUTIVE ENGINEER </a:t>
          </a:r>
        </a:p>
        <a:p>
          <a:pPr algn="ctr"/>
          <a:r>
            <a:rPr lang="en-US" sz="1000" b="1" i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PROVINCIAL BUILDINGS DIVISION</a:t>
          </a:r>
        </a:p>
        <a:p>
          <a:pPr algn="ctr"/>
          <a:r>
            <a:rPr lang="en-US" sz="1000" b="1" i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SHAHEED BENAZIR</a:t>
          </a:r>
          <a:r>
            <a:rPr lang="en-US" sz="1000" b="1" i="0" baseline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 ABAD</a:t>
          </a:r>
          <a:endParaRPr lang="en-US" sz="1000" b="1" i="0">
            <a:latin typeface="Cambria Math" panose="02040503050406030204" pitchFamily="18" charset="0"/>
            <a:ea typeface="Cambria Math" panose="02040503050406030204" pitchFamily="18" charset="0"/>
            <a:cs typeface="Aharoni" panose="02010803020104030203" pitchFamily="2" charset="-79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49</xdr:row>
      <xdr:rowOff>160020</xdr:rowOff>
    </xdr:from>
    <xdr:ext cx="1201226" cy="272703"/>
    <xdr:sp macro="" textlink="">
      <xdr:nvSpPr>
        <xdr:cNvPr id="2" name="TextBox 1"/>
        <xdr:cNvSpPr txBox="1"/>
      </xdr:nvSpPr>
      <xdr:spPr>
        <a:xfrm>
          <a:off x="0" y="20048220"/>
          <a:ext cx="1201226" cy="272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200" b="1" i="0">
              <a:latin typeface="Cambria Math" panose="02040503050406030204" pitchFamily="18" charset="0"/>
              <a:ea typeface="Cambria Math" panose="02040503050406030204" pitchFamily="18" charset="0"/>
            </a:rPr>
            <a:t>SUB-ENGINEER</a:t>
          </a:r>
        </a:p>
      </xdr:txBody>
    </xdr:sp>
    <xdr:clientData/>
  </xdr:oneCellAnchor>
  <xdr:oneCellAnchor>
    <xdr:from>
      <xdr:col>1</xdr:col>
      <xdr:colOff>1147386</xdr:colOff>
      <xdr:row>49</xdr:row>
      <xdr:rowOff>32385</xdr:rowOff>
    </xdr:from>
    <xdr:ext cx="2322944" cy="543226"/>
    <xdr:sp macro="" textlink="">
      <xdr:nvSpPr>
        <xdr:cNvPr id="3" name="TextBox 2"/>
        <xdr:cNvSpPr txBox="1"/>
      </xdr:nvSpPr>
      <xdr:spPr>
        <a:xfrm>
          <a:off x="1421706" y="19920585"/>
          <a:ext cx="2322944" cy="5432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US" sz="1000" b="1" i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ASSISTANT ENGINEER </a:t>
          </a:r>
        </a:p>
        <a:p>
          <a:pPr algn="ctr"/>
          <a:r>
            <a:rPr lang="en-US" sz="1000" b="1" i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PROVINCIAL BUILDINGS SUB-DIVISION</a:t>
          </a:r>
        </a:p>
        <a:p>
          <a:pPr algn="ctr"/>
          <a:r>
            <a:rPr lang="en-US" sz="1000" b="1" i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NAUSHAHRO FEROZE</a:t>
          </a:r>
        </a:p>
      </xdr:txBody>
    </xdr:sp>
    <xdr:clientData/>
  </xdr:oneCellAnchor>
  <xdr:oneCellAnchor>
    <xdr:from>
      <xdr:col>7</xdr:col>
      <xdr:colOff>0</xdr:colOff>
      <xdr:row>40</xdr:row>
      <xdr:rowOff>0</xdr:rowOff>
    </xdr:from>
    <xdr:ext cx="184731" cy="302840"/>
    <xdr:sp macro="" textlink="">
      <xdr:nvSpPr>
        <xdr:cNvPr id="4" name="TextBox 3"/>
        <xdr:cNvSpPr txBox="1"/>
      </xdr:nvSpPr>
      <xdr:spPr>
        <a:xfrm>
          <a:off x="6507480" y="18821400"/>
          <a:ext cx="184731" cy="302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400" b="1" i="0">
            <a:latin typeface="Cambria Math" panose="02040503050406030204" pitchFamily="18" charset="0"/>
            <a:ea typeface="Cambria Math" panose="02040503050406030204" pitchFamily="18" charset="0"/>
          </a:endParaRPr>
        </a:p>
      </xdr:txBody>
    </xdr:sp>
    <xdr:clientData/>
  </xdr:oneCellAnchor>
  <xdr:oneCellAnchor>
    <xdr:from>
      <xdr:col>3</xdr:col>
      <xdr:colOff>78585</xdr:colOff>
      <xdr:row>49</xdr:row>
      <xdr:rowOff>38100</xdr:rowOff>
    </xdr:from>
    <xdr:ext cx="2060244" cy="543226"/>
    <xdr:sp macro="" textlink="">
      <xdr:nvSpPr>
        <xdr:cNvPr id="5" name="TextBox 4"/>
        <xdr:cNvSpPr txBox="1"/>
      </xdr:nvSpPr>
      <xdr:spPr>
        <a:xfrm>
          <a:off x="3873345" y="19926300"/>
          <a:ext cx="2060244" cy="5432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US" sz="1000" b="1" i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EXECUTIVE ENGINEER </a:t>
          </a:r>
        </a:p>
        <a:p>
          <a:pPr algn="ctr"/>
          <a:r>
            <a:rPr lang="en-US" sz="1000" b="1" i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PROVINCIAL BUILDINGS DIVISION</a:t>
          </a:r>
        </a:p>
        <a:p>
          <a:pPr algn="ctr"/>
          <a:r>
            <a:rPr lang="en-US" sz="1000" b="1" i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SHAHEED BENAZIR</a:t>
          </a:r>
          <a:r>
            <a:rPr lang="en-US" sz="1000" b="1" i="0" baseline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 ABAD</a:t>
          </a:r>
          <a:endParaRPr lang="en-US" sz="1000" b="1" i="0">
            <a:latin typeface="Cambria Math" panose="02040503050406030204" pitchFamily="18" charset="0"/>
            <a:ea typeface="Cambria Math" panose="02040503050406030204" pitchFamily="18" charset="0"/>
            <a:cs typeface="Aharoni" panose="02010803020104030203" pitchFamily="2" charset="-79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2"/>
  <sheetViews>
    <sheetView topLeftCell="A19" workbookViewId="0">
      <selection activeCell="C27" sqref="C27"/>
    </sheetView>
  </sheetViews>
  <sheetFormatPr defaultRowHeight="15"/>
  <cols>
    <col min="1" max="1" width="3.85546875" customWidth="1"/>
    <col min="2" max="2" width="32.28515625" customWidth="1"/>
    <col min="3" max="3" width="8.85546875" customWidth="1"/>
    <col min="4" max="4" width="2.140625" bestFit="1" customWidth="1"/>
    <col min="6" max="6" width="13.42578125" customWidth="1"/>
    <col min="7" max="7" width="6.85546875" bestFit="1" customWidth="1"/>
    <col min="8" max="8" width="9.28515625" bestFit="1" customWidth="1"/>
  </cols>
  <sheetData>
    <row r="1" spans="1:10" ht="18.75">
      <c r="A1" s="3" t="s">
        <v>63</v>
      </c>
      <c r="B1" s="7"/>
      <c r="C1" s="7"/>
      <c r="D1" s="7"/>
      <c r="E1" s="7"/>
      <c r="F1" s="7"/>
      <c r="G1" s="7"/>
      <c r="H1" s="7"/>
      <c r="I1" s="7"/>
      <c r="J1" s="7"/>
    </row>
    <row r="2" spans="1:10" ht="15.75">
      <c r="A2" s="73" t="s">
        <v>38</v>
      </c>
      <c r="B2" s="73"/>
      <c r="C2" s="73"/>
      <c r="D2" s="73"/>
      <c r="E2" s="73"/>
      <c r="F2" s="73"/>
      <c r="G2" s="73"/>
      <c r="H2" s="73"/>
      <c r="I2" s="7"/>
      <c r="J2" s="7"/>
    </row>
    <row r="3" spans="1:10" ht="15.75" thickBot="1"/>
    <row r="4" spans="1:10" ht="16.5" thickTop="1" thickBot="1">
      <c r="A4" s="5" t="s">
        <v>16</v>
      </c>
      <c r="B4" s="5" t="s">
        <v>17</v>
      </c>
      <c r="C4" s="74" t="s">
        <v>18</v>
      </c>
      <c r="D4" s="75"/>
      <c r="E4" s="5" t="s">
        <v>19</v>
      </c>
      <c r="F4" s="5" t="s">
        <v>20</v>
      </c>
      <c r="G4" s="5" t="s">
        <v>21</v>
      </c>
      <c r="H4" s="5" t="s">
        <v>22</v>
      </c>
    </row>
    <row r="5" spans="1:10" ht="15.75" thickTop="1"/>
    <row r="6" spans="1:10" s="7" customFormat="1" ht="31.5">
      <c r="A6" s="40">
        <v>1</v>
      </c>
      <c r="B6" s="41" t="s">
        <v>51</v>
      </c>
      <c r="C6" s="42"/>
      <c r="D6" s="42"/>
      <c r="E6" s="43"/>
      <c r="F6" s="43"/>
      <c r="G6" s="43"/>
      <c r="H6" s="44"/>
    </row>
    <row r="7" spans="1:10" s="7" customFormat="1" ht="15.75">
      <c r="A7" s="45"/>
      <c r="B7" s="7" t="s">
        <v>52</v>
      </c>
      <c r="C7" s="46">
        <v>2</v>
      </c>
      <c r="D7" s="46">
        <v>2</v>
      </c>
      <c r="E7" s="47" t="s">
        <v>54</v>
      </c>
      <c r="F7" s="47">
        <v>5</v>
      </c>
      <c r="G7" s="47"/>
      <c r="H7" s="48">
        <f>SUM(I7*F7*D7*C7)</f>
        <v>320</v>
      </c>
      <c r="I7" s="47">
        <f>(7+9)</f>
        <v>16</v>
      </c>
    </row>
    <row r="8" spans="1:10" s="7" customFormat="1" ht="15.75">
      <c r="A8" s="45"/>
      <c r="C8" s="46"/>
      <c r="D8" s="46"/>
      <c r="E8" s="47"/>
      <c r="F8" s="49" t="s">
        <v>23</v>
      </c>
      <c r="G8" s="50"/>
      <c r="H8" s="51">
        <f>SUM(H7:H7)</f>
        <v>320</v>
      </c>
    </row>
    <row r="9" spans="1:10" s="7" customFormat="1" ht="31.5">
      <c r="A9" s="52">
        <v>2</v>
      </c>
      <c r="B9" s="53" t="s">
        <v>12</v>
      </c>
      <c r="C9" s="46"/>
      <c r="D9" s="46"/>
      <c r="E9" s="46"/>
      <c r="F9" s="54"/>
      <c r="G9" s="54"/>
      <c r="H9" s="55"/>
    </row>
    <row r="10" spans="1:10" s="7" customFormat="1" ht="15.75">
      <c r="A10" s="52"/>
      <c r="B10" s="53" t="s">
        <v>43</v>
      </c>
      <c r="C10" s="46"/>
      <c r="D10" s="46"/>
      <c r="E10" s="46"/>
      <c r="F10" s="54"/>
      <c r="G10" s="54"/>
      <c r="H10" s="56">
        <f>$H$8</f>
        <v>320</v>
      </c>
    </row>
    <row r="11" spans="1:10" s="7" customFormat="1" ht="15.75">
      <c r="A11" s="52"/>
      <c r="B11" s="53"/>
      <c r="C11" s="46"/>
      <c r="D11" s="46"/>
      <c r="E11" s="46"/>
      <c r="F11" s="57" t="s">
        <v>15</v>
      </c>
      <c r="G11" s="58"/>
      <c r="H11" s="51">
        <f>SUM(H10)</f>
        <v>320</v>
      </c>
    </row>
    <row r="12" spans="1:10" s="7" customFormat="1" ht="31.5">
      <c r="A12" s="52">
        <v>3</v>
      </c>
      <c r="B12" s="53" t="s">
        <v>24</v>
      </c>
      <c r="C12" s="46"/>
      <c r="D12" s="46"/>
      <c r="E12" s="46"/>
      <c r="F12" s="54"/>
      <c r="G12" s="54"/>
      <c r="H12" s="55"/>
    </row>
    <row r="13" spans="1:10" s="7" customFormat="1" ht="15.75">
      <c r="A13" s="52"/>
      <c r="B13" s="53" t="s">
        <v>43</v>
      </c>
      <c r="C13" s="46"/>
      <c r="D13" s="46"/>
      <c r="E13" s="46"/>
      <c r="F13" s="54"/>
      <c r="G13" s="54"/>
      <c r="H13" s="56">
        <f>$H$8</f>
        <v>320</v>
      </c>
    </row>
    <row r="14" spans="1:10" s="7" customFormat="1" ht="15.75">
      <c r="A14" s="52"/>
      <c r="B14" s="53"/>
      <c r="C14" s="46"/>
      <c r="D14" s="46"/>
      <c r="E14" s="46"/>
      <c r="F14" s="57" t="s">
        <v>15</v>
      </c>
      <c r="G14" s="58"/>
      <c r="H14" s="51">
        <f>SUM(H13)</f>
        <v>320</v>
      </c>
    </row>
    <row r="15" spans="1:10" s="7" customFormat="1" ht="59.25" customHeight="1">
      <c r="A15" s="59">
        <v>4</v>
      </c>
      <c r="B15" s="60" t="s">
        <v>39</v>
      </c>
      <c r="C15" s="46"/>
      <c r="D15" s="46"/>
      <c r="E15" s="47"/>
      <c r="F15" s="61"/>
      <c r="G15" s="61"/>
      <c r="H15" s="56"/>
    </row>
    <row r="16" spans="1:10" s="7" customFormat="1" ht="15.75">
      <c r="A16" s="45"/>
      <c r="B16" s="7" t="s">
        <v>64</v>
      </c>
      <c r="C16" s="46">
        <v>1</v>
      </c>
      <c r="D16" s="46"/>
      <c r="E16" s="47">
        <v>7</v>
      </c>
      <c r="F16" s="47">
        <v>9</v>
      </c>
      <c r="G16" s="47">
        <v>0.25</v>
      </c>
      <c r="H16" s="48">
        <f>SUM(G16*F16*E16*C16)</f>
        <v>15.75</v>
      </c>
    </row>
    <row r="17" spans="1:9" s="7" customFormat="1" ht="15.75">
      <c r="A17" s="45"/>
      <c r="B17" s="7" t="s">
        <v>65</v>
      </c>
      <c r="C17" s="46">
        <v>1</v>
      </c>
      <c r="D17" s="46"/>
      <c r="E17" s="47">
        <v>14</v>
      </c>
      <c r="F17" s="47">
        <v>12</v>
      </c>
      <c r="G17" s="47">
        <v>0.25</v>
      </c>
      <c r="H17" s="48">
        <f t="shared" ref="H17" si="0">SUM(G17*F17*E17*C17)</f>
        <v>42</v>
      </c>
    </row>
    <row r="18" spans="1:9" s="7" customFormat="1" ht="15.75">
      <c r="A18" s="52"/>
      <c r="E18" s="62"/>
      <c r="F18" s="63" t="s">
        <v>23</v>
      </c>
      <c r="G18" s="64"/>
      <c r="H18" s="51">
        <f>SUM(H16:H17)</f>
        <v>57.75</v>
      </c>
    </row>
    <row r="19" spans="1:9" s="7" customFormat="1" ht="30.6" customHeight="1">
      <c r="A19" s="52">
        <v>5</v>
      </c>
      <c r="B19" s="53" t="s">
        <v>13</v>
      </c>
      <c r="C19" s="46"/>
      <c r="D19" s="46"/>
      <c r="E19" s="47"/>
      <c r="F19" s="61"/>
      <c r="G19" s="61"/>
      <c r="H19" s="56"/>
    </row>
    <row r="20" spans="1:9" s="7" customFormat="1" ht="15.75">
      <c r="A20" s="45"/>
      <c r="B20" s="7" t="s">
        <v>64</v>
      </c>
      <c r="C20" s="46">
        <v>1</v>
      </c>
      <c r="D20" s="46"/>
      <c r="E20" s="72">
        <v>7</v>
      </c>
      <c r="F20" s="72">
        <v>9</v>
      </c>
      <c r="G20" s="47"/>
      <c r="H20" s="48">
        <f>SUM(F20*E20*C20)</f>
        <v>63</v>
      </c>
    </row>
    <row r="21" spans="1:9" s="7" customFormat="1" ht="15.75">
      <c r="A21" s="45"/>
      <c r="B21" s="7" t="s">
        <v>65</v>
      </c>
      <c r="C21" s="46">
        <v>1</v>
      </c>
      <c r="D21" s="46"/>
      <c r="E21" s="72">
        <v>14</v>
      </c>
      <c r="F21" s="72">
        <v>12</v>
      </c>
      <c r="G21" s="47"/>
      <c r="H21" s="48">
        <f t="shared" ref="H21" si="1">SUM(F21*E21*C21)</f>
        <v>168</v>
      </c>
    </row>
    <row r="22" spans="1:9" s="7" customFormat="1" ht="15.75">
      <c r="A22" s="52"/>
      <c r="E22" s="62"/>
      <c r="F22" s="63" t="s">
        <v>23</v>
      </c>
      <c r="G22" s="64"/>
      <c r="H22" s="51">
        <f>SUM(H20:H21)</f>
        <v>231</v>
      </c>
    </row>
    <row r="23" spans="1:9" s="7" customFormat="1" ht="31.5">
      <c r="A23" s="52">
        <v>6</v>
      </c>
      <c r="B23" s="53" t="s">
        <v>14</v>
      </c>
      <c r="C23" s="46"/>
      <c r="D23" s="46"/>
      <c r="E23" s="47"/>
      <c r="F23" s="61"/>
      <c r="G23" s="61"/>
      <c r="H23" s="56"/>
    </row>
    <row r="24" spans="1:9" s="7" customFormat="1" ht="15.75">
      <c r="A24" s="45"/>
      <c r="B24" s="7" t="s">
        <v>64</v>
      </c>
      <c r="C24" s="46">
        <v>1</v>
      </c>
      <c r="D24" s="46">
        <v>2</v>
      </c>
      <c r="E24" s="47" t="s">
        <v>54</v>
      </c>
      <c r="F24" s="47">
        <v>7</v>
      </c>
      <c r="G24" s="47"/>
      <c r="H24" s="48">
        <f>SUM(I24*F24*D24*C24)</f>
        <v>224</v>
      </c>
      <c r="I24" s="47">
        <f>(7+9)</f>
        <v>16</v>
      </c>
    </row>
    <row r="25" spans="1:9" s="7" customFormat="1" ht="15.75">
      <c r="A25" s="45"/>
      <c r="B25" s="7" t="s">
        <v>52</v>
      </c>
      <c r="C25" s="46">
        <v>1</v>
      </c>
      <c r="D25" s="46">
        <v>2</v>
      </c>
      <c r="E25" s="47" t="s">
        <v>66</v>
      </c>
      <c r="F25" s="47">
        <v>7</v>
      </c>
      <c r="G25" s="47"/>
      <c r="H25" s="48">
        <f t="shared" ref="H25" si="2">SUM(I25*F25*D25*C25)</f>
        <v>364</v>
      </c>
      <c r="I25" s="72">
        <f>(14+12)</f>
        <v>26</v>
      </c>
    </row>
    <row r="26" spans="1:9" s="7" customFormat="1" ht="15.75">
      <c r="A26" s="52"/>
      <c r="E26" s="62"/>
      <c r="F26" s="63" t="s">
        <v>23</v>
      </c>
      <c r="G26" s="64"/>
      <c r="H26" s="51">
        <f>SUM(H24:H25)</f>
        <v>588</v>
      </c>
    </row>
    <row r="27" spans="1:9" s="7" customFormat="1" ht="47.45" customHeight="1">
      <c r="A27" s="52">
        <v>7</v>
      </c>
      <c r="B27" s="53" t="s">
        <v>55</v>
      </c>
      <c r="C27" s="46"/>
      <c r="D27" s="46"/>
      <c r="E27" s="47"/>
      <c r="F27" s="61"/>
      <c r="G27" s="61"/>
      <c r="H27" s="56"/>
    </row>
    <row r="28" spans="1:9" s="7" customFormat="1" ht="15.75">
      <c r="A28" s="45"/>
      <c r="B28" s="7" t="s">
        <v>56</v>
      </c>
      <c r="C28" s="46">
        <v>1</v>
      </c>
      <c r="D28" s="46"/>
      <c r="E28" s="47">
        <v>3.5</v>
      </c>
      <c r="F28" s="47">
        <v>6.75</v>
      </c>
      <c r="G28" s="47"/>
      <c r="H28" s="48">
        <f>SUM(F28*E28*C28)</f>
        <v>23.625</v>
      </c>
    </row>
    <row r="29" spans="1:9" s="7" customFormat="1" ht="15.75">
      <c r="A29" s="52"/>
      <c r="E29" s="62"/>
      <c r="F29" s="63" t="s">
        <v>23</v>
      </c>
      <c r="G29" s="64"/>
      <c r="H29" s="51">
        <f>SUM(H28:H28)</f>
        <v>23.625</v>
      </c>
    </row>
    <row r="30" spans="1:9" s="7" customFormat="1" ht="81" customHeight="1">
      <c r="A30" s="65">
        <v>8</v>
      </c>
      <c r="B30" s="66" t="s">
        <v>58</v>
      </c>
      <c r="C30" s="46"/>
      <c r="D30" s="46"/>
      <c r="E30" s="46"/>
      <c r="F30" s="46"/>
      <c r="G30" s="46"/>
      <c r="H30" s="46"/>
    </row>
    <row r="31" spans="1:9" s="7" customFormat="1" ht="15.75">
      <c r="A31" s="45"/>
      <c r="B31" s="7" t="s">
        <v>52</v>
      </c>
      <c r="C31" s="46">
        <v>1</v>
      </c>
      <c r="D31" s="46">
        <v>2</v>
      </c>
      <c r="E31" s="76" t="s">
        <v>57</v>
      </c>
      <c r="F31" s="76"/>
      <c r="G31" s="47">
        <v>9</v>
      </c>
      <c r="H31" s="48">
        <f>SUM(I31*G31*D31*C31)</f>
        <v>504</v>
      </c>
      <c r="I31" s="47">
        <f>(16+12)</f>
        <v>28</v>
      </c>
    </row>
    <row r="32" spans="1:9" s="7" customFormat="1" ht="15.75">
      <c r="A32" s="45"/>
      <c r="B32" s="7" t="s">
        <v>53</v>
      </c>
      <c r="C32" s="46">
        <v>1</v>
      </c>
      <c r="D32" s="46">
        <v>2</v>
      </c>
      <c r="E32" s="76" t="s">
        <v>57</v>
      </c>
      <c r="F32" s="76"/>
      <c r="G32" s="47">
        <v>9</v>
      </c>
      <c r="H32" s="48">
        <f t="shared" ref="H32" si="3">SUM(I32*G32*D32*C32)</f>
        <v>504</v>
      </c>
      <c r="I32" s="47">
        <f>(16+12)</f>
        <v>28</v>
      </c>
    </row>
    <row r="33" spans="1:8" s="7" customFormat="1" ht="15.75">
      <c r="A33" s="52"/>
      <c r="E33" s="62"/>
      <c r="F33" s="63" t="s">
        <v>23</v>
      </c>
      <c r="G33" s="64"/>
      <c r="H33" s="51">
        <f>SUM(H31:H32)</f>
        <v>1008</v>
      </c>
    </row>
    <row r="34" spans="1:8" s="7" customFormat="1" ht="15.75"/>
    <row r="35" spans="1:8" s="7" customFormat="1" ht="15.75"/>
    <row r="36" spans="1:8" s="7" customFormat="1" ht="15.75"/>
    <row r="37" spans="1:8" s="7" customFormat="1" ht="15.75"/>
    <row r="38" spans="1:8" s="7" customFormat="1" ht="15.75"/>
    <row r="39" spans="1:8" s="7" customFormat="1" ht="15.75"/>
    <row r="40" spans="1:8" s="7" customFormat="1" ht="15.75"/>
    <row r="41" spans="1:8" s="7" customFormat="1" ht="15.75"/>
    <row r="42" spans="1:8" s="7" customFormat="1" ht="15.75"/>
  </sheetData>
  <mergeCells count="4">
    <mergeCell ref="A2:H2"/>
    <mergeCell ref="C4:D4"/>
    <mergeCell ref="E31:F31"/>
    <mergeCell ref="E32:F32"/>
  </mergeCells>
  <pageMargins left="0.7" right="0.16" top="0.5" bottom="0.19" header="0.3" footer="0.17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0"/>
  <sheetViews>
    <sheetView tabSelected="1" topLeftCell="A45" workbookViewId="0">
      <selection activeCell="A52" sqref="A52:XFD52"/>
    </sheetView>
  </sheetViews>
  <sheetFormatPr defaultRowHeight="15"/>
  <cols>
    <col min="1" max="1" width="5.42578125" customWidth="1"/>
    <col min="2" max="2" width="46.28515625" customWidth="1"/>
    <col min="3" max="3" width="10.42578125" customWidth="1"/>
    <col min="4" max="4" width="10.5703125" customWidth="1"/>
    <col min="5" max="5" width="8.5703125" customWidth="1"/>
    <col min="6" max="6" width="12" customWidth="1"/>
  </cols>
  <sheetData>
    <row r="1" spans="1:6" ht="18.75">
      <c r="A1" s="3" t="s">
        <v>63</v>
      </c>
      <c r="B1" s="4"/>
      <c r="C1" s="4"/>
      <c r="D1" s="4"/>
      <c r="E1" s="4"/>
      <c r="F1" s="4"/>
    </row>
    <row r="2" spans="1:6" ht="19.5" thickBot="1">
      <c r="A2" s="77" t="s">
        <v>5</v>
      </c>
      <c r="B2" s="78"/>
      <c r="C2" s="78"/>
      <c r="D2" s="78"/>
      <c r="E2" s="78"/>
      <c r="F2" s="78"/>
    </row>
    <row r="3" spans="1:6" ht="16.5" thickTop="1" thickBot="1">
      <c r="A3" s="5" t="s">
        <v>6</v>
      </c>
      <c r="B3" s="5" t="s">
        <v>1</v>
      </c>
      <c r="C3" s="5" t="s">
        <v>7</v>
      </c>
      <c r="D3" s="5" t="s">
        <v>8</v>
      </c>
      <c r="E3" s="5" t="s">
        <v>9</v>
      </c>
      <c r="F3" s="5" t="s">
        <v>10</v>
      </c>
    </row>
    <row r="4" spans="1:6" ht="15.75" thickTop="1">
      <c r="B4" s="6"/>
    </row>
    <row r="5" spans="1:6" s="7" customFormat="1" ht="32.25" customHeight="1">
      <c r="A5" s="68">
        <v>1</v>
      </c>
      <c r="B5" s="83" t="s">
        <v>51</v>
      </c>
      <c r="C5" s="69">
        <f>Measurment!$H$8</f>
        <v>320</v>
      </c>
      <c r="D5" s="70">
        <v>786.5</v>
      </c>
      <c r="E5" s="68" t="s">
        <v>4</v>
      </c>
      <c r="F5" s="69">
        <f>SUM(D5*C5/100)</f>
        <v>2516.8000000000002</v>
      </c>
    </row>
    <row r="6" spans="1:6" s="7" customFormat="1" ht="15.75" customHeight="1">
      <c r="A6" s="67">
        <v>2</v>
      </c>
      <c r="B6" s="84" t="s">
        <v>12</v>
      </c>
      <c r="C6" s="69">
        <f>Measurment!$H$11</f>
        <v>320</v>
      </c>
      <c r="D6" s="70">
        <v>660</v>
      </c>
      <c r="E6" s="68" t="s">
        <v>4</v>
      </c>
      <c r="F6" s="69">
        <f t="shared" ref="F6:F10" si="0">SUM(D6*C6/100)</f>
        <v>2112</v>
      </c>
    </row>
    <row r="7" spans="1:6" s="7" customFormat="1" ht="15.75" customHeight="1">
      <c r="A7" s="67">
        <v>3</v>
      </c>
      <c r="B7" s="84" t="s">
        <v>24</v>
      </c>
      <c r="C7" s="69">
        <f>Measurment!$H$11</f>
        <v>320</v>
      </c>
      <c r="D7" s="70">
        <v>3015.76</v>
      </c>
      <c r="E7" s="68" t="s">
        <v>4</v>
      </c>
      <c r="F7" s="69">
        <f t="shared" si="0"/>
        <v>9650.4320000000007</v>
      </c>
    </row>
    <row r="8" spans="1:6" s="7" customFormat="1" ht="26.25">
      <c r="A8" s="68">
        <v>4</v>
      </c>
      <c r="B8" s="85" t="s">
        <v>39</v>
      </c>
      <c r="C8" s="69">
        <f>Measurment!$H$18</f>
        <v>57.75</v>
      </c>
      <c r="D8" s="70">
        <v>14429.25</v>
      </c>
      <c r="E8" s="68" t="s">
        <v>3</v>
      </c>
      <c r="F8" s="69">
        <f t="shared" si="0"/>
        <v>8332.8918749999993</v>
      </c>
    </row>
    <row r="9" spans="1:6" s="7" customFormat="1" ht="25.5">
      <c r="A9" s="67">
        <v>5</v>
      </c>
      <c r="B9" s="84" t="s">
        <v>13</v>
      </c>
      <c r="C9" s="69">
        <f>Measurment!$H$22</f>
        <v>231</v>
      </c>
      <c r="D9" s="70">
        <v>27678.86</v>
      </c>
      <c r="E9" s="68" t="s">
        <v>4</v>
      </c>
      <c r="F9" s="69">
        <f t="shared" si="0"/>
        <v>63938.166600000004</v>
      </c>
    </row>
    <row r="10" spans="1:6" s="7" customFormat="1" ht="15.75" customHeight="1">
      <c r="A10" s="67">
        <v>6</v>
      </c>
      <c r="B10" s="84" t="s">
        <v>14</v>
      </c>
      <c r="C10" s="69">
        <f>Measurment!$H$26</f>
        <v>588</v>
      </c>
      <c r="D10" s="70">
        <v>28253.61</v>
      </c>
      <c r="E10" s="68" t="s">
        <v>4</v>
      </c>
      <c r="F10" s="69">
        <f t="shared" si="0"/>
        <v>166131.2268</v>
      </c>
    </row>
    <row r="11" spans="1:6" s="7" customFormat="1" ht="25.5">
      <c r="A11" s="67">
        <v>7</v>
      </c>
      <c r="B11" s="84" t="s">
        <v>55</v>
      </c>
      <c r="C11" s="69">
        <f>Measurment!$H$29</f>
        <v>23.625</v>
      </c>
      <c r="D11" s="68">
        <v>1507.66</v>
      </c>
      <c r="E11" s="68" t="s">
        <v>59</v>
      </c>
      <c r="F11" s="69">
        <f>SUM(D11*C11)</f>
        <v>35618.467499999999</v>
      </c>
    </row>
    <row r="12" spans="1:6" s="7" customFormat="1" ht="40.5" customHeight="1">
      <c r="A12" s="67">
        <v>8</v>
      </c>
      <c r="B12" s="37" t="s">
        <v>72</v>
      </c>
      <c r="C12" s="69">
        <f>Measurment!$H$33</f>
        <v>1008</v>
      </c>
      <c r="D12" s="68">
        <v>250</v>
      </c>
      <c r="E12" s="68" t="s">
        <v>59</v>
      </c>
      <c r="F12" s="69">
        <f>SUM(D12*C12)</f>
        <v>252000</v>
      </c>
    </row>
    <row r="13" spans="1:6" ht="17.25">
      <c r="D13" s="80" t="s">
        <v>15</v>
      </c>
      <c r="E13" s="81"/>
      <c r="F13" s="82">
        <f>SUM(F5:F12)</f>
        <v>540299.98477500002</v>
      </c>
    </row>
    <row r="15" spans="1:6" ht="15.75" thickBot="1">
      <c r="A15" s="8" t="s">
        <v>25</v>
      </c>
    </row>
    <row r="16" spans="1:6" ht="16.5" thickTop="1" thickBot="1">
      <c r="A16" s="71" t="s">
        <v>0</v>
      </c>
      <c r="B16" s="9" t="s">
        <v>26</v>
      </c>
      <c r="C16" s="9" t="s">
        <v>27</v>
      </c>
      <c r="D16" s="9" t="s">
        <v>8</v>
      </c>
      <c r="E16" s="9" t="s">
        <v>9</v>
      </c>
      <c r="F16" s="9" t="s">
        <v>2</v>
      </c>
    </row>
    <row r="17" spans="1:6" ht="15.75" thickTop="1">
      <c r="A17" s="14"/>
      <c r="B17" s="14" t="s">
        <v>42</v>
      </c>
      <c r="C17" s="14"/>
      <c r="D17" s="14"/>
      <c r="E17" s="14"/>
      <c r="F17" s="14"/>
    </row>
    <row r="18" spans="1:6" ht="93.75" customHeight="1">
      <c r="A18" s="22">
        <v>2</v>
      </c>
      <c r="B18" s="26" t="s">
        <v>44</v>
      </c>
      <c r="C18" s="24">
        <v>1</v>
      </c>
      <c r="D18" s="24">
        <v>5836.6</v>
      </c>
      <c r="E18" s="24" t="s">
        <v>29</v>
      </c>
      <c r="F18" s="27">
        <f>D18*C18</f>
        <v>5836.6</v>
      </c>
    </row>
    <row r="19" spans="1:6" ht="105" customHeight="1">
      <c r="A19" s="28">
        <v>3</v>
      </c>
      <c r="B19" s="26" t="s">
        <v>45</v>
      </c>
      <c r="C19" s="24">
        <v>1</v>
      </c>
      <c r="D19" s="24">
        <v>4928</v>
      </c>
      <c r="E19" s="24" t="s">
        <v>29</v>
      </c>
      <c r="F19" s="27">
        <f>D19*C19</f>
        <v>4928</v>
      </c>
    </row>
    <row r="20" spans="1:6" ht="38.25">
      <c r="A20" s="28">
        <v>4</v>
      </c>
      <c r="B20" s="26" t="s">
        <v>46</v>
      </c>
      <c r="C20" s="24">
        <v>1</v>
      </c>
      <c r="D20" s="24">
        <v>2533.4699999999998</v>
      </c>
      <c r="E20" s="24" t="s">
        <v>29</v>
      </c>
      <c r="F20" s="27">
        <f>D20*C20</f>
        <v>2533.4699999999998</v>
      </c>
    </row>
    <row r="21" spans="1:6" ht="38.25">
      <c r="A21" s="22"/>
      <c r="B21" s="26" t="s">
        <v>30</v>
      </c>
      <c r="C21" s="24">
        <v>6</v>
      </c>
      <c r="D21" s="24">
        <v>447.15</v>
      </c>
      <c r="E21" s="24" t="s">
        <v>29</v>
      </c>
      <c r="F21" s="27">
        <f>D21*C21</f>
        <v>2682.8999999999996</v>
      </c>
    </row>
    <row r="22" spans="1:6" ht="51">
      <c r="A22" s="22">
        <v>5</v>
      </c>
      <c r="B22" s="26" t="s">
        <v>31</v>
      </c>
      <c r="C22" s="24">
        <v>1</v>
      </c>
      <c r="D22" s="24">
        <v>10322.4</v>
      </c>
      <c r="E22" s="24" t="s">
        <v>29</v>
      </c>
      <c r="F22" s="27">
        <f>D22*C22</f>
        <v>10322.4</v>
      </c>
    </row>
    <row r="23" spans="1:6" ht="25.5">
      <c r="A23" s="22">
        <v>8</v>
      </c>
      <c r="B23" s="26" t="s">
        <v>32</v>
      </c>
      <c r="C23" s="24">
        <v>1</v>
      </c>
      <c r="D23" s="24">
        <v>3179</v>
      </c>
      <c r="E23" s="24"/>
      <c r="F23" s="27">
        <f>D23*C23</f>
        <v>3179</v>
      </c>
    </row>
    <row r="24" spans="1:6" ht="25.5">
      <c r="A24" s="22">
        <v>9</v>
      </c>
      <c r="B24" s="26" t="s">
        <v>33</v>
      </c>
      <c r="C24" s="24">
        <v>1</v>
      </c>
      <c r="D24" s="24">
        <v>3432</v>
      </c>
      <c r="E24" s="29" t="s">
        <v>11</v>
      </c>
      <c r="F24" s="27">
        <f>D24*C24</f>
        <v>3432</v>
      </c>
    </row>
    <row r="25" spans="1:6" ht="25.5">
      <c r="A25" s="22">
        <v>10</v>
      </c>
      <c r="B25" s="26" t="s">
        <v>34</v>
      </c>
      <c r="C25" s="29">
        <v>6</v>
      </c>
      <c r="D25" s="29">
        <v>509.74</v>
      </c>
      <c r="E25" s="29" t="s">
        <v>11</v>
      </c>
      <c r="F25" s="27">
        <f>D25*C25</f>
        <v>3058.44</v>
      </c>
    </row>
    <row r="26" spans="1:6" ht="25.5">
      <c r="A26" s="22">
        <v>11</v>
      </c>
      <c r="B26" s="26" t="s">
        <v>35</v>
      </c>
      <c r="C26" s="29">
        <v>1</v>
      </c>
      <c r="D26" s="29">
        <v>348.92</v>
      </c>
      <c r="E26" s="29" t="s">
        <v>11</v>
      </c>
      <c r="F26" s="27">
        <f>D26*C26</f>
        <v>348.92</v>
      </c>
    </row>
    <row r="27" spans="1:6" ht="37.5" customHeight="1">
      <c r="A27" s="22">
        <v>12</v>
      </c>
      <c r="B27" s="86" t="s">
        <v>74</v>
      </c>
      <c r="C27" s="29">
        <v>1</v>
      </c>
      <c r="D27" s="29">
        <v>4905.67</v>
      </c>
      <c r="E27" s="29" t="s">
        <v>11</v>
      </c>
      <c r="F27" s="27">
        <f>D27*C27</f>
        <v>4905.67</v>
      </c>
    </row>
    <row r="28" spans="1:6" ht="39" customHeight="1">
      <c r="A28" s="22">
        <v>13</v>
      </c>
      <c r="B28" s="86" t="s">
        <v>75</v>
      </c>
      <c r="C28" s="29">
        <v>1</v>
      </c>
      <c r="D28" s="29">
        <v>1259.5</v>
      </c>
      <c r="E28" s="29" t="s">
        <v>11</v>
      </c>
      <c r="F28" s="27">
        <f>D28*C28</f>
        <v>1259.5</v>
      </c>
    </row>
    <row r="29" spans="1:6" ht="36">
      <c r="A29" s="22">
        <v>14</v>
      </c>
      <c r="B29" s="86" t="s">
        <v>36</v>
      </c>
      <c r="C29" s="29">
        <v>1</v>
      </c>
      <c r="D29" s="29">
        <v>2024.34</v>
      </c>
      <c r="E29" s="29" t="s">
        <v>11</v>
      </c>
      <c r="F29" s="27">
        <f>D29*C29</f>
        <v>2024.34</v>
      </c>
    </row>
    <row r="30" spans="1:6" ht="15.75">
      <c r="A30" s="12"/>
      <c r="B30" s="11"/>
      <c r="C30" s="19" t="s">
        <v>15</v>
      </c>
      <c r="D30" s="20"/>
      <c r="E30" s="20"/>
      <c r="F30" s="21">
        <f>SUM(F18:F29)</f>
        <v>44511.239999999991</v>
      </c>
    </row>
    <row r="31" spans="1:6" ht="15.75" thickBot="1">
      <c r="A31" s="12"/>
      <c r="B31" s="11"/>
      <c r="C31" s="14"/>
      <c r="D31" s="14"/>
      <c r="E31" s="14"/>
      <c r="F31" s="15"/>
    </row>
    <row r="32" spans="1:6" ht="15.75" thickTop="1">
      <c r="A32" s="30" t="s">
        <v>0</v>
      </c>
      <c r="B32" s="30" t="s">
        <v>26</v>
      </c>
      <c r="C32" s="30" t="s">
        <v>27</v>
      </c>
      <c r="D32" s="30" t="s">
        <v>8</v>
      </c>
      <c r="E32" s="30" t="s">
        <v>9</v>
      </c>
      <c r="F32" s="30" t="s">
        <v>2</v>
      </c>
    </row>
    <row r="33" spans="1:6" ht="89.25">
      <c r="A33" s="22">
        <v>1</v>
      </c>
      <c r="B33" s="26" t="s">
        <v>37</v>
      </c>
      <c r="C33" s="29"/>
      <c r="D33" s="29"/>
      <c r="E33" s="29"/>
      <c r="F33" s="27"/>
    </row>
    <row r="34" spans="1:6">
      <c r="A34" s="22"/>
      <c r="B34" s="23" t="s">
        <v>67</v>
      </c>
      <c r="C34" s="29">
        <v>70</v>
      </c>
      <c r="D34" s="29">
        <v>126</v>
      </c>
      <c r="E34" s="29" t="s">
        <v>28</v>
      </c>
      <c r="F34" s="27">
        <f>D34*C34</f>
        <v>8820</v>
      </c>
    </row>
    <row r="35" spans="1:6">
      <c r="A35" s="22"/>
      <c r="B35" s="23" t="s">
        <v>60</v>
      </c>
      <c r="C35" s="35">
        <v>90</v>
      </c>
      <c r="D35" s="29">
        <v>169</v>
      </c>
      <c r="E35" s="29" t="s">
        <v>28</v>
      </c>
      <c r="F35" s="27">
        <f>D35*C35</f>
        <v>15210</v>
      </c>
    </row>
    <row r="36" spans="1:6">
      <c r="A36" s="29"/>
      <c r="B36" s="23" t="s">
        <v>68</v>
      </c>
      <c r="C36" s="29">
        <v>40</v>
      </c>
      <c r="D36" s="29">
        <v>356</v>
      </c>
      <c r="E36" s="29" t="s">
        <v>28</v>
      </c>
      <c r="F36" s="27">
        <f>D36*C36</f>
        <v>14240</v>
      </c>
    </row>
    <row r="37" spans="1:6" ht="51">
      <c r="A37" s="22">
        <v>2</v>
      </c>
      <c r="B37" s="26" t="s">
        <v>47</v>
      </c>
      <c r="C37" s="24"/>
      <c r="D37" s="24"/>
      <c r="E37" s="24"/>
      <c r="F37" s="36"/>
    </row>
    <row r="38" spans="1:6">
      <c r="A38" s="22"/>
      <c r="B38" s="37" t="s">
        <v>48</v>
      </c>
      <c r="C38" s="24"/>
      <c r="D38" s="24"/>
      <c r="E38" s="24"/>
      <c r="F38" s="36"/>
    </row>
    <row r="39" spans="1:6">
      <c r="A39" s="22"/>
      <c r="B39" s="38" t="s">
        <v>49</v>
      </c>
      <c r="C39" s="22">
        <v>12</v>
      </c>
      <c r="D39" s="22">
        <v>835</v>
      </c>
      <c r="E39" s="22" t="s">
        <v>29</v>
      </c>
      <c r="F39" s="39">
        <f>SUM(D39*C39)</f>
        <v>10020</v>
      </c>
    </row>
    <row r="40" spans="1:6" ht="51">
      <c r="A40" s="22">
        <v>3</v>
      </c>
      <c r="B40" s="26" t="s">
        <v>50</v>
      </c>
      <c r="C40" s="24"/>
      <c r="D40" s="24"/>
      <c r="E40" s="24"/>
      <c r="F40" s="36"/>
    </row>
    <row r="41" spans="1:6">
      <c r="A41" s="22"/>
      <c r="B41" s="23" t="s">
        <v>48</v>
      </c>
      <c r="C41" s="24"/>
      <c r="D41" s="24"/>
      <c r="E41" s="24"/>
      <c r="F41" s="36"/>
    </row>
    <row r="42" spans="1:6">
      <c r="A42" s="22"/>
      <c r="B42" s="38" t="s">
        <v>73</v>
      </c>
      <c r="C42" s="22">
        <v>1</v>
      </c>
      <c r="D42" s="22">
        <v>922</v>
      </c>
      <c r="E42" s="22" t="s">
        <v>29</v>
      </c>
      <c r="F42" s="39">
        <f>SUM(D42*C42)</f>
        <v>922</v>
      </c>
    </row>
    <row r="43" spans="1:6" ht="51">
      <c r="A43" s="22">
        <v>4</v>
      </c>
      <c r="B43" s="26" t="s">
        <v>47</v>
      </c>
      <c r="C43" s="24"/>
      <c r="D43" s="24"/>
      <c r="E43" s="24"/>
      <c r="F43" s="36"/>
    </row>
    <row r="44" spans="1:6">
      <c r="A44" s="22"/>
      <c r="B44" s="38" t="s">
        <v>69</v>
      </c>
      <c r="C44" s="24">
        <v>1</v>
      </c>
      <c r="D44" s="22">
        <v>1290</v>
      </c>
      <c r="E44" s="22" t="s">
        <v>29</v>
      </c>
      <c r="F44" s="39">
        <f>SUM(D44*C44)</f>
        <v>1290</v>
      </c>
    </row>
    <row r="45" spans="1:6" ht="51">
      <c r="A45" s="22">
        <v>5</v>
      </c>
      <c r="B45" s="26" t="s">
        <v>47</v>
      </c>
      <c r="C45" s="24"/>
      <c r="D45" s="24"/>
      <c r="E45" s="24"/>
      <c r="F45" s="36"/>
    </row>
    <row r="46" spans="1:6">
      <c r="A46" s="22"/>
      <c r="B46" s="38" t="s">
        <v>70</v>
      </c>
      <c r="C46" s="22">
        <v>4</v>
      </c>
      <c r="D46" s="22">
        <v>83</v>
      </c>
      <c r="E46" s="22" t="s">
        <v>29</v>
      </c>
      <c r="F46" s="39">
        <f>SUM(D46*C46)</f>
        <v>332</v>
      </c>
    </row>
    <row r="47" spans="1:6" ht="51">
      <c r="A47" s="22">
        <v>6</v>
      </c>
      <c r="B47" s="26" t="s">
        <v>47</v>
      </c>
      <c r="C47" s="24"/>
      <c r="D47" s="24"/>
      <c r="E47" s="24"/>
      <c r="F47" s="36"/>
    </row>
    <row r="48" spans="1:6">
      <c r="A48" s="22"/>
      <c r="B48" s="23" t="s">
        <v>48</v>
      </c>
      <c r="C48" s="24"/>
      <c r="D48" s="24"/>
      <c r="E48" s="24"/>
      <c r="F48" s="36"/>
    </row>
    <row r="49" spans="1:6">
      <c r="A49" s="22"/>
      <c r="B49" s="38" t="s">
        <v>71</v>
      </c>
      <c r="C49" s="22">
        <v>1</v>
      </c>
      <c r="D49" s="22">
        <v>348.41</v>
      </c>
      <c r="E49" s="22" t="s">
        <v>29</v>
      </c>
      <c r="F49" s="39">
        <f>SUM(D49*C49)</f>
        <v>348.41</v>
      </c>
    </row>
    <row r="50" spans="1:6" ht="16.5" thickBot="1">
      <c r="A50" s="10"/>
      <c r="C50" s="31" t="s">
        <v>15</v>
      </c>
      <c r="D50" s="32"/>
      <c r="E50" s="32"/>
      <c r="F50" s="33">
        <f>SUM(F33:F49)</f>
        <v>51182.41</v>
      </c>
    </row>
  </sheetData>
  <mergeCells count="1">
    <mergeCell ref="A2:F2"/>
  </mergeCells>
  <pageMargins left="0.7" right="0.16" top="0.75" bottom="0.23" header="0.3" footer="0.19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4:G49"/>
  <sheetViews>
    <sheetView workbookViewId="0">
      <selection sqref="A1:F38"/>
    </sheetView>
  </sheetViews>
  <sheetFormatPr defaultRowHeight="15"/>
  <cols>
    <col min="1" max="1" width="4" customWidth="1"/>
    <col min="2" max="2" width="42.42578125" customWidth="1"/>
    <col min="6" max="6" width="12.85546875" customWidth="1"/>
  </cols>
  <sheetData>
    <row r="4" s="25" customFormat="1"/>
    <row r="5" s="25" customFormat="1"/>
    <row r="6" s="25" customFormat="1"/>
    <row r="7" s="25" customFormat="1"/>
    <row r="8" s="25" customFormat="1"/>
    <row r="9" s="25" customFormat="1"/>
    <row r="10" s="25" customFormat="1"/>
    <row r="11" s="25" customFormat="1"/>
    <row r="12" s="25" customFormat="1"/>
    <row r="13" s="25" customFormat="1"/>
    <row r="14" s="25" customFormat="1"/>
    <row r="15" s="25" customFormat="1"/>
    <row r="18" spans="7:7">
      <c r="G18" s="13"/>
    </row>
    <row r="19" spans="7:7" s="25" customFormat="1"/>
    <row r="20" spans="7:7" s="25" customFormat="1">
      <c r="G20" s="34"/>
    </row>
    <row r="21" spans="7:7" s="34" customFormat="1"/>
    <row r="22" spans="7:7" s="25" customFormat="1" ht="15" customHeight="1"/>
    <row r="23" spans="7:7" s="25" customFormat="1" ht="52.5" customHeight="1"/>
    <row r="24" spans="7:7" s="25" customFormat="1"/>
    <row r="25" spans="7:7" s="25" customFormat="1"/>
    <row r="26" spans="7:7" s="25" customFormat="1"/>
    <row r="27" spans="7:7" s="25" customFormat="1"/>
    <row r="28" spans="7:7" s="25" customFormat="1" ht="53.25" customHeight="1"/>
    <row r="29" spans="7:7" s="25" customFormat="1"/>
    <row r="30" spans="7:7" s="25" customFormat="1" ht="16.5" customHeight="1"/>
    <row r="31" spans="7:7" s="25" customFormat="1"/>
    <row r="32" spans="7:7" s="25" customFormat="1"/>
    <row r="33" spans="2:6" s="25" customFormat="1"/>
    <row r="34" spans="2:6" s="25" customFormat="1"/>
    <row r="35" spans="2:6" s="25" customFormat="1"/>
    <row r="36" spans="2:6" s="25" customFormat="1"/>
    <row r="37" spans="2:6" s="25" customFormat="1"/>
    <row r="39" spans="2:6" s="2" customFormat="1" ht="15.75">
      <c r="B39" s="1" t="s">
        <v>40</v>
      </c>
    </row>
    <row r="40" spans="2:6" s="2" customFormat="1">
      <c r="B40" s="2" t="s">
        <v>61</v>
      </c>
      <c r="C40" s="16">
        <f>'Abstract sheet'!$F$30</f>
        <v>44511.239999999991</v>
      </c>
    </row>
    <row r="41" spans="2:6" s="2" customFormat="1">
      <c r="B41" s="2" t="s">
        <v>62</v>
      </c>
      <c r="C41" s="17">
        <f>'Abstract sheet'!$F$50</f>
        <v>51182.41</v>
      </c>
    </row>
    <row r="42" spans="2:6" s="2" customFormat="1">
      <c r="B42" s="2" t="s">
        <v>41</v>
      </c>
      <c r="C42" s="18">
        <f>SUM(C40:C41)</f>
        <v>95693.65</v>
      </c>
    </row>
    <row r="48" spans="2:6">
      <c r="B48" s="79"/>
      <c r="C48" s="79"/>
      <c r="D48" s="79"/>
      <c r="E48" s="79"/>
      <c r="F48" s="79"/>
    </row>
    <row r="49" spans="2:6">
      <c r="B49" s="79"/>
      <c r="C49" s="79"/>
      <c r="D49" s="79"/>
      <c r="E49" s="79"/>
      <c r="F49" s="79"/>
    </row>
  </sheetData>
  <mergeCells count="4">
    <mergeCell ref="B48:C48"/>
    <mergeCell ref="D48:F48"/>
    <mergeCell ref="B49:C49"/>
    <mergeCell ref="D49:F49"/>
  </mergeCells>
  <pageMargins left="0.7" right="0.7" top="1.01" bottom="0.61" header="0.3" footer="0.16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Measurment</vt:lpstr>
      <vt:lpstr>Abstract sheet</vt:lpstr>
      <vt:lpstr>ws &amp; sf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PC World Computer</cp:lastModifiedBy>
  <cp:lastPrinted>2018-03-19T09:46:15Z</cp:lastPrinted>
  <dcterms:created xsi:type="dcterms:W3CDTF">2016-10-14T20:34:43Z</dcterms:created>
  <dcterms:modified xsi:type="dcterms:W3CDTF">2018-03-19T09:46:16Z</dcterms:modified>
</cp:coreProperties>
</file>