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45" windowWidth="10455" windowHeight="4875" firstSheet="1" activeTab="1"/>
  </bookViews>
  <sheets>
    <sheet name="Measurment" sheetId="7" state="hidden" r:id="rId1"/>
    <sheet name="Abstract sheet" sheetId="8" r:id="rId2"/>
  </sheets>
  <calcPr calcId="124519"/>
</workbook>
</file>

<file path=xl/calcChain.xml><?xml version="1.0" encoding="utf-8"?>
<calcChain xmlns="http://schemas.openxmlformats.org/spreadsheetml/2006/main">
  <c r="C18" i="8"/>
  <c r="H56" i="7"/>
  <c r="H57" s="1"/>
  <c r="F18" i="8"/>
  <c r="H17" i="7"/>
  <c r="H18"/>
  <c r="H19"/>
  <c r="H20"/>
  <c r="E22" s="1"/>
  <c r="H22" s="1"/>
  <c r="H23" s="1"/>
  <c r="C9" i="8" s="1"/>
  <c r="H14" i="7"/>
  <c r="H15" s="1"/>
  <c r="C7" i="8" s="1"/>
  <c r="H68" i="7"/>
  <c r="H69" s="1"/>
  <c r="C22" i="8" s="1"/>
  <c r="F22" s="1"/>
  <c r="H65" i="7"/>
  <c r="H66" s="1"/>
  <c r="C21" i="8" s="1"/>
  <c r="F21" s="1"/>
  <c r="F9" l="1"/>
  <c r="F7"/>
  <c r="C8"/>
  <c r="H31" i="7"/>
  <c r="H30"/>
  <c r="H39"/>
  <c r="H38"/>
  <c r="H35"/>
  <c r="H34"/>
  <c r="H46"/>
  <c r="H45"/>
  <c r="H26"/>
  <c r="H25"/>
  <c r="H7"/>
  <c r="F8" i="8" l="1"/>
  <c r="H27" i="7"/>
  <c r="H40"/>
  <c r="H8"/>
  <c r="C5" i="8" s="1"/>
  <c r="H36" i="7"/>
  <c r="C10" i="8"/>
  <c r="C12" l="1"/>
  <c r="C13"/>
  <c r="F13" s="1"/>
  <c r="F10"/>
  <c r="I62" i="7"/>
  <c r="H62" s="1"/>
  <c r="H59"/>
  <c r="I53"/>
  <c r="H53" s="1"/>
  <c r="H50"/>
  <c r="H47"/>
  <c r="I11"/>
  <c r="H11" s="1"/>
  <c r="F12" i="8" l="1"/>
  <c r="H48" i="7"/>
  <c r="H60"/>
  <c r="H63"/>
  <c r="H54"/>
  <c r="H51"/>
  <c r="C20" i="8" l="1"/>
  <c r="F20" s="1"/>
  <c r="C17"/>
  <c r="C19"/>
  <c r="F19" s="1"/>
  <c r="C15"/>
  <c r="C16"/>
  <c r="F16" l="1"/>
  <c r="F17"/>
  <c r="F15"/>
  <c r="H10" i="7" l="1"/>
  <c r="H12" s="1"/>
  <c r="C6" i="8" l="1"/>
  <c r="F6" s="1"/>
  <c r="F5"/>
  <c r="H29" i="7" l="1"/>
  <c r="H32" s="1"/>
  <c r="H42" s="1"/>
  <c r="H43" s="1"/>
  <c r="C14" i="8" l="1"/>
  <c r="F14" s="1"/>
  <c r="C11"/>
  <c r="F11" l="1"/>
  <c r="F23" s="1"/>
</calcChain>
</file>

<file path=xl/sharedStrings.xml><?xml version="1.0" encoding="utf-8"?>
<sst xmlns="http://schemas.openxmlformats.org/spreadsheetml/2006/main" count="120" uniqueCount="57">
  <si>
    <t>ITEM OF WORK</t>
  </si>
  <si>
    <t>P%Cft</t>
  </si>
  <si>
    <t>P%Sft</t>
  </si>
  <si>
    <t>S.,NO</t>
  </si>
  <si>
    <t>QUANTITY</t>
  </si>
  <si>
    <t xml:space="preserve">RATE </t>
  </si>
  <si>
    <t xml:space="preserve">UNIT </t>
  </si>
  <si>
    <t>AMOUNT</t>
  </si>
  <si>
    <t>Applying floating coat of cement 1/32" thick SINO:14 P-52</t>
  </si>
  <si>
    <t>Laying Flooring with approved glazed tile  1/4" th  laid in white SINO: 24 P-42</t>
  </si>
  <si>
    <t>White Glazed tile 1/4" thick in dado jointed SINO: 37 P-44</t>
  </si>
  <si>
    <t>TOTAL</t>
  </si>
  <si>
    <t>S#</t>
  </si>
  <si>
    <t>Item of Work</t>
  </si>
  <si>
    <t>NO:</t>
  </si>
  <si>
    <t>Length</t>
  </si>
  <si>
    <t>Bredth</t>
  </si>
  <si>
    <t>Height</t>
  </si>
  <si>
    <t>Quantity</t>
  </si>
  <si>
    <t>Total</t>
  </si>
  <si>
    <t>Cement plaster 3/4" thick upto 12" ft height S.I.No. 13 (b) P-51</t>
  </si>
  <si>
    <t>Measurment Sheet</t>
  </si>
  <si>
    <t>Cement Concrete Plain i/c  Plasing Compacting ,curing complete SINo: 5(f) P-15</t>
  </si>
  <si>
    <t>Same Qty of item no:  1 as above</t>
  </si>
  <si>
    <t>Dismentling of Glazed or encaustic tile (sino:55 P-13)</t>
  </si>
  <si>
    <t>(7+9)</t>
  </si>
  <si>
    <t>S/Fixing in Position Aluminium Chanals framming for hinged doors or alcop (SINO: 83(b)P-107</t>
  </si>
  <si>
    <t>(16.0+12.0)</t>
  </si>
  <si>
    <r>
      <t xml:space="preserve">P/Fixing Fiber sheet wall panals of superior quality fixing with screws on vertical walls complete in all respect as desired at site.                                </t>
    </r>
    <r>
      <rPr>
        <b/>
        <sz val="12"/>
        <color theme="1"/>
        <rFont val="Calibri"/>
        <family val="2"/>
        <scheme val="minor"/>
      </rPr>
      <t>( R A Attached)</t>
    </r>
  </si>
  <si>
    <t>PSft</t>
  </si>
  <si>
    <t xml:space="preserve">Dismentling of P Brick Work </t>
  </si>
  <si>
    <t>M.Gate Pillers</t>
  </si>
  <si>
    <t>CC (1:4:8)</t>
  </si>
  <si>
    <t>RCC (1:2:4)</t>
  </si>
  <si>
    <t>M.Gate Pillers   Footing</t>
  </si>
  <si>
    <t>M.Gate Pillers   RCC Columns</t>
  </si>
  <si>
    <t>Fabrication of Mild Steel reinforcement i/c cutting bending laying in position making fasting the joints i/c cost of binding wire</t>
  </si>
  <si>
    <t>x5/112</t>
  </si>
  <si>
    <t>Pacca Birck work other then Building i/c sticking the joints in cement sand morter ratio (1:6)</t>
  </si>
  <si>
    <t>F/S Compound Wall</t>
  </si>
  <si>
    <t>S/S Compound Wall</t>
  </si>
  <si>
    <t>Cement plaster 1/2" thick upto 12" ft height S.I.No. 13 (b) P-51</t>
  </si>
  <si>
    <t>Cement plaster 3/8" thick upto 12" ft height S.I.No. 13 (b) P-51</t>
  </si>
  <si>
    <t>Cement plaster 1/2"thick upto 12" ft height S.I.No. 13 (b) P-51</t>
  </si>
  <si>
    <t>Cement plaster 3/8 "thick upto 12" ft height S.I.No. 13 (b) P-51</t>
  </si>
  <si>
    <t>Tiolet VIP NO: 2</t>
  </si>
  <si>
    <t>Tiolet VIP NO: 2        D</t>
  </si>
  <si>
    <t>NAME OF WORK:-     M&amp;R To Circuit House at  N/Feroze (External Development )</t>
  </si>
  <si>
    <t>PCwt</t>
  </si>
  <si>
    <t>P/Fixing angle iron vertical plats for barbed wire SINo:8P-94</t>
  </si>
  <si>
    <t>P/F barbed wire fencing with 12 gauge ( SINO: 9 P-95)</t>
  </si>
  <si>
    <t>C/Wall</t>
  </si>
  <si>
    <t>P/Fixing of Hala Tile 0r pattron tile glazed 6"x6"x1/4" thick on floor or walls SINO: 61 P-47</t>
  </si>
  <si>
    <t>Main gate Pillers</t>
  </si>
  <si>
    <t>SCHEDULE-B</t>
  </si>
  <si>
    <t>Dismentling of Glazed or encaustic tile (S:55 P-13)</t>
  </si>
  <si>
    <r>
      <t xml:space="preserve">P/Fixing Fiber sheet wall panals of superior quality fixing with screws on vertical walls complete in all respect as desired at site.  </t>
    </r>
    <r>
      <rPr>
        <b/>
        <sz val="12"/>
        <color theme="1"/>
        <rFont val="Calibri"/>
        <family val="2"/>
        <scheme val="minor"/>
      </rPr>
      <t>( R A Attached)</t>
    </r>
  </si>
</sst>
</file>

<file path=xl/styles.xml><?xml version="1.0" encoding="utf-8"?>
<styleSheet xmlns="http://schemas.openxmlformats.org/spreadsheetml/2006/main">
  <numFmts count="3">
    <numFmt numFmtId="43" formatCode="_(* #,##0.00_);_(* \(#,##0.00\);_(* &quot;-&quot;??_);_(@_)"/>
    <numFmt numFmtId="164" formatCode="0.000"/>
    <numFmt numFmtId="166" formatCode="_(* #,##0_);_(* \(#,##0\);_(* &quot;-&quot;??_);_(@_)"/>
  </numFmts>
  <fonts count="8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double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/>
      <right style="double">
        <color auto="1"/>
      </right>
      <top style="double">
        <color auto="1"/>
      </top>
      <bottom style="double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7" fillId="0" borderId="0" applyFont="0" applyFill="0" applyBorder="0" applyAlignment="0" applyProtection="0"/>
  </cellStyleXfs>
  <cellXfs count="58">
    <xf numFmtId="0" fontId="0" fillId="0" borderId="0" xfId="0"/>
    <xf numFmtId="0" fontId="4" fillId="0" borderId="0" xfId="0" applyFont="1"/>
    <xf numFmtId="0" fontId="2" fillId="0" borderId="0" xfId="0" applyFont="1"/>
    <xf numFmtId="0" fontId="1" fillId="0" borderId="1" xfId="0" applyFont="1" applyBorder="1" applyAlignment="1">
      <alignment horizontal="center"/>
    </xf>
    <xf numFmtId="0" fontId="0" fillId="0" borderId="0" xfId="0" applyAlignment="1">
      <alignment horizontal="justify" vertical="top"/>
    </xf>
    <xf numFmtId="0" fontId="6" fillId="0" borderId="0" xfId="0" applyFont="1"/>
    <xf numFmtId="0" fontId="6" fillId="0" borderId="0" xfId="0" applyFont="1" applyBorder="1" applyAlignment="1">
      <alignment horizontal="center" vertical="top"/>
    </xf>
    <xf numFmtId="0" fontId="6" fillId="0" borderId="0" xfId="0" applyFont="1" applyBorder="1" applyAlignment="1">
      <alignment horizontal="justify" vertical="center" wrapText="1"/>
    </xf>
    <xf numFmtId="0" fontId="6" fillId="0" borderId="0" xfId="0" applyFont="1" applyBorder="1" applyAlignment="1">
      <alignment horizontal="center"/>
    </xf>
    <xf numFmtId="2" fontId="6" fillId="0" borderId="0" xfId="0" applyNumberFormat="1" applyFont="1" applyBorder="1" applyAlignment="1">
      <alignment horizontal="center"/>
    </xf>
    <xf numFmtId="1" fontId="6" fillId="0" borderId="0" xfId="0" applyNumberFormat="1" applyFont="1" applyBorder="1" applyAlignment="1">
      <alignment horizont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/>
    </xf>
    <xf numFmtId="2" fontId="6" fillId="0" borderId="0" xfId="0" applyNumberFormat="1" applyFont="1" applyAlignment="1">
      <alignment horizontal="center"/>
    </xf>
    <xf numFmtId="1" fontId="6" fillId="0" borderId="0" xfId="0" applyNumberFormat="1" applyFont="1" applyAlignment="1">
      <alignment horizontal="center"/>
    </xf>
    <xf numFmtId="2" fontId="3" fillId="0" borderId="5" xfId="0" applyNumberFormat="1" applyFont="1" applyBorder="1" applyAlignment="1">
      <alignment horizontal="center"/>
    </xf>
    <xf numFmtId="2" fontId="3" fillId="0" borderId="6" xfId="0" applyNumberFormat="1" applyFont="1" applyBorder="1" applyAlignment="1">
      <alignment horizontal="center"/>
    </xf>
    <xf numFmtId="1" fontId="3" fillId="0" borderId="7" xfId="0" applyNumberFormat="1" applyFont="1" applyBorder="1" applyAlignment="1">
      <alignment horizontal="center"/>
    </xf>
    <xf numFmtId="0" fontId="3" fillId="0" borderId="0" xfId="0" applyFont="1" applyAlignment="1">
      <alignment horizontal="center" vertical="top"/>
    </xf>
    <xf numFmtId="0" fontId="6" fillId="0" borderId="0" xfId="0" applyFont="1" applyAlignment="1">
      <alignment horizontal="justify" vertical="top" wrapText="1"/>
    </xf>
    <xf numFmtId="0" fontId="3" fillId="0" borderId="0" xfId="0" applyFont="1" applyBorder="1" applyAlignment="1">
      <alignment horizontal="center"/>
    </xf>
    <xf numFmtId="164" fontId="3" fillId="0" borderId="0" xfId="0" applyNumberFormat="1" applyFont="1" applyBorder="1" applyAlignment="1">
      <alignment horizontal="center"/>
    </xf>
    <xf numFmtId="1" fontId="3" fillId="0" borderId="0" xfId="0" applyNumberFormat="1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wrapText="1"/>
    </xf>
    <xf numFmtId="2" fontId="3" fillId="0" borderId="0" xfId="0" applyNumberFormat="1" applyFont="1" applyBorder="1" applyAlignment="1">
      <alignment horizontal="center"/>
    </xf>
    <xf numFmtId="2" fontId="6" fillId="0" borderId="0" xfId="0" applyNumberFormat="1" applyFont="1"/>
    <xf numFmtId="2" fontId="3" fillId="0" borderId="5" xfId="0" applyNumberFormat="1" applyFont="1" applyBorder="1"/>
    <xf numFmtId="2" fontId="3" fillId="0" borderId="6" xfId="0" applyNumberFormat="1" applyFont="1" applyBorder="1"/>
    <xf numFmtId="0" fontId="3" fillId="0" borderId="0" xfId="0" applyFont="1" applyBorder="1" applyAlignment="1">
      <alignment horizontal="center" vertical="top"/>
    </xf>
    <xf numFmtId="0" fontId="6" fillId="0" borderId="0" xfId="0" applyFont="1" applyBorder="1" applyAlignment="1">
      <alignment horizontal="justify" vertical="top"/>
    </xf>
    <xf numFmtId="0" fontId="3" fillId="0" borderId="4" xfId="0" applyFont="1" applyBorder="1" applyAlignment="1">
      <alignment horizontal="center" vertical="top"/>
    </xf>
    <xf numFmtId="0" fontId="6" fillId="0" borderId="4" xfId="0" applyFont="1" applyBorder="1" applyAlignment="1">
      <alignment horizontal="justify" vertical="top" wrapText="1"/>
    </xf>
    <xf numFmtId="0" fontId="6" fillId="0" borderId="4" xfId="0" applyFont="1" applyBorder="1" applyAlignment="1">
      <alignment horizontal="center" vertical="center"/>
    </xf>
    <xf numFmtId="0" fontId="6" fillId="0" borderId="4" xfId="0" applyFont="1" applyBorder="1" applyAlignment="1">
      <alignment wrapText="1"/>
    </xf>
    <xf numFmtId="0" fontId="6" fillId="0" borderId="4" xfId="0" applyFont="1" applyBorder="1" applyAlignment="1">
      <alignment horizontal="justify" vertical="top"/>
    </xf>
    <xf numFmtId="0" fontId="6" fillId="0" borderId="4" xfId="0" applyFont="1" applyBorder="1" applyAlignment="1">
      <alignment horizontal="justify" vertical="center" wrapText="1"/>
    </xf>
    <xf numFmtId="1" fontId="6" fillId="0" borderId="4" xfId="0" applyNumberFormat="1" applyFont="1" applyBorder="1" applyAlignment="1">
      <alignment horizontal="center" vertical="center"/>
    </xf>
    <xf numFmtId="2" fontId="6" fillId="0" borderId="4" xfId="0" applyNumberFormat="1" applyFont="1" applyBorder="1" applyAlignment="1">
      <alignment horizontal="center" vertical="center"/>
    </xf>
    <xf numFmtId="2" fontId="6" fillId="0" borderId="0" xfId="0" applyNumberFormat="1" applyFont="1" applyAlignment="1">
      <alignment horizontal="center"/>
    </xf>
    <xf numFmtId="2" fontId="6" fillId="0" borderId="0" xfId="0" applyNumberFormat="1" applyFont="1" applyAlignment="1">
      <alignment horizontal="center"/>
    </xf>
    <xf numFmtId="0" fontId="3" fillId="0" borderId="0" xfId="0" applyFont="1" applyBorder="1" applyAlignment="1">
      <alignment horizontal="left"/>
    </xf>
    <xf numFmtId="1" fontId="6" fillId="0" borderId="0" xfId="0" applyNumberFormat="1" applyFont="1" applyAlignment="1">
      <alignment horizontal="right"/>
    </xf>
    <xf numFmtId="164" fontId="3" fillId="0" borderId="7" xfId="0" applyNumberFormat="1" applyFont="1" applyBorder="1" applyAlignment="1">
      <alignment horizontal="center"/>
    </xf>
    <xf numFmtId="164" fontId="6" fillId="0" borderId="4" xfId="0" applyNumberFormat="1" applyFont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2" fontId="6" fillId="0" borderId="0" xfId="0" applyNumberFormat="1" applyFont="1" applyAlignment="1">
      <alignment horizontal="center"/>
    </xf>
    <xf numFmtId="0" fontId="2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6" fillId="0" borderId="4" xfId="0" applyFont="1" applyFill="1" applyBorder="1" applyAlignment="1">
      <alignment horizontal="center" vertical="center"/>
    </xf>
    <xf numFmtId="1" fontId="6" fillId="0" borderId="4" xfId="0" applyNumberFormat="1" applyFont="1" applyFill="1" applyBorder="1" applyAlignment="1">
      <alignment horizontal="center" vertical="center"/>
    </xf>
    <xf numFmtId="0" fontId="1" fillId="0" borderId="5" xfId="0" applyFont="1" applyFill="1" applyBorder="1"/>
    <xf numFmtId="0" fontId="1" fillId="0" borderId="6" xfId="0" applyFont="1" applyFill="1" applyBorder="1"/>
    <xf numFmtId="166" fontId="3" fillId="0" borderId="7" xfId="1" applyNumberFormat="1" applyFont="1" applyFill="1" applyBorder="1"/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1991703</xdr:colOff>
      <xdr:row>61</xdr:row>
      <xdr:rowOff>0</xdr:rowOff>
    </xdr:from>
    <xdr:ext cx="184730" cy="242631"/>
    <xdr:sp macro="" textlink="">
      <xdr:nvSpPr>
        <xdr:cNvPr id="3" name="TextBox 2"/>
        <xdr:cNvSpPr txBox="1"/>
      </xdr:nvSpPr>
      <xdr:spPr>
        <a:xfrm>
          <a:off x="2248878" y="20297775"/>
          <a:ext cx="184730" cy="24263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pPr algn="ctr"/>
          <a:endParaRPr lang="en-US" sz="1000" b="1" i="0">
            <a:latin typeface="Cambria Math" panose="02040503050406030204" pitchFamily="18" charset="0"/>
            <a:ea typeface="Cambria Math" panose="02040503050406030204" pitchFamily="18" charset="0"/>
            <a:cs typeface="Aharoni" panose="02010803020104030203" pitchFamily="2" charset="-79"/>
          </a:endParaRPr>
        </a:p>
      </xdr:txBody>
    </xdr:sp>
    <xdr:clientData/>
  </xdr:oneCellAnchor>
  <xdr:oneCellAnchor>
    <xdr:from>
      <xdr:col>7</xdr:col>
      <xdr:colOff>0</xdr:colOff>
      <xdr:row>60</xdr:row>
      <xdr:rowOff>0</xdr:rowOff>
    </xdr:from>
    <xdr:ext cx="184731" cy="302840"/>
    <xdr:sp macro="" textlink="">
      <xdr:nvSpPr>
        <xdr:cNvPr id="4" name="TextBox 3"/>
        <xdr:cNvSpPr txBox="1"/>
      </xdr:nvSpPr>
      <xdr:spPr>
        <a:xfrm>
          <a:off x="5105400" y="63150750"/>
          <a:ext cx="184731" cy="3028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400" b="1" i="0">
            <a:latin typeface="Cambria Math" panose="02040503050406030204" pitchFamily="18" charset="0"/>
            <a:ea typeface="Cambria Math" panose="02040503050406030204" pitchFamily="18" charset="0"/>
          </a:endParaRPr>
        </a:p>
      </xdr:txBody>
    </xdr:sp>
    <xdr:clientData/>
  </xdr:oneCellAnchor>
  <xdr:oneCellAnchor>
    <xdr:from>
      <xdr:col>6</xdr:col>
      <xdr:colOff>976</xdr:colOff>
      <xdr:row>61</xdr:row>
      <xdr:rowOff>0</xdr:rowOff>
    </xdr:from>
    <xdr:ext cx="184731" cy="242631"/>
    <xdr:sp macro="" textlink="">
      <xdr:nvSpPr>
        <xdr:cNvPr id="5" name="TextBox 4"/>
        <xdr:cNvSpPr txBox="1"/>
      </xdr:nvSpPr>
      <xdr:spPr>
        <a:xfrm>
          <a:off x="4649176" y="20307300"/>
          <a:ext cx="184731" cy="24263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pPr algn="ctr"/>
          <a:endParaRPr lang="en-US" sz="1000" b="1" i="0">
            <a:latin typeface="Cambria Math" panose="02040503050406030204" pitchFamily="18" charset="0"/>
            <a:ea typeface="Cambria Math" panose="02040503050406030204" pitchFamily="18" charset="0"/>
            <a:cs typeface="Aharoni" panose="02010803020104030203" pitchFamily="2" charset="-79"/>
          </a:endParaRPr>
        </a:p>
      </xdr:txBody>
    </xdr:sp>
    <xdr:clientData/>
  </xdr:oneCellAnchor>
  <xdr:oneCellAnchor>
    <xdr:from>
      <xdr:col>1</xdr:col>
      <xdr:colOff>1991703</xdr:colOff>
      <xdr:row>62</xdr:row>
      <xdr:rowOff>0</xdr:rowOff>
    </xdr:from>
    <xdr:ext cx="184730" cy="242631"/>
    <xdr:sp macro="" textlink="">
      <xdr:nvSpPr>
        <xdr:cNvPr id="6" name="TextBox 5"/>
        <xdr:cNvSpPr txBox="1"/>
      </xdr:nvSpPr>
      <xdr:spPr>
        <a:xfrm>
          <a:off x="2258403" y="17628870"/>
          <a:ext cx="184730" cy="24263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pPr algn="ctr"/>
          <a:endParaRPr lang="en-US" sz="1000" b="1" i="0">
            <a:latin typeface="Cambria Math" panose="02040503050406030204" pitchFamily="18" charset="0"/>
            <a:ea typeface="Cambria Math" panose="02040503050406030204" pitchFamily="18" charset="0"/>
            <a:cs typeface="Aharoni" panose="02010803020104030203" pitchFamily="2" charset="-79"/>
          </a:endParaRPr>
        </a:p>
      </xdr:txBody>
    </xdr:sp>
    <xdr:clientData/>
  </xdr:oneCellAnchor>
  <xdr:oneCellAnchor>
    <xdr:from>
      <xdr:col>6</xdr:col>
      <xdr:colOff>976</xdr:colOff>
      <xdr:row>62</xdr:row>
      <xdr:rowOff>0</xdr:rowOff>
    </xdr:from>
    <xdr:ext cx="184731" cy="242631"/>
    <xdr:sp macro="" textlink="">
      <xdr:nvSpPr>
        <xdr:cNvPr id="7" name="TextBox 6"/>
        <xdr:cNvSpPr txBox="1"/>
      </xdr:nvSpPr>
      <xdr:spPr>
        <a:xfrm>
          <a:off x="4771096" y="17638395"/>
          <a:ext cx="184731" cy="24263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pPr algn="ctr"/>
          <a:endParaRPr lang="en-US" sz="1000" b="1" i="0">
            <a:latin typeface="Cambria Math" panose="02040503050406030204" pitchFamily="18" charset="0"/>
            <a:ea typeface="Cambria Math" panose="02040503050406030204" pitchFamily="18" charset="0"/>
            <a:cs typeface="Aharoni" panose="02010803020104030203" pitchFamily="2" charset="-79"/>
          </a:endParaRPr>
        </a:p>
      </xdr:txBody>
    </xdr:sp>
    <xdr:clientData/>
  </xdr:oneCellAnchor>
  <xdr:oneCellAnchor>
    <xdr:from>
      <xdr:col>1</xdr:col>
      <xdr:colOff>1991703</xdr:colOff>
      <xdr:row>65</xdr:row>
      <xdr:rowOff>0</xdr:rowOff>
    </xdr:from>
    <xdr:ext cx="184730" cy="242631"/>
    <xdr:sp macro="" textlink="">
      <xdr:nvSpPr>
        <xdr:cNvPr id="8" name="TextBox 7"/>
        <xdr:cNvSpPr txBox="1"/>
      </xdr:nvSpPr>
      <xdr:spPr>
        <a:xfrm>
          <a:off x="2258403" y="16322040"/>
          <a:ext cx="184730" cy="24263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pPr algn="ctr"/>
          <a:endParaRPr lang="en-US" sz="1000" b="1" i="0">
            <a:latin typeface="Cambria Math" panose="02040503050406030204" pitchFamily="18" charset="0"/>
            <a:ea typeface="Cambria Math" panose="02040503050406030204" pitchFamily="18" charset="0"/>
            <a:cs typeface="Aharoni" panose="02010803020104030203" pitchFamily="2" charset="-79"/>
          </a:endParaRPr>
        </a:p>
      </xdr:txBody>
    </xdr:sp>
    <xdr:clientData/>
  </xdr:oneCellAnchor>
  <xdr:oneCellAnchor>
    <xdr:from>
      <xdr:col>6</xdr:col>
      <xdr:colOff>976</xdr:colOff>
      <xdr:row>65</xdr:row>
      <xdr:rowOff>0</xdr:rowOff>
    </xdr:from>
    <xdr:ext cx="184731" cy="242631"/>
    <xdr:sp macro="" textlink="">
      <xdr:nvSpPr>
        <xdr:cNvPr id="9" name="TextBox 8"/>
        <xdr:cNvSpPr txBox="1"/>
      </xdr:nvSpPr>
      <xdr:spPr>
        <a:xfrm>
          <a:off x="4771096" y="16322040"/>
          <a:ext cx="184731" cy="24263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pPr algn="ctr"/>
          <a:endParaRPr lang="en-US" sz="1000" b="1" i="0">
            <a:latin typeface="Cambria Math" panose="02040503050406030204" pitchFamily="18" charset="0"/>
            <a:ea typeface="Cambria Math" panose="02040503050406030204" pitchFamily="18" charset="0"/>
            <a:cs typeface="Aharoni" panose="02010803020104030203" pitchFamily="2" charset="-79"/>
          </a:endParaRPr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882591</xdr:colOff>
      <xdr:row>25</xdr:row>
      <xdr:rowOff>99060</xdr:rowOff>
    </xdr:from>
    <xdr:ext cx="987963" cy="242631"/>
    <xdr:sp macro="" textlink="">
      <xdr:nvSpPr>
        <xdr:cNvPr id="3" name="TextBox 2"/>
        <xdr:cNvSpPr txBox="1"/>
      </xdr:nvSpPr>
      <xdr:spPr>
        <a:xfrm>
          <a:off x="1244541" y="10386060"/>
          <a:ext cx="987963" cy="24263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pPr algn="ctr"/>
          <a:r>
            <a:rPr lang="en-US" sz="1000" b="1" i="0">
              <a:latin typeface="Cambria Math" panose="02040503050406030204" pitchFamily="18" charset="0"/>
              <a:ea typeface="Cambria Math" panose="02040503050406030204" pitchFamily="18" charset="0"/>
              <a:cs typeface="Aharoni" panose="02010803020104030203" pitchFamily="2" charset="-79"/>
            </a:rPr>
            <a:t>CONTRACTOR </a:t>
          </a:r>
        </a:p>
      </xdr:txBody>
    </xdr:sp>
    <xdr:clientData/>
  </xdr:oneCellAnchor>
  <xdr:oneCellAnchor>
    <xdr:from>
      <xdr:col>7</xdr:col>
      <xdr:colOff>0</xdr:colOff>
      <xdr:row>10</xdr:row>
      <xdr:rowOff>0</xdr:rowOff>
    </xdr:from>
    <xdr:ext cx="184731" cy="302840"/>
    <xdr:sp macro="" textlink="">
      <xdr:nvSpPr>
        <xdr:cNvPr id="4" name="TextBox 3"/>
        <xdr:cNvSpPr txBox="1"/>
      </xdr:nvSpPr>
      <xdr:spPr>
        <a:xfrm>
          <a:off x="5105400" y="63150750"/>
          <a:ext cx="184731" cy="3028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400" b="1" i="0">
            <a:latin typeface="Cambria Math" panose="02040503050406030204" pitchFamily="18" charset="0"/>
            <a:ea typeface="Cambria Math" panose="02040503050406030204" pitchFamily="18" charset="0"/>
          </a:endParaRPr>
        </a:p>
      </xdr:txBody>
    </xdr:sp>
    <xdr:clientData/>
  </xdr:oneCellAnchor>
  <xdr:oneCellAnchor>
    <xdr:from>
      <xdr:col>2</xdr:col>
      <xdr:colOff>648180</xdr:colOff>
      <xdr:row>25</xdr:row>
      <xdr:rowOff>160020</xdr:rowOff>
    </xdr:from>
    <xdr:ext cx="2060244" cy="543226"/>
    <xdr:sp macro="" textlink="">
      <xdr:nvSpPr>
        <xdr:cNvPr id="5" name="TextBox 4"/>
        <xdr:cNvSpPr txBox="1"/>
      </xdr:nvSpPr>
      <xdr:spPr>
        <a:xfrm>
          <a:off x="4199100" y="6614160"/>
          <a:ext cx="2060244" cy="5432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pPr algn="ctr"/>
          <a:r>
            <a:rPr lang="en-US" sz="1000" b="1" i="0">
              <a:latin typeface="Cambria Math" panose="02040503050406030204" pitchFamily="18" charset="0"/>
              <a:ea typeface="Cambria Math" panose="02040503050406030204" pitchFamily="18" charset="0"/>
              <a:cs typeface="Aharoni" panose="02010803020104030203" pitchFamily="2" charset="-79"/>
            </a:rPr>
            <a:t>EXECUTIVE ENGINEER </a:t>
          </a:r>
        </a:p>
        <a:p>
          <a:pPr algn="ctr"/>
          <a:r>
            <a:rPr lang="en-US" sz="1000" b="1" i="0">
              <a:latin typeface="Cambria Math" panose="02040503050406030204" pitchFamily="18" charset="0"/>
              <a:ea typeface="Cambria Math" panose="02040503050406030204" pitchFamily="18" charset="0"/>
              <a:cs typeface="Aharoni" panose="02010803020104030203" pitchFamily="2" charset="-79"/>
            </a:rPr>
            <a:t>PROVINCIAL BUILDINGS DIVISION</a:t>
          </a:r>
        </a:p>
        <a:p>
          <a:pPr algn="ctr"/>
          <a:r>
            <a:rPr lang="en-US" sz="1000" b="1" i="0">
              <a:latin typeface="Cambria Math" panose="02040503050406030204" pitchFamily="18" charset="0"/>
              <a:ea typeface="Cambria Math" panose="02040503050406030204" pitchFamily="18" charset="0"/>
              <a:cs typeface="Aharoni" panose="02010803020104030203" pitchFamily="2" charset="-79"/>
            </a:rPr>
            <a:t>SHAHEED BENAZIR</a:t>
          </a:r>
          <a:r>
            <a:rPr lang="en-US" sz="1000" b="1" i="0" baseline="0">
              <a:latin typeface="Cambria Math" panose="02040503050406030204" pitchFamily="18" charset="0"/>
              <a:ea typeface="Cambria Math" panose="02040503050406030204" pitchFamily="18" charset="0"/>
              <a:cs typeface="Aharoni" panose="02010803020104030203" pitchFamily="2" charset="-79"/>
            </a:rPr>
            <a:t> ABAD</a:t>
          </a:r>
          <a:endParaRPr lang="en-US" sz="1000" b="1" i="0">
            <a:latin typeface="Cambria Math" panose="02040503050406030204" pitchFamily="18" charset="0"/>
            <a:ea typeface="Cambria Math" panose="02040503050406030204" pitchFamily="18" charset="0"/>
            <a:cs typeface="Aharoni" panose="02010803020104030203" pitchFamily="2" charset="-79"/>
          </a:endParaRPr>
        </a:p>
      </xdr:txBody>
    </xdr:sp>
    <xdr:clientData/>
  </xdr:oneCellAnchor>
  <xdr:oneCellAnchor>
    <xdr:from>
      <xdr:col>7</xdr:col>
      <xdr:colOff>0</xdr:colOff>
      <xdr:row>6</xdr:row>
      <xdr:rowOff>0</xdr:rowOff>
    </xdr:from>
    <xdr:ext cx="184731" cy="302840"/>
    <xdr:sp macro="" textlink="">
      <xdr:nvSpPr>
        <xdr:cNvPr id="6" name="TextBox 5"/>
        <xdr:cNvSpPr txBox="1"/>
      </xdr:nvSpPr>
      <xdr:spPr>
        <a:xfrm>
          <a:off x="7010400" y="2065020"/>
          <a:ext cx="184731" cy="3028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400" b="1" i="0">
            <a:latin typeface="Cambria Math" panose="02040503050406030204" pitchFamily="18" charset="0"/>
            <a:ea typeface="Cambria Math" panose="02040503050406030204" pitchFamily="18" charset="0"/>
          </a:endParaRPr>
        </a:p>
      </xdr:txBody>
    </xdr:sp>
    <xdr:clientData/>
  </xdr:oneCellAnchor>
  <xdr:oneCellAnchor>
    <xdr:from>
      <xdr:col>7</xdr:col>
      <xdr:colOff>0</xdr:colOff>
      <xdr:row>8</xdr:row>
      <xdr:rowOff>0</xdr:rowOff>
    </xdr:from>
    <xdr:ext cx="184731" cy="302840"/>
    <xdr:sp macro="" textlink="">
      <xdr:nvSpPr>
        <xdr:cNvPr id="7" name="TextBox 6"/>
        <xdr:cNvSpPr txBox="1"/>
      </xdr:nvSpPr>
      <xdr:spPr>
        <a:xfrm>
          <a:off x="7010400" y="2057400"/>
          <a:ext cx="184731" cy="3028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400" b="1" i="0">
            <a:latin typeface="Cambria Math" panose="02040503050406030204" pitchFamily="18" charset="0"/>
            <a:ea typeface="Cambria Math" panose="02040503050406030204" pitchFamily="18" charset="0"/>
          </a:endParaRPr>
        </a:p>
      </xdr:txBody>
    </xdr:sp>
    <xdr:clientData/>
  </xdr:oneCellAnchor>
  <xdr:oneCellAnchor>
    <xdr:from>
      <xdr:col>7</xdr:col>
      <xdr:colOff>0</xdr:colOff>
      <xdr:row>9</xdr:row>
      <xdr:rowOff>0</xdr:rowOff>
    </xdr:from>
    <xdr:ext cx="184731" cy="302840"/>
    <xdr:sp macro="" textlink="">
      <xdr:nvSpPr>
        <xdr:cNvPr id="8" name="TextBox 7"/>
        <xdr:cNvSpPr txBox="1"/>
      </xdr:nvSpPr>
      <xdr:spPr>
        <a:xfrm>
          <a:off x="7010400" y="2651760"/>
          <a:ext cx="184731" cy="3028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400" b="1" i="0">
            <a:latin typeface="Cambria Math" panose="02040503050406030204" pitchFamily="18" charset="0"/>
            <a:ea typeface="Cambria Math" panose="02040503050406030204" pitchFamily="18" charset="0"/>
          </a:endParaRPr>
        </a:p>
      </xdr:txBody>
    </xdr:sp>
    <xdr:clientData/>
  </xdr:oneCellAnchor>
  <xdr:oneCellAnchor>
    <xdr:from>
      <xdr:col>1</xdr:col>
      <xdr:colOff>1991703</xdr:colOff>
      <xdr:row>19</xdr:row>
      <xdr:rowOff>0</xdr:rowOff>
    </xdr:from>
    <xdr:ext cx="184730" cy="242631"/>
    <xdr:sp macro="" textlink="">
      <xdr:nvSpPr>
        <xdr:cNvPr id="9" name="TextBox 8"/>
        <xdr:cNvSpPr txBox="1"/>
      </xdr:nvSpPr>
      <xdr:spPr>
        <a:xfrm>
          <a:off x="2258403" y="16322040"/>
          <a:ext cx="184730" cy="24263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pPr algn="ctr"/>
          <a:endParaRPr lang="en-US" sz="1000" b="1" i="0">
            <a:latin typeface="Cambria Math" panose="02040503050406030204" pitchFamily="18" charset="0"/>
            <a:ea typeface="Cambria Math" panose="02040503050406030204" pitchFamily="18" charset="0"/>
            <a:cs typeface="Aharoni" panose="02010803020104030203" pitchFamily="2" charset="-79"/>
          </a:endParaRPr>
        </a:p>
      </xdr:txBody>
    </xdr:sp>
    <xdr:clientData/>
  </xdr:oneCellAnchor>
  <xdr:oneCellAnchor>
    <xdr:from>
      <xdr:col>1</xdr:col>
      <xdr:colOff>1991703</xdr:colOff>
      <xdr:row>20</xdr:row>
      <xdr:rowOff>0</xdr:rowOff>
    </xdr:from>
    <xdr:ext cx="184730" cy="242631"/>
    <xdr:sp macro="" textlink="">
      <xdr:nvSpPr>
        <xdr:cNvPr id="10" name="TextBox 9"/>
        <xdr:cNvSpPr txBox="1"/>
      </xdr:nvSpPr>
      <xdr:spPr>
        <a:xfrm>
          <a:off x="2258403" y="17320260"/>
          <a:ext cx="184730" cy="24263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pPr algn="ctr"/>
          <a:endParaRPr lang="en-US" sz="1000" b="1" i="0">
            <a:latin typeface="Cambria Math" panose="02040503050406030204" pitchFamily="18" charset="0"/>
            <a:ea typeface="Cambria Math" panose="02040503050406030204" pitchFamily="18" charset="0"/>
            <a:cs typeface="Aharoni" panose="02010803020104030203" pitchFamily="2" charset="-79"/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72"/>
  <sheetViews>
    <sheetView topLeftCell="A62" workbookViewId="0">
      <selection activeCell="B69" sqref="B69"/>
    </sheetView>
  </sheetViews>
  <sheetFormatPr defaultRowHeight="15"/>
  <cols>
    <col min="1" max="1" width="3.85546875" customWidth="1"/>
    <col min="2" max="2" width="32.28515625" customWidth="1"/>
    <col min="3" max="3" width="8.85546875" customWidth="1"/>
    <col min="4" max="4" width="2.140625" bestFit="1" customWidth="1"/>
    <col min="6" max="6" width="13.42578125" customWidth="1"/>
    <col min="7" max="7" width="6.85546875" bestFit="1" customWidth="1"/>
    <col min="8" max="8" width="9.28515625" bestFit="1" customWidth="1"/>
  </cols>
  <sheetData>
    <row r="1" spans="1:10" ht="18.75">
      <c r="A1" s="1" t="s">
        <v>47</v>
      </c>
      <c r="B1" s="5"/>
      <c r="C1" s="5"/>
      <c r="D1" s="5"/>
      <c r="E1" s="5"/>
      <c r="F1" s="5"/>
      <c r="G1" s="5"/>
      <c r="H1" s="5"/>
      <c r="I1" s="5"/>
      <c r="J1" s="5"/>
    </row>
    <row r="2" spans="1:10" ht="15.75">
      <c r="A2" s="47" t="s">
        <v>21</v>
      </c>
      <c r="B2" s="47"/>
      <c r="C2" s="47"/>
      <c r="D2" s="47"/>
      <c r="E2" s="47"/>
      <c r="F2" s="47"/>
      <c r="G2" s="47"/>
      <c r="H2" s="47"/>
      <c r="I2" s="5"/>
      <c r="J2" s="5"/>
    </row>
    <row r="3" spans="1:10" ht="15.75" thickBot="1"/>
    <row r="4" spans="1:10" ht="16.5" thickTop="1" thickBot="1">
      <c r="A4" s="3" t="s">
        <v>12</v>
      </c>
      <c r="B4" s="3" t="s">
        <v>13</v>
      </c>
      <c r="C4" s="48" t="s">
        <v>14</v>
      </c>
      <c r="D4" s="49"/>
      <c r="E4" s="3" t="s">
        <v>15</v>
      </c>
      <c r="F4" s="3" t="s">
        <v>16</v>
      </c>
      <c r="G4" s="3" t="s">
        <v>17</v>
      </c>
      <c r="H4" s="3" t="s">
        <v>18</v>
      </c>
    </row>
    <row r="5" spans="1:10" ht="15.75" thickTop="1"/>
    <row r="6" spans="1:10" s="5" customFormat="1" ht="15.75">
      <c r="A6" s="6">
        <v>1</v>
      </c>
      <c r="B6" s="7" t="s">
        <v>30</v>
      </c>
      <c r="C6" s="8"/>
      <c r="D6" s="8"/>
      <c r="E6" s="9"/>
      <c r="F6" s="9"/>
      <c r="G6" s="9"/>
      <c r="H6" s="10"/>
    </row>
    <row r="7" spans="1:10" s="5" customFormat="1" ht="15.75">
      <c r="A7" s="11"/>
      <c r="B7" s="5" t="s">
        <v>31</v>
      </c>
      <c r="C7" s="12">
        <v>2</v>
      </c>
      <c r="D7" s="12"/>
      <c r="E7" s="41">
        <v>2</v>
      </c>
      <c r="F7" s="41">
        <v>2</v>
      </c>
      <c r="G7" s="41">
        <v>3</v>
      </c>
      <c r="H7" s="14">
        <f>SUM(G7*F7*E7*C7)</f>
        <v>24</v>
      </c>
    </row>
    <row r="8" spans="1:10" s="5" customFormat="1" ht="15.75">
      <c r="A8" s="11"/>
      <c r="C8" s="12"/>
      <c r="D8" s="12"/>
      <c r="E8" s="41"/>
      <c r="F8" s="15" t="s">
        <v>19</v>
      </c>
      <c r="G8" s="16"/>
      <c r="H8" s="17">
        <f>SUM(H7:H7)</f>
        <v>24</v>
      </c>
    </row>
    <row r="9" spans="1:10" s="5" customFormat="1" ht="31.5">
      <c r="A9" s="6">
        <v>2</v>
      </c>
      <c r="B9" s="7" t="s">
        <v>24</v>
      </c>
      <c r="C9" s="8"/>
      <c r="D9" s="8"/>
      <c r="E9" s="9"/>
      <c r="F9" s="9"/>
      <c r="G9" s="9"/>
      <c r="H9" s="10"/>
    </row>
    <row r="10" spans="1:10" s="5" customFormat="1" ht="15.75">
      <c r="A10" s="11"/>
      <c r="B10" s="5" t="s">
        <v>45</v>
      </c>
      <c r="C10" s="12">
        <v>1</v>
      </c>
      <c r="D10" s="12"/>
      <c r="E10" s="13">
        <v>7</v>
      </c>
      <c r="F10" s="13">
        <v>9</v>
      </c>
      <c r="G10" s="13"/>
      <c r="H10" s="14">
        <f>SUM(F10*E10*C10)</f>
        <v>63</v>
      </c>
    </row>
    <row r="11" spans="1:10" s="5" customFormat="1" ht="15.75">
      <c r="A11" s="11"/>
      <c r="B11" s="5" t="s">
        <v>45</v>
      </c>
      <c r="C11" s="12">
        <v>1</v>
      </c>
      <c r="D11" s="12">
        <v>2</v>
      </c>
      <c r="E11" s="13" t="s">
        <v>25</v>
      </c>
      <c r="F11" s="13">
        <v>5</v>
      </c>
      <c r="G11" s="13"/>
      <c r="H11" s="14">
        <f>SUM(I11*F11*D11*C11)</f>
        <v>160</v>
      </c>
      <c r="I11" s="13">
        <f>(7+9)</f>
        <v>16</v>
      </c>
    </row>
    <row r="12" spans="1:10" s="5" customFormat="1" ht="15.75">
      <c r="A12" s="11"/>
      <c r="C12" s="12"/>
      <c r="D12" s="12"/>
      <c r="E12" s="13"/>
      <c r="F12" s="15" t="s">
        <v>19</v>
      </c>
      <c r="G12" s="16"/>
      <c r="H12" s="17">
        <f>SUM(H10:H11)</f>
        <v>223</v>
      </c>
    </row>
    <row r="13" spans="1:10" s="5" customFormat="1" ht="15.75">
      <c r="A13" s="6">
        <v>3</v>
      </c>
      <c r="B13" s="7" t="s">
        <v>32</v>
      </c>
      <c r="C13" s="8"/>
      <c r="D13" s="8"/>
      <c r="E13" s="9"/>
      <c r="F13" s="9"/>
      <c r="G13" s="9"/>
      <c r="H13" s="10"/>
    </row>
    <row r="14" spans="1:10" s="5" customFormat="1" ht="15.75">
      <c r="A14" s="11"/>
      <c r="B14" s="5" t="s">
        <v>31</v>
      </c>
      <c r="C14" s="12">
        <v>2</v>
      </c>
      <c r="D14" s="12"/>
      <c r="E14" s="41">
        <v>4</v>
      </c>
      <c r="F14" s="41">
        <v>4</v>
      </c>
      <c r="G14" s="41">
        <v>0.5</v>
      </c>
      <c r="H14" s="14">
        <f>SUM(G14*F14*E14*C14)</f>
        <v>16</v>
      </c>
    </row>
    <row r="15" spans="1:10" s="5" customFormat="1" ht="15.75">
      <c r="A15" s="11"/>
      <c r="C15" s="12"/>
      <c r="D15" s="12"/>
      <c r="E15" s="41"/>
      <c r="F15" s="15" t="s">
        <v>19</v>
      </c>
      <c r="G15" s="16"/>
      <c r="H15" s="17">
        <f>SUM(H14:H14)</f>
        <v>16</v>
      </c>
    </row>
    <row r="16" spans="1:10" s="5" customFormat="1" ht="15.75">
      <c r="A16" s="6">
        <v>4</v>
      </c>
      <c r="B16" s="7" t="s">
        <v>33</v>
      </c>
      <c r="C16" s="8"/>
      <c r="D16" s="8"/>
      <c r="E16" s="9"/>
      <c r="F16" s="9"/>
      <c r="G16" s="9"/>
      <c r="H16" s="10"/>
    </row>
    <row r="17" spans="1:8" s="5" customFormat="1" ht="15.75">
      <c r="A17" s="11"/>
      <c r="B17" s="5" t="s">
        <v>34</v>
      </c>
      <c r="C17" s="12">
        <v>2</v>
      </c>
      <c r="D17" s="12"/>
      <c r="E17" s="41">
        <v>3</v>
      </c>
      <c r="F17" s="41">
        <v>3</v>
      </c>
      <c r="G17" s="41">
        <v>1.5</v>
      </c>
      <c r="H17" s="14">
        <f>SUM(G17*F17*E17*C17)</f>
        <v>27</v>
      </c>
    </row>
    <row r="18" spans="1:8" s="5" customFormat="1" ht="15.75">
      <c r="A18" s="11"/>
      <c r="B18" s="5" t="s">
        <v>35</v>
      </c>
      <c r="C18" s="12">
        <v>2</v>
      </c>
      <c r="D18" s="12"/>
      <c r="E18" s="41">
        <v>2</v>
      </c>
      <c r="F18" s="41">
        <v>2</v>
      </c>
      <c r="G18" s="41">
        <v>2.5</v>
      </c>
      <c r="H18" s="14">
        <f>SUM(G18*F18*E18*C18)</f>
        <v>20</v>
      </c>
    </row>
    <row r="19" spans="1:8" s="5" customFormat="1" ht="15.75">
      <c r="A19" s="11"/>
      <c r="B19" s="5" t="s">
        <v>35</v>
      </c>
      <c r="C19" s="12">
        <v>2</v>
      </c>
      <c r="D19" s="12"/>
      <c r="E19" s="41">
        <v>1.5</v>
      </c>
      <c r="F19" s="41">
        <v>1.5</v>
      </c>
      <c r="G19" s="41">
        <v>8</v>
      </c>
      <c r="H19" s="14">
        <f>SUM(G19*F19*E19*C19)</f>
        <v>36</v>
      </c>
    </row>
    <row r="20" spans="1:8" s="5" customFormat="1" ht="15.75">
      <c r="A20" s="11"/>
      <c r="C20" s="12"/>
      <c r="D20" s="12"/>
      <c r="E20" s="41"/>
      <c r="F20" s="15" t="s">
        <v>19</v>
      </c>
      <c r="G20" s="16"/>
      <c r="H20" s="17">
        <f>SUM(H17:H19)</f>
        <v>83</v>
      </c>
    </row>
    <row r="21" spans="1:8" s="5" customFormat="1" ht="78.75">
      <c r="A21" s="18">
        <v>5</v>
      </c>
      <c r="B21" s="19" t="s">
        <v>36</v>
      </c>
      <c r="C21" s="12"/>
      <c r="D21" s="12"/>
      <c r="E21" s="12"/>
      <c r="F21" s="20"/>
      <c r="G21" s="20"/>
      <c r="H21" s="21"/>
    </row>
    <row r="22" spans="1:8" s="5" customFormat="1" ht="15.75">
      <c r="A22" s="18"/>
      <c r="B22" s="19"/>
      <c r="C22" s="12"/>
      <c r="D22" s="12"/>
      <c r="E22" s="44">
        <f>$H$20</f>
        <v>83</v>
      </c>
      <c r="F22" s="43" t="s">
        <v>37</v>
      </c>
      <c r="G22" s="20"/>
      <c r="H22" s="21">
        <f>SUM(E22*5/112)</f>
        <v>3.7053571428571428</v>
      </c>
    </row>
    <row r="23" spans="1:8" s="5" customFormat="1" ht="15.75">
      <c r="A23" s="18"/>
      <c r="B23" s="19"/>
      <c r="C23" s="12"/>
      <c r="D23" s="12"/>
      <c r="E23" s="12"/>
      <c r="F23" s="23" t="s">
        <v>11</v>
      </c>
      <c r="G23" s="24"/>
      <c r="H23" s="45">
        <f>SUM(H22)</f>
        <v>3.7053571428571428</v>
      </c>
    </row>
    <row r="24" spans="1:8" s="5" customFormat="1" ht="52.15" customHeight="1">
      <c r="A24" s="25">
        <v>6</v>
      </c>
      <c r="B24" s="26" t="s">
        <v>38</v>
      </c>
      <c r="C24" s="12"/>
      <c r="D24" s="12"/>
      <c r="E24" s="41"/>
      <c r="F24" s="27"/>
      <c r="G24" s="27"/>
      <c r="H24" s="22"/>
    </row>
    <row r="25" spans="1:8" s="5" customFormat="1" ht="15.75">
      <c r="A25" s="11"/>
      <c r="B25" s="5" t="s">
        <v>39</v>
      </c>
      <c r="C25" s="12">
        <v>1</v>
      </c>
      <c r="D25" s="12"/>
      <c r="E25" s="41">
        <v>250</v>
      </c>
      <c r="F25" s="41">
        <v>0.38</v>
      </c>
      <c r="G25" s="41">
        <v>1</v>
      </c>
      <c r="H25" s="14">
        <f>SUM(G25*F25*E25*C25)</f>
        <v>95</v>
      </c>
    </row>
    <row r="26" spans="1:8" s="5" customFormat="1" ht="15.75">
      <c r="A26" s="11"/>
      <c r="B26" s="5" t="s">
        <v>40</v>
      </c>
      <c r="C26" s="12">
        <v>1</v>
      </c>
      <c r="D26" s="12"/>
      <c r="E26" s="41">
        <v>400</v>
      </c>
      <c r="F26" s="41">
        <v>0.38</v>
      </c>
      <c r="G26" s="41">
        <v>1</v>
      </c>
      <c r="H26" s="14">
        <f t="shared" ref="H26" si="0">SUM(G26*F26*E26*C26)</f>
        <v>152</v>
      </c>
    </row>
    <row r="27" spans="1:8" s="5" customFormat="1" ht="15.75">
      <c r="A27" s="18"/>
      <c r="E27" s="28"/>
      <c r="F27" s="29" t="s">
        <v>19</v>
      </c>
      <c r="G27" s="30"/>
      <c r="H27" s="17">
        <f>SUM(H25:H26)</f>
        <v>247</v>
      </c>
    </row>
    <row r="28" spans="1:8" s="5" customFormat="1" ht="31.5">
      <c r="A28" s="18">
        <v>7</v>
      </c>
      <c r="B28" s="19" t="s">
        <v>8</v>
      </c>
      <c r="C28" s="12"/>
      <c r="D28" s="12"/>
      <c r="E28" s="12"/>
      <c r="F28" s="20"/>
      <c r="G28" s="20"/>
      <c r="H28" s="21"/>
    </row>
    <row r="29" spans="1:8" s="5" customFormat="1" ht="15.75">
      <c r="A29" s="18"/>
      <c r="B29" s="19" t="s">
        <v>23</v>
      </c>
      <c r="C29" s="12"/>
      <c r="D29" s="12"/>
      <c r="E29" s="12"/>
      <c r="F29" s="20"/>
      <c r="G29" s="20"/>
      <c r="H29" s="22">
        <f>$H$12</f>
        <v>223</v>
      </c>
    </row>
    <row r="30" spans="1:8" s="5" customFormat="1" ht="15.75">
      <c r="A30" s="11"/>
      <c r="B30" s="5" t="s">
        <v>39</v>
      </c>
      <c r="C30" s="12">
        <v>2</v>
      </c>
      <c r="D30" s="12"/>
      <c r="E30" s="41">
        <v>250</v>
      </c>
      <c r="F30" s="41">
        <v>4</v>
      </c>
      <c r="G30" s="41"/>
      <c r="H30" s="14">
        <f>SUM(F30*E30*C30)</f>
        <v>2000</v>
      </c>
    </row>
    <row r="31" spans="1:8" s="5" customFormat="1" ht="15.75">
      <c r="A31" s="11"/>
      <c r="B31" s="5" t="s">
        <v>40</v>
      </c>
      <c r="C31" s="12">
        <v>2</v>
      </c>
      <c r="D31" s="12"/>
      <c r="E31" s="41">
        <v>400</v>
      </c>
      <c r="F31" s="41">
        <v>4</v>
      </c>
      <c r="G31" s="41"/>
      <c r="H31" s="14">
        <f t="shared" ref="H31" si="1">SUM(F31*E31*C31)</f>
        <v>3200</v>
      </c>
    </row>
    <row r="32" spans="1:8" s="5" customFormat="1" ht="15.75">
      <c r="A32" s="18"/>
      <c r="B32" s="19"/>
      <c r="C32" s="12"/>
      <c r="D32" s="12"/>
      <c r="E32" s="12"/>
      <c r="F32" s="23" t="s">
        <v>11</v>
      </c>
      <c r="G32" s="24"/>
      <c r="H32" s="17">
        <f>SUM(H29:H31)</f>
        <v>5423</v>
      </c>
    </row>
    <row r="33" spans="1:8" s="5" customFormat="1" ht="31.5">
      <c r="A33" s="6">
        <v>8</v>
      </c>
      <c r="B33" s="19" t="s">
        <v>43</v>
      </c>
      <c r="C33" s="8"/>
      <c r="D33" s="8"/>
      <c r="E33" s="9"/>
      <c r="F33" s="9"/>
      <c r="G33" s="9"/>
      <c r="H33" s="10"/>
    </row>
    <row r="34" spans="1:8" s="5" customFormat="1" ht="15.75">
      <c r="A34" s="11"/>
      <c r="B34" s="5" t="s">
        <v>39</v>
      </c>
      <c r="C34" s="12">
        <v>2</v>
      </c>
      <c r="D34" s="12"/>
      <c r="E34" s="41">
        <v>250</v>
      </c>
      <c r="F34" s="41">
        <v>1</v>
      </c>
      <c r="G34" s="41"/>
      <c r="H34" s="14">
        <f>SUM(F34*E34*C34)</f>
        <v>500</v>
      </c>
    </row>
    <row r="35" spans="1:8" s="5" customFormat="1" ht="15.75">
      <c r="A35" s="11"/>
      <c r="B35" s="5" t="s">
        <v>40</v>
      </c>
      <c r="C35" s="12">
        <v>2</v>
      </c>
      <c r="D35" s="12"/>
      <c r="E35" s="41">
        <v>400</v>
      </c>
      <c r="F35" s="41">
        <v>1</v>
      </c>
      <c r="G35" s="41"/>
      <c r="H35" s="14">
        <f t="shared" ref="H35" si="2">SUM(F35*E35*C35)</f>
        <v>800</v>
      </c>
    </row>
    <row r="36" spans="1:8" s="5" customFormat="1" ht="15.75">
      <c r="A36" s="11"/>
      <c r="C36" s="12"/>
      <c r="D36" s="12"/>
      <c r="E36" s="41"/>
      <c r="F36" s="15" t="s">
        <v>19</v>
      </c>
      <c r="G36" s="16"/>
      <c r="H36" s="17">
        <f>SUM(H34:H35)</f>
        <v>1300</v>
      </c>
    </row>
    <row r="37" spans="1:8" s="5" customFormat="1" ht="31.5">
      <c r="A37" s="6">
        <v>9</v>
      </c>
      <c r="B37" s="19" t="s">
        <v>44</v>
      </c>
      <c r="C37" s="8"/>
      <c r="D37" s="8"/>
      <c r="E37" s="9"/>
      <c r="F37" s="9"/>
      <c r="G37" s="9"/>
      <c r="H37" s="10"/>
    </row>
    <row r="38" spans="1:8" s="5" customFormat="1" ht="15.75">
      <c r="A38" s="11"/>
      <c r="B38" s="5" t="s">
        <v>39</v>
      </c>
      <c r="C38" s="12">
        <v>2</v>
      </c>
      <c r="D38" s="12"/>
      <c r="E38" s="41">
        <v>250</v>
      </c>
      <c r="F38" s="41">
        <v>1</v>
      </c>
      <c r="G38" s="41"/>
      <c r="H38" s="14">
        <f>SUM(F38*E38*C38)</f>
        <v>500</v>
      </c>
    </row>
    <row r="39" spans="1:8" s="5" customFormat="1" ht="15.75">
      <c r="A39" s="11"/>
      <c r="B39" s="5" t="s">
        <v>40</v>
      </c>
      <c r="C39" s="12">
        <v>2</v>
      </c>
      <c r="D39" s="12"/>
      <c r="E39" s="41">
        <v>400</v>
      </c>
      <c r="F39" s="41">
        <v>1</v>
      </c>
      <c r="G39" s="41"/>
      <c r="H39" s="14">
        <f t="shared" ref="H39" si="3">SUM(F39*E39*C39)</f>
        <v>800</v>
      </c>
    </row>
    <row r="40" spans="1:8" s="5" customFormat="1" ht="15.75">
      <c r="A40" s="11"/>
      <c r="C40" s="12"/>
      <c r="D40" s="12"/>
      <c r="E40" s="41"/>
      <c r="F40" s="15" t="s">
        <v>19</v>
      </c>
      <c r="G40" s="16"/>
      <c r="H40" s="17">
        <f>SUM(H38:H39)</f>
        <v>1300</v>
      </c>
    </row>
    <row r="41" spans="1:8" s="5" customFormat="1" ht="31.5">
      <c r="A41" s="18">
        <v>10</v>
      </c>
      <c r="B41" s="19" t="s">
        <v>20</v>
      </c>
      <c r="C41" s="12"/>
      <c r="D41" s="12"/>
      <c r="E41" s="12"/>
      <c r="F41" s="20"/>
      <c r="G41" s="20"/>
      <c r="H41" s="21"/>
    </row>
    <row r="42" spans="1:8" s="5" customFormat="1" ht="15.75">
      <c r="A42" s="18"/>
      <c r="B42" s="19" t="s">
        <v>23</v>
      </c>
      <c r="C42" s="12"/>
      <c r="D42" s="12"/>
      <c r="E42" s="12"/>
      <c r="F42" s="20"/>
      <c r="G42" s="20"/>
      <c r="H42" s="22">
        <f>$H$32</f>
        <v>5423</v>
      </c>
    </row>
    <row r="43" spans="1:8" s="5" customFormat="1" ht="15.75">
      <c r="A43" s="18"/>
      <c r="B43" s="19"/>
      <c r="C43" s="12"/>
      <c r="D43" s="12"/>
      <c r="E43" s="12"/>
      <c r="F43" s="23" t="s">
        <v>11</v>
      </c>
      <c r="G43" s="24"/>
      <c r="H43" s="17">
        <f>SUM(H42)</f>
        <v>5423</v>
      </c>
    </row>
    <row r="44" spans="1:8" s="5" customFormat="1" ht="59.25" customHeight="1">
      <c r="A44" s="25">
        <v>11</v>
      </c>
      <c r="B44" s="26" t="s">
        <v>22</v>
      </c>
      <c r="C44" s="12"/>
      <c r="D44" s="12"/>
      <c r="E44" s="13"/>
      <c r="F44" s="27"/>
      <c r="G44" s="27"/>
      <c r="H44" s="22"/>
    </row>
    <row r="45" spans="1:8" s="5" customFormat="1" ht="15.75">
      <c r="A45" s="11"/>
      <c r="B45" s="5" t="s">
        <v>39</v>
      </c>
      <c r="C45" s="12">
        <v>1</v>
      </c>
      <c r="D45" s="12"/>
      <c r="E45" s="41">
        <v>250</v>
      </c>
      <c r="F45" s="41">
        <v>0.38</v>
      </c>
      <c r="G45" s="41">
        <v>0.5</v>
      </c>
      <c r="H45" s="14">
        <f>SUM(G45*F45*E45*C45)</f>
        <v>47.5</v>
      </c>
    </row>
    <row r="46" spans="1:8" s="5" customFormat="1" ht="15.75">
      <c r="A46" s="11"/>
      <c r="B46" s="5" t="s">
        <v>40</v>
      </c>
      <c r="C46" s="12">
        <v>1</v>
      </c>
      <c r="D46" s="12"/>
      <c r="E46" s="41">
        <v>400</v>
      </c>
      <c r="F46" s="41">
        <v>0.38</v>
      </c>
      <c r="G46" s="41">
        <v>0.5</v>
      </c>
      <c r="H46" s="14">
        <f t="shared" ref="H46" si="4">SUM(G46*F46*E46*C46)</f>
        <v>76</v>
      </c>
    </row>
    <row r="47" spans="1:8" s="5" customFormat="1" ht="15.75">
      <c r="A47" s="11"/>
      <c r="B47" s="5" t="s">
        <v>45</v>
      </c>
      <c r="C47" s="12">
        <v>1</v>
      </c>
      <c r="D47" s="12"/>
      <c r="E47" s="13">
        <v>7</v>
      </c>
      <c r="F47" s="13">
        <v>9</v>
      </c>
      <c r="G47" s="13">
        <v>0.25</v>
      </c>
      <c r="H47" s="14">
        <f>SUM(G47*F47*E47*C47)</f>
        <v>15.75</v>
      </c>
    </row>
    <row r="48" spans="1:8" s="5" customFormat="1" ht="15.75">
      <c r="A48" s="18"/>
      <c r="E48" s="28"/>
      <c r="F48" s="29" t="s">
        <v>19</v>
      </c>
      <c r="G48" s="30"/>
      <c r="H48" s="17">
        <f>SUM(H45:H47)</f>
        <v>139.25</v>
      </c>
    </row>
    <row r="49" spans="1:9" s="5" customFormat="1" ht="30.6" customHeight="1">
      <c r="A49" s="18">
        <v>12</v>
      </c>
      <c r="B49" s="19" t="s">
        <v>9</v>
      </c>
      <c r="C49" s="12"/>
      <c r="D49" s="12"/>
      <c r="E49" s="13"/>
      <c r="F49" s="27"/>
      <c r="G49" s="27"/>
      <c r="H49" s="22"/>
    </row>
    <row r="50" spans="1:9" s="5" customFormat="1" ht="15.75">
      <c r="A50" s="11"/>
      <c r="B50" s="5" t="s">
        <v>45</v>
      </c>
      <c r="C50" s="12">
        <v>1</v>
      </c>
      <c r="D50" s="12"/>
      <c r="E50" s="13">
        <v>7</v>
      </c>
      <c r="F50" s="13">
        <v>9</v>
      </c>
      <c r="G50" s="13"/>
      <c r="H50" s="14">
        <f>SUM(F50*E50*C50)</f>
        <v>63</v>
      </c>
    </row>
    <row r="51" spans="1:9" s="5" customFormat="1" ht="15.75">
      <c r="A51" s="18"/>
      <c r="E51" s="28"/>
      <c r="F51" s="29" t="s">
        <v>19</v>
      </c>
      <c r="G51" s="30"/>
      <c r="H51" s="17">
        <f>SUM(H50:H50)</f>
        <v>63</v>
      </c>
    </row>
    <row r="52" spans="1:9" s="5" customFormat="1" ht="31.5">
      <c r="A52" s="18">
        <v>13</v>
      </c>
      <c r="B52" s="19" t="s">
        <v>10</v>
      </c>
      <c r="C52" s="12"/>
      <c r="D52" s="12"/>
      <c r="E52" s="13"/>
      <c r="F52" s="27"/>
      <c r="G52" s="27"/>
      <c r="H52" s="22"/>
    </row>
    <row r="53" spans="1:9" s="5" customFormat="1" ht="15.75">
      <c r="A53" s="11"/>
      <c r="B53" s="5" t="s">
        <v>45</v>
      </c>
      <c r="C53" s="12">
        <v>1</v>
      </c>
      <c r="D53" s="12">
        <v>2</v>
      </c>
      <c r="E53" s="13" t="s">
        <v>25</v>
      </c>
      <c r="F53" s="13">
        <v>7</v>
      </c>
      <c r="G53" s="13"/>
      <c r="H53" s="14">
        <f>SUM(I53*F53*D53*C53)</f>
        <v>224</v>
      </c>
      <c r="I53" s="13">
        <f>(7+9)</f>
        <v>16</v>
      </c>
    </row>
    <row r="54" spans="1:9" s="5" customFormat="1" ht="15.75">
      <c r="A54" s="18"/>
      <c r="E54" s="28"/>
      <c r="F54" s="29" t="s">
        <v>19</v>
      </c>
      <c r="G54" s="30"/>
      <c r="H54" s="17">
        <f>SUM(H53:H53)</f>
        <v>224</v>
      </c>
    </row>
    <row r="55" spans="1:9" s="5" customFormat="1" ht="47.45" customHeight="1">
      <c r="A55" s="18">
        <v>14</v>
      </c>
      <c r="B55" s="34" t="s">
        <v>52</v>
      </c>
      <c r="C55" s="12"/>
      <c r="D55" s="12"/>
      <c r="E55" s="42"/>
      <c r="F55" s="27"/>
      <c r="G55" s="27"/>
      <c r="H55" s="22"/>
    </row>
    <row r="56" spans="1:9" s="5" customFormat="1" ht="15.75">
      <c r="A56" s="11"/>
      <c r="B56" s="5" t="s">
        <v>53</v>
      </c>
      <c r="C56" s="12">
        <v>2</v>
      </c>
      <c r="D56" s="12">
        <v>4</v>
      </c>
      <c r="E56" s="42"/>
      <c r="F56" s="42">
        <v>2</v>
      </c>
      <c r="G56" s="42">
        <v>8</v>
      </c>
      <c r="H56" s="14">
        <f>SUM(G56*F56*D56*C56)</f>
        <v>128</v>
      </c>
    </row>
    <row r="57" spans="1:9" s="5" customFormat="1" ht="15.75">
      <c r="A57" s="18"/>
      <c r="E57" s="28"/>
      <c r="F57" s="29" t="s">
        <v>19</v>
      </c>
      <c r="G57" s="30"/>
      <c r="H57" s="17">
        <f>SUM(H56:H56)</f>
        <v>128</v>
      </c>
    </row>
    <row r="58" spans="1:9" s="5" customFormat="1" ht="47.45" customHeight="1">
      <c r="A58" s="18">
        <v>15</v>
      </c>
      <c r="B58" s="19" t="s">
        <v>26</v>
      </c>
      <c r="C58" s="12"/>
      <c r="D58" s="12"/>
      <c r="E58" s="13"/>
      <c r="F58" s="27"/>
      <c r="G58" s="27"/>
      <c r="H58" s="22"/>
    </row>
    <row r="59" spans="1:9" s="5" customFormat="1" ht="15.75">
      <c r="A59" s="11"/>
      <c r="B59" s="5" t="s">
        <v>46</v>
      </c>
      <c r="C59" s="12">
        <v>3</v>
      </c>
      <c r="D59" s="12"/>
      <c r="E59" s="13">
        <v>3.5</v>
      </c>
      <c r="F59" s="13">
        <v>6.75</v>
      </c>
      <c r="G59" s="13"/>
      <c r="H59" s="14">
        <f>SUM(F59*E59*C59)</f>
        <v>70.875</v>
      </c>
    </row>
    <row r="60" spans="1:9" s="5" customFormat="1" ht="15.75">
      <c r="A60" s="18"/>
      <c r="E60" s="28"/>
      <c r="F60" s="29" t="s">
        <v>19</v>
      </c>
      <c r="G60" s="30"/>
      <c r="H60" s="17">
        <f>SUM(H59:H59)</f>
        <v>70.875</v>
      </c>
    </row>
    <row r="61" spans="1:9" s="5" customFormat="1" ht="81" customHeight="1">
      <c r="A61" s="31">
        <v>16</v>
      </c>
      <c r="B61" s="32" t="s">
        <v>28</v>
      </c>
      <c r="C61" s="12"/>
      <c r="D61" s="12"/>
      <c r="E61" s="12"/>
      <c r="F61" s="12"/>
      <c r="G61" s="12"/>
      <c r="H61" s="12"/>
    </row>
    <row r="62" spans="1:9" s="5" customFormat="1" ht="15.75">
      <c r="A62" s="11"/>
      <c r="B62" s="5" t="s">
        <v>45</v>
      </c>
      <c r="C62" s="12">
        <v>1</v>
      </c>
      <c r="D62" s="12">
        <v>2</v>
      </c>
      <c r="E62" s="50" t="s">
        <v>27</v>
      </c>
      <c r="F62" s="50"/>
      <c r="G62" s="13">
        <v>9</v>
      </c>
      <c r="H62" s="14">
        <f>SUM(I62*G62*D62*C62)</f>
        <v>504</v>
      </c>
      <c r="I62" s="13">
        <f>(16+12)</f>
        <v>28</v>
      </c>
    </row>
    <row r="63" spans="1:9" s="5" customFormat="1" ht="15.75">
      <c r="A63" s="18"/>
      <c r="E63" s="28"/>
      <c r="F63" s="29" t="s">
        <v>19</v>
      </c>
      <c r="G63" s="30"/>
      <c r="H63" s="17">
        <f>SUM(H62:H62)</f>
        <v>504</v>
      </c>
    </row>
    <row r="64" spans="1:9" s="5" customFormat="1" ht="47.45" customHeight="1">
      <c r="A64" s="18">
        <v>17</v>
      </c>
      <c r="B64" s="19" t="s">
        <v>49</v>
      </c>
      <c r="C64" s="12"/>
      <c r="D64" s="12"/>
      <c r="E64" s="42"/>
      <c r="F64" s="27"/>
      <c r="G64" s="27"/>
      <c r="H64" s="22"/>
    </row>
    <row r="65" spans="1:8" s="5" customFormat="1" ht="15.75">
      <c r="A65" s="11"/>
      <c r="B65" s="5" t="s">
        <v>51</v>
      </c>
      <c r="C65" s="12">
        <v>108</v>
      </c>
      <c r="D65" s="12"/>
      <c r="E65" s="42">
        <v>3.5</v>
      </c>
      <c r="F65" s="42"/>
      <c r="G65" s="42"/>
      <c r="H65" s="14">
        <f>SUM(E65*C65)</f>
        <v>378</v>
      </c>
    </row>
    <row r="66" spans="1:8" s="5" customFormat="1" ht="15.75">
      <c r="A66" s="18"/>
      <c r="E66" s="28"/>
      <c r="F66" s="29" t="s">
        <v>19</v>
      </c>
      <c r="G66" s="30"/>
      <c r="H66" s="17">
        <f>SUM(H65:H65)</f>
        <v>378</v>
      </c>
    </row>
    <row r="67" spans="1:8" s="5" customFormat="1" ht="47.45" customHeight="1">
      <c r="A67" s="18">
        <v>18</v>
      </c>
      <c r="B67" s="19" t="s">
        <v>50</v>
      </c>
      <c r="C67" s="12"/>
      <c r="D67" s="12"/>
      <c r="E67" s="42"/>
      <c r="F67" s="27"/>
      <c r="G67" s="27"/>
      <c r="H67" s="22"/>
    </row>
    <row r="68" spans="1:8" s="5" customFormat="1" ht="15.75">
      <c r="A68" s="11"/>
      <c r="B68" s="5" t="s">
        <v>51</v>
      </c>
      <c r="C68" s="12">
        <v>6</v>
      </c>
      <c r="D68" s="12"/>
      <c r="E68" s="42">
        <v>650</v>
      </c>
      <c r="F68" s="42"/>
      <c r="G68" s="42"/>
      <c r="H68" s="14">
        <f>SUM(E68*C68)</f>
        <v>3900</v>
      </c>
    </row>
    <row r="69" spans="1:8" s="5" customFormat="1" ht="15.75">
      <c r="A69" s="18"/>
      <c r="E69" s="28"/>
      <c r="F69" s="29" t="s">
        <v>19</v>
      </c>
      <c r="G69" s="30"/>
      <c r="H69" s="17">
        <f>SUM(H68:H68)</f>
        <v>3900</v>
      </c>
    </row>
    <row r="70" spans="1:8" s="5" customFormat="1" ht="15.75"/>
    <row r="71" spans="1:8" s="5" customFormat="1" ht="15.75"/>
    <row r="72" spans="1:8" s="5" customFormat="1" ht="15.75"/>
  </sheetData>
  <mergeCells count="3">
    <mergeCell ref="A2:H2"/>
    <mergeCell ref="C4:D4"/>
    <mergeCell ref="E62:F62"/>
  </mergeCells>
  <pageMargins left="0.7" right="0.16" top="0.5" bottom="0.19" header="0.3" footer="0.17"/>
  <pageSetup paperSize="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F23"/>
  <sheetViews>
    <sheetView tabSelected="1" workbookViewId="0">
      <selection activeCell="B28" sqref="B28"/>
    </sheetView>
  </sheetViews>
  <sheetFormatPr defaultRowHeight="15"/>
  <cols>
    <col min="1" max="1" width="4.7109375" customWidth="1"/>
    <col min="2" max="2" width="48.5703125" customWidth="1"/>
    <col min="3" max="3" width="9.85546875" customWidth="1"/>
    <col min="4" max="4" width="10.5703125" customWidth="1"/>
    <col min="5" max="5" width="8.5703125" customWidth="1"/>
    <col min="6" max="6" width="12" customWidth="1"/>
  </cols>
  <sheetData>
    <row r="1" spans="1:6" ht="18.75">
      <c r="A1" s="1" t="s">
        <v>47</v>
      </c>
      <c r="B1" s="2"/>
      <c r="C1" s="2"/>
      <c r="D1" s="2"/>
      <c r="E1" s="2"/>
      <c r="F1" s="2"/>
    </row>
    <row r="2" spans="1:6" ht="19.5" thickBot="1">
      <c r="A2" s="51" t="s">
        <v>54</v>
      </c>
      <c r="B2" s="52"/>
      <c r="C2" s="52"/>
      <c r="D2" s="52"/>
      <c r="E2" s="52"/>
      <c r="F2" s="52"/>
    </row>
    <row r="3" spans="1:6" ht="16.5" thickTop="1" thickBot="1">
      <c r="A3" s="3" t="s">
        <v>3</v>
      </c>
      <c r="B3" s="3" t="s">
        <v>0</v>
      </c>
      <c r="C3" s="3" t="s">
        <v>4</v>
      </c>
      <c r="D3" s="3" t="s">
        <v>5</v>
      </c>
      <c r="E3" s="3" t="s">
        <v>6</v>
      </c>
      <c r="F3" s="3" t="s">
        <v>7</v>
      </c>
    </row>
    <row r="4" spans="1:6" ht="15.75" thickTop="1">
      <c r="B4" s="4"/>
    </row>
    <row r="5" spans="1:6" s="5" customFormat="1" ht="24" customHeight="1">
      <c r="A5" s="35">
        <v>1</v>
      </c>
      <c r="B5" s="38" t="s">
        <v>30</v>
      </c>
      <c r="C5" s="39">
        <f>Measurment!$H$8</f>
        <v>24</v>
      </c>
      <c r="D5" s="40">
        <v>1285.6300000000001</v>
      </c>
      <c r="E5" s="35" t="s">
        <v>1</v>
      </c>
      <c r="F5" s="39">
        <f>SUM(D5*C5/100)</f>
        <v>308.55120000000005</v>
      </c>
    </row>
    <row r="6" spans="1:6" s="5" customFormat="1" ht="32.25" customHeight="1">
      <c r="A6" s="35">
        <v>2</v>
      </c>
      <c r="B6" s="38" t="s">
        <v>55</v>
      </c>
      <c r="C6" s="39">
        <f>Measurment!$H$12</f>
        <v>223</v>
      </c>
      <c r="D6" s="40">
        <v>786.5</v>
      </c>
      <c r="E6" s="35" t="s">
        <v>2</v>
      </c>
      <c r="F6" s="39">
        <f>SUM(D6*C6/100)</f>
        <v>1753.895</v>
      </c>
    </row>
    <row r="7" spans="1:6" s="5" customFormat="1" ht="15.75">
      <c r="A7" s="33">
        <v>3</v>
      </c>
      <c r="B7" s="34" t="s">
        <v>32</v>
      </c>
      <c r="C7" s="39">
        <f>Measurment!$H$15</f>
        <v>16</v>
      </c>
      <c r="D7" s="40">
        <v>9416.2800000000007</v>
      </c>
      <c r="E7" s="35" t="s">
        <v>1</v>
      </c>
      <c r="F7" s="39">
        <f t="shared" ref="F7:F10" si="0">SUM(D7*C7/100)</f>
        <v>1506.6048000000001</v>
      </c>
    </row>
    <row r="8" spans="1:6" s="5" customFormat="1" ht="15.75">
      <c r="A8" s="33">
        <v>4</v>
      </c>
      <c r="B8" s="34" t="s">
        <v>33</v>
      </c>
      <c r="C8" s="39">
        <f>Measurment!$H$20</f>
        <v>83</v>
      </c>
      <c r="D8" s="40">
        <v>337</v>
      </c>
      <c r="E8" s="35"/>
      <c r="F8" s="39">
        <f>SUM(D8*C8)</f>
        <v>27971</v>
      </c>
    </row>
    <row r="9" spans="1:6" s="5" customFormat="1" ht="47.25">
      <c r="A9" s="33">
        <v>5</v>
      </c>
      <c r="B9" s="34" t="s">
        <v>36</v>
      </c>
      <c r="C9" s="46">
        <f>Measurment!$H$23</f>
        <v>3.7053571428571428</v>
      </c>
      <c r="D9" s="40">
        <v>5001.7</v>
      </c>
      <c r="E9" s="35" t="s">
        <v>48</v>
      </c>
      <c r="F9" s="39">
        <f>SUM(D9*C9)</f>
        <v>18533.084821428569</v>
      </c>
    </row>
    <row r="10" spans="1:6" s="5" customFormat="1" ht="47.25">
      <c r="A10" s="33">
        <v>6</v>
      </c>
      <c r="B10" s="36" t="s">
        <v>38</v>
      </c>
      <c r="C10" s="39">
        <f>Measurment!$H$27</f>
        <v>247</v>
      </c>
      <c r="D10" s="40">
        <v>12346.65</v>
      </c>
      <c r="E10" s="35" t="s">
        <v>1</v>
      </c>
      <c r="F10" s="39">
        <f t="shared" si="0"/>
        <v>30496.225499999997</v>
      </c>
    </row>
    <row r="11" spans="1:6" s="5" customFormat="1" ht="31.5">
      <c r="A11" s="33">
        <v>7</v>
      </c>
      <c r="B11" s="34" t="s">
        <v>8</v>
      </c>
      <c r="C11" s="39">
        <f>Measurment!$H$32</f>
        <v>5423</v>
      </c>
      <c r="D11" s="40">
        <v>660</v>
      </c>
      <c r="E11" s="35" t="s">
        <v>2</v>
      </c>
      <c r="F11" s="39">
        <f t="shared" ref="F11:F17" si="1">SUM(D11*C11/100)</f>
        <v>35791.800000000003</v>
      </c>
    </row>
    <row r="12" spans="1:6" s="5" customFormat="1" ht="31.5">
      <c r="A12" s="33">
        <v>8</v>
      </c>
      <c r="B12" s="34" t="s">
        <v>41</v>
      </c>
      <c r="C12" s="39">
        <f>Measurment!$H$36</f>
        <v>1300</v>
      </c>
      <c r="D12" s="40">
        <v>2206.6</v>
      </c>
      <c r="E12" s="35" t="s">
        <v>2</v>
      </c>
      <c r="F12" s="39">
        <f t="shared" ref="F12:F13" si="2">SUM(D12*C12/100)</f>
        <v>28685.8</v>
      </c>
    </row>
    <row r="13" spans="1:6" s="5" customFormat="1" ht="31.5">
      <c r="A13" s="33">
        <v>9</v>
      </c>
      <c r="B13" s="34" t="s">
        <v>42</v>
      </c>
      <c r="C13" s="39">
        <f>Measurment!$H$36</f>
        <v>1300</v>
      </c>
      <c r="D13" s="40">
        <v>2197.52</v>
      </c>
      <c r="E13" s="35" t="s">
        <v>2</v>
      </c>
      <c r="F13" s="39">
        <f t="shared" si="2"/>
        <v>28567.759999999998</v>
      </c>
    </row>
    <row r="14" spans="1:6" s="5" customFormat="1" ht="31.5">
      <c r="A14" s="33">
        <v>10</v>
      </c>
      <c r="B14" s="34" t="s">
        <v>20</v>
      </c>
      <c r="C14" s="39">
        <f>Measurment!$H$32</f>
        <v>5423</v>
      </c>
      <c r="D14" s="40">
        <v>3015.76</v>
      </c>
      <c r="E14" s="35" t="s">
        <v>2</v>
      </c>
      <c r="F14" s="39">
        <f t="shared" si="1"/>
        <v>163544.6648</v>
      </c>
    </row>
    <row r="15" spans="1:6" s="5" customFormat="1" ht="31.5">
      <c r="A15" s="35">
        <v>11</v>
      </c>
      <c r="B15" s="36" t="s">
        <v>22</v>
      </c>
      <c r="C15" s="39">
        <f>Measurment!$H$48</f>
        <v>139.25</v>
      </c>
      <c r="D15" s="40">
        <v>14429.25</v>
      </c>
      <c r="E15" s="35" t="s">
        <v>1</v>
      </c>
      <c r="F15" s="39">
        <f t="shared" si="1"/>
        <v>20092.730625</v>
      </c>
    </row>
    <row r="16" spans="1:6" s="5" customFormat="1" ht="31.5">
      <c r="A16" s="33">
        <v>12</v>
      </c>
      <c r="B16" s="34" t="s">
        <v>9</v>
      </c>
      <c r="C16" s="39">
        <f>Measurment!$H$51</f>
        <v>63</v>
      </c>
      <c r="D16" s="40">
        <v>27678.86</v>
      </c>
      <c r="E16" s="35" t="s">
        <v>2</v>
      </c>
      <c r="F16" s="39">
        <f t="shared" si="1"/>
        <v>17437.681799999998</v>
      </c>
    </row>
    <row r="17" spans="1:6" s="5" customFormat="1" ht="31.5">
      <c r="A17" s="33">
        <v>13</v>
      </c>
      <c r="B17" s="34" t="s">
        <v>10</v>
      </c>
      <c r="C17" s="39">
        <f>Measurment!$H$54</f>
        <v>224</v>
      </c>
      <c r="D17" s="40">
        <v>28253.61</v>
      </c>
      <c r="E17" s="35" t="s">
        <v>2</v>
      </c>
      <c r="F17" s="39">
        <f t="shared" si="1"/>
        <v>63288.086400000007</v>
      </c>
    </row>
    <row r="18" spans="1:6" s="5" customFormat="1" ht="31.5">
      <c r="A18" s="33">
        <v>14</v>
      </c>
      <c r="B18" s="34" t="s">
        <v>52</v>
      </c>
      <c r="C18" s="39">
        <f>Measurment!$H$57</f>
        <v>128</v>
      </c>
      <c r="D18" s="35">
        <v>47651.56</v>
      </c>
      <c r="E18" s="35" t="s">
        <v>2</v>
      </c>
      <c r="F18" s="39">
        <f t="shared" ref="F18" si="3">SUM(D18*C18/100)</f>
        <v>60993.996799999994</v>
      </c>
    </row>
    <row r="19" spans="1:6" s="5" customFormat="1" ht="47.25">
      <c r="A19" s="33">
        <v>15</v>
      </c>
      <c r="B19" s="34" t="s">
        <v>26</v>
      </c>
      <c r="C19" s="39">
        <f>Measurment!$H$60</f>
        <v>70.875</v>
      </c>
      <c r="D19" s="35">
        <v>1507.66</v>
      </c>
      <c r="E19" s="35" t="s">
        <v>29</v>
      </c>
      <c r="F19" s="39">
        <f>SUM(D19*C19)</f>
        <v>106855.40250000001</v>
      </c>
    </row>
    <row r="20" spans="1:6" s="5" customFormat="1" ht="63">
      <c r="A20" s="33">
        <v>16</v>
      </c>
      <c r="B20" s="37" t="s">
        <v>56</v>
      </c>
      <c r="C20" s="39">
        <f>Measurment!$H$63</f>
        <v>504</v>
      </c>
      <c r="D20" s="35">
        <v>250</v>
      </c>
      <c r="E20" s="35" t="s">
        <v>29</v>
      </c>
      <c r="F20" s="39">
        <f>SUM(D20*C20)</f>
        <v>126000</v>
      </c>
    </row>
    <row r="21" spans="1:6" s="5" customFormat="1" ht="31.5">
      <c r="A21" s="33">
        <v>17</v>
      </c>
      <c r="B21" s="34" t="s">
        <v>49</v>
      </c>
      <c r="C21" s="39">
        <f>Measurment!$H$66</f>
        <v>378</v>
      </c>
      <c r="D21" s="35">
        <v>169.18</v>
      </c>
      <c r="E21" s="35" t="s">
        <v>29</v>
      </c>
      <c r="F21" s="39">
        <f>SUM(D21*C21)</f>
        <v>63950.04</v>
      </c>
    </row>
    <row r="22" spans="1:6" s="5" customFormat="1" ht="31.5">
      <c r="A22" s="33">
        <v>18</v>
      </c>
      <c r="B22" s="34" t="s">
        <v>50</v>
      </c>
      <c r="C22" s="39">
        <f>Measurment!$H$69</f>
        <v>3900</v>
      </c>
      <c r="D22" s="53">
        <v>8.3800000000000008</v>
      </c>
      <c r="E22" s="53" t="s">
        <v>29</v>
      </c>
      <c r="F22" s="54">
        <f>SUM(D22*C22)</f>
        <v>32682.000000000004</v>
      </c>
    </row>
    <row r="23" spans="1:6" ht="18.75" customHeight="1">
      <c r="D23" s="55" t="s">
        <v>11</v>
      </c>
      <c r="E23" s="56"/>
      <c r="F23" s="57">
        <f>SUM(F5:F22)</f>
        <v>828459.32424642867</v>
      </c>
    </row>
  </sheetData>
  <mergeCells count="1">
    <mergeCell ref="A2:F2"/>
  </mergeCells>
  <pageMargins left="0.7" right="0.16" top="0.75" bottom="0.23" header="0.3" footer="0.19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Measurment</vt:lpstr>
      <vt:lpstr>Abstract sheet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PC World Computer</cp:lastModifiedBy>
  <cp:lastPrinted>2018-03-19T09:38:16Z</cp:lastPrinted>
  <dcterms:created xsi:type="dcterms:W3CDTF">2016-10-14T20:34:43Z</dcterms:created>
  <dcterms:modified xsi:type="dcterms:W3CDTF">2018-03-19T09:38:19Z</dcterms:modified>
</cp:coreProperties>
</file>