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5"/>
  </bookViews>
  <sheets>
    <sheet name="Title Page" sheetId="1" r:id="rId1"/>
    <sheet name="Abstract" sheetId="2" r:id="rId2"/>
    <sheet name="Desciption" sheetId="4" r:id="rId3"/>
    <sheet name="Schedule (B)" sheetId="5" r:id="rId4"/>
    <sheet name="Offer Rate" sheetId="6" r:id="rId5"/>
    <sheet name="BIDDING DATA" sheetId="7" r:id="rId6"/>
  </sheets>
  <definedNames>
    <definedName name="_xlnm.Print_Area" localSheetId="1">Abstract!$A$1:$K$44</definedName>
    <definedName name="_xlnm.Print_Area" localSheetId="2">Desciption!$A$1:$S$39</definedName>
    <definedName name="_xlnm.Print_Titles" localSheetId="5">'BIDDING DATA'!#REF!</definedName>
  </definedNames>
  <calcPr calcId="125725"/>
</workbook>
</file>

<file path=xl/calcChain.xml><?xml version="1.0" encoding="utf-8"?>
<calcChain xmlns="http://schemas.openxmlformats.org/spreadsheetml/2006/main">
  <c r="C6" i="7"/>
  <c r="C5" i="6"/>
  <c r="B5"/>
  <c r="D6" i="5"/>
  <c r="B6"/>
  <c r="A3"/>
  <c r="I16" i="2"/>
  <c r="O17" i="4"/>
  <c r="Q17" s="1"/>
  <c r="N17"/>
  <c r="E17"/>
  <c r="M8" l="1"/>
  <c r="G32" i="1"/>
  <c r="B30"/>
  <c r="B2" i="2"/>
  <c r="O10" i="4"/>
  <c r="E10"/>
  <c r="N10"/>
  <c r="E6" i="5" s="1"/>
  <c r="D10" i="4" l="1"/>
  <c r="Q10" l="1"/>
  <c r="C6" i="5"/>
  <c r="Q22" i="4" l="1"/>
  <c r="F6" i="5"/>
  <c r="F11" s="1"/>
  <c r="Q21" i="4"/>
  <c r="Q23" s="1"/>
</calcChain>
</file>

<file path=xl/sharedStrings.xml><?xml version="1.0" encoding="utf-8"?>
<sst xmlns="http://schemas.openxmlformats.org/spreadsheetml/2006/main" count="136" uniqueCount="90">
  <si>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</si>
  <si>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</si>
  <si>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</si>
  <si>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</si>
  <si>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</si>
  <si>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</si>
  <si>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</si>
  <si>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</si>
  <si>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</si>
  <si>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</si>
  <si>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</si>
  <si>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</si>
  <si>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</si>
  <si>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</si>
  <si>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</si>
  <si>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</si>
  <si>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</si>
  <si>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</si>
  <si>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Cft.</t>
  </si>
  <si>
    <t>P%0</t>
  </si>
  <si>
    <t>Total</t>
  </si>
  <si>
    <t>Excavation for tanks and reservoir in all kind of soils murum hard average or soft i/c trimming and dressing sides to true alignment / design, sections / profiles and shape leveling of beds of trenches to correct level and grade i/c laying of earth in 6" layer for construction of banks and dressing and disposal of surplus earth. Excavated earth within a one chain as directed by Engineer Incharge i/c providing fence guards, lights, flags and temporary crossings for non-vehicular traffic where ever required lift upto 5 ft. (1.52m) and lead upto one chain (30.5m)
(PHE Schedule Page. 69 Item No. 5)</t>
  </si>
  <si>
    <t>Rs. (+)</t>
  </si>
  <si>
    <t>Nos.</t>
  </si>
  <si>
    <t>P/</t>
  </si>
  <si>
    <t>PART "B"</t>
  </si>
  <si>
    <t>PART "A"</t>
  </si>
  <si>
    <t>Sewing Machine</t>
  </si>
  <si>
    <t>Providing of sewing machine of singer make 15 ND model or equivalent with wooden base and top cover etc. complete
(M.R)</t>
  </si>
  <si>
    <t>KATCHA WATER TANK</t>
  </si>
  <si>
    <t>“B”</t>
  </si>
  <si>
    <t>SEWING MACHINE</t>
  </si>
  <si>
    <t xml:space="preserve">Say </t>
  </si>
  <si>
    <t>Add 10% above on Item No. 1 (Rs. 3,98,034/=)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</si>
  <si>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</si>
  <si>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</si>
  <si>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</si>
  <si>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</si>
  <si>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</si>
  <si>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</si>
  <si>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</si>
  <si>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</si>
  <si>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</si>
  <si>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</si>
  <si>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</si>
  <si>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CONSTRUCTION OF KATCHA WATER TANK &amp; PROVIDING SEWING MACHINE AT VILLAGE MUHAMMAD ISMAIL KHASKHELI AND HAJI MITHO GULANI, DISTRICT THATTA</t>
  </si>
  <si>
    <t>Description of item to be executed at site</t>
  </si>
  <si>
    <t>(B) Description and rate of Items based on Market (Offered rates)</t>
  </si>
  <si>
    <t xml:space="preserve">Total (B) In Words         </t>
  </si>
  <si>
    <t>Each</t>
  </si>
  <si>
    <t>Amount in PKR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</si>
  <si>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</si>
  <si>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</si>
  <si>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</si>
  <si>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</si>
  <si>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</si>
  <si>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</si>
  <si>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</si>
  <si>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</si>
  <si>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</si>
  <si>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</si>
  <si>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</si>
  <si>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</si>
  <si>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</si>
  <si>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</si>
  <si>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</si>
  <si>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</si>
  <si>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</si>
  <si>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</si>
  <si>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</si>
  <si>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</si>
  <si>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</si>
  <si>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</si>
  <si>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</si>
  <si>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</si>
  <si>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</si>
  <si>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</si>
  <si>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</si>
  <si>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</si>
  <si>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</si>
  <si>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</si>
  <si>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</si>
  <si>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</si>
  <si>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</si>
  <si>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</si>
  <si>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</si>
  <si>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440000+ Offer Rate</t>
  </si>
  <si>
    <t>Rs.12,000/-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</si>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</sst>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164" fontId="10" fillId="0" borderId="10" xfId="1" applyNumberFormat="1" applyFont="1" applyBorder="1"/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2" fontId="9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5" xfId="0" applyFont="1" applyBorder="1"/>
    <xf numFmtId="0" fontId="10" fillId="0" borderId="1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25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92" t="s">
        <v>0</v>
      </c>
      <c r="C2" s="92"/>
      <c r="D2" s="92"/>
      <c r="E2" s="92"/>
      <c r="F2" s="92"/>
      <c r="G2" s="92"/>
      <c r="H2" s="92"/>
      <c r="I2" s="92"/>
      <c r="J2" s="92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92" t="s">
        <v>1</v>
      </c>
      <c r="C24" s="92"/>
      <c r="D24" s="92"/>
      <c r="E24" s="92"/>
      <c r="F24" s="92"/>
      <c r="G24" s="92"/>
      <c r="H24" s="92"/>
      <c r="I24" s="92"/>
      <c r="J24" s="92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93" t="s">
        <v>2</v>
      </c>
      <c r="C26" s="93"/>
      <c r="D26" s="93"/>
      <c r="E26" s="93"/>
      <c r="F26" s="93"/>
      <c r="G26" s="93"/>
      <c r="H26" s="93"/>
      <c r="I26" s="93"/>
      <c r="J26" s="93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94" t="s">
        <v>3</v>
      </c>
      <c r="C28" s="94"/>
      <c r="D28" s="94"/>
      <c r="E28" s="94"/>
      <c r="F28" s="94"/>
      <c r="G28" s="94"/>
      <c r="H28" s="94"/>
      <c r="I28" s="94"/>
      <c r="J28" s="94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5" t="str">
        <f>Desciption!B2</f>
        <v>CONSTRUCTION OF KATCHA WATER TANK &amp; PROVIDING SEWING MACHINE AT VILLAGE MUHAMMAD ISMAIL KHASKHELI AND HAJI MITHO GULANI, DISTRICT THATTA</v>
      </c>
      <c r="C30" s="95"/>
      <c r="D30" s="95"/>
      <c r="E30" s="95"/>
      <c r="F30" s="95"/>
      <c r="G30" s="95"/>
      <c r="H30" s="95"/>
      <c r="I30" s="95"/>
      <c r="J30" s="9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6"/>
      <c r="C32" s="56" t="s">
        <v>16</v>
      </c>
      <c r="D32" s="56"/>
      <c r="E32" s="56"/>
      <c r="F32" s="56"/>
      <c r="G32" s="91">
        <f>Desciption!Q24</f>
        <v>600000</v>
      </c>
      <c r="H32" s="91"/>
      <c r="I32" s="56" t="s">
        <v>12</v>
      </c>
      <c r="J32" s="56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topLeftCell="A7" zoomScaleSheetLayoutView="70" workbookViewId="0">
      <selection activeCell="B2" sqref="B2:J2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6" t="str">
        <f>Desciption!B2</f>
        <v>CONSTRUCTION OF KATCHA WATER TANK &amp; PROVIDING SEWING MACHINE AT VILLAGE MUHAMMAD ISMAIL KHASKHELI AND HAJI MITHO GULANI, DISTRICT THATTA</v>
      </c>
      <c r="C2" s="96"/>
      <c r="D2" s="96"/>
      <c r="E2" s="96"/>
      <c r="F2" s="96"/>
      <c r="G2" s="96"/>
      <c r="H2" s="96"/>
      <c r="I2" s="96"/>
      <c r="J2" s="96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7" t="s">
        <v>4</v>
      </c>
      <c r="C8" s="97"/>
      <c r="D8" s="97"/>
      <c r="E8" s="97"/>
      <c r="F8" s="97"/>
      <c r="G8" s="97"/>
      <c r="H8" s="97"/>
      <c r="I8" s="97"/>
      <c r="J8" s="97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29</v>
      </c>
      <c r="E12" s="5"/>
      <c r="F12" s="5"/>
      <c r="G12" s="20" t="s">
        <v>6</v>
      </c>
      <c r="H12" s="21" t="s">
        <v>11</v>
      </c>
      <c r="I12" s="29">
        <v>437837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 t="s">
        <v>30</v>
      </c>
      <c r="C14" s="5"/>
      <c r="D14" s="19" t="s">
        <v>31</v>
      </c>
      <c r="E14" s="5"/>
      <c r="F14" s="5"/>
      <c r="G14" s="20" t="s">
        <v>6</v>
      </c>
      <c r="H14" s="21" t="s">
        <v>11</v>
      </c>
      <c r="I14" s="29">
        <v>161664</v>
      </c>
      <c r="J14" s="22" t="s">
        <v>12</v>
      </c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60">
        <f>SUM(I12,I14)</f>
        <v>599501</v>
      </c>
      <c r="J16" s="18" t="s">
        <v>12</v>
      </c>
      <c r="K16" s="6"/>
    </row>
    <row r="17" spans="1:11" ht="20.25" thickTop="1" thickBot="1">
      <c r="A17" s="4"/>
      <c r="B17" s="5"/>
      <c r="C17" s="5"/>
      <c r="D17" s="5"/>
      <c r="E17" s="5"/>
      <c r="F17" s="15" t="s">
        <v>32</v>
      </c>
      <c r="G17" s="16"/>
      <c r="H17" s="17" t="s">
        <v>11</v>
      </c>
      <c r="I17" s="60">
        <v>600000</v>
      </c>
      <c r="J17" s="18" t="s">
        <v>12</v>
      </c>
      <c r="K17" s="6"/>
    </row>
    <row r="18" spans="1:11" ht="15.75" thickTop="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0"/>
  <sheetViews>
    <sheetView showGridLines="0" view="pageLayout" topLeftCell="A16" zoomScale="115" zoomScaleSheetLayoutView="100" zoomScalePageLayoutView="115" workbookViewId="0">
      <selection activeCell="B2" sqref="B2:R2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0.7109375" customWidth="1"/>
    <col min="5" max="5" width="3.85546875" customWidth="1"/>
    <col min="6" max="6" width="8.42578125" customWidth="1"/>
    <col min="7" max="7" width="3.140625" customWidth="1"/>
    <col min="8" max="8" width="7.7109375" customWidth="1"/>
    <col min="9" max="10" width="2.85546875" customWidth="1"/>
    <col min="11" max="11" width="10.85546875" bestFit="1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1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71.25" customHeight="1">
      <c r="A2" s="4"/>
      <c r="B2" s="96" t="s">
        <v>45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6"/>
    </row>
    <row r="3" spans="1:19" ht="23.25" customHeight="1">
      <c r="A3" s="4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"/>
    </row>
    <row r="4" spans="1:19" s="32" customFormat="1" ht="21">
      <c r="A4" s="30"/>
      <c r="B4" s="25"/>
      <c r="C4" s="99" t="s">
        <v>26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37"/>
      <c r="S4" s="31"/>
    </row>
    <row r="5" spans="1:19" s="32" customFormat="1" ht="17.25">
      <c r="A5" s="3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1"/>
    </row>
    <row r="6" spans="1:19" s="32" customFormat="1" ht="148.5" customHeight="1">
      <c r="A6" s="30"/>
      <c r="B6" s="25">
        <v>1</v>
      </c>
      <c r="C6" s="24"/>
      <c r="D6" s="98" t="s">
        <v>21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36"/>
      <c r="R6" s="37"/>
      <c r="S6" s="31"/>
    </row>
    <row r="7" spans="1:19" s="32" customFormat="1" ht="17.25">
      <c r="A7" s="30"/>
      <c r="B7" s="25"/>
      <c r="C7" s="24"/>
      <c r="D7" s="44"/>
      <c r="E7" s="44"/>
      <c r="F7" s="44"/>
      <c r="G7" s="44"/>
      <c r="H7" s="45"/>
      <c r="I7" s="45"/>
      <c r="J7" s="45"/>
      <c r="K7" s="45"/>
      <c r="L7" s="45"/>
      <c r="M7" s="45"/>
      <c r="N7" s="45"/>
      <c r="O7" s="34"/>
      <c r="P7" s="35"/>
      <c r="Q7" s="36"/>
      <c r="R7" s="37"/>
      <c r="S7" s="31"/>
    </row>
    <row r="8" spans="1:19" s="32" customFormat="1" ht="17.25">
      <c r="A8" s="30"/>
      <c r="B8" s="25"/>
      <c r="C8" s="24"/>
      <c r="D8" s="53">
        <v>2</v>
      </c>
      <c r="E8" s="26" t="s">
        <v>13</v>
      </c>
      <c r="F8" s="48">
        <v>130</v>
      </c>
      <c r="G8" s="26" t="s">
        <v>13</v>
      </c>
      <c r="H8" s="57">
        <v>126</v>
      </c>
      <c r="I8" s="32" t="s">
        <v>13</v>
      </c>
      <c r="J8" s="26">
        <v>3</v>
      </c>
      <c r="K8" s="26" t="s">
        <v>6</v>
      </c>
      <c r="L8" s="26"/>
      <c r="M8" s="48">
        <f>D8*F8*H8*J8</f>
        <v>98280</v>
      </c>
      <c r="N8" s="54" t="s">
        <v>18</v>
      </c>
      <c r="O8" s="26"/>
      <c r="P8" s="26"/>
      <c r="Q8" s="43"/>
      <c r="R8" s="26"/>
      <c r="S8" s="31"/>
    </row>
    <row r="9" spans="1:19" s="32" customFormat="1" ht="17.25">
      <c r="A9" s="30"/>
      <c r="B9" s="25"/>
      <c r="C9" s="24"/>
      <c r="D9" s="45"/>
      <c r="E9" s="45"/>
      <c r="F9" s="44"/>
      <c r="G9" s="44"/>
      <c r="H9" s="45"/>
      <c r="I9" s="45"/>
      <c r="J9" s="45"/>
      <c r="K9" s="45"/>
      <c r="L9" s="45"/>
      <c r="M9" s="45"/>
      <c r="N9" s="45"/>
      <c r="O9" s="26"/>
      <c r="P9" s="26"/>
      <c r="Q9" s="43"/>
      <c r="R9" s="26"/>
      <c r="S9" s="31"/>
    </row>
    <row r="10" spans="1:19" s="32" customFormat="1" ht="17.25">
      <c r="A10" s="30"/>
      <c r="B10" s="25"/>
      <c r="C10" s="35" t="s">
        <v>17</v>
      </c>
      <c r="D10" s="47">
        <f>SUM(M8:M9)</f>
        <v>98280</v>
      </c>
      <c r="E10" s="26" t="str">
        <f>N8</f>
        <v>Cft.</v>
      </c>
      <c r="F10" s="26"/>
      <c r="G10" s="26"/>
      <c r="H10" s="26"/>
      <c r="I10" s="46"/>
      <c r="J10" s="49" t="s">
        <v>14</v>
      </c>
      <c r="K10" s="48">
        <v>4050</v>
      </c>
      <c r="L10" s="26"/>
      <c r="M10" s="49" t="s">
        <v>19</v>
      </c>
      <c r="N10" s="54" t="str">
        <f>N8</f>
        <v>Cft.</v>
      </c>
      <c r="O10" s="55">
        <f>IF(M10="P%",100,IF(M10="P%0",1000,1))</f>
        <v>1000</v>
      </c>
      <c r="P10" s="51" t="s">
        <v>11</v>
      </c>
      <c r="Q10" s="50">
        <f>ROUND(SUM(D10*K10)/O10,0)</f>
        <v>398034</v>
      </c>
      <c r="R10" s="52" t="s">
        <v>12</v>
      </c>
      <c r="S10" s="31"/>
    </row>
    <row r="11" spans="1:19" s="32" customFormat="1" ht="17.25">
      <c r="A11" s="30"/>
      <c r="B11" s="25"/>
      <c r="C11" s="35"/>
      <c r="D11" s="47"/>
      <c r="E11" s="26"/>
      <c r="F11" s="26"/>
      <c r="G11" s="26"/>
      <c r="H11" s="26"/>
      <c r="I11" s="46"/>
      <c r="J11" s="49"/>
      <c r="K11" s="48"/>
      <c r="L11" s="26"/>
      <c r="M11" s="49"/>
      <c r="N11" s="54"/>
      <c r="O11" s="55"/>
      <c r="P11" s="51"/>
      <c r="Q11" s="50"/>
      <c r="R11" s="52"/>
      <c r="S11" s="31"/>
    </row>
    <row r="12" spans="1:19" s="32" customFormat="1" ht="21">
      <c r="A12" s="30"/>
      <c r="B12" s="25"/>
      <c r="C12" s="99" t="s">
        <v>25</v>
      </c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37"/>
      <c r="S12" s="31"/>
    </row>
    <row r="13" spans="1:19" s="32" customFormat="1" ht="53.25" customHeight="1">
      <c r="A13" s="30"/>
      <c r="B13" s="25">
        <v>2</v>
      </c>
      <c r="C13" s="24"/>
      <c r="D13" s="98" t="s">
        <v>28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36"/>
      <c r="R13" s="37"/>
      <c r="S13" s="31"/>
    </row>
    <row r="14" spans="1:19" s="32" customFormat="1" ht="17.25">
      <c r="A14" s="30"/>
      <c r="B14" s="25"/>
      <c r="C14" s="24"/>
      <c r="D14" s="44"/>
      <c r="E14" s="44"/>
      <c r="F14" s="44"/>
      <c r="G14" s="44"/>
      <c r="H14" s="45"/>
      <c r="I14" s="45"/>
      <c r="J14" s="45"/>
      <c r="K14" s="45"/>
      <c r="L14" s="45"/>
      <c r="M14" s="45"/>
      <c r="N14" s="45"/>
      <c r="O14" s="34"/>
      <c r="P14" s="35"/>
      <c r="Q14" s="36"/>
      <c r="R14" s="37"/>
      <c r="S14" s="31"/>
    </row>
    <row r="15" spans="1:19" s="32" customFormat="1" ht="17.25">
      <c r="A15" s="30"/>
      <c r="B15" s="25"/>
      <c r="C15" s="24"/>
      <c r="D15" s="58" t="s">
        <v>27</v>
      </c>
      <c r="F15" s="53"/>
      <c r="G15" s="26"/>
      <c r="H15" s="48">
        <v>12</v>
      </c>
      <c r="I15" s="48"/>
      <c r="J15" s="26"/>
      <c r="K15" s="26" t="s">
        <v>6</v>
      </c>
      <c r="L15" s="26"/>
      <c r="M15" s="48">
        <v>12</v>
      </c>
      <c r="N15" s="54" t="s">
        <v>23</v>
      </c>
      <c r="O15" s="26"/>
      <c r="P15" s="26"/>
      <c r="Q15" s="43"/>
      <c r="R15" s="26"/>
      <c r="S15" s="31"/>
    </row>
    <row r="16" spans="1:19" s="32" customFormat="1" ht="17.25">
      <c r="A16" s="30"/>
      <c r="B16" s="25"/>
      <c r="C16" s="24"/>
      <c r="D16" s="45"/>
      <c r="E16" s="45"/>
      <c r="F16" s="44"/>
      <c r="G16" s="44"/>
      <c r="H16" s="45"/>
      <c r="I16" s="45"/>
      <c r="J16" s="45"/>
      <c r="K16" s="45"/>
      <c r="L16" s="45"/>
      <c r="M16" s="45"/>
      <c r="N16" s="45"/>
      <c r="O16" s="26"/>
      <c r="P16" s="26"/>
      <c r="Q16" s="43"/>
      <c r="R16" s="26"/>
      <c r="S16" s="31"/>
    </row>
    <row r="17" spans="1:19" s="32" customFormat="1" ht="17.25">
      <c r="A17" s="30"/>
      <c r="B17" s="25"/>
      <c r="C17" s="35" t="s">
        <v>17</v>
      </c>
      <c r="D17" s="47">
        <v>12</v>
      </c>
      <c r="E17" s="26" t="str">
        <f>N15</f>
        <v>Nos.</v>
      </c>
      <c r="F17" s="26"/>
      <c r="G17" s="26"/>
      <c r="H17" s="26"/>
      <c r="I17" s="46"/>
      <c r="J17" s="49" t="s">
        <v>14</v>
      </c>
      <c r="K17" s="48">
        <v>13472</v>
      </c>
      <c r="L17" s="26"/>
      <c r="M17" s="49" t="s">
        <v>24</v>
      </c>
      <c r="N17" s="54" t="str">
        <f>N15</f>
        <v>Nos.</v>
      </c>
      <c r="O17" s="55">
        <f>IF(M17="P%",100,IF(M17="P%0",1000,1))</f>
        <v>1</v>
      </c>
      <c r="P17" s="51" t="s">
        <v>11</v>
      </c>
      <c r="Q17" s="50">
        <f>ROUND(SUM(D17*K17)/O17,0)</f>
        <v>161664</v>
      </c>
      <c r="R17" s="52" t="s">
        <v>12</v>
      </c>
      <c r="S17" s="31"/>
    </row>
    <row r="18" spans="1:19" s="32" customFormat="1" ht="17.25">
      <c r="A18" s="30"/>
      <c r="B18" s="25"/>
      <c r="C18" s="24"/>
      <c r="D18" s="42"/>
      <c r="E18" s="42"/>
      <c r="F18" s="42"/>
      <c r="G18" s="42"/>
      <c r="H18" s="24"/>
      <c r="I18" s="24"/>
      <c r="J18" s="24"/>
      <c r="K18" s="24"/>
      <c r="L18" s="24"/>
      <c r="M18" s="24"/>
      <c r="N18" s="24"/>
      <c r="O18" s="34"/>
      <c r="P18" s="35"/>
      <c r="Q18" s="36"/>
      <c r="R18" s="37"/>
      <c r="S18" s="31"/>
    </row>
    <row r="19" spans="1:19" s="32" customFormat="1" ht="17.25">
      <c r="A19" s="30"/>
      <c r="B19" s="25"/>
      <c r="C19" s="24"/>
      <c r="D19" s="42"/>
      <c r="E19" s="42"/>
      <c r="F19" s="42"/>
      <c r="G19" s="42"/>
      <c r="H19" s="24"/>
      <c r="I19" s="24"/>
      <c r="J19" s="24"/>
      <c r="K19" s="24"/>
      <c r="L19" s="24"/>
      <c r="M19" s="24"/>
      <c r="N19" s="24"/>
      <c r="O19" s="34"/>
      <c r="P19" s="35"/>
      <c r="Q19" s="36"/>
      <c r="R19" s="37"/>
      <c r="S19" s="31"/>
    </row>
    <row r="20" spans="1:19" s="32" customFormat="1" ht="18" thickBot="1">
      <c r="A20" s="30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1"/>
    </row>
    <row r="21" spans="1:19" s="32" customFormat="1" ht="18.75" thickTop="1" thickBot="1">
      <c r="A21" s="30"/>
      <c r="B21" s="24"/>
      <c r="C21" s="24"/>
      <c r="D21" s="33"/>
      <c r="E21" s="33"/>
      <c r="F21" s="33"/>
      <c r="G21" s="33"/>
      <c r="H21" s="24"/>
      <c r="I21" s="24"/>
      <c r="J21" s="24"/>
      <c r="K21" s="24"/>
      <c r="L21" s="24"/>
      <c r="M21" s="24"/>
      <c r="N21" s="38" t="s">
        <v>7</v>
      </c>
      <c r="O21" s="38"/>
      <c r="P21" s="39" t="s">
        <v>11</v>
      </c>
      <c r="Q21" s="40">
        <f>SUM(Q10:Q20)</f>
        <v>559698</v>
      </c>
      <c r="R21" s="41" t="s">
        <v>12</v>
      </c>
      <c r="S21" s="31"/>
    </row>
    <row r="22" spans="1:19" s="32" customFormat="1" ht="18.75" thickTop="1" thickBot="1">
      <c r="A22" s="30"/>
      <c r="B22" s="24"/>
      <c r="C22" s="24"/>
      <c r="D22" s="33"/>
      <c r="E22" s="33"/>
      <c r="F22" s="33"/>
      <c r="G22" s="33"/>
      <c r="H22" s="24"/>
      <c r="I22" s="24"/>
      <c r="J22" s="24"/>
      <c r="K22" s="24"/>
      <c r="M22" s="35"/>
      <c r="N22" s="51" t="s">
        <v>33</v>
      </c>
      <c r="O22" s="38"/>
      <c r="P22" s="39" t="s">
        <v>22</v>
      </c>
      <c r="Q22" s="40">
        <f>Q10*10%</f>
        <v>39803.4</v>
      </c>
      <c r="R22" s="41" t="s">
        <v>12</v>
      </c>
      <c r="S22" s="31"/>
    </row>
    <row r="23" spans="1:19" s="32" customFormat="1" ht="18.75" thickTop="1" thickBot="1">
      <c r="A23" s="30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38" t="s">
        <v>20</v>
      </c>
      <c r="O23" s="38"/>
      <c r="P23" s="39" t="s">
        <v>11</v>
      </c>
      <c r="Q23" s="40">
        <f>Q21+Q22</f>
        <v>599501.4</v>
      </c>
      <c r="R23" s="41" t="s">
        <v>12</v>
      </c>
      <c r="S23" s="31"/>
    </row>
    <row r="24" spans="1:19" s="32" customFormat="1" ht="18.75" thickTop="1" thickBot="1">
      <c r="A24" s="30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38" t="s">
        <v>15</v>
      </c>
      <c r="O24" s="38"/>
      <c r="P24" s="39" t="s">
        <v>11</v>
      </c>
      <c r="Q24" s="40">
        <v>600000</v>
      </c>
      <c r="R24" s="41" t="s">
        <v>12</v>
      </c>
      <c r="S24" s="31"/>
    </row>
    <row r="25" spans="1:19" s="32" customFormat="1" ht="18" thickTop="1">
      <c r="A25" s="30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1"/>
    </row>
    <row r="26" spans="1:19" s="32" customFormat="1" ht="17.25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31"/>
    </row>
    <row r="27" spans="1:19" s="32" customFormat="1" ht="17.25">
      <c r="A27" s="30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31"/>
    </row>
    <row r="28" spans="1:19" s="32" customFormat="1" ht="17.25">
      <c r="A28" s="30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31"/>
    </row>
    <row r="29" spans="1:19" s="32" customFormat="1" ht="17.25">
      <c r="A29" s="30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31"/>
    </row>
    <row r="30" spans="1:19" s="32" customFormat="1" ht="17.25">
      <c r="A30" s="30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31"/>
    </row>
    <row r="31" spans="1:19" ht="17.25">
      <c r="A31" s="4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 ht="17.25">
      <c r="A32" s="4"/>
      <c r="B32" s="5"/>
      <c r="C32" s="5"/>
      <c r="D32" s="25"/>
      <c r="E32" s="25" t="s">
        <v>8</v>
      </c>
      <c r="F32" s="25"/>
      <c r="G32" s="25"/>
      <c r="N32" s="5"/>
      <c r="O32" s="5"/>
      <c r="P32" s="25" t="s">
        <v>9</v>
      </c>
      <c r="Q32" s="25"/>
      <c r="R32" s="5"/>
      <c r="S32" s="6"/>
    </row>
    <row r="33" spans="1:19" ht="17.25">
      <c r="A33" s="4"/>
      <c r="B33" s="5"/>
      <c r="C33" s="5"/>
      <c r="D33" s="26"/>
      <c r="E33" s="26" t="s">
        <v>10</v>
      </c>
      <c r="F33" s="26"/>
      <c r="G33" s="26"/>
      <c r="N33" s="5"/>
      <c r="O33" s="5"/>
      <c r="P33" s="26" t="s">
        <v>10</v>
      </c>
      <c r="Q33" s="26"/>
      <c r="R33" s="5"/>
      <c r="S33" s="6"/>
    </row>
    <row r="34" spans="1:19" ht="17.25">
      <c r="A34" s="4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7"/>
      <c r="Q34" s="27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 ht="15.75" thickBot="1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2"/>
    </row>
    <row r="40" spans="1:19" ht="15.75" thickTop="1"/>
  </sheetData>
  <mergeCells count="5">
    <mergeCell ref="B2:R2"/>
    <mergeCell ref="D6:P6"/>
    <mergeCell ref="D13:P13"/>
    <mergeCell ref="C12:Q12"/>
    <mergeCell ref="C4:Q4"/>
  </mergeCells>
  <printOptions horizontalCentered="1"/>
  <pageMargins left="0.25" right="0.25" top="0.55000000000000004" bottom="0.45" header="0.3" footer="0.3"/>
  <pageSetup paperSize="9" scale="89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workbookViewId="0">
      <selection activeCell="B23" sqref="B23"/>
    </sheetView>
  </sheetViews>
  <sheetFormatPr defaultRowHeight="18.75"/>
  <cols>
    <col min="1" max="1" width="6.28515625" style="61" customWidth="1"/>
    <col min="2" max="2" width="48.28515625" style="61" customWidth="1"/>
    <col min="3" max="3" width="13.5703125" style="61" bestFit="1" customWidth="1"/>
    <col min="4" max="4" width="10.5703125" style="61" bestFit="1" customWidth="1"/>
    <col min="5" max="5" width="9.7109375" style="61" customWidth="1"/>
    <col min="6" max="6" width="14.140625" style="61" customWidth="1"/>
    <col min="7" max="16384" width="9.140625" style="61"/>
  </cols>
  <sheetData>
    <row r="1" spans="1:6" ht="31.5">
      <c r="A1" s="100" t="s">
        <v>10</v>
      </c>
      <c r="B1" s="100"/>
      <c r="C1" s="100"/>
      <c r="D1" s="100"/>
      <c r="E1" s="100"/>
      <c r="F1" s="100"/>
    </row>
    <row r="3" spans="1:6" ht="64.5" customHeight="1">
      <c r="A3" s="101" t="str">
        <f>"Name of Work: "&amp;Desciption!B2</f>
        <v>Name of Work: CONSTRUCTION OF KATCHA WATER TANK &amp; PROVIDING SEWING MACHINE AT VILLAGE MUHAMMAD ISMAIL KHASKHELI AND HAJI MITHO GULANI, DISTRICT THATTA</v>
      </c>
      <c r="B3" s="101"/>
      <c r="C3" s="101"/>
      <c r="D3" s="101"/>
      <c r="E3" s="101"/>
      <c r="F3" s="101"/>
    </row>
    <row r="4" spans="1:6" ht="27.75" customHeight="1">
      <c r="A4" s="102" t="s">
        <v>34</v>
      </c>
      <c r="B4" s="102"/>
      <c r="C4" s="102"/>
      <c r="D4" s="102"/>
      <c r="E4" s="102"/>
      <c r="F4" s="102"/>
    </row>
    <row r="5" spans="1:6">
      <c r="A5" s="62" t="s">
        <v>35</v>
      </c>
      <c r="B5" s="62" t="s">
        <v>36</v>
      </c>
      <c r="C5" s="62" t="s">
        <v>37</v>
      </c>
      <c r="D5" s="62" t="s">
        <v>38</v>
      </c>
      <c r="E5" s="62" t="s">
        <v>39</v>
      </c>
      <c r="F5" s="62" t="s">
        <v>40</v>
      </c>
    </row>
    <row r="6" spans="1:6" s="67" customFormat="1" ht="281.25">
      <c r="A6" s="63">
        <v>1</v>
      </c>
      <c r="B6" s="64" t="str">
        <f>Desciption!D6</f>
        <v>Excavation for tanks and reservoir in all kind of soils murum hard average or soft i/c trimming and dressing sides to true alignment / design, sections / profiles and shape leveling of beds of trenches to correct level and grade i/c laying of earth in 6" layer for construction of banks and dressing and disposal of surplus earth. Excavated earth within a one chain as directed by Engineer Incharge i/c providing fence guards, lights, flags and temporary crossings for non-vehicular traffic where ever required lift upto 5 ft. (1.52m) and lead upto one chain (30.5m)
(PHE Schedule Page. 69 Item No. 5)</v>
      </c>
      <c r="C6" s="65">
        <f>Desciption!D10</f>
        <v>98280</v>
      </c>
      <c r="D6" s="65">
        <f>Desciption!K10</f>
        <v>4050</v>
      </c>
      <c r="E6" s="64" t="str">
        <f>Desciption!M10&amp;Desciption!N10</f>
        <v>P%0Cft.</v>
      </c>
      <c r="F6" s="66">
        <f>Desciption!Q10</f>
        <v>398034</v>
      </c>
    </row>
    <row r="7" spans="1:6" s="67" customFormat="1">
      <c r="A7" s="64"/>
      <c r="B7" s="64"/>
      <c r="C7" s="64"/>
      <c r="D7" s="64"/>
      <c r="E7" s="64"/>
      <c r="F7" s="66"/>
    </row>
    <row r="8" spans="1:6" s="67" customFormat="1">
      <c r="A8" s="64"/>
      <c r="B8" s="64"/>
      <c r="C8" s="64"/>
      <c r="D8" s="64"/>
      <c r="E8" s="64"/>
      <c r="F8" s="66"/>
    </row>
    <row r="9" spans="1:6" s="67" customFormat="1">
      <c r="A9" s="64"/>
      <c r="B9" s="64"/>
      <c r="C9" s="64"/>
      <c r="D9" s="64"/>
      <c r="E9" s="64"/>
      <c r="F9" s="66"/>
    </row>
    <row r="10" spans="1:6" s="67" customFormat="1">
      <c r="A10" s="64"/>
      <c r="B10" s="64"/>
      <c r="C10" s="64"/>
      <c r="D10" s="64"/>
      <c r="E10" s="64"/>
      <c r="F10" s="66"/>
    </row>
    <row r="11" spans="1:6" ht="27.75" customHeight="1">
      <c r="A11" s="103" t="s">
        <v>41</v>
      </c>
      <c r="B11" s="104"/>
      <c r="C11" s="104"/>
      <c r="D11" s="104"/>
      <c r="E11" s="105"/>
      <c r="F11" s="68">
        <f>SUM(F6:F10)</f>
        <v>398034</v>
      </c>
    </row>
    <row r="14" spans="1:6">
      <c r="A14" s="69" t="s">
        <v>42</v>
      </c>
    </row>
    <row r="16" spans="1:6">
      <c r="A16" s="69" t="s">
        <v>43</v>
      </c>
    </row>
    <row r="17" spans="1:6">
      <c r="B17" s="76"/>
      <c r="C17" s="75"/>
      <c r="D17" s="75"/>
      <c r="E17" s="76"/>
      <c r="F17" s="75"/>
    </row>
    <row r="18" spans="1:6">
      <c r="B18" s="70"/>
      <c r="E18" s="70"/>
    </row>
    <row r="19" spans="1:6">
      <c r="B19" s="70"/>
      <c r="E19" s="70"/>
    </row>
    <row r="20" spans="1:6">
      <c r="B20" s="71"/>
      <c r="E20" s="71"/>
    </row>
    <row r="21" spans="1:6">
      <c r="E21" s="25" t="s">
        <v>9</v>
      </c>
    </row>
    <row r="22" spans="1:6">
      <c r="A22" s="72"/>
      <c r="E22" s="26" t="s">
        <v>10</v>
      </c>
    </row>
    <row r="23" spans="1:6">
      <c r="B23" s="70" t="s">
        <v>44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C15" sqref="C15"/>
    </sheetView>
  </sheetViews>
  <sheetFormatPr defaultRowHeight="18.75"/>
  <cols>
    <col min="1" max="1" width="5.5703125" style="61" customWidth="1"/>
    <col min="2" max="2" width="8.140625" style="61" customWidth="1"/>
    <col min="3" max="3" width="51" style="61" customWidth="1"/>
    <col min="4" max="4" width="12" style="61" bestFit="1" customWidth="1"/>
    <col min="5" max="5" width="9.7109375" style="61" customWidth="1"/>
    <col min="6" max="6" width="14.140625" style="61" customWidth="1"/>
    <col min="7" max="16384" width="9.140625" style="61"/>
  </cols>
  <sheetData>
    <row r="1" spans="1:6" ht="31.5">
      <c r="A1" s="100" t="s">
        <v>10</v>
      </c>
      <c r="B1" s="100"/>
      <c r="C1" s="100"/>
      <c r="D1" s="100"/>
      <c r="E1" s="100"/>
      <c r="F1" s="100"/>
    </row>
    <row r="3" spans="1:6" ht="36.75" customHeight="1">
      <c r="A3" s="102" t="s">
        <v>47</v>
      </c>
      <c r="B3" s="102"/>
      <c r="C3" s="102"/>
      <c r="D3" s="102"/>
      <c r="E3" s="102"/>
      <c r="F3" s="102"/>
    </row>
    <row r="4" spans="1:6" ht="37.5">
      <c r="A4" s="74" t="s">
        <v>35</v>
      </c>
      <c r="B4" s="74" t="s">
        <v>37</v>
      </c>
      <c r="C4" s="74" t="s">
        <v>46</v>
      </c>
      <c r="D4" s="74" t="s">
        <v>38</v>
      </c>
      <c r="E4" s="74" t="s">
        <v>39</v>
      </c>
      <c r="F4" s="62" t="s">
        <v>50</v>
      </c>
    </row>
    <row r="5" spans="1:6" s="67" customFormat="1" ht="87" customHeight="1">
      <c r="A5" s="63">
        <v>1</v>
      </c>
      <c r="B5" s="73">
        <f>Desciption!D17</f>
        <v>12</v>
      </c>
      <c r="C5" s="64" t="str">
        <f>Desciption!D13</f>
        <v>Providing of sewing machine of singer make 15 ND model or equivalent with wooden base and top cover etc. complete
(M.R)</v>
      </c>
      <c r="D5" s="65"/>
      <c r="E5" s="63" t="s">
        <v>49</v>
      </c>
      <c r="F5" s="66"/>
    </row>
    <row r="6" spans="1:6" s="67" customFormat="1">
      <c r="A6" s="64"/>
      <c r="B6" s="64"/>
      <c r="C6" s="64"/>
      <c r="D6" s="64"/>
      <c r="E6" s="64"/>
      <c r="F6" s="66"/>
    </row>
    <row r="7" spans="1:6" s="67" customFormat="1">
      <c r="A7" s="64"/>
      <c r="B7" s="64"/>
      <c r="C7" s="64"/>
      <c r="D7" s="64"/>
      <c r="E7" s="64"/>
      <c r="F7" s="66"/>
    </row>
    <row r="8" spans="1:6" s="67" customFormat="1">
      <c r="A8" s="64"/>
      <c r="B8" s="64"/>
      <c r="C8" s="64"/>
      <c r="D8" s="64"/>
      <c r="E8" s="64"/>
      <c r="F8" s="66"/>
    </row>
    <row r="9" spans="1:6" s="67" customFormat="1">
      <c r="A9" s="64"/>
      <c r="B9" s="64"/>
      <c r="C9" s="64"/>
      <c r="D9" s="64"/>
      <c r="E9" s="64"/>
      <c r="F9" s="66"/>
    </row>
    <row r="10" spans="1:6" ht="27.75" customHeight="1">
      <c r="A10" s="103" t="s">
        <v>41</v>
      </c>
      <c r="B10" s="104"/>
      <c r="C10" s="104"/>
      <c r="D10" s="104"/>
      <c r="E10" s="105"/>
      <c r="F10" s="68"/>
    </row>
    <row r="13" spans="1:6">
      <c r="A13" s="69" t="s">
        <v>48</v>
      </c>
      <c r="B13" s="69"/>
    </row>
    <row r="14" spans="1:6">
      <c r="B14" s="75"/>
      <c r="C14" s="75"/>
      <c r="D14" s="75"/>
      <c r="E14" s="75"/>
      <c r="F14" s="75"/>
    </row>
    <row r="17" spans="1:5">
      <c r="C17" s="70"/>
      <c r="E17" s="70"/>
    </row>
    <row r="18" spans="1:5">
      <c r="C18" s="71"/>
      <c r="E18" s="71"/>
    </row>
    <row r="19" spans="1:5">
      <c r="E19" s="25" t="s">
        <v>9</v>
      </c>
    </row>
    <row r="20" spans="1:5">
      <c r="A20" s="72"/>
      <c r="B20" s="72"/>
      <c r="E20" s="26" t="s">
        <v>10</v>
      </c>
    </row>
    <row r="21" spans="1:5">
      <c r="C21" s="70" t="s">
        <v>44</v>
      </c>
    </row>
  </sheetData>
  <mergeCells count="3">
    <mergeCell ref="A1:F1"/>
    <mergeCell ref="A3:F3"/>
    <mergeCell ref="A10:E10"/>
  </mergeCells>
  <pageMargins left="0.49" right="0.47" top="0.7" bottom="0.75" header="0.3" footer="0.3"/>
  <pageSetup paperSize="9" scale="9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10" workbookViewId="0">
      <selection activeCell="B20" sqref="B20"/>
    </sheetView>
  </sheetViews>
  <sheetFormatPr defaultRowHeight="18.75"/>
  <cols>
    <col min="1" max="1" width="6.28515625" style="61" customWidth="1"/>
    <col min="2" max="2" width="48.140625" style="61" customWidth="1"/>
    <col min="3" max="3" width="46.5703125" style="61" customWidth="1"/>
    <col min="4" max="16384" width="9.140625" style="61"/>
  </cols>
  <sheetData>
    <row r="1" spans="1:3" ht="31.5">
      <c r="A1" s="100" t="s">
        <v>10</v>
      </c>
      <c r="B1" s="100"/>
      <c r="C1" s="100"/>
    </row>
    <row r="2" spans="1:3">
      <c r="A2" s="61">
        <v>4</v>
      </c>
    </row>
    <row r="3" spans="1:3" ht="29.25" customHeight="1">
      <c r="A3" s="108" t="s">
        <v>51</v>
      </c>
      <c r="B3" s="108"/>
      <c r="C3" s="108"/>
    </row>
    <row r="4" spans="1:3" ht="54" customHeight="1">
      <c r="A4" s="109" t="s">
        <v>52</v>
      </c>
      <c r="B4" s="109"/>
      <c r="C4" s="109"/>
    </row>
    <row r="5" spans="1:3" s="80" customFormat="1" ht="28.5" customHeight="1">
      <c r="A5" s="77" t="s">
        <v>53</v>
      </c>
      <c r="B5" s="78" t="s">
        <v>54</v>
      </c>
      <c r="C5" s="79" t="s">
        <v>55</v>
      </c>
    </row>
    <row r="6" spans="1:3" s="80" customFormat="1" ht="93.75">
      <c r="A6" s="77" t="s">
        <v>56</v>
      </c>
      <c r="B6" s="78" t="s">
        <v>57</v>
      </c>
      <c r="C6" s="81" t="str">
        <f>Desciption!B2</f>
        <v>CONSTRUCTION OF KATCHA WATER TANK &amp; PROVIDING SEWING MACHINE AT VILLAGE MUHAMMAD ISMAIL KHASKHELI AND HAJI MITHO GULANI, DISTRICT THATTA</v>
      </c>
    </row>
    <row r="7" spans="1:3" s="80" customFormat="1" ht="37.5">
      <c r="A7" s="77" t="s">
        <v>58</v>
      </c>
      <c r="B7" s="82" t="s">
        <v>59</v>
      </c>
      <c r="C7" s="81" t="s">
        <v>60</v>
      </c>
    </row>
    <row r="8" spans="1:3" s="80" customFormat="1" ht="29.25" customHeight="1">
      <c r="A8" s="77" t="s">
        <v>61</v>
      </c>
      <c r="B8" s="82" t="s">
        <v>62</v>
      </c>
      <c r="C8" s="83" t="s">
        <v>86</v>
      </c>
    </row>
    <row r="9" spans="1:3" s="80" customFormat="1" ht="27.75" customHeight="1">
      <c r="A9" s="77" t="s">
        <v>63</v>
      </c>
      <c r="B9" s="82" t="s">
        <v>64</v>
      </c>
      <c r="C9" s="81" t="s">
        <v>87</v>
      </c>
    </row>
    <row r="10" spans="1:3" s="80" customFormat="1">
      <c r="A10" s="106" t="s">
        <v>65</v>
      </c>
      <c r="B10" s="110" t="s">
        <v>66</v>
      </c>
      <c r="C10" s="84" t="s">
        <v>67</v>
      </c>
    </row>
    <row r="11" spans="1:3" s="80" customFormat="1">
      <c r="A11" s="106"/>
      <c r="B11" s="110"/>
      <c r="C11" s="85" t="s">
        <v>68</v>
      </c>
    </row>
    <row r="12" spans="1:3" s="80" customFormat="1">
      <c r="A12" s="106" t="s">
        <v>69</v>
      </c>
      <c r="B12" s="110" t="s">
        <v>70</v>
      </c>
      <c r="C12" s="86"/>
    </row>
    <row r="13" spans="1:3" s="80" customFormat="1" ht="37.5">
      <c r="A13" s="106"/>
      <c r="B13" s="110"/>
      <c r="C13" s="85" t="s">
        <v>71</v>
      </c>
    </row>
    <row r="14" spans="1:3" s="80" customFormat="1" ht="30.75" customHeight="1">
      <c r="A14" s="77" t="s">
        <v>72</v>
      </c>
      <c r="B14" s="82" t="s">
        <v>73</v>
      </c>
      <c r="C14" s="81" t="s">
        <v>74</v>
      </c>
    </row>
    <row r="15" spans="1:3" s="80" customFormat="1" ht="34.5">
      <c r="A15" s="77" t="s">
        <v>75</v>
      </c>
      <c r="B15" s="78" t="s">
        <v>76</v>
      </c>
      <c r="C15" s="81" t="s">
        <v>88</v>
      </c>
    </row>
    <row r="16" spans="1:3" s="80" customFormat="1" ht="56.25">
      <c r="A16" s="77" t="s">
        <v>77</v>
      </c>
      <c r="B16" s="78" t="s">
        <v>78</v>
      </c>
      <c r="C16" s="81" t="s">
        <v>89</v>
      </c>
    </row>
    <row r="17" spans="1:3" s="80" customFormat="1" ht="34.5">
      <c r="A17" s="77" t="s">
        <v>79</v>
      </c>
      <c r="B17" s="78" t="s">
        <v>80</v>
      </c>
      <c r="C17" s="81" t="s">
        <v>81</v>
      </c>
    </row>
    <row r="18" spans="1:3" s="80" customFormat="1">
      <c r="A18" s="106" t="s">
        <v>82</v>
      </c>
      <c r="B18" s="107" t="s">
        <v>83</v>
      </c>
      <c r="C18" s="87" t="s">
        <v>84</v>
      </c>
    </row>
    <row r="19" spans="1:3" s="80" customFormat="1" ht="56.25">
      <c r="A19" s="106"/>
      <c r="B19" s="107"/>
      <c r="C19" s="88" t="s">
        <v>85</v>
      </c>
    </row>
    <row r="20" spans="1:3" s="80" customFormat="1">
      <c r="A20" s="77"/>
      <c r="B20" s="89"/>
      <c r="C20" s="90"/>
    </row>
    <row r="25" spans="1:3">
      <c r="C25" s="25" t="s">
        <v>9</v>
      </c>
    </row>
    <row r="26" spans="1:3">
      <c r="A26" s="72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Title Page</vt:lpstr>
      <vt:lpstr>Abstract</vt:lpstr>
      <vt:lpstr>Desciption</vt:lpstr>
      <vt:lpstr>Schedule (B)</vt:lpstr>
      <vt:lpstr>Offer Rate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2018-01-09T17:33:40Z</cp:lastPrinted>
  <dcterms:created xsi:type="dcterms:W3CDTF">2017-11-27T09:24:11Z</dcterms:created>
  <dcterms:modified xsi:type="dcterms:W3CDTF">2018-01-09T17:34:05Z</dcterms:modified>
</cp:coreProperties>
</file>