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Desciption!$A$1:$S$159</definedName>
    <definedName name="_xlnm.Print_Titles" localSheetId="4">'BIDDING DATA'!#REF!</definedName>
    <definedName name="_xlnm.Print_Titles" localSheetId="3">'Schedule (B)'!$5:$5</definedName>
  </definedNames>
  <calcPr calcId="125725"/>
</workbook>
</file>

<file path=xl/calcChain.xml><?xml version="1.0" encoding="utf-8"?>
<calcChain xmlns="http://schemas.openxmlformats.org/spreadsheetml/2006/main">
  <c r="C8" i="6"/>
  <c r="C6"/>
  <c r="E24" i="5"/>
  <c r="E23"/>
  <c r="E22"/>
  <c r="E21"/>
  <c r="E20"/>
  <c r="E19"/>
  <c r="E18"/>
  <c r="E17"/>
  <c r="E16"/>
  <c r="E15"/>
  <c r="E14"/>
  <c r="E13"/>
  <c r="E12"/>
  <c r="E11"/>
  <c r="E10"/>
  <c r="E9"/>
  <c r="E8"/>
  <c r="E7"/>
  <c r="E6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A3"/>
  <c r="M100" i="4"/>
  <c r="M99"/>
  <c r="O87"/>
  <c r="N87"/>
  <c r="F15" i="5" s="1"/>
  <c r="E87" i="4"/>
  <c r="M85"/>
  <c r="D87" s="1"/>
  <c r="C15" i="5" s="1"/>
  <c r="M62" i="4"/>
  <c r="M61"/>
  <c r="M60"/>
  <c r="M33"/>
  <c r="M32"/>
  <c r="M31"/>
  <c r="M30"/>
  <c r="Q87" l="1"/>
  <c r="G15" i="5" s="1"/>
  <c r="O144" i="4"/>
  <c r="N144"/>
  <c r="F24" i="5" s="1"/>
  <c r="E144" i="4"/>
  <c r="M142"/>
  <c r="D144" s="1"/>
  <c r="C24" i="5" s="1"/>
  <c r="O138" i="4"/>
  <c r="N138"/>
  <c r="F23" i="5" s="1"/>
  <c r="E138" i="4"/>
  <c r="M136"/>
  <c r="D138" s="1"/>
  <c r="C23" i="5" s="1"/>
  <c r="O132" i="4"/>
  <c r="N132"/>
  <c r="F22" i="5" s="1"/>
  <c r="E132" i="4"/>
  <c r="M130"/>
  <c r="D132" s="1"/>
  <c r="C22" i="5" s="1"/>
  <c r="O126" i="4"/>
  <c r="N126"/>
  <c r="F21" i="5" s="1"/>
  <c r="E126" i="4"/>
  <c r="M124"/>
  <c r="D126" s="1"/>
  <c r="C21" i="5" s="1"/>
  <c r="O120" i="4"/>
  <c r="N120"/>
  <c r="F20" i="5" s="1"/>
  <c r="E120" i="4"/>
  <c r="M118"/>
  <c r="D120" s="1"/>
  <c r="C20" i="5" s="1"/>
  <c r="O114" i="4"/>
  <c r="N114"/>
  <c r="F19" i="5" s="1"/>
  <c r="E114" i="4"/>
  <c r="M112"/>
  <c r="D114" s="1"/>
  <c r="C19" i="5" s="1"/>
  <c r="O102" i="4"/>
  <c r="N102"/>
  <c r="F17" i="5" s="1"/>
  <c r="E102" i="4"/>
  <c r="O95"/>
  <c r="N95"/>
  <c r="F16" i="5" s="1"/>
  <c r="E95" i="4"/>
  <c r="M93"/>
  <c r="M92"/>
  <c r="M91"/>
  <c r="O108"/>
  <c r="N108"/>
  <c r="F18" i="5" s="1"/>
  <c r="E108" i="4"/>
  <c r="M106"/>
  <c r="D108" s="1"/>
  <c r="C18" i="5" s="1"/>
  <c r="O76" i="4"/>
  <c r="N76"/>
  <c r="F14" i="5" s="1"/>
  <c r="E76" i="4"/>
  <c r="M74"/>
  <c r="D76" s="1"/>
  <c r="C14" i="5" s="1"/>
  <c r="M68" i="4"/>
  <c r="O70"/>
  <c r="N70"/>
  <c r="F13" i="5" s="1"/>
  <c r="E70" i="4"/>
  <c r="O64"/>
  <c r="N64"/>
  <c r="F12" i="5" s="1"/>
  <c r="E64" i="4"/>
  <c r="O56"/>
  <c r="N56"/>
  <c r="F11" i="5" s="1"/>
  <c r="E56" i="4"/>
  <c r="M54"/>
  <c r="M53"/>
  <c r="M52"/>
  <c r="O48"/>
  <c r="N48"/>
  <c r="F10" i="5" s="1"/>
  <c r="E48" i="4"/>
  <c r="M46"/>
  <c r="M45"/>
  <c r="O35"/>
  <c r="N35"/>
  <c r="F9" i="5" s="1"/>
  <c r="E35" i="4"/>
  <c r="M23"/>
  <c r="O26"/>
  <c r="N26"/>
  <c r="F8" i="5" s="1"/>
  <c r="E26" i="4"/>
  <c r="M24"/>
  <c r="M22"/>
  <c r="M21"/>
  <c r="M15"/>
  <c r="M14"/>
  <c r="M13"/>
  <c r="M6"/>
  <c r="M7"/>
  <c r="B30" i="1"/>
  <c r="B2" i="2"/>
  <c r="G32" i="1"/>
  <c r="I12" i="2"/>
  <c r="I16" s="1"/>
  <c r="O17" i="4"/>
  <c r="N17"/>
  <c r="F7" i="5" s="1"/>
  <c r="E17" i="4"/>
  <c r="O9"/>
  <c r="E9"/>
  <c r="N9"/>
  <c r="F6" i="5" s="1"/>
  <c r="Q132" i="4" l="1"/>
  <c r="G22" i="5" s="1"/>
  <c r="Q76" i="4"/>
  <c r="G14" i="5" s="1"/>
  <c r="Q114" i="4"/>
  <c r="G19" i="5" s="1"/>
  <c r="Q120" i="4"/>
  <c r="G20" i="5" s="1"/>
  <c r="Q126" i="4"/>
  <c r="G21" i="5" s="1"/>
  <c r="Q138" i="4"/>
  <c r="G23" i="5" s="1"/>
  <c r="Q144" i="4"/>
  <c r="Q108"/>
  <c r="G18" i="5" s="1"/>
  <c r="D102" i="4"/>
  <c r="D95"/>
  <c r="D70"/>
  <c r="D64"/>
  <c r="D48"/>
  <c r="D56"/>
  <c r="D35"/>
  <c r="D26"/>
  <c r="D17"/>
  <c r="D9"/>
  <c r="Q17" l="1"/>
  <c r="C7" i="5"/>
  <c r="Q48" i="4"/>
  <c r="G10" i="5" s="1"/>
  <c r="C10"/>
  <c r="Q70" i="4"/>
  <c r="G13" i="5" s="1"/>
  <c r="C13"/>
  <c r="Q102" i="4"/>
  <c r="G17" i="5" s="1"/>
  <c r="C17"/>
  <c r="G24"/>
  <c r="Q35" i="4"/>
  <c r="G9" i="5" s="1"/>
  <c r="C9"/>
  <c r="Q9" i="4"/>
  <c r="G6" i="5" s="1"/>
  <c r="C6"/>
  <c r="Q26" i="4"/>
  <c r="G8" i="5" s="1"/>
  <c r="C8"/>
  <c r="Q56" i="4"/>
  <c r="G11" i="5" s="1"/>
  <c r="C11"/>
  <c r="Q64" i="4"/>
  <c r="G12" i="5" s="1"/>
  <c r="C12"/>
  <c r="Q95" i="4"/>
  <c r="G16" i="5" s="1"/>
  <c r="C16"/>
  <c r="Q148" i="4"/>
  <c r="G7" i="5" l="1"/>
  <c r="G25"/>
  <c r="N149" i="4"/>
  <c r="Q149" s="1"/>
  <c r="Q150" s="1"/>
</calcChain>
</file>

<file path=xl/sharedStrings.xml><?xml version="1.0" encoding="utf-8"?>
<sst xmlns="http://schemas.openxmlformats.org/spreadsheetml/2006/main" count="374" uniqueCount="112">
  <si>
    <t>OFFICE OF THE</t>
  </si>
  <si>
    <t>THATTA</t>
  </si>
  <si>
    <t>DETAILED WORKING ESTIMATE</t>
  </si>
  <si>
    <t>FOR</t>
  </si>
  <si>
    <t>GENERAL ABSTRACT OF COST</t>
  </si>
  <si>
    <t>“A”</t>
  </si>
  <si>
    <t>DEEP HAND PUMP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</si>
  <si>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</si>
  <si>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</si>
  <si>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</si>
  <si>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</si>
  <si>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</si>
  <si>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</si>
  <si>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</si>
  <si>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</si>
  <si>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</si>
  <si>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P%</t>
  </si>
  <si>
    <t>Say</t>
  </si>
  <si>
    <t>ESTIMATE COST RS.-----------</t>
  </si>
  <si>
    <t>Qty.</t>
  </si>
  <si>
    <t>Washroom</t>
  </si>
  <si>
    <t>Sft.</t>
  </si>
  <si>
    <t>Walls</t>
  </si>
  <si>
    <t>Sft</t>
  </si>
  <si>
    <t>Doors</t>
  </si>
  <si>
    <t>Window</t>
  </si>
  <si>
    <t>P/</t>
  </si>
  <si>
    <t>Providing &amp; Fixing LED lights different Watts 
(M.R)</t>
  </si>
  <si>
    <t>LED Lights</t>
  </si>
  <si>
    <t>Nos.</t>
  </si>
  <si>
    <t>Providing &amp; Installing Spilt Air Conditioners 1.50 Ton i/c transporation to site with remote control conduct and brackets etc. 
(M.R)</t>
  </si>
  <si>
    <t>A/C</t>
  </si>
  <si>
    <t>Door</t>
  </si>
  <si>
    <t>Supplying &amp; Fixing long bib col of superior quality with CP head 1/2" dia 
(CS-III No. 13(a), P.19)</t>
  </si>
  <si>
    <t>Long bib col</t>
  </si>
  <si>
    <t>Supplying &amp; Fixing camcealed stop col of superior quality with CP head 1/2" dia 
(CS-III No. 12(b), P.18)</t>
  </si>
  <si>
    <t>Stop Col</t>
  </si>
  <si>
    <t>Each</t>
  </si>
  <si>
    <t>Supplying &amp; Fixing wash basen mixture of each superior quality with CP head 1/2" dia. 
(CS-III No. 14, P.19)</t>
  </si>
  <si>
    <t>Wash basen mixture</t>
  </si>
  <si>
    <t>Supplying &amp; Fixing shower with rod of each superior quality with CP head 1/2" dia. 
(CS-III No. 15, P.19)</t>
  </si>
  <si>
    <t>Shower with Rod</t>
  </si>
  <si>
    <t>Supplying &amp; Fixing bathroom accessories set (7 pieces) i/c towel rod, brush holder, soaptary, shelf of appoved design i/c cost of screws nuts etc complete. 
(CS-I No. 23, P.19)</t>
  </si>
  <si>
    <t>Bathroom Accessories</t>
  </si>
  <si>
    <t>Providing &amp; Fixing squiting type white glazed eathen ware W.C pen with front flush inter &amp; complete with i/c the cost of flushing cistern with internal fitting and flush pipe with bend and making requisit number of holes in walls plinth &amp; floor far pipe connection &amp; making good in cement concrete 1:2:4 (Foreign Equilant)
"A" W.C pan 23" &amp; low level earthen ware flush tunk 3 gallon
(i) with 4" Dia CI trap. 
(CS-I No. 23, P.20)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</si>
  <si>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</si>
  <si>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</si>
  <si>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</si>
  <si>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</si>
  <si>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</si>
  <si>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</si>
  <si>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</si>
  <si>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</si>
  <si>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</si>
  <si>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</si>
  <si>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</si>
  <si>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Removing cement or lime plaster
(G. Sch: P-13, I-53)</t>
  </si>
  <si>
    <t>Distmelting glazed or encaustic tiles etc
(G. Sch: P-13, I-55)</t>
  </si>
  <si>
    <t>Engineer Room</t>
  </si>
  <si>
    <t>A.O Room</t>
  </si>
  <si>
    <t>Engineer Office</t>
  </si>
  <si>
    <t>Account Office</t>
  </si>
  <si>
    <t>White glazed tiles 1/4" thick i/c dado jointed etc
(G. Sch: P-44, I-37)</t>
  </si>
  <si>
    <t>White wash in (Two Coats)
(G. Sch: P-53, I-26)</t>
  </si>
  <si>
    <t>Distempring (Three Coats)
(G. Sch: P-53, I-24(c))</t>
  </si>
  <si>
    <t>Supply &amp; Fixing in Position Aluminum Chennels framing for sliding windows &amp; verntilators of Akop made with 5mm thick tinked glass glazzing (Belgium) &amp; Aluminum fly screen i/c handles stoppers &amp; locking arrangments etc complete dewx model. (Bronze)
(G. Sch: P-107, I-84(b))</t>
  </si>
  <si>
    <t>Supply &amp; Fixing false ceilling of plaster of paris in pannels i/c making frame work of dedar wood i/c painting with soligia paint.
(G.Sch: P-52, I-63)</t>
  </si>
  <si>
    <t>Providing &amp; Fixing of Windows &amp; Doors (Parda) of standard quality &amp; design approved by Engineer.
(MR)</t>
  </si>
  <si>
    <t>Providing &amp; Fixing Ceillin fans of Pake made etc
(M.R)</t>
  </si>
  <si>
    <t>Ceilling fans</t>
  </si>
  <si>
    <t>Preparing the Surface and painting with plastic emulism of approved make (Old Surface)
(CS-1 No.05, P.69 (c))</t>
  </si>
  <si>
    <t>Providing &amp; fixing 25" x 16" lavatary basin in white glazed earthen ware complete with &amp; i/c tga cost of W.I or C.I cantilever brackers 6: builts into wall painted white in two coats affer a primary fored etc complete. 
(CS-III No. 12, P.04)</t>
  </si>
  <si>
    <t>RENOVATION OF DISTRICT ENGINEER &amp; ACCOUNT OFFICER OFFICE, DISTRICT COUNCIL THATTA</t>
  </si>
  <si>
    <t>Add 10% above except item No. 8, 9 &amp; 10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</si>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</sst>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1" fontId="11" fillId="0" borderId="0" xfId="0" applyNumberFormat="1" applyFont="1" applyBorder="1" applyAlignment="1">
      <alignment horizontal="center" vertical="center"/>
    </xf>
    <xf numFmtId="164" fontId="12" fillId="0" borderId="10" xfId="0" applyNumberFormat="1" applyFont="1" applyBorder="1"/>
    <xf numFmtId="0" fontId="18" fillId="0" borderId="1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vertical="center" wrapText="1"/>
    </xf>
    <xf numFmtId="2" fontId="9" fillId="0" borderId="15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10" fillId="0" borderId="17" xfId="0" quotePrefix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5" zoomScaleSheetLayoutView="85" workbookViewId="0">
      <selection activeCell="B31" sqref="B31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8" t="s">
        <v>0</v>
      </c>
      <c r="C2" s="88"/>
      <c r="D2" s="88"/>
      <c r="E2" s="88"/>
      <c r="F2" s="88"/>
      <c r="G2" s="88"/>
      <c r="H2" s="88"/>
      <c r="I2" s="88"/>
      <c r="J2" s="88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8" t="s">
        <v>1</v>
      </c>
      <c r="C24" s="88"/>
      <c r="D24" s="88"/>
      <c r="E24" s="88"/>
      <c r="F24" s="88"/>
      <c r="G24" s="88"/>
      <c r="H24" s="88"/>
      <c r="I24" s="88"/>
      <c r="J24" s="88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9" t="s">
        <v>2</v>
      </c>
      <c r="C26" s="89"/>
      <c r="D26" s="89"/>
      <c r="E26" s="89"/>
      <c r="F26" s="89"/>
      <c r="G26" s="89"/>
      <c r="H26" s="89"/>
      <c r="I26" s="89"/>
      <c r="J26" s="89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0" t="s">
        <v>3</v>
      </c>
      <c r="C28" s="90"/>
      <c r="D28" s="90"/>
      <c r="E28" s="90"/>
      <c r="F28" s="90"/>
      <c r="G28" s="90"/>
      <c r="H28" s="90"/>
      <c r="I28" s="90"/>
      <c r="J28" s="90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1" t="str">
        <f>Desciption!B2</f>
        <v>RENOVATION OF DISTRICT ENGINEER &amp; ACCOUNT OFFICER OFFICE, DISTRICT COUNCIL THATTA</v>
      </c>
      <c r="C30" s="91"/>
      <c r="D30" s="91"/>
      <c r="E30" s="91"/>
      <c r="F30" s="91"/>
      <c r="G30" s="91"/>
      <c r="H30" s="91"/>
      <c r="I30" s="91"/>
      <c r="J30" s="91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4"/>
      <c r="C32" s="54" t="s">
        <v>18</v>
      </c>
      <c r="D32" s="54"/>
      <c r="E32" s="54"/>
      <c r="F32" s="54"/>
      <c r="G32" s="87">
        <f>Desciption!Q151</f>
        <v>996600</v>
      </c>
      <c r="H32" s="87"/>
      <c r="I32" s="54" t="s">
        <v>13</v>
      </c>
      <c r="J32" s="54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7" zoomScaleSheetLayoutView="70" workbookViewId="0">
      <selection activeCell="B2" sqref="B2:J2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2" t="str">
        <f>Desciption!B2</f>
        <v>RENOVATION OF DISTRICT ENGINEER &amp; ACCOUNT OFFICER OFFICE, DISTRICT COUNCIL THATTA</v>
      </c>
      <c r="C2" s="92"/>
      <c r="D2" s="92"/>
      <c r="E2" s="92"/>
      <c r="F2" s="92"/>
      <c r="G2" s="92"/>
      <c r="H2" s="92"/>
      <c r="I2" s="92"/>
      <c r="J2" s="92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3" t="s">
        <v>4</v>
      </c>
      <c r="C8" s="93"/>
      <c r="D8" s="93"/>
      <c r="E8" s="93"/>
      <c r="F8" s="93"/>
      <c r="G8" s="93"/>
      <c r="H8" s="93"/>
      <c r="I8" s="93"/>
      <c r="J8" s="93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6</v>
      </c>
      <c r="E12" s="5"/>
      <c r="F12" s="5"/>
      <c r="G12" s="20" t="s">
        <v>7</v>
      </c>
      <c r="H12" s="21" t="s">
        <v>12</v>
      </c>
      <c r="I12" s="30">
        <f>Desciption!Q151</f>
        <v>996600</v>
      </c>
      <c r="J12" s="22" t="s">
        <v>13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8</v>
      </c>
      <c r="G16" s="16"/>
      <c r="H16" s="17" t="s">
        <v>12</v>
      </c>
      <c r="I16" s="29">
        <f>SUM(I12)</f>
        <v>996600</v>
      </c>
      <c r="J16" s="18" t="s">
        <v>13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9</v>
      </c>
      <c r="F24" s="5"/>
      <c r="G24" s="5"/>
      <c r="H24" s="5"/>
      <c r="I24" s="25" t="s">
        <v>10</v>
      </c>
      <c r="J24" s="5"/>
      <c r="K24" s="6"/>
    </row>
    <row r="25" spans="1:11" ht="17.25">
      <c r="A25" s="4"/>
      <c r="B25" s="5"/>
      <c r="C25" s="5"/>
      <c r="D25" s="26" t="s">
        <v>11</v>
      </c>
      <c r="F25" s="5"/>
      <c r="G25" s="5"/>
      <c r="H25" s="5"/>
      <c r="I25" s="26" t="s">
        <v>11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59"/>
  <sheetViews>
    <sheetView showGridLines="0" topLeftCell="A139" zoomScaleSheetLayoutView="100" workbookViewId="0">
      <selection activeCell="Q152" sqref="Q152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85546875" customWidth="1"/>
    <col min="5" max="5" width="4.8554687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10.85546875" bestFit="1" customWidth="1"/>
    <col min="12" max="12" width="3.5703125" customWidth="1"/>
    <col min="13" max="13" width="8.28515625" bestFit="1" customWidth="1"/>
    <col min="14" max="14" width="11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43.5" customHeight="1">
      <c r="A2" s="5"/>
      <c r="B2" s="92" t="s">
        <v>72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5"/>
    </row>
    <row r="3" spans="1:19" s="31" customFormat="1" ht="17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s="31" customFormat="1" ht="36" customHeight="1">
      <c r="A4" s="24"/>
      <c r="B4" s="25">
        <v>1</v>
      </c>
      <c r="C4" s="24"/>
      <c r="D4" s="94" t="s">
        <v>56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35"/>
      <c r="R4" s="36"/>
      <c r="S4" s="24"/>
    </row>
    <row r="5" spans="1:19" s="31" customFormat="1" ht="17.25">
      <c r="A5" s="24"/>
      <c r="B5" s="25"/>
      <c r="C5" s="24"/>
      <c r="D5" s="43"/>
      <c r="E5" s="43"/>
      <c r="F5" s="43"/>
      <c r="G5" s="43"/>
      <c r="H5" s="44"/>
      <c r="I5" s="44"/>
      <c r="J5" s="44"/>
      <c r="K5" s="44"/>
      <c r="L5" s="44"/>
      <c r="M5" s="44"/>
      <c r="N5" s="44"/>
      <c r="O5" s="33"/>
      <c r="P5" s="34"/>
      <c r="Q5" s="35"/>
      <c r="R5" s="36"/>
      <c r="S5" s="24"/>
    </row>
    <row r="6" spans="1:19" s="31" customFormat="1" ht="17.25">
      <c r="A6" s="24"/>
      <c r="B6" s="25"/>
      <c r="C6" s="24"/>
      <c r="D6" s="51" t="s">
        <v>20</v>
      </c>
      <c r="E6" s="51">
        <v>2</v>
      </c>
      <c r="F6" s="26" t="s">
        <v>14</v>
      </c>
      <c r="G6" s="46">
        <v>5</v>
      </c>
      <c r="H6" s="26" t="s">
        <v>14</v>
      </c>
      <c r="I6" s="55">
        <v>7</v>
      </c>
      <c r="J6" s="26"/>
      <c r="K6" s="26" t="s">
        <v>7</v>
      </c>
      <c r="L6" s="26"/>
      <c r="M6" s="46">
        <f t="shared" ref="M6" si="0">E6*G6*I6</f>
        <v>70</v>
      </c>
      <c r="N6" s="52" t="s">
        <v>21</v>
      </c>
      <c r="O6" s="26"/>
      <c r="P6" s="26"/>
      <c r="Q6" s="42"/>
      <c r="R6" s="26"/>
      <c r="S6" s="24"/>
    </row>
    <row r="7" spans="1:19" s="31" customFormat="1" ht="17.25">
      <c r="A7" s="24"/>
      <c r="B7" s="25"/>
      <c r="C7" s="24"/>
      <c r="D7" s="51" t="s">
        <v>20</v>
      </c>
      <c r="E7" s="51">
        <v>2</v>
      </c>
      <c r="F7" s="26" t="s">
        <v>14</v>
      </c>
      <c r="G7" s="46">
        <v>8</v>
      </c>
      <c r="H7" s="26" t="s">
        <v>14</v>
      </c>
      <c r="I7" s="55">
        <v>7</v>
      </c>
      <c r="J7" s="26"/>
      <c r="K7" s="26" t="s">
        <v>7</v>
      </c>
      <c r="L7" s="26"/>
      <c r="M7" s="46">
        <f>E7*G7*I7</f>
        <v>112</v>
      </c>
      <c r="N7" s="52" t="s">
        <v>21</v>
      </c>
      <c r="O7" s="26"/>
      <c r="P7" s="26"/>
      <c r="Q7" s="42"/>
      <c r="R7" s="26"/>
      <c r="S7" s="24"/>
    </row>
    <row r="8" spans="1:19" s="31" customFormat="1" ht="17.25">
      <c r="A8" s="24"/>
      <c r="B8" s="25"/>
      <c r="C8" s="24"/>
      <c r="D8" s="44"/>
      <c r="E8" s="44"/>
      <c r="F8" s="43"/>
      <c r="G8" s="43"/>
      <c r="H8" s="44"/>
      <c r="I8" s="44"/>
      <c r="J8" s="44"/>
      <c r="K8" s="44"/>
      <c r="L8" s="44"/>
      <c r="M8" s="44"/>
      <c r="N8" s="44"/>
      <c r="O8" s="26"/>
      <c r="P8" s="26"/>
      <c r="Q8" s="42"/>
      <c r="R8" s="26"/>
      <c r="S8" s="24"/>
    </row>
    <row r="9" spans="1:19" s="31" customFormat="1" ht="17.25">
      <c r="A9" s="24"/>
      <c r="B9" s="25"/>
      <c r="C9" s="34" t="s">
        <v>19</v>
      </c>
      <c r="D9" s="46">
        <f>SUM(M6:M8)</f>
        <v>182</v>
      </c>
      <c r="E9" s="26" t="str">
        <f>N6</f>
        <v>Sft.</v>
      </c>
      <c r="F9" s="26"/>
      <c r="G9" s="26"/>
      <c r="H9" s="26"/>
      <c r="I9" s="45"/>
      <c r="J9" s="47" t="s">
        <v>15</v>
      </c>
      <c r="K9" s="46">
        <v>121</v>
      </c>
      <c r="L9" s="26"/>
      <c r="M9" s="47" t="s">
        <v>16</v>
      </c>
      <c r="N9" s="52" t="str">
        <f>N6</f>
        <v>Sft.</v>
      </c>
      <c r="O9" s="53">
        <f>IF(M9="P%",100,IF(M9="P%0",1000,1))</f>
        <v>100</v>
      </c>
      <c r="P9" s="49" t="s">
        <v>12</v>
      </c>
      <c r="Q9" s="48">
        <f>ROUND(SUM(D9*K9)/O9,0)</f>
        <v>220</v>
      </c>
      <c r="R9" s="50" t="s">
        <v>13</v>
      </c>
      <c r="S9" s="24"/>
    </row>
    <row r="10" spans="1:19" s="31" customFormat="1" ht="17.25">
      <c r="A10" s="24"/>
      <c r="B10" s="25"/>
      <c r="C10" s="24"/>
      <c r="D10" s="41"/>
      <c r="E10" s="41"/>
      <c r="F10" s="41"/>
      <c r="G10" s="41"/>
      <c r="H10" s="24"/>
      <c r="I10" s="24"/>
      <c r="J10" s="24"/>
      <c r="K10" s="24"/>
      <c r="L10" s="24"/>
      <c r="M10" s="24"/>
      <c r="N10" s="24"/>
      <c r="O10" s="33"/>
      <c r="P10" s="34"/>
      <c r="Q10" s="35"/>
      <c r="R10" s="36"/>
      <c r="S10" s="24"/>
    </row>
    <row r="11" spans="1:19" s="31" customFormat="1" ht="36" customHeight="1">
      <c r="A11" s="24"/>
      <c r="B11" s="25">
        <v>2</v>
      </c>
      <c r="C11" s="24"/>
      <c r="D11" s="94" t="s">
        <v>57</v>
      </c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35"/>
      <c r="R11" s="36"/>
      <c r="S11" s="24"/>
    </row>
    <row r="12" spans="1:19" s="31" customFormat="1" ht="17.25">
      <c r="A12" s="24"/>
      <c r="B12" s="25"/>
      <c r="C12" s="24"/>
      <c r="D12" s="43"/>
      <c r="E12" s="43"/>
      <c r="F12" s="43"/>
      <c r="G12" s="43"/>
      <c r="H12" s="44"/>
      <c r="I12" s="44"/>
      <c r="J12" s="44"/>
      <c r="K12" s="44"/>
      <c r="L12" s="44"/>
      <c r="M12" s="44"/>
      <c r="N12" s="44"/>
      <c r="O12" s="33"/>
      <c r="P12" s="34"/>
      <c r="Q12" s="35"/>
      <c r="R12" s="36"/>
      <c r="S12" s="24"/>
    </row>
    <row r="13" spans="1:19" s="31" customFormat="1" ht="17.25">
      <c r="A13" s="24"/>
      <c r="B13" s="25"/>
      <c r="C13" s="24"/>
      <c r="D13" s="51" t="s">
        <v>20</v>
      </c>
      <c r="E13" s="51">
        <v>1</v>
      </c>
      <c r="F13" s="26" t="s">
        <v>14</v>
      </c>
      <c r="G13" s="26">
        <v>5</v>
      </c>
      <c r="H13" s="26" t="s">
        <v>14</v>
      </c>
      <c r="I13" s="52">
        <v>8</v>
      </c>
      <c r="J13" s="26"/>
      <c r="K13" s="26" t="s">
        <v>7</v>
      </c>
      <c r="L13" s="26"/>
      <c r="M13" s="46">
        <f>E13*G13*I13</f>
        <v>40</v>
      </c>
      <c r="N13" s="52" t="s">
        <v>23</v>
      </c>
      <c r="O13" s="26"/>
      <c r="P13" s="26"/>
      <c r="Q13" s="42"/>
      <c r="R13" s="26"/>
      <c r="S13" s="24"/>
    </row>
    <row r="14" spans="1:19" s="31" customFormat="1" ht="17.25">
      <c r="A14" s="24"/>
      <c r="B14" s="25"/>
      <c r="C14" s="24"/>
      <c r="D14" s="51" t="s">
        <v>22</v>
      </c>
      <c r="E14" s="51">
        <v>2</v>
      </c>
      <c r="F14" s="26" t="s">
        <v>14</v>
      </c>
      <c r="G14" s="26">
        <v>5</v>
      </c>
      <c r="H14" s="26" t="s">
        <v>14</v>
      </c>
      <c r="I14" s="52">
        <v>7</v>
      </c>
      <c r="J14" s="26"/>
      <c r="K14" s="26" t="s">
        <v>7</v>
      </c>
      <c r="L14" s="26"/>
      <c r="M14" s="46">
        <f t="shared" ref="M14:M15" si="1">E14*G14*I14</f>
        <v>70</v>
      </c>
      <c r="N14" s="52" t="s">
        <v>23</v>
      </c>
      <c r="O14" s="26"/>
      <c r="P14" s="26"/>
      <c r="Q14" s="42"/>
      <c r="R14" s="26"/>
      <c r="S14" s="24"/>
    </row>
    <row r="15" spans="1:19" s="31" customFormat="1" ht="17.25">
      <c r="A15" s="24"/>
      <c r="B15" s="25"/>
      <c r="C15" s="24"/>
      <c r="D15" s="51" t="s">
        <v>22</v>
      </c>
      <c r="E15" s="51">
        <v>2</v>
      </c>
      <c r="F15" s="26" t="s">
        <v>14</v>
      </c>
      <c r="G15" s="26">
        <v>8</v>
      </c>
      <c r="H15" s="26" t="s">
        <v>14</v>
      </c>
      <c r="I15" s="52">
        <v>7</v>
      </c>
      <c r="J15" s="26"/>
      <c r="K15" s="26" t="s">
        <v>7</v>
      </c>
      <c r="L15" s="26"/>
      <c r="M15" s="46">
        <f t="shared" si="1"/>
        <v>112</v>
      </c>
      <c r="N15" s="52" t="s">
        <v>23</v>
      </c>
      <c r="O15" s="26"/>
      <c r="P15" s="26"/>
      <c r="Q15" s="42"/>
      <c r="R15" s="26"/>
      <c r="S15" s="24"/>
    </row>
    <row r="16" spans="1:19" s="31" customFormat="1" ht="17.25">
      <c r="A16" s="24"/>
      <c r="B16" s="25"/>
      <c r="C16" s="24"/>
      <c r="D16" s="44"/>
      <c r="E16" s="44"/>
      <c r="F16" s="43"/>
      <c r="G16" s="43"/>
      <c r="H16" s="44"/>
      <c r="I16" s="44"/>
      <c r="J16" s="44"/>
      <c r="K16" s="44"/>
      <c r="L16" s="44"/>
      <c r="M16" s="44"/>
      <c r="N16" s="44"/>
      <c r="O16" s="26"/>
      <c r="P16" s="26"/>
      <c r="Q16" s="42"/>
      <c r="R16" s="26"/>
      <c r="S16" s="24"/>
    </row>
    <row r="17" spans="1:19" s="31" customFormat="1" ht="17.25">
      <c r="A17" s="24"/>
      <c r="B17" s="25"/>
      <c r="C17" s="34" t="s">
        <v>19</v>
      </c>
      <c r="D17" s="46">
        <f>SUM(M13:M16)</f>
        <v>222</v>
      </c>
      <c r="E17" s="26" t="str">
        <f>N13</f>
        <v>Sft</v>
      </c>
      <c r="F17" s="26"/>
      <c r="G17" s="26"/>
      <c r="H17" s="26"/>
      <c r="I17" s="45"/>
      <c r="J17" s="47" t="s">
        <v>15</v>
      </c>
      <c r="K17" s="46">
        <v>786.5</v>
      </c>
      <c r="L17" s="26"/>
      <c r="M17" s="47" t="s">
        <v>16</v>
      </c>
      <c r="N17" s="52" t="str">
        <f>N13</f>
        <v>Sft</v>
      </c>
      <c r="O17" s="53">
        <f>IF(M17="P%",100,IF(M17="P%0",1000,1))</f>
        <v>100</v>
      </c>
      <c r="P17" s="49" t="s">
        <v>12</v>
      </c>
      <c r="Q17" s="48">
        <f>ROUND(SUM(D17*K17)/O17,0)</f>
        <v>1746</v>
      </c>
      <c r="R17" s="50" t="s">
        <v>13</v>
      </c>
      <c r="S17" s="24"/>
    </row>
    <row r="18" spans="1:19" s="31" customFormat="1" ht="17.25">
      <c r="A18" s="24"/>
      <c r="B18" s="25"/>
      <c r="C18" s="24"/>
      <c r="D18" s="46"/>
      <c r="E18" s="26"/>
      <c r="F18" s="26"/>
      <c r="G18" s="26"/>
      <c r="H18" s="26"/>
      <c r="I18" s="45"/>
      <c r="J18" s="47"/>
      <c r="K18" s="46"/>
      <c r="L18" s="26"/>
      <c r="M18" s="47"/>
      <c r="N18" s="52"/>
      <c r="O18" s="53"/>
      <c r="P18" s="49"/>
      <c r="Q18" s="48"/>
      <c r="R18" s="50"/>
      <c r="S18" s="24"/>
    </row>
    <row r="19" spans="1:19" s="31" customFormat="1" ht="39.75" customHeight="1">
      <c r="A19" s="24"/>
      <c r="B19" s="25">
        <v>3</v>
      </c>
      <c r="C19" s="24"/>
      <c r="D19" s="94" t="s">
        <v>63</v>
      </c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35"/>
      <c r="R19" s="36"/>
      <c r="S19" s="24"/>
    </row>
    <row r="20" spans="1:19" s="31" customFormat="1" ht="17.25">
      <c r="A20" s="24"/>
      <c r="B20" s="25"/>
      <c r="C20" s="24"/>
      <c r="D20" s="43"/>
      <c r="E20" s="43"/>
      <c r="F20" s="43"/>
      <c r="G20" s="43"/>
      <c r="H20" s="44"/>
      <c r="I20" s="44"/>
      <c r="J20" s="44"/>
      <c r="K20" s="44"/>
      <c r="L20" s="44"/>
      <c r="M20" s="44"/>
      <c r="N20" s="44"/>
      <c r="O20" s="33"/>
      <c r="P20" s="34"/>
      <c r="Q20" s="35"/>
      <c r="R20" s="36"/>
      <c r="S20" s="24"/>
    </row>
    <row r="21" spans="1:19" s="31" customFormat="1" ht="17.25">
      <c r="A21" s="24"/>
      <c r="B21" s="25"/>
      <c r="C21" s="24"/>
      <c r="D21" s="51" t="s">
        <v>58</v>
      </c>
      <c r="E21" s="51">
        <v>4</v>
      </c>
      <c r="F21" s="26" t="s">
        <v>14</v>
      </c>
      <c r="G21" s="46">
        <v>16</v>
      </c>
      <c r="H21" s="26" t="s">
        <v>14</v>
      </c>
      <c r="I21" s="46">
        <v>12</v>
      </c>
      <c r="J21" s="26"/>
      <c r="K21" s="26" t="s">
        <v>7</v>
      </c>
      <c r="L21" s="26"/>
      <c r="M21" s="46">
        <f>E21*G21*I21</f>
        <v>768</v>
      </c>
      <c r="N21" s="52" t="s">
        <v>23</v>
      </c>
      <c r="O21" s="26"/>
      <c r="P21" s="26"/>
      <c r="Q21" s="42"/>
      <c r="R21" s="26"/>
      <c r="S21" s="24"/>
    </row>
    <row r="22" spans="1:19" s="31" customFormat="1" ht="17.25">
      <c r="A22" s="24"/>
      <c r="B22" s="25"/>
      <c r="C22" s="24"/>
      <c r="D22" s="51" t="s">
        <v>59</v>
      </c>
      <c r="E22" s="51">
        <v>4</v>
      </c>
      <c r="F22" s="26" t="s">
        <v>14</v>
      </c>
      <c r="G22" s="46">
        <v>16</v>
      </c>
      <c r="H22" s="26" t="s">
        <v>14</v>
      </c>
      <c r="I22" s="46">
        <v>12</v>
      </c>
      <c r="J22" s="26"/>
      <c r="K22" s="26" t="s">
        <v>7</v>
      </c>
      <c r="L22" s="26"/>
      <c r="M22" s="46">
        <f t="shared" ref="M22:M24" si="2">E22*G22*I22</f>
        <v>768</v>
      </c>
      <c r="N22" s="52" t="s">
        <v>23</v>
      </c>
      <c r="O22" s="26"/>
      <c r="P22" s="26"/>
      <c r="Q22" s="42"/>
      <c r="R22" s="26"/>
      <c r="S22" s="24"/>
    </row>
    <row r="23" spans="1:19" s="31" customFormat="1" ht="17.25">
      <c r="A23" s="24"/>
      <c r="B23" s="25"/>
      <c r="C23" s="24"/>
      <c r="D23" s="51" t="s">
        <v>20</v>
      </c>
      <c r="E23" s="51">
        <v>2</v>
      </c>
      <c r="F23" s="26" t="s">
        <v>14</v>
      </c>
      <c r="G23" s="46">
        <v>5</v>
      </c>
      <c r="H23" s="26" t="s">
        <v>14</v>
      </c>
      <c r="I23" s="46">
        <v>4</v>
      </c>
      <c r="J23" s="26"/>
      <c r="K23" s="26" t="s">
        <v>7</v>
      </c>
      <c r="L23" s="26"/>
      <c r="M23" s="46">
        <f t="shared" ref="M23" si="3">E23*G23*I23</f>
        <v>40</v>
      </c>
      <c r="N23" s="52" t="s">
        <v>23</v>
      </c>
      <c r="O23" s="26"/>
      <c r="P23" s="26"/>
      <c r="Q23" s="42"/>
      <c r="R23" s="26"/>
      <c r="S23" s="24"/>
    </row>
    <row r="24" spans="1:19" s="31" customFormat="1" ht="17.25">
      <c r="A24" s="24"/>
      <c r="B24" s="25"/>
      <c r="C24" s="24"/>
      <c r="D24" s="51" t="s">
        <v>20</v>
      </c>
      <c r="E24" s="51">
        <v>2</v>
      </c>
      <c r="F24" s="26" t="s">
        <v>14</v>
      </c>
      <c r="G24" s="46">
        <v>8</v>
      </c>
      <c r="H24" s="26" t="s">
        <v>14</v>
      </c>
      <c r="I24" s="46">
        <v>4</v>
      </c>
      <c r="J24" s="26"/>
      <c r="K24" s="26" t="s">
        <v>7</v>
      </c>
      <c r="L24" s="26"/>
      <c r="M24" s="46">
        <f t="shared" si="2"/>
        <v>64</v>
      </c>
      <c r="N24" s="52" t="s">
        <v>23</v>
      </c>
      <c r="O24" s="26"/>
      <c r="P24" s="26"/>
      <c r="Q24" s="42"/>
      <c r="R24" s="26"/>
      <c r="S24" s="24"/>
    </row>
    <row r="25" spans="1:19" s="31" customFormat="1" ht="17.25">
      <c r="A25" s="24"/>
      <c r="B25" s="25"/>
      <c r="C25" s="24"/>
      <c r="D25" s="44"/>
      <c r="E25" s="44"/>
      <c r="F25" s="43"/>
      <c r="G25" s="43"/>
      <c r="H25" s="44"/>
      <c r="I25" s="44"/>
      <c r="J25" s="44"/>
      <c r="K25" s="44"/>
      <c r="L25" s="44"/>
      <c r="M25" s="44"/>
      <c r="N25" s="44"/>
      <c r="O25" s="26"/>
      <c r="P25" s="26"/>
      <c r="Q25" s="42"/>
      <c r="R25" s="26"/>
      <c r="S25" s="24"/>
    </row>
    <row r="26" spans="1:19" s="31" customFormat="1" ht="17.25">
      <c r="A26" s="24"/>
      <c r="B26" s="25"/>
      <c r="C26" s="34" t="s">
        <v>19</v>
      </c>
      <c r="D26" s="46">
        <f>SUM(M21:M25)</f>
        <v>1640</v>
      </c>
      <c r="E26" s="26" t="str">
        <f>N21</f>
        <v>Sft</v>
      </c>
      <c r="F26" s="26"/>
      <c r="G26" s="26"/>
      <c r="H26" s="26"/>
      <c r="I26" s="45"/>
      <c r="J26" s="47" t="s">
        <v>15</v>
      </c>
      <c r="K26" s="46">
        <v>425.84</v>
      </c>
      <c r="L26" s="26"/>
      <c r="M26" s="47" t="s">
        <v>16</v>
      </c>
      <c r="N26" s="52" t="str">
        <f>N21</f>
        <v>Sft</v>
      </c>
      <c r="O26" s="53">
        <f>IF(M26="P%",100,IF(M26="P%0",1000,1))</f>
        <v>100</v>
      </c>
      <c r="P26" s="49" t="s">
        <v>12</v>
      </c>
      <c r="Q26" s="48">
        <f>ROUND(SUM(D26*K26)/O26,0)</f>
        <v>6984</v>
      </c>
      <c r="R26" s="50" t="s">
        <v>13</v>
      </c>
      <c r="S26" s="24"/>
    </row>
    <row r="27" spans="1:19" s="31" customFormat="1" ht="17.25">
      <c r="A27" s="24"/>
      <c r="B27" s="25"/>
      <c r="C27" s="34"/>
      <c r="D27" s="46"/>
      <c r="E27" s="26"/>
      <c r="F27" s="26"/>
      <c r="G27" s="26"/>
      <c r="H27" s="26"/>
      <c r="I27" s="45"/>
      <c r="J27" s="47"/>
      <c r="K27" s="46"/>
      <c r="L27" s="26"/>
      <c r="M27" s="47"/>
      <c r="N27" s="52"/>
      <c r="O27" s="53"/>
      <c r="P27" s="49"/>
      <c r="Q27" s="48"/>
      <c r="R27" s="50"/>
      <c r="S27" s="24"/>
    </row>
    <row r="28" spans="1:19" s="31" customFormat="1" ht="37.5" customHeight="1">
      <c r="A28" s="24"/>
      <c r="B28" s="25">
        <v>4</v>
      </c>
      <c r="C28" s="24"/>
      <c r="D28" s="94" t="s">
        <v>64</v>
      </c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35"/>
      <c r="R28" s="36"/>
      <c r="S28" s="24"/>
    </row>
    <row r="29" spans="1:19" s="31" customFormat="1" ht="17.25">
      <c r="A29" s="24"/>
      <c r="B29" s="25"/>
      <c r="C29" s="24"/>
      <c r="D29" s="43"/>
      <c r="E29" s="43"/>
      <c r="F29" s="43"/>
      <c r="G29" s="43"/>
      <c r="H29" s="44"/>
      <c r="I29" s="44"/>
      <c r="J29" s="44"/>
      <c r="K29" s="44"/>
      <c r="L29" s="44"/>
      <c r="M29" s="44"/>
      <c r="N29" s="44"/>
      <c r="O29" s="33"/>
      <c r="P29" s="34"/>
      <c r="Q29" s="35"/>
      <c r="R29" s="36"/>
      <c r="S29" s="24"/>
    </row>
    <row r="30" spans="1:19" s="31" customFormat="1" ht="17.25">
      <c r="A30" s="24"/>
      <c r="B30" s="25"/>
      <c r="C30" s="24"/>
      <c r="D30" s="51" t="s">
        <v>58</v>
      </c>
      <c r="E30" s="51">
        <v>4</v>
      </c>
      <c r="F30" s="26" t="s">
        <v>14</v>
      </c>
      <c r="G30" s="46">
        <v>16</v>
      </c>
      <c r="H30" s="26" t="s">
        <v>14</v>
      </c>
      <c r="I30" s="46">
        <v>12</v>
      </c>
      <c r="J30" s="26"/>
      <c r="K30" s="26" t="s">
        <v>7</v>
      </c>
      <c r="L30" s="26"/>
      <c r="M30" s="46">
        <f>E30*G30*I30</f>
        <v>768</v>
      </c>
      <c r="N30" s="52" t="s">
        <v>23</v>
      </c>
      <c r="O30" s="26"/>
      <c r="P30" s="26"/>
      <c r="Q30" s="42"/>
      <c r="R30" s="26"/>
      <c r="S30" s="24"/>
    </row>
    <row r="31" spans="1:19" s="31" customFormat="1" ht="17.25">
      <c r="A31" s="24"/>
      <c r="B31" s="25"/>
      <c r="C31" s="24"/>
      <c r="D31" s="51" t="s">
        <v>59</v>
      </c>
      <c r="E31" s="51">
        <v>4</v>
      </c>
      <c r="F31" s="26" t="s">
        <v>14</v>
      </c>
      <c r="G31" s="46">
        <v>16</v>
      </c>
      <c r="H31" s="26" t="s">
        <v>14</v>
      </c>
      <c r="I31" s="46">
        <v>12</v>
      </c>
      <c r="J31" s="26"/>
      <c r="K31" s="26" t="s">
        <v>7</v>
      </c>
      <c r="L31" s="26"/>
      <c r="M31" s="46">
        <f t="shared" ref="M31:M32" si="4">E31*G31*I31</f>
        <v>768</v>
      </c>
      <c r="N31" s="52" t="s">
        <v>23</v>
      </c>
      <c r="O31" s="26"/>
      <c r="P31" s="26"/>
      <c r="Q31" s="42"/>
      <c r="R31" s="26"/>
      <c r="S31" s="24"/>
    </row>
    <row r="32" spans="1:19" s="31" customFormat="1" ht="17.25">
      <c r="A32" s="24"/>
      <c r="B32" s="25"/>
      <c r="C32" s="24"/>
      <c r="D32" s="51" t="s">
        <v>20</v>
      </c>
      <c r="E32" s="51">
        <v>2</v>
      </c>
      <c r="F32" s="26" t="s">
        <v>14</v>
      </c>
      <c r="G32" s="46">
        <v>5</v>
      </c>
      <c r="H32" s="26" t="s">
        <v>14</v>
      </c>
      <c r="I32" s="46">
        <v>4</v>
      </c>
      <c r="J32" s="26"/>
      <c r="K32" s="26" t="s">
        <v>7</v>
      </c>
      <c r="L32" s="26"/>
      <c r="M32" s="46">
        <f t="shared" si="4"/>
        <v>40</v>
      </c>
      <c r="N32" s="52" t="s">
        <v>23</v>
      </c>
      <c r="O32" s="26"/>
      <c r="P32" s="26"/>
      <c r="Q32" s="42"/>
      <c r="R32" s="26"/>
      <c r="S32" s="24"/>
    </row>
    <row r="33" spans="1:19" s="31" customFormat="1" ht="17.25">
      <c r="A33" s="24"/>
      <c r="B33" s="25"/>
      <c r="C33" s="24"/>
      <c r="D33" s="51" t="s">
        <v>20</v>
      </c>
      <c r="E33" s="51">
        <v>2</v>
      </c>
      <c r="F33" s="26" t="s">
        <v>14</v>
      </c>
      <c r="G33" s="46">
        <v>8</v>
      </c>
      <c r="H33" s="26" t="s">
        <v>14</v>
      </c>
      <c r="I33" s="46">
        <v>4</v>
      </c>
      <c r="J33" s="26"/>
      <c r="K33" s="26" t="s">
        <v>7</v>
      </c>
      <c r="L33" s="26"/>
      <c r="M33" s="46">
        <f t="shared" ref="M33" si="5">E33*G33*I33</f>
        <v>64</v>
      </c>
      <c r="N33" s="52" t="s">
        <v>23</v>
      </c>
      <c r="O33" s="26"/>
      <c r="P33" s="26"/>
      <c r="Q33" s="42"/>
      <c r="R33" s="26"/>
      <c r="S33" s="24"/>
    </row>
    <row r="34" spans="1:19" s="31" customFormat="1" ht="17.25">
      <c r="A34" s="24"/>
      <c r="B34" s="25"/>
      <c r="C34" s="24"/>
      <c r="D34" s="44"/>
      <c r="E34" s="44"/>
      <c r="F34" s="43"/>
      <c r="G34" s="43"/>
      <c r="H34" s="44"/>
      <c r="I34" s="44"/>
      <c r="J34" s="44"/>
      <c r="K34" s="44"/>
      <c r="L34" s="44"/>
      <c r="M34" s="44"/>
      <c r="N34" s="44"/>
      <c r="O34" s="26"/>
      <c r="P34" s="26"/>
      <c r="Q34" s="42"/>
      <c r="R34" s="26"/>
      <c r="S34" s="24"/>
    </row>
    <row r="35" spans="1:19" s="31" customFormat="1" ht="17.25">
      <c r="A35" s="24"/>
      <c r="B35" s="25"/>
      <c r="C35" s="34" t="s">
        <v>19</v>
      </c>
      <c r="D35" s="46">
        <f>SUM(M30:M34)</f>
        <v>1640</v>
      </c>
      <c r="E35" s="26" t="str">
        <f>N30</f>
        <v>Sft</v>
      </c>
      <c r="F35" s="26"/>
      <c r="G35" s="26"/>
      <c r="H35" s="26"/>
      <c r="I35" s="45"/>
      <c r="J35" s="47" t="s">
        <v>15</v>
      </c>
      <c r="K35" s="46">
        <v>1079.6500000000001</v>
      </c>
      <c r="L35" s="26"/>
      <c r="M35" s="47" t="s">
        <v>16</v>
      </c>
      <c r="N35" s="52" t="str">
        <f>N30</f>
        <v>Sft</v>
      </c>
      <c r="O35" s="53">
        <f>IF(M35="P%",100,IF(M35="P%0",1000,1))</f>
        <v>100</v>
      </c>
      <c r="P35" s="49" t="s">
        <v>12</v>
      </c>
      <c r="Q35" s="48">
        <f>ROUND(SUM(D35*K35)/O35,0)</f>
        <v>17706</v>
      </c>
      <c r="R35" s="50" t="s">
        <v>13</v>
      </c>
      <c r="S35" s="24"/>
    </row>
    <row r="36" spans="1:19" s="31" customFormat="1" ht="17.25">
      <c r="A36" s="24"/>
      <c r="B36" s="25"/>
      <c r="C36" s="34"/>
      <c r="D36" s="46"/>
      <c r="E36" s="26"/>
      <c r="F36" s="26"/>
      <c r="G36" s="26"/>
      <c r="H36" s="26"/>
      <c r="I36" s="45"/>
      <c r="J36" s="47"/>
      <c r="K36" s="46"/>
      <c r="L36" s="26"/>
      <c r="M36" s="47"/>
      <c r="N36" s="52"/>
      <c r="O36" s="53"/>
      <c r="P36" s="49"/>
      <c r="Q36" s="48"/>
      <c r="R36" s="50"/>
      <c r="S36" s="24"/>
    </row>
    <row r="37" spans="1:19" s="31" customFormat="1" ht="17.25">
      <c r="A37" s="24"/>
      <c r="B37" s="25"/>
      <c r="C37" s="34"/>
      <c r="D37" s="46"/>
      <c r="E37" s="26"/>
      <c r="F37" s="26"/>
      <c r="G37" s="26"/>
      <c r="H37" s="26"/>
      <c r="I37" s="45"/>
      <c r="J37" s="47"/>
      <c r="K37" s="46"/>
      <c r="L37" s="26"/>
      <c r="M37" s="47"/>
      <c r="N37" s="52"/>
      <c r="O37" s="53"/>
      <c r="P37" s="49"/>
      <c r="Q37" s="48"/>
      <c r="R37" s="50"/>
      <c r="S37" s="24"/>
    </row>
    <row r="38" spans="1:19" s="31" customFormat="1" ht="17.25">
      <c r="A38" s="24"/>
      <c r="B38" s="25"/>
      <c r="C38" s="34"/>
      <c r="D38" s="46"/>
      <c r="E38" s="26"/>
      <c r="F38" s="26"/>
      <c r="G38" s="26"/>
      <c r="H38" s="26"/>
      <c r="I38" s="45"/>
      <c r="J38" s="47"/>
      <c r="K38" s="46"/>
      <c r="L38" s="26"/>
      <c r="M38" s="47"/>
      <c r="N38" s="52"/>
      <c r="O38" s="53"/>
      <c r="P38" s="49"/>
      <c r="Q38" s="48"/>
      <c r="R38" s="50"/>
      <c r="S38" s="24"/>
    </row>
    <row r="39" spans="1:19" s="31" customFormat="1" ht="17.25">
      <c r="A39" s="24"/>
      <c r="B39" s="25"/>
      <c r="C39" s="34"/>
      <c r="D39" s="46"/>
      <c r="E39" s="26"/>
      <c r="F39" s="26"/>
      <c r="G39" s="26"/>
      <c r="H39" s="26"/>
      <c r="I39" s="45"/>
      <c r="J39" s="47"/>
      <c r="K39" s="46"/>
      <c r="L39" s="26"/>
      <c r="M39" s="47"/>
      <c r="N39" s="52"/>
      <c r="O39" s="53"/>
      <c r="P39" s="49"/>
      <c r="Q39" s="48"/>
      <c r="R39" s="50"/>
      <c r="S39" s="24"/>
    </row>
    <row r="40" spans="1:19" s="31" customFormat="1" ht="17.25">
      <c r="A40" s="24"/>
      <c r="B40" s="25"/>
      <c r="C40" s="34"/>
      <c r="D40" s="46"/>
      <c r="E40" s="26"/>
      <c r="F40" s="26"/>
      <c r="G40" s="26"/>
      <c r="H40" s="26"/>
      <c r="I40" s="45"/>
      <c r="J40" s="47"/>
      <c r="K40" s="46"/>
      <c r="L40" s="26"/>
      <c r="M40" s="47"/>
      <c r="N40" s="52"/>
      <c r="O40" s="53"/>
      <c r="P40" s="49"/>
      <c r="Q40" s="48"/>
      <c r="R40" s="50"/>
      <c r="S40" s="24"/>
    </row>
    <row r="41" spans="1:19" s="31" customFormat="1" ht="17.25">
      <c r="A41" s="24"/>
      <c r="B41" s="25"/>
      <c r="C41" s="34"/>
      <c r="D41" s="46"/>
      <c r="E41" s="26"/>
      <c r="F41" s="26"/>
      <c r="G41" s="26"/>
      <c r="H41" s="26"/>
      <c r="I41" s="45"/>
      <c r="J41" s="47"/>
      <c r="K41" s="46"/>
      <c r="L41" s="26"/>
      <c r="M41" s="47"/>
      <c r="N41" s="52"/>
      <c r="O41" s="53"/>
      <c r="P41" s="49"/>
      <c r="Q41" s="48"/>
      <c r="R41" s="50"/>
      <c r="S41" s="24"/>
    </row>
    <row r="42" spans="1:19" s="31" customFormat="1" ht="17.25">
      <c r="A42" s="24"/>
      <c r="B42" s="25"/>
      <c r="C42" s="34"/>
      <c r="D42" s="46"/>
      <c r="E42" s="26"/>
      <c r="F42" s="26"/>
      <c r="G42" s="26"/>
      <c r="H42" s="26"/>
      <c r="I42" s="45"/>
      <c r="J42" s="47"/>
      <c r="K42" s="46"/>
      <c r="L42" s="26"/>
      <c r="M42" s="47"/>
      <c r="N42" s="52"/>
      <c r="O42" s="53"/>
      <c r="P42" s="49"/>
      <c r="Q42" s="48"/>
      <c r="R42" s="50"/>
      <c r="S42" s="24"/>
    </row>
    <row r="43" spans="1:19" s="31" customFormat="1" ht="90.75" customHeight="1">
      <c r="A43" s="24"/>
      <c r="B43" s="25">
        <v>5</v>
      </c>
      <c r="C43" s="24"/>
      <c r="D43" s="94" t="s">
        <v>65</v>
      </c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35"/>
      <c r="R43" s="36"/>
      <c r="S43" s="24"/>
    </row>
    <row r="44" spans="1:19" s="31" customFormat="1" ht="17.25">
      <c r="A44" s="24"/>
      <c r="B44" s="25"/>
      <c r="C44" s="24"/>
      <c r="D44" s="43"/>
      <c r="E44" s="43"/>
      <c r="F44" s="43"/>
      <c r="G44" s="43"/>
      <c r="H44" s="44"/>
      <c r="I44" s="44"/>
      <c r="J44" s="44"/>
      <c r="K44" s="44"/>
      <c r="L44" s="44"/>
      <c r="M44" s="44"/>
      <c r="N44" s="44"/>
      <c r="O44" s="33"/>
      <c r="P44" s="34"/>
      <c r="Q44" s="35"/>
      <c r="R44" s="36"/>
      <c r="S44" s="24"/>
    </row>
    <row r="45" spans="1:19" s="31" customFormat="1" ht="17.25">
      <c r="A45" s="24"/>
      <c r="B45" s="25"/>
      <c r="C45" s="24"/>
      <c r="D45" s="51" t="s">
        <v>60</v>
      </c>
      <c r="E45" s="51">
        <v>1</v>
      </c>
      <c r="F45" s="26" t="s">
        <v>14</v>
      </c>
      <c r="G45" s="46">
        <v>8</v>
      </c>
      <c r="H45" s="26" t="s">
        <v>14</v>
      </c>
      <c r="I45" s="46">
        <v>6</v>
      </c>
      <c r="J45" s="26"/>
      <c r="K45" s="26" t="s">
        <v>7</v>
      </c>
      <c r="L45" s="26"/>
      <c r="M45" s="46">
        <f>E45*G45*I45</f>
        <v>48</v>
      </c>
      <c r="N45" s="52" t="s">
        <v>23</v>
      </c>
      <c r="O45" s="26"/>
      <c r="P45" s="26"/>
      <c r="Q45" s="42"/>
      <c r="R45" s="26"/>
      <c r="S45" s="24"/>
    </row>
    <row r="46" spans="1:19" s="31" customFormat="1" ht="17.25">
      <c r="A46" s="24"/>
      <c r="B46" s="25"/>
      <c r="C46" s="24"/>
      <c r="D46" s="51" t="s">
        <v>61</v>
      </c>
      <c r="E46" s="51">
        <v>1</v>
      </c>
      <c r="F46" s="26" t="s">
        <v>14</v>
      </c>
      <c r="G46" s="46">
        <v>8</v>
      </c>
      <c r="H46" s="26" t="s">
        <v>14</v>
      </c>
      <c r="I46" s="46">
        <v>6</v>
      </c>
      <c r="J46" s="26"/>
      <c r="K46" s="26" t="s">
        <v>7</v>
      </c>
      <c r="L46" s="26"/>
      <c r="M46" s="46">
        <f t="shared" ref="M46" si="6">E46*G46*I46</f>
        <v>48</v>
      </c>
      <c r="N46" s="52" t="s">
        <v>23</v>
      </c>
      <c r="O46" s="26"/>
      <c r="P46" s="26"/>
      <c r="Q46" s="42"/>
      <c r="R46" s="26"/>
      <c r="S46" s="24"/>
    </row>
    <row r="47" spans="1:19" s="31" customFormat="1" ht="17.25">
      <c r="A47" s="24"/>
      <c r="B47" s="25"/>
      <c r="C47" s="24"/>
      <c r="D47" s="44"/>
      <c r="E47" s="44"/>
      <c r="F47" s="43"/>
      <c r="G47" s="43"/>
      <c r="H47" s="44"/>
      <c r="I47" s="44"/>
      <c r="J47" s="44"/>
      <c r="K47" s="44"/>
      <c r="L47" s="44"/>
      <c r="M47" s="44"/>
      <c r="N47" s="44"/>
      <c r="O47" s="26"/>
      <c r="P47" s="26"/>
      <c r="Q47" s="42"/>
      <c r="R47" s="26"/>
      <c r="S47" s="24"/>
    </row>
    <row r="48" spans="1:19" s="31" customFormat="1" ht="17.25">
      <c r="A48" s="24"/>
      <c r="B48" s="25"/>
      <c r="C48" s="34" t="s">
        <v>19</v>
      </c>
      <c r="D48" s="46">
        <f>SUM(M45:M47)</f>
        <v>96</v>
      </c>
      <c r="E48" s="26" t="str">
        <f>N45</f>
        <v>Sft</v>
      </c>
      <c r="F48" s="26"/>
      <c r="G48" s="26"/>
      <c r="H48" s="26"/>
      <c r="I48" s="45"/>
      <c r="J48" s="47" t="s">
        <v>15</v>
      </c>
      <c r="K48" s="46">
        <v>1647.69</v>
      </c>
      <c r="L48" s="26"/>
      <c r="M48" s="47" t="s">
        <v>26</v>
      </c>
      <c r="N48" s="52" t="str">
        <f>N45</f>
        <v>Sft</v>
      </c>
      <c r="O48" s="53">
        <f>IF(M48="P%",100,IF(M48="P%0",1000,1))</f>
        <v>1</v>
      </c>
      <c r="P48" s="49" t="s">
        <v>12</v>
      </c>
      <c r="Q48" s="48">
        <f>ROUND(SUM(D48*K48)/O48,0)</f>
        <v>158178</v>
      </c>
      <c r="R48" s="50" t="s">
        <v>13</v>
      </c>
      <c r="S48" s="24"/>
    </row>
    <row r="49" spans="1:33" s="31" customFormat="1" ht="17.25">
      <c r="A49" s="24"/>
      <c r="B49" s="25"/>
      <c r="C49" s="34"/>
      <c r="D49" s="46"/>
      <c r="E49" s="26"/>
      <c r="F49" s="26"/>
      <c r="G49" s="26"/>
      <c r="H49" s="26"/>
      <c r="I49" s="45"/>
      <c r="J49" s="47"/>
      <c r="K49" s="46"/>
      <c r="L49" s="26"/>
      <c r="M49" s="47"/>
      <c r="N49" s="52"/>
      <c r="O49" s="53"/>
      <c r="P49" s="49"/>
      <c r="Q49" s="48"/>
      <c r="R49" s="50"/>
      <c r="S49" s="24"/>
    </row>
    <row r="50" spans="1:33" s="31" customFormat="1" ht="54.75" customHeight="1">
      <c r="A50" s="24"/>
      <c r="B50" s="25">
        <v>6</v>
      </c>
      <c r="C50" s="24"/>
      <c r="D50" s="94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35"/>
      <c r="R50" s="36"/>
      <c r="S50" s="2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</row>
    <row r="51" spans="1:33" s="31" customFormat="1" ht="17.25">
      <c r="A51" s="24"/>
      <c r="B51" s="25"/>
      <c r="C51" s="24"/>
      <c r="D51" s="43"/>
      <c r="E51" s="43"/>
      <c r="F51" s="43"/>
      <c r="G51" s="43"/>
      <c r="H51" s="44"/>
      <c r="I51" s="44"/>
      <c r="J51" s="44"/>
      <c r="K51" s="44"/>
      <c r="L51" s="44"/>
      <c r="M51" s="44"/>
      <c r="N51" s="44"/>
      <c r="O51" s="33"/>
      <c r="P51" s="34"/>
      <c r="Q51" s="35"/>
      <c r="R51" s="36"/>
      <c r="S51" s="24"/>
    </row>
    <row r="52" spans="1:33" s="31" customFormat="1" ht="17.25">
      <c r="A52" s="24"/>
      <c r="B52" s="25"/>
      <c r="C52" s="24"/>
      <c r="D52" s="51" t="s">
        <v>58</v>
      </c>
      <c r="E52" s="51">
        <v>1</v>
      </c>
      <c r="F52" s="26" t="s">
        <v>14</v>
      </c>
      <c r="G52" s="46">
        <v>16</v>
      </c>
      <c r="H52" s="26" t="s">
        <v>14</v>
      </c>
      <c r="I52" s="46">
        <v>16</v>
      </c>
      <c r="J52" s="26"/>
      <c r="K52" s="26" t="s">
        <v>7</v>
      </c>
      <c r="L52" s="26"/>
      <c r="M52" s="46">
        <f>E52*G52*I52</f>
        <v>256</v>
      </c>
      <c r="N52" s="52" t="s">
        <v>23</v>
      </c>
      <c r="O52" s="26"/>
      <c r="P52" s="26"/>
      <c r="Q52" s="42"/>
      <c r="R52" s="26"/>
      <c r="S52" s="24"/>
    </row>
    <row r="53" spans="1:33" s="31" customFormat="1" ht="17.25">
      <c r="A53" s="24"/>
      <c r="B53" s="25"/>
      <c r="C53" s="24"/>
      <c r="D53" s="51" t="s">
        <v>59</v>
      </c>
      <c r="E53" s="51">
        <v>1</v>
      </c>
      <c r="F53" s="26" t="s">
        <v>14</v>
      </c>
      <c r="G53" s="46">
        <v>16</v>
      </c>
      <c r="H53" s="26" t="s">
        <v>14</v>
      </c>
      <c r="I53" s="46">
        <v>16</v>
      </c>
      <c r="J53" s="26"/>
      <c r="K53" s="26" t="s">
        <v>7</v>
      </c>
      <c r="L53" s="26"/>
      <c r="M53" s="46">
        <f t="shared" ref="M53:M54" si="7">E53*G53*I53</f>
        <v>256</v>
      </c>
      <c r="N53" s="52" t="s">
        <v>23</v>
      </c>
      <c r="O53" s="26"/>
      <c r="P53" s="26"/>
      <c r="Q53" s="42"/>
      <c r="R53" s="26"/>
      <c r="S53" s="24"/>
    </row>
    <row r="54" spans="1:33" s="31" customFormat="1" ht="17.25">
      <c r="A54" s="24"/>
      <c r="B54" s="25"/>
      <c r="C54" s="24"/>
      <c r="D54" s="51" t="s">
        <v>20</v>
      </c>
      <c r="E54" s="51">
        <v>1</v>
      </c>
      <c r="F54" s="26" t="s">
        <v>14</v>
      </c>
      <c r="G54" s="46">
        <v>5</v>
      </c>
      <c r="H54" s="26" t="s">
        <v>14</v>
      </c>
      <c r="I54" s="46">
        <v>8</v>
      </c>
      <c r="J54" s="26"/>
      <c r="K54" s="26" t="s">
        <v>7</v>
      </c>
      <c r="L54" s="26"/>
      <c r="M54" s="46">
        <f t="shared" si="7"/>
        <v>40</v>
      </c>
      <c r="N54" s="52" t="s">
        <v>23</v>
      </c>
      <c r="O54" s="26"/>
      <c r="P54" s="26"/>
      <c r="Q54" s="42"/>
      <c r="R54" s="26"/>
      <c r="S54" s="24"/>
    </row>
    <row r="55" spans="1:33" s="31" customFormat="1" ht="17.25">
      <c r="A55" s="24"/>
      <c r="B55" s="25"/>
      <c r="C55" s="24"/>
      <c r="D55" s="44"/>
      <c r="E55" s="44"/>
      <c r="F55" s="43"/>
      <c r="G55" s="43"/>
      <c r="H55" s="44"/>
      <c r="I55" s="44"/>
      <c r="J55" s="44"/>
      <c r="K55" s="44"/>
      <c r="L55" s="44"/>
      <c r="M55" s="44"/>
      <c r="N55" s="44"/>
      <c r="O55" s="26"/>
      <c r="P55" s="26"/>
      <c r="Q55" s="42"/>
      <c r="R55" s="26"/>
      <c r="S55" s="24"/>
    </row>
    <row r="56" spans="1:33" s="31" customFormat="1" ht="17.25">
      <c r="A56" s="24"/>
      <c r="B56" s="25"/>
      <c r="C56" s="34" t="s">
        <v>19</v>
      </c>
      <c r="D56" s="46">
        <f>SUM(M52:M55)</f>
        <v>552</v>
      </c>
      <c r="E56" s="26" t="str">
        <f>N52</f>
        <v>Sft</v>
      </c>
      <c r="F56" s="26"/>
      <c r="G56" s="26"/>
      <c r="H56" s="26"/>
      <c r="I56" s="45"/>
      <c r="J56" s="47" t="s">
        <v>15</v>
      </c>
      <c r="K56" s="46">
        <v>25293.25</v>
      </c>
      <c r="L56" s="26"/>
      <c r="M56" s="47" t="s">
        <v>16</v>
      </c>
      <c r="N56" s="52" t="str">
        <f>N52</f>
        <v>Sft</v>
      </c>
      <c r="O56" s="53">
        <f>IF(M56="P%",100,IF(M56="P%0",1000,1))</f>
        <v>100</v>
      </c>
      <c r="P56" s="49" t="s">
        <v>12</v>
      </c>
      <c r="Q56" s="48">
        <f>ROUND(SUM(D56*K56)/O56,0)</f>
        <v>139619</v>
      </c>
      <c r="R56" s="50" t="s">
        <v>13</v>
      </c>
      <c r="S56" s="24"/>
    </row>
    <row r="57" spans="1:33" s="31" customFormat="1" ht="17.25">
      <c r="A57" s="24"/>
      <c r="B57" s="25"/>
      <c r="C57" s="34"/>
      <c r="D57" s="46"/>
      <c r="E57" s="26"/>
      <c r="F57" s="26"/>
      <c r="G57" s="26"/>
      <c r="H57" s="26"/>
      <c r="I57" s="45"/>
      <c r="J57" s="47"/>
      <c r="K57" s="46"/>
      <c r="L57" s="26"/>
      <c r="M57" s="47"/>
      <c r="N57" s="52"/>
      <c r="O57" s="53"/>
      <c r="P57" s="49"/>
      <c r="Q57" s="48"/>
      <c r="R57" s="50"/>
      <c r="S57" s="24"/>
    </row>
    <row r="58" spans="1:33" s="31" customFormat="1" ht="36.75" customHeight="1">
      <c r="A58" s="24"/>
      <c r="B58" s="25">
        <v>7</v>
      </c>
      <c r="C58" s="24"/>
      <c r="D58" s="94" t="s">
        <v>62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35"/>
      <c r="R58" s="36"/>
      <c r="S58" s="24"/>
    </row>
    <row r="59" spans="1:33" s="31" customFormat="1" ht="17.25">
      <c r="A59" s="24"/>
      <c r="B59" s="25"/>
      <c r="C59" s="24"/>
      <c r="D59" s="43"/>
      <c r="E59" s="43"/>
      <c r="F59" s="43"/>
      <c r="G59" s="43"/>
      <c r="H59" s="44"/>
      <c r="I59" s="44"/>
      <c r="J59" s="44"/>
      <c r="K59" s="44"/>
      <c r="L59" s="44"/>
      <c r="M59" s="44"/>
      <c r="N59" s="44"/>
      <c r="O59" s="33"/>
      <c r="P59" s="34"/>
      <c r="Q59" s="35"/>
      <c r="R59" s="36"/>
      <c r="S59" s="24"/>
    </row>
    <row r="60" spans="1:33" s="31" customFormat="1" ht="17.25">
      <c r="A60" s="24"/>
      <c r="B60" s="25"/>
      <c r="C60" s="24"/>
      <c r="D60" s="51" t="s">
        <v>20</v>
      </c>
      <c r="E60" s="51">
        <v>1</v>
      </c>
      <c r="F60" s="26" t="s">
        <v>14</v>
      </c>
      <c r="G60" s="46">
        <v>5</v>
      </c>
      <c r="H60" s="26" t="s">
        <v>14</v>
      </c>
      <c r="I60" s="46">
        <v>8</v>
      </c>
      <c r="J60" s="26"/>
      <c r="K60" s="26" t="s">
        <v>7</v>
      </c>
      <c r="L60" s="26"/>
      <c r="M60" s="46">
        <f>E60*G60*I60</f>
        <v>40</v>
      </c>
      <c r="N60" s="52" t="s">
        <v>23</v>
      </c>
      <c r="O60" s="26"/>
      <c r="P60" s="26"/>
      <c r="Q60" s="42"/>
      <c r="R60" s="26"/>
      <c r="S60" s="24"/>
    </row>
    <row r="61" spans="1:33" s="31" customFormat="1" ht="17.25">
      <c r="A61" s="24"/>
      <c r="B61" s="25"/>
      <c r="C61" s="24"/>
      <c r="D61" s="51" t="s">
        <v>22</v>
      </c>
      <c r="E61" s="51">
        <v>2</v>
      </c>
      <c r="F61" s="26" t="s">
        <v>14</v>
      </c>
      <c r="G61" s="46">
        <v>5</v>
      </c>
      <c r="H61" s="26" t="s">
        <v>14</v>
      </c>
      <c r="I61" s="46">
        <v>7</v>
      </c>
      <c r="J61" s="26"/>
      <c r="K61" s="26" t="s">
        <v>7</v>
      </c>
      <c r="L61" s="26"/>
      <c r="M61" s="46">
        <f t="shared" ref="M61" si="8">E61*G61*I61</f>
        <v>70</v>
      </c>
      <c r="N61" s="52" t="s">
        <v>23</v>
      </c>
      <c r="O61" s="26"/>
      <c r="P61" s="26"/>
      <c r="Q61" s="42"/>
      <c r="R61" s="26"/>
      <c r="S61" s="24"/>
    </row>
    <row r="62" spans="1:33" s="31" customFormat="1" ht="17.25">
      <c r="A62" s="24"/>
      <c r="B62" s="25"/>
      <c r="C62" s="24"/>
      <c r="D62" s="51" t="s">
        <v>22</v>
      </c>
      <c r="E62" s="51">
        <v>2</v>
      </c>
      <c r="F62" s="26" t="s">
        <v>14</v>
      </c>
      <c r="G62" s="46">
        <v>8</v>
      </c>
      <c r="H62" s="26" t="s">
        <v>14</v>
      </c>
      <c r="I62" s="46">
        <v>7</v>
      </c>
      <c r="J62" s="26"/>
      <c r="K62" s="26" t="s">
        <v>7</v>
      </c>
      <c r="L62" s="26"/>
      <c r="M62" s="46">
        <f t="shared" ref="M62" si="9">E62*G62*I62</f>
        <v>112</v>
      </c>
      <c r="N62" s="52" t="s">
        <v>23</v>
      </c>
      <c r="O62" s="26"/>
      <c r="P62" s="26"/>
      <c r="Q62" s="42"/>
      <c r="R62" s="26"/>
      <c r="S62" s="24"/>
    </row>
    <row r="63" spans="1:33" s="31" customFormat="1" ht="17.25">
      <c r="A63" s="24"/>
      <c r="B63" s="25"/>
      <c r="C63" s="24"/>
      <c r="D63" s="44"/>
      <c r="E63" s="44"/>
      <c r="F63" s="43"/>
      <c r="G63" s="43"/>
      <c r="H63" s="44"/>
      <c r="I63" s="44"/>
      <c r="J63" s="44"/>
      <c r="K63" s="44"/>
      <c r="L63" s="44"/>
      <c r="M63" s="44"/>
      <c r="N63" s="44"/>
      <c r="O63" s="26"/>
      <c r="P63" s="26"/>
      <c r="Q63" s="42"/>
      <c r="R63" s="26"/>
      <c r="S63" s="24"/>
    </row>
    <row r="64" spans="1:33" s="31" customFormat="1" ht="17.25">
      <c r="A64" s="24"/>
      <c r="B64" s="25"/>
      <c r="C64" s="34" t="s">
        <v>19</v>
      </c>
      <c r="D64" s="46">
        <f>SUM(M60:M63)</f>
        <v>222</v>
      </c>
      <c r="E64" s="26" t="str">
        <f>N60</f>
        <v>Sft</v>
      </c>
      <c r="F64" s="26"/>
      <c r="G64" s="26"/>
      <c r="H64" s="26"/>
      <c r="I64" s="45"/>
      <c r="J64" s="47" t="s">
        <v>15</v>
      </c>
      <c r="K64" s="46">
        <v>28253.61</v>
      </c>
      <c r="L64" s="26"/>
      <c r="M64" s="47" t="s">
        <v>16</v>
      </c>
      <c r="N64" s="52" t="str">
        <f>N60</f>
        <v>Sft</v>
      </c>
      <c r="O64" s="53">
        <f>IF(M64="P%",100,IF(M64="P%0",1000,1))</f>
        <v>100</v>
      </c>
      <c r="P64" s="49" t="s">
        <v>12</v>
      </c>
      <c r="Q64" s="48">
        <f>ROUND(SUM(D64*K64)/O64,0)</f>
        <v>62723</v>
      </c>
      <c r="R64" s="50" t="s">
        <v>13</v>
      </c>
      <c r="S64" s="24"/>
    </row>
    <row r="65" spans="1:19" s="31" customFormat="1" ht="17.25">
      <c r="A65" s="24"/>
      <c r="B65" s="25"/>
      <c r="C65" s="34"/>
      <c r="D65" s="46"/>
      <c r="E65" s="26"/>
      <c r="F65" s="26"/>
      <c r="G65" s="26"/>
      <c r="H65" s="26"/>
      <c r="I65" s="45"/>
      <c r="J65" s="47"/>
      <c r="K65" s="46"/>
      <c r="L65" s="26"/>
      <c r="M65" s="47"/>
      <c r="N65" s="52"/>
      <c r="O65" s="53"/>
      <c r="P65" s="49"/>
      <c r="Q65" s="48"/>
      <c r="R65" s="50"/>
      <c r="S65" s="24"/>
    </row>
    <row r="66" spans="1:19" s="31" customFormat="1" ht="36" customHeight="1">
      <c r="A66" s="24"/>
      <c r="B66" s="25">
        <v>8</v>
      </c>
      <c r="C66" s="24"/>
      <c r="D66" s="94" t="s">
        <v>27</v>
      </c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35"/>
      <c r="R66" s="36"/>
      <c r="S66" s="24"/>
    </row>
    <row r="67" spans="1:19" s="31" customFormat="1" ht="17.25">
      <c r="A67" s="24"/>
      <c r="B67" s="25"/>
      <c r="C67" s="24"/>
      <c r="D67" s="43"/>
      <c r="E67" s="43"/>
      <c r="F67" s="43"/>
      <c r="G67" s="43"/>
      <c r="H67" s="44"/>
      <c r="I67" s="44"/>
      <c r="J67" s="44"/>
      <c r="K67" s="44"/>
      <c r="L67" s="44"/>
      <c r="M67" s="44"/>
      <c r="N67" s="44"/>
      <c r="O67" s="33"/>
      <c r="P67" s="34"/>
      <c r="Q67" s="35"/>
      <c r="R67" s="36"/>
      <c r="S67" s="24"/>
    </row>
    <row r="68" spans="1:19" s="31" customFormat="1" ht="17.25">
      <c r="A68" s="24"/>
      <c r="B68" s="25"/>
      <c r="C68" s="24"/>
      <c r="D68" s="51" t="s">
        <v>28</v>
      </c>
      <c r="E68" s="51">
        <v>1</v>
      </c>
      <c r="F68" s="26" t="s">
        <v>14</v>
      </c>
      <c r="G68" s="46">
        <v>40</v>
      </c>
      <c r="H68" s="26"/>
      <c r="I68" s="46"/>
      <c r="J68" s="26"/>
      <c r="K68" s="26" t="s">
        <v>7</v>
      </c>
      <c r="L68" s="26"/>
      <c r="M68" s="46">
        <f>E68*G68</f>
        <v>40</v>
      </c>
      <c r="N68" s="52" t="s">
        <v>29</v>
      </c>
      <c r="O68" s="26"/>
      <c r="P68" s="26"/>
      <c r="Q68" s="42"/>
      <c r="R68" s="26"/>
      <c r="S68" s="24"/>
    </row>
    <row r="69" spans="1:19" s="31" customFormat="1" ht="17.25">
      <c r="A69" s="24"/>
      <c r="B69" s="25"/>
      <c r="C69" s="24"/>
      <c r="D69" s="44"/>
      <c r="E69" s="44"/>
      <c r="F69" s="43"/>
      <c r="G69" s="43"/>
      <c r="H69" s="44"/>
      <c r="I69" s="44"/>
      <c r="J69" s="44"/>
      <c r="K69" s="44"/>
      <c r="L69" s="44"/>
      <c r="M69" s="44"/>
      <c r="N69" s="44"/>
      <c r="O69" s="26"/>
      <c r="P69" s="26"/>
      <c r="Q69" s="42"/>
      <c r="R69" s="26"/>
      <c r="S69" s="24"/>
    </row>
    <row r="70" spans="1:19" s="31" customFormat="1" ht="17.25">
      <c r="A70" s="24"/>
      <c r="B70" s="25"/>
      <c r="C70" s="34" t="s">
        <v>19</v>
      </c>
      <c r="D70" s="46">
        <f>SUM(M68:M69)</f>
        <v>40</v>
      </c>
      <c r="E70" s="26" t="str">
        <f>N68</f>
        <v>Nos.</v>
      </c>
      <c r="F70" s="26"/>
      <c r="G70" s="26"/>
      <c r="H70" s="26"/>
      <c r="I70" s="45"/>
      <c r="J70" s="47" t="s">
        <v>15</v>
      </c>
      <c r="K70" s="46">
        <v>1200</v>
      </c>
      <c r="L70" s="26"/>
      <c r="M70" s="47" t="s">
        <v>26</v>
      </c>
      <c r="N70" s="52" t="str">
        <f>N68</f>
        <v>Nos.</v>
      </c>
      <c r="O70" s="53">
        <f>IF(M70="P%",100,IF(M70="P%0",1000,1))</f>
        <v>1</v>
      </c>
      <c r="P70" s="49" t="s">
        <v>12</v>
      </c>
      <c r="Q70" s="48">
        <f>ROUND(SUM(D70*K70)/O70,0)</f>
        <v>48000</v>
      </c>
      <c r="R70" s="50" t="s">
        <v>13</v>
      </c>
      <c r="S70" s="24"/>
    </row>
    <row r="71" spans="1:19" s="31" customFormat="1" ht="17.25">
      <c r="A71" s="24"/>
      <c r="B71" s="25"/>
      <c r="C71" s="34"/>
      <c r="D71" s="46"/>
      <c r="E71" s="26"/>
      <c r="F71" s="26"/>
      <c r="G71" s="26"/>
      <c r="H71" s="26"/>
      <c r="I71" s="45"/>
      <c r="J71" s="47"/>
      <c r="K71" s="46"/>
      <c r="L71" s="26"/>
      <c r="M71" s="47"/>
      <c r="N71" s="52"/>
      <c r="O71" s="53"/>
      <c r="P71" s="49"/>
      <c r="Q71" s="48"/>
      <c r="R71" s="50"/>
      <c r="S71" s="24"/>
    </row>
    <row r="72" spans="1:19" s="31" customFormat="1" ht="54.75" customHeight="1">
      <c r="A72" s="24"/>
      <c r="B72" s="25">
        <v>9</v>
      </c>
      <c r="C72" s="24"/>
      <c r="D72" s="94" t="s">
        <v>30</v>
      </c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35"/>
      <c r="R72" s="36"/>
      <c r="S72" s="24"/>
    </row>
    <row r="73" spans="1:19" s="31" customFormat="1" ht="17.25">
      <c r="A73" s="24"/>
      <c r="B73" s="25"/>
      <c r="C73" s="24"/>
      <c r="D73" s="43"/>
      <c r="E73" s="43"/>
      <c r="F73" s="43"/>
      <c r="G73" s="43"/>
      <c r="H73" s="44"/>
      <c r="I73" s="44"/>
      <c r="J73" s="44"/>
      <c r="K73" s="44"/>
      <c r="L73" s="44"/>
      <c r="M73" s="44"/>
      <c r="N73" s="44"/>
      <c r="O73" s="33"/>
      <c r="P73" s="34"/>
      <c r="Q73" s="35"/>
      <c r="R73" s="36"/>
      <c r="S73" s="24"/>
    </row>
    <row r="74" spans="1:19" s="31" customFormat="1" ht="17.25">
      <c r="A74" s="24"/>
      <c r="B74" s="25"/>
      <c r="C74" s="24"/>
      <c r="D74" s="51" t="s">
        <v>31</v>
      </c>
      <c r="E74" s="51">
        <v>1</v>
      </c>
      <c r="F74" s="26" t="s">
        <v>14</v>
      </c>
      <c r="G74" s="46">
        <v>4</v>
      </c>
      <c r="H74" s="26"/>
      <c r="I74" s="46"/>
      <c r="J74" s="26"/>
      <c r="K74" s="26" t="s">
        <v>7</v>
      </c>
      <c r="L74" s="26"/>
      <c r="M74" s="46">
        <f>E74*G74</f>
        <v>4</v>
      </c>
      <c r="N74" s="52" t="s">
        <v>29</v>
      </c>
      <c r="O74" s="26"/>
      <c r="P74" s="26"/>
      <c r="Q74" s="42"/>
      <c r="R74" s="26"/>
      <c r="S74" s="24"/>
    </row>
    <row r="75" spans="1:19" s="31" customFormat="1" ht="17.25">
      <c r="A75" s="24"/>
      <c r="B75" s="25"/>
      <c r="C75" s="24"/>
      <c r="D75" s="44"/>
      <c r="E75" s="44"/>
      <c r="F75" s="43"/>
      <c r="G75" s="43"/>
      <c r="H75" s="44"/>
      <c r="I75" s="44"/>
      <c r="J75" s="44"/>
      <c r="K75" s="44"/>
      <c r="L75" s="44"/>
      <c r="M75" s="44"/>
      <c r="N75" s="44"/>
      <c r="O75" s="26"/>
      <c r="P75" s="26"/>
      <c r="Q75" s="42"/>
      <c r="R75" s="26"/>
      <c r="S75" s="24"/>
    </row>
    <row r="76" spans="1:19" s="31" customFormat="1" ht="17.25">
      <c r="A76" s="24"/>
      <c r="B76" s="25"/>
      <c r="C76" s="34" t="s">
        <v>19</v>
      </c>
      <c r="D76" s="46">
        <f>SUM(M74:M75)</f>
        <v>4</v>
      </c>
      <c r="E76" s="26" t="str">
        <f>N74</f>
        <v>Nos.</v>
      </c>
      <c r="F76" s="26"/>
      <c r="G76" s="26"/>
      <c r="H76" s="26"/>
      <c r="I76" s="45"/>
      <c r="J76" s="47" t="s">
        <v>15</v>
      </c>
      <c r="K76" s="46">
        <v>95000</v>
      </c>
      <c r="L76" s="26"/>
      <c r="M76" s="47" t="s">
        <v>26</v>
      </c>
      <c r="N76" s="52" t="str">
        <f>N74</f>
        <v>Nos.</v>
      </c>
      <c r="O76" s="53">
        <f>IF(M76="P%",100,IF(M76="P%0",1000,1))</f>
        <v>1</v>
      </c>
      <c r="P76" s="49" t="s">
        <v>12</v>
      </c>
      <c r="Q76" s="48">
        <f>ROUND(SUM(D76*K76)/O76,0)</f>
        <v>380000</v>
      </c>
      <c r="R76" s="50" t="s">
        <v>13</v>
      </c>
      <c r="S76" s="24"/>
    </row>
    <row r="77" spans="1:19" s="31" customFormat="1" ht="17.25">
      <c r="A77" s="24"/>
      <c r="B77" s="25"/>
      <c r="C77" s="34"/>
      <c r="D77" s="46"/>
      <c r="E77" s="26"/>
      <c r="F77" s="26"/>
      <c r="G77" s="26"/>
      <c r="H77" s="26"/>
      <c r="I77" s="45"/>
      <c r="J77" s="47"/>
      <c r="K77" s="46"/>
      <c r="L77" s="26"/>
      <c r="M77" s="47"/>
      <c r="N77" s="52"/>
      <c r="O77" s="53"/>
      <c r="P77" s="49"/>
      <c r="Q77" s="48"/>
      <c r="R77" s="50"/>
      <c r="S77" s="24"/>
    </row>
    <row r="78" spans="1:19" s="31" customFormat="1" ht="17.25">
      <c r="A78" s="24"/>
      <c r="B78" s="25"/>
      <c r="C78" s="34"/>
      <c r="D78" s="46"/>
      <c r="E78" s="26"/>
      <c r="F78" s="26"/>
      <c r="G78" s="26"/>
      <c r="H78" s="26"/>
      <c r="I78" s="45"/>
      <c r="J78" s="47"/>
      <c r="K78" s="46"/>
      <c r="L78" s="26"/>
      <c r="M78" s="47"/>
      <c r="N78" s="52"/>
      <c r="O78" s="53"/>
      <c r="P78" s="49"/>
      <c r="Q78" s="48"/>
      <c r="R78" s="50"/>
      <c r="S78" s="24"/>
    </row>
    <row r="79" spans="1:19" s="31" customFormat="1" ht="17.25">
      <c r="A79" s="24"/>
      <c r="B79" s="25"/>
      <c r="C79" s="34"/>
      <c r="D79" s="46"/>
      <c r="E79" s="26"/>
      <c r="F79" s="26"/>
      <c r="G79" s="26"/>
      <c r="H79" s="26"/>
      <c r="I79" s="45"/>
      <c r="J79" s="47"/>
      <c r="K79" s="46"/>
      <c r="L79" s="26"/>
      <c r="M79" s="47"/>
      <c r="N79" s="52"/>
      <c r="O79" s="53"/>
      <c r="P79" s="49"/>
      <c r="Q79" s="48"/>
      <c r="R79" s="50"/>
      <c r="S79" s="24"/>
    </row>
    <row r="80" spans="1:19" s="31" customFormat="1" ht="17.25">
      <c r="A80" s="24"/>
      <c r="B80" s="25"/>
      <c r="C80" s="34"/>
      <c r="D80" s="46"/>
      <c r="E80" s="26"/>
      <c r="F80" s="26"/>
      <c r="G80" s="26"/>
      <c r="H80" s="26"/>
      <c r="I80" s="45"/>
      <c r="J80" s="47"/>
      <c r="K80" s="46"/>
      <c r="L80" s="26"/>
      <c r="M80" s="47"/>
      <c r="N80" s="52"/>
      <c r="O80" s="53"/>
      <c r="P80" s="49"/>
      <c r="Q80" s="48"/>
      <c r="R80" s="50"/>
      <c r="S80" s="24"/>
    </row>
    <row r="81" spans="1:19" s="31" customFormat="1" ht="17.25">
      <c r="A81" s="24"/>
      <c r="B81" s="25"/>
      <c r="C81" s="34"/>
      <c r="D81" s="46"/>
      <c r="E81" s="26"/>
      <c r="F81" s="26"/>
      <c r="G81" s="26"/>
      <c r="H81" s="26"/>
      <c r="I81" s="45"/>
      <c r="J81" s="47"/>
      <c r="K81" s="46"/>
      <c r="L81" s="26"/>
      <c r="M81" s="47"/>
      <c r="N81" s="52"/>
      <c r="O81" s="53"/>
      <c r="P81" s="49"/>
      <c r="Q81" s="48"/>
      <c r="R81" s="50"/>
      <c r="S81" s="24"/>
    </row>
    <row r="82" spans="1:19" s="31" customFormat="1" ht="17.25">
      <c r="A82" s="24"/>
      <c r="B82" s="25"/>
      <c r="C82" s="34"/>
      <c r="D82" s="46"/>
      <c r="E82" s="26"/>
      <c r="F82" s="26"/>
      <c r="G82" s="26"/>
      <c r="H82" s="26"/>
      <c r="I82" s="45"/>
      <c r="J82" s="47"/>
      <c r="K82" s="46"/>
      <c r="L82" s="26"/>
      <c r="M82" s="47"/>
      <c r="N82" s="52"/>
      <c r="O82" s="53"/>
      <c r="P82" s="49"/>
      <c r="Q82" s="48"/>
      <c r="R82" s="50"/>
      <c r="S82" s="24"/>
    </row>
    <row r="83" spans="1:19" s="31" customFormat="1" ht="39" customHeight="1">
      <c r="A83" s="24"/>
      <c r="B83" s="25">
        <v>10</v>
      </c>
      <c r="C83" s="24"/>
      <c r="D83" s="94" t="s">
        <v>68</v>
      </c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35"/>
      <c r="R83" s="36"/>
      <c r="S83" s="24"/>
    </row>
    <row r="84" spans="1:19" s="31" customFormat="1" ht="17.25">
      <c r="A84" s="24"/>
      <c r="B84" s="25"/>
      <c r="C84" s="24"/>
      <c r="D84" s="43"/>
      <c r="E84" s="43"/>
      <c r="F84" s="43"/>
      <c r="G84" s="43"/>
      <c r="H84" s="44"/>
      <c r="I84" s="44"/>
      <c r="J84" s="44"/>
      <c r="K84" s="44"/>
      <c r="L84" s="44"/>
      <c r="M84" s="44"/>
      <c r="N84" s="44"/>
      <c r="O84" s="33"/>
      <c r="P84" s="34"/>
      <c r="Q84" s="35"/>
      <c r="R84" s="36"/>
      <c r="S84" s="24"/>
    </row>
    <row r="85" spans="1:19" s="31" customFormat="1" ht="17.25">
      <c r="A85" s="24"/>
      <c r="B85" s="25"/>
      <c r="C85" s="24"/>
      <c r="D85" s="51" t="s">
        <v>69</v>
      </c>
      <c r="E85" s="51">
        <v>1</v>
      </c>
      <c r="F85" s="26" t="s">
        <v>14</v>
      </c>
      <c r="G85" s="46">
        <v>4</v>
      </c>
      <c r="H85" s="26"/>
      <c r="I85" s="46"/>
      <c r="J85" s="26"/>
      <c r="K85" s="26" t="s">
        <v>7</v>
      </c>
      <c r="L85" s="26"/>
      <c r="M85" s="46">
        <f>E85*G85</f>
        <v>4</v>
      </c>
      <c r="N85" s="52" t="s">
        <v>29</v>
      </c>
      <c r="O85" s="26"/>
      <c r="P85" s="26"/>
      <c r="Q85" s="42"/>
      <c r="R85" s="26"/>
      <c r="S85" s="24"/>
    </row>
    <row r="86" spans="1:19" s="31" customFormat="1" ht="17.25">
      <c r="A86" s="24"/>
      <c r="B86" s="25"/>
      <c r="C86" s="24"/>
      <c r="D86" s="44"/>
      <c r="E86" s="44"/>
      <c r="F86" s="43"/>
      <c r="G86" s="43"/>
      <c r="H86" s="44"/>
      <c r="I86" s="44"/>
      <c r="J86" s="44"/>
      <c r="K86" s="44"/>
      <c r="L86" s="44"/>
      <c r="M86" s="44"/>
      <c r="N86" s="44"/>
      <c r="O86" s="26"/>
      <c r="P86" s="26"/>
      <c r="Q86" s="42"/>
      <c r="R86" s="26"/>
      <c r="S86" s="24"/>
    </row>
    <row r="87" spans="1:19" s="31" customFormat="1" ht="17.25">
      <c r="A87" s="24"/>
      <c r="B87" s="25"/>
      <c r="C87" s="34" t="s">
        <v>19</v>
      </c>
      <c r="D87" s="46">
        <f>SUM(M85:M86)</f>
        <v>4</v>
      </c>
      <c r="E87" s="26" t="str">
        <f>N85</f>
        <v>Nos.</v>
      </c>
      <c r="F87" s="26"/>
      <c r="G87" s="26"/>
      <c r="H87" s="26"/>
      <c r="I87" s="45"/>
      <c r="J87" s="47" t="s">
        <v>15</v>
      </c>
      <c r="K87" s="46">
        <v>5600</v>
      </c>
      <c r="L87" s="26"/>
      <c r="M87" s="47" t="s">
        <v>26</v>
      </c>
      <c r="N87" s="52" t="str">
        <f>N85</f>
        <v>Nos.</v>
      </c>
      <c r="O87" s="53">
        <f>IF(M87="P%",100,IF(M87="P%0",1000,1))</f>
        <v>1</v>
      </c>
      <c r="P87" s="49" t="s">
        <v>12</v>
      </c>
      <c r="Q87" s="48">
        <f>ROUND(SUM(D87*K87)/O87,0)</f>
        <v>22400</v>
      </c>
      <c r="R87" s="50" t="s">
        <v>13</v>
      </c>
      <c r="S87" s="24"/>
    </row>
    <row r="88" spans="1:19" s="31" customFormat="1" ht="17.25">
      <c r="A88" s="24"/>
      <c r="B88" s="25"/>
      <c r="C88" s="34"/>
      <c r="D88" s="46"/>
      <c r="E88" s="26"/>
      <c r="F88" s="26"/>
      <c r="G88" s="26"/>
      <c r="H88" s="26"/>
      <c r="I88" s="45"/>
      <c r="J88" s="47"/>
      <c r="K88" s="46"/>
      <c r="L88" s="26"/>
      <c r="M88" s="47"/>
      <c r="N88" s="52"/>
      <c r="O88" s="53"/>
      <c r="P88" s="49"/>
      <c r="Q88" s="48"/>
      <c r="R88" s="50"/>
      <c r="S88" s="24"/>
    </row>
    <row r="89" spans="1:19" s="31" customFormat="1" ht="57" customHeight="1">
      <c r="A89" s="24"/>
      <c r="B89" s="25">
        <v>11</v>
      </c>
      <c r="C89" s="24"/>
      <c r="D89" s="94" t="s">
        <v>67</v>
      </c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35"/>
      <c r="R89" s="36"/>
      <c r="S89" s="24"/>
    </row>
    <row r="90" spans="1:19" s="31" customFormat="1" ht="17.25">
      <c r="A90" s="24"/>
      <c r="B90" s="25"/>
      <c r="C90" s="24"/>
      <c r="D90" s="43"/>
      <c r="E90" s="43"/>
      <c r="F90" s="43"/>
      <c r="G90" s="43"/>
      <c r="H90" s="44"/>
      <c r="I90" s="44"/>
      <c r="J90" s="44"/>
      <c r="K90" s="44"/>
      <c r="L90" s="44"/>
      <c r="M90" s="44"/>
      <c r="N90" s="44"/>
      <c r="O90" s="33"/>
      <c r="P90" s="34"/>
      <c r="Q90" s="35"/>
      <c r="R90" s="36"/>
      <c r="S90" s="24"/>
    </row>
    <row r="91" spans="1:19" s="31" customFormat="1" ht="17.25">
      <c r="A91" s="24"/>
      <c r="B91" s="25"/>
      <c r="C91" s="24"/>
      <c r="D91" s="51" t="s">
        <v>24</v>
      </c>
      <c r="E91" s="51">
        <v>2</v>
      </c>
      <c r="F91" s="26" t="s">
        <v>14</v>
      </c>
      <c r="G91" s="46">
        <v>5.5</v>
      </c>
      <c r="H91" s="26" t="s">
        <v>14</v>
      </c>
      <c r="I91" s="46">
        <v>8</v>
      </c>
      <c r="J91" s="26"/>
      <c r="K91" s="26" t="s">
        <v>7</v>
      </c>
      <c r="L91" s="26"/>
      <c r="M91" s="46">
        <f>E91*G91*I91</f>
        <v>88</v>
      </c>
      <c r="N91" s="52" t="s">
        <v>23</v>
      </c>
      <c r="O91" s="26"/>
      <c r="P91" s="26"/>
      <c r="Q91" s="42"/>
      <c r="R91" s="26"/>
      <c r="S91" s="24"/>
    </row>
    <row r="92" spans="1:19" s="31" customFormat="1" ht="17.25">
      <c r="A92" s="24"/>
      <c r="B92" s="25"/>
      <c r="C92" s="24"/>
      <c r="D92" s="51" t="s">
        <v>32</v>
      </c>
      <c r="E92" s="51">
        <v>2</v>
      </c>
      <c r="F92" s="26" t="s">
        <v>14</v>
      </c>
      <c r="G92" s="46">
        <v>4.5</v>
      </c>
      <c r="H92" s="26" t="s">
        <v>14</v>
      </c>
      <c r="I92" s="46">
        <v>8</v>
      </c>
      <c r="J92" s="26"/>
      <c r="K92" s="26" t="s">
        <v>7</v>
      </c>
      <c r="L92" s="26"/>
      <c r="M92" s="46">
        <f t="shared" ref="M92:M93" si="10">E92*G92*I92</f>
        <v>72</v>
      </c>
      <c r="N92" s="52" t="s">
        <v>23</v>
      </c>
      <c r="O92" s="26"/>
      <c r="P92" s="26"/>
      <c r="Q92" s="42"/>
      <c r="R92" s="26"/>
      <c r="S92" s="24"/>
    </row>
    <row r="93" spans="1:19" s="31" customFormat="1" ht="17.25">
      <c r="A93" s="24"/>
      <c r="B93" s="25"/>
      <c r="C93" s="24"/>
      <c r="D93" s="51" t="s">
        <v>25</v>
      </c>
      <c r="E93" s="51">
        <v>2</v>
      </c>
      <c r="F93" s="26" t="s">
        <v>14</v>
      </c>
      <c r="G93" s="46">
        <v>10</v>
      </c>
      <c r="H93" s="26" t="s">
        <v>14</v>
      </c>
      <c r="I93" s="46">
        <v>8</v>
      </c>
      <c r="J93" s="26"/>
      <c r="K93" s="26" t="s">
        <v>7</v>
      </c>
      <c r="L93" s="26"/>
      <c r="M93" s="46">
        <f t="shared" si="10"/>
        <v>160</v>
      </c>
      <c r="N93" s="52" t="s">
        <v>23</v>
      </c>
      <c r="O93" s="26"/>
      <c r="P93" s="26"/>
      <c r="Q93" s="42"/>
      <c r="R93" s="26"/>
      <c r="S93" s="24"/>
    </row>
    <row r="94" spans="1:19" s="31" customFormat="1" ht="17.25">
      <c r="A94" s="24"/>
      <c r="B94" s="25"/>
      <c r="C94" s="24"/>
      <c r="D94" s="44"/>
      <c r="E94" s="44"/>
      <c r="F94" s="43"/>
      <c r="G94" s="43"/>
      <c r="H94" s="44"/>
      <c r="I94" s="44"/>
      <c r="J94" s="44"/>
      <c r="K94" s="44"/>
      <c r="L94" s="44"/>
      <c r="M94" s="44"/>
      <c r="N94" s="44"/>
      <c r="O94" s="26"/>
      <c r="P94" s="26"/>
      <c r="Q94" s="42"/>
      <c r="R94" s="26"/>
      <c r="S94" s="24"/>
    </row>
    <row r="95" spans="1:19" s="31" customFormat="1" ht="17.25">
      <c r="A95" s="24"/>
      <c r="B95" s="25"/>
      <c r="C95" s="34" t="s">
        <v>19</v>
      </c>
      <c r="D95" s="46">
        <f>SUM(M91:M94)</f>
        <v>320</v>
      </c>
      <c r="E95" s="26" t="str">
        <f>N91</f>
        <v>Sft</v>
      </c>
      <c r="F95" s="26"/>
      <c r="G95" s="26"/>
      <c r="H95" s="26"/>
      <c r="I95" s="45"/>
      <c r="J95" s="47" t="s">
        <v>15</v>
      </c>
      <c r="K95" s="46">
        <v>250</v>
      </c>
      <c r="L95" s="26"/>
      <c r="M95" s="47" t="s">
        <v>26</v>
      </c>
      <c r="N95" s="52" t="str">
        <f>N91</f>
        <v>Sft</v>
      </c>
      <c r="O95" s="53">
        <f>IF(M95="P%",100,IF(M95="P%0",1000,1))</f>
        <v>1</v>
      </c>
      <c r="P95" s="49" t="s">
        <v>12</v>
      </c>
      <c r="Q95" s="48">
        <f>ROUND(SUM(D95*K95)/O95,0)</f>
        <v>80000</v>
      </c>
      <c r="R95" s="50" t="s">
        <v>13</v>
      </c>
      <c r="S95" s="24"/>
    </row>
    <row r="96" spans="1:19" s="31" customFormat="1" ht="17.25">
      <c r="A96" s="24"/>
      <c r="B96" s="25"/>
      <c r="C96" s="34"/>
      <c r="D96" s="46"/>
      <c r="E96" s="26"/>
      <c r="F96" s="26"/>
      <c r="G96" s="26"/>
      <c r="H96" s="26"/>
      <c r="I96" s="45"/>
      <c r="J96" s="47"/>
      <c r="K96" s="46"/>
      <c r="L96" s="26"/>
      <c r="M96" s="47"/>
      <c r="N96" s="52"/>
      <c r="O96" s="53"/>
      <c r="P96" s="49"/>
      <c r="Q96" s="48"/>
      <c r="R96" s="50"/>
      <c r="S96" s="24"/>
    </row>
    <row r="97" spans="1:19" s="31" customFormat="1" ht="57" customHeight="1">
      <c r="A97" s="24"/>
      <c r="B97" s="25">
        <v>12</v>
      </c>
      <c r="C97" s="24"/>
      <c r="D97" s="94" t="s">
        <v>70</v>
      </c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35"/>
      <c r="R97" s="36"/>
      <c r="S97" s="24"/>
    </row>
    <row r="98" spans="1:19" s="31" customFormat="1" ht="17.25">
      <c r="A98" s="24"/>
      <c r="B98" s="25"/>
      <c r="C98" s="24"/>
      <c r="D98" s="43"/>
      <c r="E98" s="43"/>
      <c r="F98" s="43"/>
      <c r="G98" s="43"/>
      <c r="H98" s="44"/>
      <c r="I98" s="44"/>
      <c r="J98" s="44"/>
      <c r="K98" s="44"/>
      <c r="L98" s="44"/>
      <c r="M98" s="44"/>
      <c r="N98" s="44"/>
      <c r="O98" s="33"/>
      <c r="P98" s="34"/>
      <c r="Q98" s="35"/>
      <c r="R98" s="36"/>
      <c r="S98" s="24"/>
    </row>
    <row r="99" spans="1:19" s="31" customFormat="1" ht="17.25">
      <c r="A99" s="24"/>
      <c r="B99" s="25"/>
      <c r="C99" s="24"/>
      <c r="D99" s="51" t="s">
        <v>32</v>
      </c>
      <c r="E99" s="51">
        <v>2</v>
      </c>
      <c r="F99" s="26" t="s">
        <v>14</v>
      </c>
      <c r="G99" s="67">
        <v>2</v>
      </c>
      <c r="H99" s="26" t="s">
        <v>14</v>
      </c>
      <c r="I99" s="46">
        <v>4.5</v>
      </c>
      <c r="J99" s="26" t="s">
        <v>14</v>
      </c>
      <c r="K99" s="46">
        <v>7</v>
      </c>
      <c r="L99" s="26" t="s">
        <v>7</v>
      </c>
      <c r="M99" s="56">
        <f>E99*G99*I99*K99</f>
        <v>126</v>
      </c>
      <c r="N99" s="52" t="s">
        <v>23</v>
      </c>
      <c r="O99" s="26"/>
      <c r="P99" s="26"/>
      <c r="Q99" s="42"/>
      <c r="R99" s="26"/>
      <c r="S99" s="24"/>
    </row>
    <row r="100" spans="1:19" s="31" customFormat="1" ht="17.25">
      <c r="A100" s="24"/>
      <c r="B100" s="25"/>
      <c r="C100" s="24"/>
      <c r="D100" s="51" t="s">
        <v>32</v>
      </c>
      <c r="E100" s="51">
        <v>2</v>
      </c>
      <c r="F100" s="26" t="s">
        <v>14</v>
      </c>
      <c r="G100" s="67">
        <v>2</v>
      </c>
      <c r="H100" s="26" t="s">
        <v>14</v>
      </c>
      <c r="I100" s="46">
        <v>3.5</v>
      </c>
      <c r="J100" s="26" t="s">
        <v>14</v>
      </c>
      <c r="K100" s="46">
        <v>7</v>
      </c>
      <c r="L100" s="26" t="s">
        <v>7</v>
      </c>
      <c r="M100" s="56">
        <f>E100*G100*I100*K100</f>
        <v>98</v>
      </c>
      <c r="N100" s="52" t="s">
        <v>23</v>
      </c>
      <c r="O100" s="26"/>
      <c r="P100" s="26"/>
      <c r="Q100" s="42"/>
      <c r="R100" s="26"/>
      <c r="S100" s="24"/>
    </row>
    <row r="101" spans="1:19" s="31" customFormat="1" ht="17.25">
      <c r="A101" s="24"/>
      <c r="B101" s="25"/>
      <c r="C101" s="24"/>
      <c r="D101" s="44"/>
      <c r="E101" s="44"/>
      <c r="F101" s="43"/>
      <c r="G101" s="43"/>
      <c r="H101" s="44"/>
      <c r="I101" s="44"/>
      <c r="J101" s="44"/>
      <c r="K101" s="44"/>
      <c r="L101" s="44"/>
      <c r="M101" s="44"/>
      <c r="N101" s="44"/>
      <c r="O101" s="26"/>
      <c r="P101" s="26"/>
      <c r="Q101" s="42"/>
      <c r="R101" s="26"/>
      <c r="S101" s="24"/>
    </row>
    <row r="102" spans="1:19" s="31" customFormat="1" ht="17.25">
      <c r="A102" s="24"/>
      <c r="B102" s="25"/>
      <c r="C102" s="34" t="s">
        <v>19</v>
      </c>
      <c r="D102" s="46">
        <f>SUM(M99:M101)</f>
        <v>224</v>
      </c>
      <c r="E102" s="26" t="str">
        <f>N99</f>
        <v>Sft</v>
      </c>
      <c r="F102" s="26"/>
      <c r="G102" s="26"/>
      <c r="H102" s="26"/>
      <c r="I102" s="45"/>
      <c r="J102" s="47" t="s">
        <v>15</v>
      </c>
      <c r="K102" s="46">
        <v>2116.41</v>
      </c>
      <c r="L102" s="26"/>
      <c r="M102" s="47" t="s">
        <v>16</v>
      </c>
      <c r="N102" s="52" t="str">
        <f>N99</f>
        <v>Sft</v>
      </c>
      <c r="O102" s="53">
        <f>IF(M102="P%",100,IF(M102="P%0",1000,1))</f>
        <v>100</v>
      </c>
      <c r="P102" s="49" t="s">
        <v>12</v>
      </c>
      <c r="Q102" s="48">
        <f>ROUND(SUM(D102*K102)/O102,0)</f>
        <v>4741</v>
      </c>
      <c r="R102" s="50" t="s">
        <v>13</v>
      </c>
      <c r="S102" s="24"/>
    </row>
    <row r="103" spans="1:19" s="31" customFormat="1" ht="17.25">
      <c r="A103" s="24"/>
      <c r="B103" s="25"/>
      <c r="C103" s="34"/>
      <c r="D103" s="46"/>
      <c r="E103" s="26"/>
      <c r="F103" s="26"/>
      <c r="G103" s="26"/>
      <c r="H103" s="26"/>
      <c r="I103" s="45"/>
      <c r="J103" s="47"/>
      <c r="K103" s="46"/>
      <c r="L103" s="26"/>
      <c r="M103" s="47"/>
      <c r="N103" s="52"/>
      <c r="O103" s="53"/>
      <c r="P103" s="49"/>
      <c r="Q103" s="48"/>
      <c r="R103" s="50"/>
      <c r="S103" s="24"/>
    </row>
    <row r="104" spans="1:19" s="31" customFormat="1" ht="37.5" customHeight="1">
      <c r="A104" s="24"/>
      <c r="B104" s="25">
        <v>13</v>
      </c>
      <c r="C104" s="24"/>
      <c r="D104" s="94" t="s">
        <v>33</v>
      </c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35"/>
      <c r="R104" s="36"/>
      <c r="S104" s="24"/>
    </row>
    <row r="105" spans="1:19" s="31" customFormat="1" ht="17.25">
      <c r="A105" s="24"/>
      <c r="B105" s="25"/>
      <c r="C105" s="24"/>
      <c r="D105" s="43"/>
      <c r="E105" s="43"/>
      <c r="F105" s="43"/>
      <c r="G105" s="43"/>
      <c r="H105" s="44"/>
      <c r="I105" s="44"/>
      <c r="J105" s="44"/>
      <c r="K105" s="44"/>
      <c r="L105" s="44"/>
      <c r="M105" s="44"/>
      <c r="N105" s="44"/>
      <c r="O105" s="33"/>
      <c r="P105" s="34"/>
      <c r="Q105" s="35"/>
      <c r="R105" s="36"/>
      <c r="S105" s="24"/>
    </row>
    <row r="106" spans="1:19" s="31" customFormat="1" ht="17.25">
      <c r="A106" s="24"/>
      <c r="B106" s="25"/>
      <c r="C106" s="24"/>
      <c r="D106" s="51" t="s">
        <v>34</v>
      </c>
      <c r="E106" s="51">
        <v>1</v>
      </c>
      <c r="F106" s="26" t="s">
        <v>14</v>
      </c>
      <c r="G106" s="46">
        <v>4</v>
      </c>
      <c r="H106" s="26"/>
      <c r="I106" s="46"/>
      <c r="J106" s="26"/>
      <c r="K106" s="26" t="s">
        <v>7</v>
      </c>
      <c r="L106" s="26"/>
      <c r="M106" s="46">
        <f>E106*G106</f>
        <v>4</v>
      </c>
      <c r="N106" s="52" t="s">
        <v>37</v>
      </c>
      <c r="O106" s="26"/>
      <c r="P106" s="26"/>
      <c r="Q106" s="42"/>
      <c r="R106" s="26"/>
      <c r="S106" s="24"/>
    </row>
    <row r="107" spans="1:19" s="31" customFormat="1" ht="17.25">
      <c r="A107" s="24"/>
      <c r="B107" s="25"/>
      <c r="C107" s="24"/>
      <c r="D107" s="44"/>
      <c r="E107" s="44"/>
      <c r="F107" s="43"/>
      <c r="G107" s="43"/>
      <c r="H107" s="44"/>
      <c r="I107" s="44"/>
      <c r="J107" s="44"/>
      <c r="K107" s="44"/>
      <c r="L107" s="44"/>
      <c r="M107" s="44"/>
      <c r="N107" s="44"/>
      <c r="O107" s="26"/>
      <c r="P107" s="26"/>
      <c r="Q107" s="42"/>
      <c r="R107" s="26"/>
      <c r="S107" s="24"/>
    </row>
    <row r="108" spans="1:19" s="31" customFormat="1" ht="17.25">
      <c r="A108" s="24"/>
      <c r="B108" s="25"/>
      <c r="C108" s="34" t="s">
        <v>19</v>
      </c>
      <c r="D108" s="46">
        <f>SUM(M106:M107)</f>
        <v>4</v>
      </c>
      <c r="E108" s="26" t="str">
        <f>N106</f>
        <v>Each</v>
      </c>
      <c r="F108" s="26"/>
      <c r="G108" s="26"/>
      <c r="H108" s="26"/>
      <c r="I108" s="45"/>
      <c r="J108" s="47" t="s">
        <v>15</v>
      </c>
      <c r="K108" s="46">
        <v>1109.46</v>
      </c>
      <c r="L108" s="26"/>
      <c r="M108" s="47" t="s">
        <v>26</v>
      </c>
      <c r="N108" s="52" t="str">
        <f>N106</f>
        <v>Each</v>
      </c>
      <c r="O108" s="53">
        <f>IF(M108="P%",100,IF(M108="P%0",1000,1))</f>
        <v>1</v>
      </c>
      <c r="P108" s="49" t="s">
        <v>12</v>
      </c>
      <c r="Q108" s="48">
        <f>ROUND(SUM(D108*K108)/O108,0)</f>
        <v>4438</v>
      </c>
      <c r="R108" s="50" t="s">
        <v>13</v>
      </c>
      <c r="S108" s="24"/>
    </row>
    <row r="109" spans="1:19" s="31" customFormat="1" ht="17.25">
      <c r="A109" s="24"/>
      <c r="B109" s="25"/>
      <c r="C109" s="34"/>
      <c r="D109" s="46"/>
      <c r="E109" s="26"/>
      <c r="F109" s="26"/>
      <c r="G109" s="26"/>
      <c r="H109" s="26"/>
      <c r="I109" s="45"/>
      <c r="J109" s="47"/>
      <c r="K109" s="46"/>
      <c r="L109" s="26"/>
      <c r="M109" s="47"/>
      <c r="N109" s="52"/>
      <c r="O109" s="53"/>
      <c r="P109" s="49"/>
      <c r="Q109" s="48"/>
      <c r="R109" s="50"/>
      <c r="S109" s="24"/>
    </row>
    <row r="110" spans="1:19" s="31" customFormat="1" ht="55.5" customHeight="1">
      <c r="A110" s="24"/>
      <c r="B110" s="25">
        <v>14</v>
      </c>
      <c r="C110" s="24"/>
      <c r="D110" s="94" t="s">
        <v>35</v>
      </c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35"/>
      <c r="R110" s="36"/>
      <c r="S110" s="24"/>
    </row>
    <row r="111" spans="1:19" s="31" customFormat="1" ht="17.25">
      <c r="A111" s="24"/>
      <c r="B111" s="25"/>
      <c r="C111" s="24"/>
      <c r="D111" s="43"/>
      <c r="E111" s="43"/>
      <c r="F111" s="43"/>
      <c r="G111" s="43"/>
      <c r="H111" s="44"/>
      <c r="I111" s="44"/>
      <c r="J111" s="44"/>
      <c r="K111" s="44"/>
      <c r="L111" s="44"/>
      <c r="M111" s="44"/>
      <c r="N111" s="44"/>
      <c r="O111" s="33"/>
      <c r="P111" s="34"/>
      <c r="Q111" s="35"/>
      <c r="R111" s="36"/>
      <c r="S111" s="24"/>
    </row>
    <row r="112" spans="1:19" s="31" customFormat="1" ht="17.25">
      <c r="A112" s="24"/>
      <c r="B112" s="25"/>
      <c r="C112" s="24"/>
      <c r="D112" s="51" t="s">
        <v>36</v>
      </c>
      <c r="E112" s="51">
        <v>1</v>
      </c>
      <c r="F112" s="26" t="s">
        <v>14</v>
      </c>
      <c r="G112" s="46">
        <v>3</v>
      </c>
      <c r="H112" s="26"/>
      <c r="I112" s="46"/>
      <c r="J112" s="26"/>
      <c r="K112" s="26" t="s">
        <v>7</v>
      </c>
      <c r="L112" s="26"/>
      <c r="M112" s="46">
        <f>E112*G112</f>
        <v>3</v>
      </c>
      <c r="N112" s="52" t="s">
        <v>37</v>
      </c>
      <c r="O112" s="26"/>
      <c r="P112" s="26"/>
      <c r="Q112" s="42"/>
      <c r="R112" s="26"/>
      <c r="S112" s="24"/>
    </row>
    <row r="113" spans="1:19" s="31" customFormat="1" ht="17.25">
      <c r="A113" s="24"/>
      <c r="B113" s="25"/>
      <c r="C113" s="24"/>
      <c r="D113" s="44"/>
      <c r="E113" s="44"/>
      <c r="F113" s="43"/>
      <c r="G113" s="43"/>
      <c r="H113" s="44"/>
      <c r="I113" s="44"/>
      <c r="J113" s="44"/>
      <c r="K113" s="44"/>
      <c r="L113" s="44"/>
      <c r="M113" s="44"/>
      <c r="N113" s="44"/>
      <c r="O113" s="26"/>
      <c r="P113" s="26"/>
      <c r="Q113" s="42"/>
      <c r="R113" s="26"/>
      <c r="S113" s="24"/>
    </row>
    <row r="114" spans="1:19" s="31" customFormat="1" ht="17.25">
      <c r="A114" s="24"/>
      <c r="B114" s="25"/>
      <c r="C114" s="34" t="s">
        <v>19</v>
      </c>
      <c r="D114" s="46">
        <f>SUM(M112:M113)</f>
        <v>3</v>
      </c>
      <c r="E114" s="26" t="str">
        <f>N112</f>
        <v>Each</v>
      </c>
      <c r="F114" s="26"/>
      <c r="G114" s="26"/>
      <c r="H114" s="26"/>
      <c r="I114" s="45"/>
      <c r="J114" s="47" t="s">
        <v>15</v>
      </c>
      <c r="K114" s="46">
        <v>889.46</v>
      </c>
      <c r="L114" s="26"/>
      <c r="M114" s="47" t="s">
        <v>26</v>
      </c>
      <c r="N114" s="52" t="str">
        <f>N112</f>
        <v>Each</v>
      </c>
      <c r="O114" s="53">
        <f>IF(M114="P%",100,IF(M114="P%0",1000,1))</f>
        <v>1</v>
      </c>
      <c r="P114" s="49" t="s">
        <v>12</v>
      </c>
      <c r="Q114" s="48">
        <f>ROUND(SUM(D114*K114)/O114,0)</f>
        <v>2668</v>
      </c>
      <c r="R114" s="50" t="s">
        <v>13</v>
      </c>
      <c r="S114" s="24"/>
    </row>
    <row r="115" spans="1:19" s="31" customFormat="1" ht="17.25">
      <c r="A115" s="24"/>
      <c r="B115" s="25"/>
      <c r="C115" s="34"/>
      <c r="D115" s="46"/>
      <c r="E115" s="26"/>
      <c r="F115" s="26"/>
      <c r="G115" s="26"/>
      <c r="H115" s="26"/>
      <c r="I115" s="45"/>
      <c r="J115" s="47"/>
      <c r="K115" s="46"/>
      <c r="L115" s="26"/>
      <c r="M115" s="47"/>
      <c r="N115" s="52"/>
      <c r="O115" s="53"/>
      <c r="P115" s="49"/>
      <c r="Q115" s="48"/>
      <c r="R115" s="50"/>
      <c r="S115" s="24"/>
    </row>
    <row r="116" spans="1:19" s="31" customFormat="1" ht="54" customHeight="1">
      <c r="A116" s="24"/>
      <c r="B116" s="25">
        <v>15</v>
      </c>
      <c r="C116" s="24"/>
      <c r="D116" s="94" t="s">
        <v>38</v>
      </c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35"/>
      <c r="R116" s="36"/>
      <c r="S116" s="24"/>
    </row>
    <row r="117" spans="1:19" s="31" customFormat="1" ht="17.25">
      <c r="A117" s="24"/>
      <c r="B117" s="25"/>
      <c r="C117" s="24"/>
      <c r="D117" s="43"/>
      <c r="E117" s="43"/>
      <c r="F117" s="43"/>
      <c r="G117" s="43"/>
      <c r="H117" s="44"/>
      <c r="I117" s="44"/>
      <c r="J117" s="44"/>
      <c r="K117" s="44"/>
      <c r="L117" s="44"/>
      <c r="M117" s="44"/>
      <c r="N117" s="44"/>
      <c r="O117" s="33"/>
      <c r="P117" s="34"/>
      <c r="Q117" s="35"/>
      <c r="R117" s="36"/>
      <c r="S117" s="24"/>
    </row>
    <row r="118" spans="1:19" s="31" customFormat="1" ht="17.25">
      <c r="A118" s="24"/>
      <c r="B118" s="25"/>
      <c r="C118" s="24"/>
      <c r="D118" s="51" t="s">
        <v>39</v>
      </c>
      <c r="E118" s="51">
        <v>1</v>
      </c>
      <c r="F118" s="26" t="s">
        <v>14</v>
      </c>
      <c r="G118" s="46">
        <v>1</v>
      </c>
      <c r="H118" s="26"/>
      <c r="I118" s="46"/>
      <c r="J118" s="26"/>
      <c r="K118" s="26" t="s">
        <v>7</v>
      </c>
      <c r="L118" s="26"/>
      <c r="M118" s="46">
        <f>E118*G118</f>
        <v>1</v>
      </c>
      <c r="N118" s="52" t="s">
        <v>37</v>
      </c>
      <c r="O118" s="26"/>
      <c r="P118" s="26"/>
      <c r="Q118" s="42"/>
      <c r="R118" s="26"/>
      <c r="S118" s="24"/>
    </row>
    <row r="119" spans="1:19" s="31" customFormat="1" ht="17.25">
      <c r="A119" s="24"/>
      <c r="B119" s="25"/>
      <c r="C119" s="24"/>
      <c r="D119" s="44"/>
      <c r="E119" s="44"/>
      <c r="F119" s="43"/>
      <c r="G119" s="43"/>
      <c r="H119" s="44"/>
      <c r="I119" s="44"/>
      <c r="J119" s="44"/>
      <c r="K119" s="44"/>
      <c r="L119" s="44"/>
      <c r="M119" s="44"/>
      <c r="N119" s="44"/>
      <c r="O119" s="26"/>
      <c r="P119" s="26"/>
      <c r="Q119" s="42"/>
      <c r="R119" s="26"/>
      <c r="S119" s="24"/>
    </row>
    <row r="120" spans="1:19" s="31" customFormat="1" ht="17.25">
      <c r="A120" s="24"/>
      <c r="B120" s="25"/>
      <c r="C120" s="34" t="s">
        <v>19</v>
      </c>
      <c r="D120" s="46">
        <f>SUM(M118:M119)</f>
        <v>1</v>
      </c>
      <c r="E120" s="26" t="str">
        <f>N118</f>
        <v>Each</v>
      </c>
      <c r="F120" s="26"/>
      <c r="G120" s="26"/>
      <c r="H120" s="26"/>
      <c r="I120" s="45"/>
      <c r="J120" s="47" t="s">
        <v>15</v>
      </c>
      <c r="K120" s="46">
        <v>2882</v>
      </c>
      <c r="L120" s="26"/>
      <c r="M120" s="47" t="s">
        <v>26</v>
      </c>
      <c r="N120" s="52" t="str">
        <f>N118</f>
        <v>Each</v>
      </c>
      <c r="O120" s="53">
        <f>IF(M120="P%",100,IF(M120="P%0",1000,1))</f>
        <v>1</v>
      </c>
      <c r="P120" s="49" t="s">
        <v>12</v>
      </c>
      <c r="Q120" s="48">
        <f>ROUND(SUM(D120*K120)/O120,0)</f>
        <v>2882</v>
      </c>
      <c r="R120" s="50" t="s">
        <v>13</v>
      </c>
      <c r="S120" s="24"/>
    </row>
    <row r="121" spans="1:19" s="31" customFormat="1" ht="17.25">
      <c r="A121" s="24"/>
      <c r="B121" s="25"/>
      <c r="C121" s="34"/>
      <c r="D121" s="46"/>
      <c r="E121" s="26"/>
      <c r="F121" s="26"/>
      <c r="G121" s="26"/>
      <c r="H121" s="26"/>
      <c r="I121" s="45"/>
      <c r="J121" s="47"/>
      <c r="K121" s="46"/>
      <c r="L121" s="26"/>
      <c r="M121" s="47"/>
      <c r="N121" s="52"/>
      <c r="O121" s="53"/>
      <c r="P121" s="49"/>
      <c r="Q121" s="48"/>
      <c r="R121" s="50"/>
      <c r="S121" s="24"/>
    </row>
    <row r="122" spans="1:19" s="31" customFormat="1" ht="54" customHeight="1">
      <c r="A122" s="24"/>
      <c r="B122" s="25">
        <v>16</v>
      </c>
      <c r="C122" s="24"/>
      <c r="D122" s="94" t="s">
        <v>40</v>
      </c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35"/>
      <c r="R122" s="36"/>
      <c r="S122" s="24"/>
    </row>
    <row r="123" spans="1:19" s="31" customFormat="1" ht="17.25">
      <c r="A123" s="24"/>
      <c r="B123" s="25"/>
      <c r="C123" s="24"/>
      <c r="D123" s="43"/>
      <c r="E123" s="43"/>
      <c r="F123" s="43"/>
      <c r="G123" s="43"/>
      <c r="H123" s="44"/>
      <c r="I123" s="44"/>
      <c r="J123" s="44"/>
      <c r="K123" s="44"/>
      <c r="L123" s="44"/>
      <c r="M123" s="44"/>
      <c r="N123" s="44"/>
      <c r="O123" s="33"/>
      <c r="P123" s="34"/>
      <c r="Q123" s="35"/>
      <c r="R123" s="36"/>
      <c r="S123" s="24"/>
    </row>
    <row r="124" spans="1:19" s="31" customFormat="1" ht="17.25">
      <c r="A124" s="24"/>
      <c r="B124" s="25"/>
      <c r="C124" s="24"/>
      <c r="D124" s="51" t="s">
        <v>41</v>
      </c>
      <c r="E124" s="51">
        <v>1</v>
      </c>
      <c r="F124" s="26" t="s">
        <v>14</v>
      </c>
      <c r="G124" s="46">
        <v>1</v>
      </c>
      <c r="H124" s="26"/>
      <c r="I124" s="46"/>
      <c r="J124" s="26"/>
      <c r="K124" s="26" t="s">
        <v>7</v>
      </c>
      <c r="L124" s="26"/>
      <c r="M124" s="46">
        <f>E124*G124</f>
        <v>1</v>
      </c>
      <c r="N124" s="52" t="s">
        <v>37</v>
      </c>
      <c r="O124" s="26"/>
      <c r="P124" s="26"/>
      <c r="Q124" s="42"/>
      <c r="R124" s="26"/>
      <c r="S124" s="24"/>
    </row>
    <row r="125" spans="1:19" s="31" customFormat="1" ht="17.25">
      <c r="A125" s="24"/>
      <c r="B125" s="25"/>
      <c r="C125" s="24"/>
      <c r="D125" s="44"/>
      <c r="E125" s="44"/>
      <c r="F125" s="43"/>
      <c r="G125" s="43"/>
      <c r="H125" s="44"/>
      <c r="I125" s="44"/>
      <c r="J125" s="44"/>
      <c r="K125" s="44"/>
      <c r="L125" s="44"/>
      <c r="M125" s="44"/>
      <c r="N125" s="44"/>
      <c r="O125" s="26"/>
      <c r="P125" s="26"/>
      <c r="Q125" s="42"/>
      <c r="R125" s="26"/>
      <c r="S125" s="24"/>
    </row>
    <row r="126" spans="1:19" s="31" customFormat="1" ht="17.25">
      <c r="A126" s="24"/>
      <c r="B126" s="25"/>
      <c r="C126" s="34" t="s">
        <v>19</v>
      </c>
      <c r="D126" s="46">
        <f>SUM(M124:M125)</f>
        <v>1</v>
      </c>
      <c r="E126" s="26" t="str">
        <f>N124</f>
        <v>Each</v>
      </c>
      <c r="F126" s="26"/>
      <c r="G126" s="26"/>
      <c r="H126" s="26"/>
      <c r="I126" s="45"/>
      <c r="J126" s="47" t="s">
        <v>15</v>
      </c>
      <c r="K126" s="46">
        <v>1142.24</v>
      </c>
      <c r="L126" s="26"/>
      <c r="M126" s="47" t="s">
        <v>26</v>
      </c>
      <c r="N126" s="52" t="str">
        <f>N124</f>
        <v>Each</v>
      </c>
      <c r="O126" s="53">
        <f>IF(M126="P%",100,IF(M126="P%0",1000,1))</f>
        <v>1</v>
      </c>
      <c r="P126" s="49" t="s">
        <v>12</v>
      </c>
      <c r="Q126" s="48">
        <f>ROUND(SUM(D126*K126)/O126,0)</f>
        <v>1142</v>
      </c>
      <c r="R126" s="50" t="s">
        <v>13</v>
      </c>
      <c r="S126" s="24"/>
    </row>
    <row r="127" spans="1:19" s="31" customFormat="1" ht="17.25">
      <c r="A127" s="24"/>
      <c r="B127" s="25"/>
      <c r="C127" s="34"/>
      <c r="D127" s="46"/>
      <c r="E127" s="26"/>
      <c r="F127" s="26"/>
      <c r="G127" s="26"/>
      <c r="H127" s="26"/>
      <c r="I127" s="45"/>
      <c r="J127" s="47"/>
      <c r="K127" s="46"/>
      <c r="L127" s="26"/>
      <c r="M127" s="47"/>
      <c r="N127" s="52"/>
      <c r="O127" s="53"/>
      <c r="P127" s="49"/>
      <c r="Q127" s="48"/>
      <c r="R127" s="50"/>
      <c r="S127" s="24"/>
    </row>
    <row r="128" spans="1:19" s="31" customFormat="1" ht="54" customHeight="1">
      <c r="A128" s="24"/>
      <c r="B128" s="25">
        <v>17</v>
      </c>
      <c r="C128" s="24"/>
      <c r="D128" s="94" t="s">
        <v>42</v>
      </c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35"/>
      <c r="R128" s="36"/>
      <c r="S128" s="24"/>
    </row>
    <row r="129" spans="1:19" s="31" customFormat="1" ht="17.25">
      <c r="A129" s="24"/>
      <c r="B129" s="25"/>
      <c r="C129" s="24"/>
      <c r="D129" s="43"/>
      <c r="E129" s="43"/>
      <c r="F129" s="43"/>
      <c r="G129" s="43"/>
      <c r="H129" s="44"/>
      <c r="I129" s="44"/>
      <c r="J129" s="44"/>
      <c r="K129" s="44"/>
      <c r="L129" s="44"/>
      <c r="M129" s="44"/>
      <c r="N129" s="44"/>
      <c r="O129" s="33"/>
      <c r="P129" s="34"/>
      <c r="Q129" s="35"/>
      <c r="R129" s="36"/>
      <c r="S129" s="24"/>
    </row>
    <row r="130" spans="1:19" s="31" customFormat="1" ht="17.25">
      <c r="A130" s="24"/>
      <c r="B130" s="25"/>
      <c r="C130" s="24"/>
      <c r="D130" s="51" t="s">
        <v>43</v>
      </c>
      <c r="E130" s="51">
        <v>1</v>
      </c>
      <c r="F130" s="26" t="s">
        <v>14</v>
      </c>
      <c r="G130" s="46">
        <v>1</v>
      </c>
      <c r="H130" s="26"/>
      <c r="I130" s="46"/>
      <c r="J130" s="26"/>
      <c r="K130" s="26" t="s">
        <v>7</v>
      </c>
      <c r="L130" s="26"/>
      <c r="M130" s="46">
        <f>E130*G130</f>
        <v>1</v>
      </c>
      <c r="N130" s="52" t="s">
        <v>29</v>
      </c>
      <c r="O130" s="26"/>
      <c r="P130" s="26"/>
      <c r="Q130" s="42"/>
      <c r="R130" s="26"/>
      <c r="S130" s="24"/>
    </row>
    <row r="131" spans="1:19" s="31" customFormat="1" ht="17.25">
      <c r="A131" s="24"/>
      <c r="B131" s="25"/>
      <c r="C131" s="24"/>
      <c r="D131" s="44"/>
      <c r="E131" s="44"/>
      <c r="F131" s="43"/>
      <c r="G131" s="43"/>
      <c r="H131" s="44"/>
      <c r="I131" s="44"/>
      <c r="J131" s="44"/>
      <c r="K131" s="44"/>
      <c r="L131" s="44"/>
      <c r="M131" s="44"/>
      <c r="N131" s="44"/>
      <c r="O131" s="26"/>
      <c r="P131" s="26"/>
      <c r="Q131" s="42"/>
      <c r="R131" s="26"/>
      <c r="S131" s="24"/>
    </row>
    <row r="132" spans="1:19" s="31" customFormat="1" ht="17.25">
      <c r="A132" s="24"/>
      <c r="B132" s="25"/>
      <c r="C132" s="34" t="s">
        <v>19</v>
      </c>
      <c r="D132" s="46">
        <f>SUM(M130:M131)</f>
        <v>1</v>
      </c>
      <c r="E132" s="26" t="str">
        <f>N130</f>
        <v>Nos.</v>
      </c>
      <c r="F132" s="26"/>
      <c r="G132" s="26"/>
      <c r="H132" s="26"/>
      <c r="I132" s="45"/>
      <c r="J132" s="47" t="s">
        <v>15</v>
      </c>
      <c r="K132" s="46">
        <v>10322.4</v>
      </c>
      <c r="L132" s="26"/>
      <c r="M132" s="47" t="s">
        <v>26</v>
      </c>
      <c r="N132" s="52" t="str">
        <f>N130</f>
        <v>Nos.</v>
      </c>
      <c r="O132" s="53">
        <f>IF(M132="P%",100,IF(M132="P%0",1000,1))</f>
        <v>1</v>
      </c>
      <c r="P132" s="49" t="s">
        <v>12</v>
      </c>
      <c r="Q132" s="48">
        <f>ROUND(SUM(D132*K132)/O132,0)</f>
        <v>10322</v>
      </c>
      <c r="R132" s="50" t="s">
        <v>13</v>
      </c>
      <c r="S132" s="24"/>
    </row>
    <row r="133" spans="1:19" s="31" customFormat="1" ht="17.25">
      <c r="A133" s="24"/>
      <c r="B133" s="25"/>
      <c r="C133" s="34"/>
      <c r="D133" s="46"/>
      <c r="E133" s="26"/>
      <c r="F133" s="26"/>
      <c r="G133" s="26"/>
      <c r="H133" s="26"/>
      <c r="I133" s="45"/>
      <c r="J133" s="47"/>
      <c r="K133" s="46"/>
      <c r="L133" s="26"/>
      <c r="M133" s="47"/>
      <c r="N133" s="52"/>
      <c r="O133" s="53"/>
      <c r="P133" s="49"/>
      <c r="Q133" s="48"/>
      <c r="R133" s="50"/>
      <c r="S133" s="24"/>
    </row>
    <row r="134" spans="1:19" s="31" customFormat="1" ht="141" customHeight="1">
      <c r="A134" s="24"/>
      <c r="B134" s="25">
        <v>18</v>
      </c>
      <c r="C134" s="24"/>
      <c r="D134" s="94" t="s">
        <v>44</v>
      </c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35"/>
      <c r="R134" s="36"/>
      <c r="S134" s="24"/>
    </row>
    <row r="135" spans="1:19" s="31" customFormat="1" ht="17.25">
      <c r="A135" s="24"/>
      <c r="B135" s="25"/>
      <c r="C135" s="24"/>
      <c r="D135" s="43"/>
      <c r="E135" s="43"/>
      <c r="F135" s="43"/>
      <c r="G135" s="43"/>
      <c r="H135" s="44"/>
      <c r="I135" s="44"/>
      <c r="J135" s="44"/>
      <c r="K135" s="44"/>
      <c r="L135" s="44"/>
      <c r="M135" s="44"/>
      <c r="N135" s="44"/>
      <c r="O135" s="33"/>
      <c r="P135" s="34"/>
      <c r="Q135" s="35"/>
      <c r="R135" s="36"/>
      <c r="S135" s="24"/>
    </row>
    <row r="136" spans="1:19" s="31" customFormat="1" ht="17.25">
      <c r="A136" s="24"/>
      <c r="B136" s="25"/>
      <c r="C136" s="24"/>
      <c r="D136" s="51"/>
      <c r="E136" s="51">
        <v>1</v>
      </c>
      <c r="F136" s="26" t="s">
        <v>14</v>
      </c>
      <c r="G136" s="46">
        <v>1</v>
      </c>
      <c r="H136" s="26"/>
      <c r="I136" s="46"/>
      <c r="J136" s="26"/>
      <c r="K136" s="26" t="s">
        <v>7</v>
      </c>
      <c r="L136" s="26"/>
      <c r="M136" s="46">
        <f>E136*G136</f>
        <v>1</v>
      </c>
      <c r="N136" s="52" t="s">
        <v>37</v>
      </c>
      <c r="O136" s="26"/>
      <c r="P136" s="26"/>
      <c r="Q136" s="42"/>
      <c r="R136" s="26"/>
      <c r="S136" s="24"/>
    </row>
    <row r="137" spans="1:19" s="31" customFormat="1" ht="17.25">
      <c r="A137" s="24"/>
      <c r="B137" s="25"/>
      <c r="C137" s="24"/>
      <c r="D137" s="44"/>
      <c r="E137" s="44"/>
      <c r="F137" s="43"/>
      <c r="G137" s="43"/>
      <c r="H137" s="44"/>
      <c r="I137" s="44"/>
      <c r="J137" s="44"/>
      <c r="K137" s="44"/>
      <c r="L137" s="44"/>
      <c r="M137" s="44"/>
      <c r="N137" s="44"/>
      <c r="O137" s="26"/>
      <c r="P137" s="26"/>
      <c r="Q137" s="42"/>
      <c r="R137" s="26"/>
      <c r="S137" s="24"/>
    </row>
    <row r="138" spans="1:19" s="31" customFormat="1" ht="17.25">
      <c r="A138" s="24"/>
      <c r="B138" s="25"/>
      <c r="C138" s="34" t="s">
        <v>19</v>
      </c>
      <c r="D138" s="46">
        <f>SUM(M136:M137)</f>
        <v>1</v>
      </c>
      <c r="E138" s="26" t="str">
        <f>N136</f>
        <v>Each</v>
      </c>
      <c r="F138" s="26"/>
      <c r="G138" s="26"/>
      <c r="H138" s="26"/>
      <c r="I138" s="45"/>
      <c r="J138" s="47" t="s">
        <v>15</v>
      </c>
      <c r="K138" s="46">
        <v>5728.8</v>
      </c>
      <c r="L138" s="26"/>
      <c r="M138" s="47" t="s">
        <v>26</v>
      </c>
      <c r="N138" s="52" t="str">
        <f>N136</f>
        <v>Each</v>
      </c>
      <c r="O138" s="53">
        <f>IF(M138="P%",100,IF(M138="P%0",1000,1))</f>
        <v>1</v>
      </c>
      <c r="P138" s="49" t="s">
        <v>12</v>
      </c>
      <c r="Q138" s="48">
        <f>ROUND(SUM(D138*K138)/O138,0)</f>
        <v>5729</v>
      </c>
      <c r="R138" s="50" t="s">
        <v>13</v>
      </c>
      <c r="S138" s="24"/>
    </row>
    <row r="139" spans="1:19" s="31" customFormat="1" ht="17.25">
      <c r="A139" s="24"/>
      <c r="B139" s="25"/>
      <c r="C139" s="34"/>
      <c r="D139" s="46"/>
      <c r="E139" s="26"/>
      <c r="F139" s="26"/>
      <c r="G139" s="26"/>
      <c r="H139" s="26"/>
      <c r="I139" s="45"/>
      <c r="J139" s="47"/>
      <c r="K139" s="46"/>
      <c r="L139" s="26"/>
      <c r="M139" s="47"/>
      <c r="N139" s="52"/>
      <c r="O139" s="53"/>
      <c r="P139" s="49"/>
      <c r="Q139" s="48"/>
      <c r="R139" s="50"/>
      <c r="S139" s="24"/>
    </row>
    <row r="140" spans="1:19" s="31" customFormat="1" ht="72" customHeight="1">
      <c r="A140" s="24"/>
      <c r="B140" s="25">
        <v>19</v>
      </c>
      <c r="C140" s="24"/>
      <c r="D140" s="94" t="s">
        <v>71</v>
      </c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35"/>
      <c r="R140" s="36"/>
      <c r="S140" s="24"/>
    </row>
    <row r="141" spans="1:19" s="31" customFormat="1" ht="17.25">
      <c r="A141" s="24"/>
      <c r="B141" s="25"/>
      <c r="C141" s="24"/>
      <c r="D141" s="43"/>
      <c r="E141" s="43"/>
      <c r="F141" s="43"/>
      <c r="G141" s="43"/>
      <c r="H141" s="44"/>
      <c r="I141" s="44"/>
      <c r="J141" s="44"/>
      <c r="K141" s="44"/>
      <c r="L141" s="44"/>
      <c r="M141" s="44"/>
      <c r="N141" s="44"/>
      <c r="O141" s="33"/>
      <c r="P141" s="34"/>
      <c r="Q141" s="35"/>
      <c r="R141" s="36"/>
      <c r="S141" s="24"/>
    </row>
    <row r="142" spans="1:19" s="31" customFormat="1" ht="17.25">
      <c r="A142" s="24"/>
      <c r="B142" s="25"/>
      <c r="C142" s="24"/>
      <c r="D142" s="51"/>
      <c r="E142" s="51">
        <v>1</v>
      </c>
      <c r="F142" s="26" t="s">
        <v>14</v>
      </c>
      <c r="G142" s="46">
        <v>1</v>
      </c>
      <c r="H142" s="26"/>
      <c r="I142" s="46"/>
      <c r="J142" s="26"/>
      <c r="K142" s="26" t="s">
        <v>7</v>
      </c>
      <c r="L142" s="26"/>
      <c r="M142" s="46">
        <f>E142*G142</f>
        <v>1</v>
      </c>
      <c r="N142" s="52" t="s">
        <v>29</v>
      </c>
      <c r="O142" s="26"/>
      <c r="P142" s="26"/>
      <c r="Q142" s="42"/>
      <c r="R142" s="26"/>
      <c r="S142" s="24"/>
    </row>
    <row r="143" spans="1:19" s="31" customFormat="1" ht="17.25">
      <c r="A143" s="24"/>
      <c r="B143" s="25"/>
      <c r="C143" s="24"/>
      <c r="D143" s="44"/>
      <c r="E143" s="44"/>
      <c r="F143" s="43"/>
      <c r="G143" s="43"/>
      <c r="H143" s="44"/>
      <c r="I143" s="44"/>
      <c r="J143" s="44"/>
      <c r="K143" s="44"/>
      <c r="L143" s="44"/>
      <c r="M143" s="44"/>
      <c r="N143" s="44"/>
      <c r="O143" s="26"/>
      <c r="P143" s="26"/>
      <c r="Q143" s="42"/>
      <c r="R143" s="26"/>
      <c r="S143" s="24"/>
    </row>
    <row r="144" spans="1:19" s="31" customFormat="1" ht="17.25">
      <c r="A144" s="24"/>
      <c r="B144" s="25"/>
      <c r="C144" s="34" t="s">
        <v>19</v>
      </c>
      <c r="D144" s="46">
        <f>SUM(M142:M143)</f>
        <v>1</v>
      </c>
      <c r="E144" s="26" t="str">
        <f>N142</f>
        <v>Nos.</v>
      </c>
      <c r="F144" s="26"/>
      <c r="G144" s="26"/>
      <c r="H144" s="26"/>
      <c r="I144" s="45"/>
      <c r="J144" s="47" t="s">
        <v>15</v>
      </c>
      <c r="K144" s="46">
        <v>4694.8</v>
      </c>
      <c r="L144" s="26"/>
      <c r="M144" s="47" t="s">
        <v>26</v>
      </c>
      <c r="N144" s="52" t="str">
        <f>N142</f>
        <v>Nos.</v>
      </c>
      <c r="O144" s="53">
        <f>IF(M144="P%",100,IF(M144="P%0",1000,1))</f>
        <v>1</v>
      </c>
      <c r="P144" s="49" t="s">
        <v>12</v>
      </c>
      <c r="Q144" s="48">
        <f>ROUND(SUM(D144*K144)/O144,0)</f>
        <v>4695</v>
      </c>
      <c r="R144" s="50" t="s">
        <v>13</v>
      </c>
      <c r="S144" s="24"/>
    </row>
    <row r="145" spans="1:19" s="31" customFormat="1" ht="17.25">
      <c r="A145" s="24"/>
      <c r="B145" s="25"/>
      <c r="C145" s="34"/>
      <c r="D145" s="46"/>
      <c r="E145" s="26"/>
      <c r="F145" s="26"/>
      <c r="G145" s="26"/>
      <c r="H145" s="26"/>
      <c r="I145" s="45"/>
      <c r="J145" s="47"/>
      <c r="K145" s="46"/>
      <c r="L145" s="26"/>
      <c r="M145" s="47"/>
      <c r="N145" s="52"/>
      <c r="O145" s="53"/>
      <c r="P145" s="49"/>
      <c r="Q145" s="48"/>
      <c r="R145" s="50"/>
      <c r="S145" s="24"/>
    </row>
    <row r="146" spans="1:19" s="31" customFormat="1" ht="17.25">
      <c r="A146" s="24"/>
      <c r="B146" s="25"/>
      <c r="C146" s="34"/>
      <c r="D146" s="46"/>
      <c r="E146" s="26"/>
      <c r="F146" s="26"/>
      <c r="G146" s="26"/>
      <c r="H146" s="26"/>
      <c r="I146" s="45"/>
      <c r="J146" s="47"/>
      <c r="K146" s="46"/>
      <c r="L146" s="26"/>
      <c r="M146" s="47"/>
      <c r="N146" s="52"/>
      <c r="O146" s="53"/>
      <c r="P146" s="49"/>
      <c r="Q146" s="48"/>
      <c r="R146" s="50"/>
      <c r="S146" s="24"/>
    </row>
    <row r="147" spans="1:19" s="31" customFormat="1" ht="18" thickBot="1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</row>
    <row r="148" spans="1:19" s="31" customFormat="1" ht="18.75" thickTop="1" thickBot="1">
      <c r="A148" s="24"/>
      <c r="B148" s="24"/>
      <c r="C148" s="24"/>
      <c r="D148" s="32"/>
      <c r="E148" s="32"/>
      <c r="F148" s="32"/>
      <c r="G148" s="32"/>
      <c r="H148" s="24"/>
      <c r="I148" s="24"/>
      <c r="J148" s="24"/>
      <c r="K148" s="24"/>
      <c r="L148" s="24"/>
      <c r="M148" s="24"/>
      <c r="N148" s="37" t="s">
        <v>8</v>
      </c>
      <c r="O148" s="37"/>
      <c r="P148" s="38" t="s">
        <v>12</v>
      </c>
      <c r="Q148" s="39">
        <f>SUM(Q9:Q147)</f>
        <v>954193</v>
      </c>
      <c r="R148" s="40" t="s">
        <v>13</v>
      </c>
      <c r="S148" s="24"/>
    </row>
    <row r="149" spans="1:19" s="31" customFormat="1" ht="18.75" thickTop="1" thickBot="1">
      <c r="A149" s="24"/>
      <c r="B149" s="24"/>
      <c r="C149" s="24"/>
      <c r="D149" s="32"/>
      <c r="E149" s="24" t="s">
        <v>73</v>
      </c>
      <c r="F149" s="32"/>
      <c r="G149" s="32"/>
      <c r="H149" s="24"/>
      <c r="I149" s="24"/>
      <c r="J149" s="24"/>
      <c r="K149" s="24"/>
      <c r="L149" s="24"/>
      <c r="M149" s="24"/>
      <c r="N149" s="68">
        <f>SUM(Q144,Q138,Q126,Q120,Q114,Q108,Q102,Q64,Q56,Q48,Q35,Q26,Q17,Q9,Q132)</f>
        <v>423793</v>
      </c>
      <c r="O149" s="37"/>
      <c r="P149" s="38" t="s">
        <v>12</v>
      </c>
      <c r="Q149" s="39">
        <f>N149*10%</f>
        <v>42379.3</v>
      </c>
      <c r="R149" s="40"/>
      <c r="S149" s="24"/>
    </row>
    <row r="150" spans="1:19" s="31" customFormat="1" ht="18.75" thickTop="1" thickBot="1">
      <c r="A150" s="24"/>
      <c r="B150" s="24"/>
      <c r="C150" s="24"/>
      <c r="D150" s="32"/>
      <c r="E150" s="24"/>
      <c r="F150" s="32"/>
      <c r="G150" s="32"/>
      <c r="H150" s="24"/>
      <c r="I150" s="24"/>
      <c r="J150" s="24"/>
      <c r="K150" s="24"/>
      <c r="L150" s="24"/>
      <c r="M150" s="24"/>
      <c r="N150" s="37" t="s">
        <v>8</v>
      </c>
      <c r="O150" s="37"/>
      <c r="P150" s="38" t="s">
        <v>12</v>
      </c>
      <c r="Q150" s="39">
        <f>SUM(Q148:Q149)</f>
        <v>996572.3</v>
      </c>
      <c r="R150" s="40" t="s">
        <v>13</v>
      </c>
      <c r="S150" s="24"/>
    </row>
    <row r="151" spans="1:19" s="31" customFormat="1" ht="18.75" thickTop="1" thickBot="1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37" t="s">
        <v>17</v>
      </c>
      <c r="O151" s="37"/>
      <c r="P151" s="38" t="s">
        <v>12</v>
      </c>
      <c r="Q151" s="39">
        <v>996600</v>
      </c>
      <c r="R151" s="40" t="s">
        <v>13</v>
      </c>
      <c r="S151" s="24"/>
    </row>
    <row r="152" spans="1:19" s="31" customFormat="1" ht="18" thickTop="1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</row>
    <row r="153" spans="1:19" s="31" customFormat="1" ht="17.2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</row>
    <row r="154" spans="1:19" s="31" customFormat="1" ht="17.2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</row>
    <row r="155" spans="1:19" ht="17.25">
      <c r="A155" s="5"/>
      <c r="B155" s="2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17.25">
      <c r="A156" s="5"/>
      <c r="B156" s="5"/>
      <c r="C156" s="5"/>
      <c r="D156" s="25" t="s">
        <v>9</v>
      </c>
      <c r="E156" s="25"/>
      <c r="F156" s="25"/>
      <c r="G156" s="25"/>
      <c r="H156" s="5"/>
      <c r="I156" s="5"/>
      <c r="J156" s="5"/>
      <c r="K156" s="5"/>
      <c r="L156" s="5"/>
      <c r="M156" s="5"/>
      <c r="N156" s="5"/>
      <c r="O156" s="5"/>
      <c r="P156" s="5"/>
      <c r="Q156" s="25" t="s">
        <v>10</v>
      </c>
      <c r="R156" s="5"/>
      <c r="S156" s="5"/>
    </row>
    <row r="157" spans="1:19" ht="17.25">
      <c r="A157" s="5"/>
      <c r="B157" s="5"/>
      <c r="C157" s="5"/>
      <c r="D157" s="26" t="s">
        <v>11</v>
      </c>
      <c r="E157" s="26"/>
      <c r="F157" s="26"/>
      <c r="G157" s="26"/>
      <c r="H157" s="5"/>
      <c r="I157" s="5"/>
      <c r="J157" s="5"/>
      <c r="K157" s="5"/>
      <c r="L157" s="5"/>
      <c r="M157" s="5"/>
      <c r="N157" s="5"/>
      <c r="O157" s="5"/>
      <c r="P157" s="5"/>
      <c r="Q157" s="26" t="s">
        <v>11</v>
      </c>
      <c r="R157" s="5"/>
      <c r="S157" s="5"/>
    </row>
    <row r="158" spans="1:19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</row>
  </sheetData>
  <mergeCells count="21">
    <mergeCell ref="U50:AG50"/>
    <mergeCell ref="D83:P83"/>
    <mergeCell ref="D19:P19"/>
    <mergeCell ref="B2:R2"/>
    <mergeCell ref="D4:P4"/>
    <mergeCell ref="D11:P11"/>
    <mergeCell ref="D28:P28"/>
    <mergeCell ref="D89:P89"/>
    <mergeCell ref="D97:P97"/>
    <mergeCell ref="D110:P110"/>
    <mergeCell ref="D116:P116"/>
    <mergeCell ref="D43:P43"/>
    <mergeCell ref="D50:P50"/>
    <mergeCell ref="D58:P58"/>
    <mergeCell ref="D66:P66"/>
    <mergeCell ref="D72:P72"/>
    <mergeCell ref="D122:P122"/>
    <mergeCell ref="D128:P128"/>
    <mergeCell ref="D134:P134"/>
    <mergeCell ref="D140:P140"/>
    <mergeCell ref="D104:P104"/>
  </mergeCells>
  <printOptions horizontalCentered="1"/>
  <pageMargins left="0.25" right="0.25" top="0.55000000000000004" bottom="0.45" header="0.3" footer="0.3"/>
  <pageSetup paperSize="9" scale="87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workbookViewId="0">
      <selection activeCell="E6" sqref="E6"/>
    </sheetView>
  </sheetViews>
  <sheetFormatPr defaultRowHeight="18.75"/>
  <cols>
    <col min="1" max="1" width="6.28515625" style="57" customWidth="1"/>
    <col min="2" max="2" width="48.28515625" style="57" customWidth="1"/>
    <col min="3" max="3" width="13.5703125" style="57" bestFit="1" customWidth="1"/>
    <col min="4" max="4" width="12" style="57" bestFit="1" customWidth="1"/>
    <col min="5" max="5" width="4.7109375" style="57" bestFit="1" customWidth="1"/>
    <col min="6" max="6" width="6.42578125" style="57" bestFit="1" customWidth="1"/>
    <col min="7" max="7" width="14.140625" style="57" customWidth="1"/>
    <col min="8" max="16384" width="9.140625" style="57"/>
  </cols>
  <sheetData>
    <row r="1" spans="1:7" ht="31.5">
      <c r="A1" s="98" t="s">
        <v>11</v>
      </c>
      <c r="B1" s="98"/>
      <c r="C1" s="98"/>
      <c r="D1" s="98"/>
      <c r="E1" s="98"/>
      <c r="F1" s="98"/>
      <c r="G1" s="98"/>
    </row>
    <row r="3" spans="1:7" ht="64.5" customHeight="1">
      <c r="A3" s="99" t="str">
        <f>"Name of Work: "&amp;Desciption!B2</f>
        <v>Name of Work: RENOVATION OF DISTRICT ENGINEER &amp; ACCOUNT OFFICER OFFICE, DISTRICT COUNCIL THATTA</v>
      </c>
      <c r="B3" s="99"/>
      <c r="C3" s="99"/>
      <c r="D3" s="99"/>
      <c r="E3" s="99"/>
      <c r="F3" s="99"/>
      <c r="G3" s="99"/>
    </row>
    <row r="4" spans="1:7" ht="27.75" customHeight="1">
      <c r="A4" s="100" t="s">
        <v>45</v>
      </c>
      <c r="B4" s="100"/>
      <c r="C4" s="100"/>
      <c r="D4" s="100"/>
      <c r="E4" s="100"/>
      <c r="F4" s="100"/>
      <c r="G4" s="100"/>
    </row>
    <row r="5" spans="1:7">
      <c r="A5" s="58" t="s">
        <v>46</v>
      </c>
      <c r="B5" s="58" t="s">
        <v>47</v>
      </c>
      <c r="C5" s="58" t="s">
        <v>48</v>
      </c>
      <c r="D5" s="58" t="s">
        <v>49</v>
      </c>
      <c r="E5" s="101" t="s">
        <v>50</v>
      </c>
      <c r="F5" s="102"/>
      <c r="G5" s="58" t="s">
        <v>51</v>
      </c>
    </row>
    <row r="6" spans="1:7" s="61" customFormat="1" ht="37.5">
      <c r="A6" s="70">
        <v>1</v>
      </c>
      <c r="B6" s="59" t="str">
        <f>Desciption!D4</f>
        <v>Removing cement or lime plaster
(G. Sch: P-13, I-53)</v>
      </c>
      <c r="C6" s="60">
        <f>Desciption!D9</f>
        <v>182</v>
      </c>
      <c r="D6" s="60">
        <f>Desciption!K9</f>
        <v>121</v>
      </c>
      <c r="E6" s="71" t="str">
        <f>Desciption!M9</f>
        <v>P%</v>
      </c>
      <c r="F6" s="72" t="str">
        <f>Desciption!N9</f>
        <v>Sft.</v>
      </c>
      <c r="G6" s="60">
        <f>Desciption!Q9</f>
        <v>220</v>
      </c>
    </row>
    <row r="7" spans="1:7" s="61" customFormat="1" ht="37.5">
      <c r="A7" s="70">
        <v>2</v>
      </c>
      <c r="B7" s="59" t="str">
        <f>Desciption!D11</f>
        <v>Distmelting glazed or encaustic tiles etc
(G. Sch: P-13, I-55)</v>
      </c>
      <c r="C7" s="60">
        <f>Desciption!D17</f>
        <v>222</v>
      </c>
      <c r="D7" s="60">
        <f>Desciption!K17</f>
        <v>786.5</v>
      </c>
      <c r="E7" s="71" t="str">
        <f>Desciption!M17</f>
        <v>P%</v>
      </c>
      <c r="F7" s="72" t="str">
        <f>Desciption!N17</f>
        <v>Sft</v>
      </c>
      <c r="G7" s="60">
        <f>Desciption!Q17</f>
        <v>1746</v>
      </c>
    </row>
    <row r="8" spans="1:7" s="61" customFormat="1" ht="66" customHeight="1">
      <c r="A8" s="70">
        <v>3</v>
      </c>
      <c r="B8" s="59" t="str">
        <f>Desciption!D19</f>
        <v>White wash in (Two Coats)
(G. Sch: P-53, I-26)</v>
      </c>
      <c r="C8" s="60">
        <f>Desciption!D26</f>
        <v>1640</v>
      </c>
      <c r="D8" s="60">
        <f>Desciption!K26</f>
        <v>425.84</v>
      </c>
      <c r="E8" s="71" t="str">
        <f>Desciption!M26</f>
        <v>P%</v>
      </c>
      <c r="F8" s="72" t="str">
        <f>Desciption!N26</f>
        <v>Sft</v>
      </c>
      <c r="G8" s="60">
        <f>Desciption!Q26</f>
        <v>6984</v>
      </c>
    </row>
    <row r="9" spans="1:7" s="61" customFormat="1" ht="63" customHeight="1">
      <c r="A9" s="70">
        <v>4</v>
      </c>
      <c r="B9" s="59" t="str">
        <f>Desciption!D28</f>
        <v>Distempring (Three Coats)
(G. Sch: P-53, I-24(c))</v>
      </c>
      <c r="C9" s="60">
        <f>Desciption!D35</f>
        <v>1640</v>
      </c>
      <c r="D9" s="60">
        <f>Desciption!K35</f>
        <v>1079.6500000000001</v>
      </c>
      <c r="E9" s="71" t="str">
        <f>Desciption!M35</f>
        <v>P%</v>
      </c>
      <c r="F9" s="72" t="str">
        <f>Desciption!N35</f>
        <v>Sft</v>
      </c>
      <c r="G9" s="60">
        <f>Desciption!Q35</f>
        <v>17706</v>
      </c>
    </row>
    <row r="10" spans="1:7" s="61" customFormat="1" ht="44.25" customHeight="1">
      <c r="A10" s="70">
        <v>5</v>
      </c>
      <c r="B10" s="59" t="str">
        <f>Desciption!D43</f>
        <v>Supply &amp; Fixing in Position Aluminum Chennels framing for sliding windows &amp; verntilators of Akop made with 5mm thick tinked glass glazzing (Belgium) &amp; Aluminum fly screen i/c handles stoppers &amp; locking arrangments etc complete dewx model. (Bronze)
(G. Sch: P-107, I-84(b))</v>
      </c>
      <c r="C10" s="60">
        <f>Desciption!D48</f>
        <v>96</v>
      </c>
      <c r="D10" s="60">
        <f>Desciption!K48</f>
        <v>1647.69</v>
      </c>
      <c r="E10" s="71" t="str">
        <f>Desciption!M48</f>
        <v>P/</v>
      </c>
      <c r="F10" s="72" t="str">
        <f>Desciption!N48</f>
        <v>Sft</v>
      </c>
      <c r="G10" s="60">
        <f>Desciption!Q48</f>
        <v>158178</v>
      </c>
    </row>
    <row r="11" spans="1:7" s="61" customFormat="1" ht="75">
      <c r="A11" s="70">
        <v>6</v>
      </c>
      <c r="B11" s="59" t="str">
        <f>Desciption!D50</f>
        <v>Supply &amp; Fixing false ceilling of plaster of paris in pannels i/c making frame work of dedar wood i/c painting with soligia paint.
(G.Sch: P-52, I-63)</v>
      </c>
      <c r="C11" s="60">
        <f>Desciption!D56</f>
        <v>552</v>
      </c>
      <c r="D11" s="60">
        <f>Desciption!K56</f>
        <v>25293.25</v>
      </c>
      <c r="E11" s="71" t="str">
        <f>Desciption!M56</f>
        <v>P%</v>
      </c>
      <c r="F11" s="72" t="str">
        <f>Desciption!N56</f>
        <v>Sft</v>
      </c>
      <c r="G11" s="60">
        <f>Desciption!Q56</f>
        <v>139619</v>
      </c>
    </row>
    <row r="12" spans="1:7" s="61" customFormat="1" ht="190.5" customHeight="1">
      <c r="A12" s="70">
        <v>7</v>
      </c>
      <c r="B12" s="59" t="str">
        <f>Desciption!D58</f>
        <v>White glazed tiles 1/4" thick i/c dado jointed etc
(G. Sch: P-44, I-37)</v>
      </c>
      <c r="C12" s="60">
        <f>Desciption!D64</f>
        <v>222</v>
      </c>
      <c r="D12" s="60">
        <f>Desciption!K64</f>
        <v>28253.61</v>
      </c>
      <c r="E12" s="71" t="str">
        <f>Desciption!M64</f>
        <v>P%</v>
      </c>
      <c r="F12" s="72" t="str">
        <f>Desciption!N64</f>
        <v>Sft</v>
      </c>
      <c r="G12" s="60">
        <f>Desciption!Q64</f>
        <v>62723</v>
      </c>
    </row>
    <row r="13" spans="1:7" s="61" customFormat="1" ht="56.25">
      <c r="A13" s="70">
        <v>8</v>
      </c>
      <c r="B13" s="59" t="str">
        <f>Desciption!D66</f>
        <v>Providing &amp; Fixing LED lights different Watts 
(M.R)</v>
      </c>
      <c r="C13" s="60">
        <f>Desciption!D70</f>
        <v>40</v>
      </c>
      <c r="D13" s="60">
        <f>Desciption!K70</f>
        <v>1200</v>
      </c>
      <c r="E13" s="71" t="str">
        <f>Desciption!M70</f>
        <v>P/</v>
      </c>
      <c r="F13" s="72" t="str">
        <f>Desciption!N70</f>
        <v>Nos.</v>
      </c>
      <c r="G13" s="60">
        <f>Desciption!Q70</f>
        <v>48000</v>
      </c>
    </row>
    <row r="14" spans="1:7" s="61" customFormat="1" ht="93.75">
      <c r="A14" s="70">
        <v>9</v>
      </c>
      <c r="B14" s="59" t="str">
        <f>Desciption!D72</f>
        <v>Providing &amp; Installing Spilt Air Conditioners 1.50 Ton i/c transporation to site with remote control conduct and brackets etc. 
(M.R)</v>
      </c>
      <c r="C14" s="60">
        <f>Desciption!D76</f>
        <v>4</v>
      </c>
      <c r="D14" s="60">
        <f>Desciption!K76</f>
        <v>95000</v>
      </c>
      <c r="E14" s="71" t="str">
        <f>Desciption!M76</f>
        <v>P/</v>
      </c>
      <c r="F14" s="72" t="str">
        <f>Desciption!N76</f>
        <v>Nos.</v>
      </c>
      <c r="G14" s="60">
        <f>Desciption!Q76</f>
        <v>380000</v>
      </c>
    </row>
    <row r="15" spans="1:7" s="61" customFormat="1" ht="56.25">
      <c r="A15" s="70">
        <v>10</v>
      </c>
      <c r="B15" s="59" t="str">
        <f>Desciption!D83</f>
        <v>Providing &amp; Fixing Ceillin fans of Pake made etc
(M.R)</v>
      </c>
      <c r="C15" s="60">
        <f>Desciption!D87</f>
        <v>4</v>
      </c>
      <c r="D15" s="60">
        <f>Desciption!K87</f>
        <v>5600</v>
      </c>
      <c r="E15" s="71" t="str">
        <f>Desciption!M87</f>
        <v>P/</v>
      </c>
      <c r="F15" s="72" t="str">
        <f>Desciption!N87</f>
        <v>Nos.</v>
      </c>
      <c r="G15" s="60">
        <f>Desciption!Q87</f>
        <v>22400</v>
      </c>
    </row>
    <row r="16" spans="1:7" s="61" customFormat="1" ht="75">
      <c r="A16" s="70">
        <v>11</v>
      </c>
      <c r="B16" s="59" t="str">
        <f>Desciption!D89</f>
        <v>Providing &amp; Fixing of Windows &amp; Doors (Parda) of standard quality &amp; design approved by Engineer.
(MR)</v>
      </c>
      <c r="C16" s="60">
        <f>Desciption!D95</f>
        <v>320</v>
      </c>
      <c r="D16" s="60">
        <f>Desciption!K95</f>
        <v>250</v>
      </c>
      <c r="E16" s="71" t="str">
        <f>Desciption!M95</f>
        <v>P/</v>
      </c>
      <c r="F16" s="72" t="str">
        <f>Desciption!N95</f>
        <v>Sft</v>
      </c>
      <c r="G16" s="60">
        <f>Desciption!Q95</f>
        <v>80000</v>
      </c>
    </row>
    <row r="17" spans="1:7" s="61" customFormat="1" ht="75">
      <c r="A17" s="70">
        <v>12</v>
      </c>
      <c r="B17" s="59" t="str">
        <f>Desciption!D97</f>
        <v>Preparing the Surface and painting with plastic emulism of approved make (Old Surface)
(CS-1 No.05, P.69 (c))</v>
      </c>
      <c r="C17" s="60">
        <f>Desciption!D102</f>
        <v>224</v>
      </c>
      <c r="D17" s="60">
        <f>Desciption!K102</f>
        <v>2116.41</v>
      </c>
      <c r="E17" s="71" t="str">
        <f>Desciption!M102</f>
        <v>P%</v>
      </c>
      <c r="F17" s="72" t="str">
        <f>Desciption!N102</f>
        <v>Sft</v>
      </c>
      <c r="G17" s="60">
        <f>Desciption!Q102</f>
        <v>4741</v>
      </c>
    </row>
    <row r="18" spans="1:7" s="61" customFormat="1" ht="56.25">
      <c r="A18" s="70">
        <v>13</v>
      </c>
      <c r="B18" s="59" t="str">
        <f>Desciption!D104</f>
        <v>Supplying &amp; Fixing long bib col of superior quality with CP head 1/2" dia 
(CS-III No. 13(a), P.19)</v>
      </c>
      <c r="C18" s="60">
        <f>Desciption!D108</f>
        <v>4</v>
      </c>
      <c r="D18" s="60">
        <f>Desciption!K108</f>
        <v>1109.46</v>
      </c>
      <c r="E18" s="71" t="str">
        <f>Desciption!M108</f>
        <v>P/</v>
      </c>
      <c r="F18" s="72" t="str">
        <f>Desciption!N108</f>
        <v>Each</v>
      </c>
      <c r="G18" s="60">
        <f>Desciption!Q108</f>
        <v>4438</v>
      </c>
    </row>
    <row r="19" spans="1:7" s="61" customFormat="1" ht="56.25">
      <c r="A19" s="70">
        <v>14</v>
      </c>
      <c r="B19" s="59" t="str">
        <f>Desciption!D110</f>
        <v>Supplying &amp; Fixing camcealed stop col of superior quality with CP head 1/2" dia 
(CS-III No. 12(b), P.18)</v>
      </c>
      <c r="C19" s="60">
        <f>Desciption!D114</f>
        <v>3</v>
      </c>
      <c r="D19" s="60">
        <f>Desciption!K114</f>
        <v>889.46</v>
      </c>
      <c r="E19" s="71" t="str">
        <f>Desciption!M114</f>
        <v>P/</v>
      </c>
      <c r="F19" s="72" t="str">
        <f>Desciption!N114</f>
        <v>Each</v>
      </c>
      <c r="G19" s="60">
        <f>Desciption!Q114</f>
        <v>2668</v>
      </c>
    </row>
    <row r="20" spans="1:7" s="61" customFormat="1" ht="75">
      <c r="A20" s="70">
        <v>15</v>
      </c>
      <c r="B20" s="59" t="str">
        <f>Desciption!D116</f>
        <v>Supplying &amp; Fixing wash basen mixture of each superior quality with CP head 1/2" dia. 
(CS-III No. 14, P.19)</v>
      </c>
      <c r="C20" s="60">
        <f>Desciption!D120</f>
        <v>1</v>
      </c>
      <c r="D20" s="60">
        <f>Desciption!K120</f>
        <v>2882</v>
      </c>
      <c r="E20" s="71" t="str">
        <f>Desciption!M120</f>
        <v>P/</v>
      </c>
      <c r="F20" s="72" t="str">
        <f>Desciption!N120</f>
        <v>Each</v>
      </c>
      <c r="G20" s="60">
        <f>Desciption!Q120</f>
        <v>2882</v>
      </c>
    </row>
    <row r="21" spans="1:7" s="61" customFormat="1" ht="75">
      <c r="A21" s="70">
        <v>16</v>
      </c>
      <c r="B21" s="59" t="str">
        <f>Desciption!D122</f>
        <v>Supplying &amp; Fixing shower with rod of each superior quality with CP head 1/2" dia. 
(CS-III No. 15, P.19)</v>
      </c>
      <c r="C21" s="60">
        <f>Desciption!D126</f>
        <v>1</v>
      </c>
      <c r="D21" s="60">
        <f>Desciption!K126</f>
        <v>1142.24</v>
      </c>
      <c r="E21" s="71" t="str">
        <f>Desciption!M126</f>
        <v>P/</v>
      </c>
      <c r="F21" s="72" t="str">
        <f>Desciption!N126</f>
        <v>Each</v>
      </c>
      <c r="G21" s="60">
        <f>Desciption!Q126</f>
        <v>1142</v>
      </c>
    </row>
    <row r="22" spans="1:7" s="61" customFormat="1" ht="93.75">
      <c r="A22" s="70">
        <v>17</v>
      </c>
      <c r="B22" s="59" t="str">
        <f>Desciption!D128</f>
        <v>Supplying &amp; Fixing bathroom accessories set (7 pieces) i/c towel rod, brush holder, soaptary, shelf of appoved design i/c cost of screws nuts etc complete. 
(CS-I No. 23, P.19)</v>
      </c>
      <c r="C22" s="60">
        <f>Desciption!D132</f>
        <v>1</v>
      </c>
      <c r="D22" s="60">
        <f>Desciption!K132</f>
        <v>10322.4</v>
      </c>
      <c r="E22" s="71" t="str">
        <f>Desciption!M132</f>
        <v>P/</v>
      </c>
      <c r="F22" s="72" t="str">
        <f>Desciption!N132</f>
        <v>Nos.</v>
      </c>
      <c r="G22" s="60">
        <f>Desciption!Q132</f>
        <v>10322</v>
      </c>
    </row>
    <row r="23" spans="1:7" s="61" customFormat="1" ht="225">
      <c r="A23" s="70">
        <v>18</v>
      </c>
      <c r="B23" s="59" t="str">
        <f>Desciption!D134</f>
        <v>Providing &amp; Fixing squiting type white glazed eathen ware W.C pen with front flush inter &amp; complete with i/c the cost of flushing cistern with internal fitting and flush pipe with bend and making requisit number of holes in walls plinth &amp; floor far pipe connection &amp; making good in cement concrete 1:2:4 (Foreign Equilant)
"A" W.C pan 23" &amp; low level earthen ware flush tunk 3 gallon
(i) with 4" Dia CI trap. 
(CS-I No. 23, P.20)</v>
      </c>
      <c r="C23" s="60">
        <f>Desciption!D138</f>
        <v>1</v>
      </c>
      <c r="D23" s="60">
        <f>Desciption!K138</f>
        <v>5728.8</v>
      </c>
      <c r="E23" s="71" t="str">
        <f>Desciption!M138</f>
        <v>P/</v>
      </c>
      <c r="F23" s="72" t="str">
        <f>Desciption!N138</f>
        <v>Each</v>
      </c>
      <c r="G23" s="60">
        <f>Desciption!Q138</f>
        <v>5729</v>
      </c>
    </row>
    <row r="24" spans="1:7" s="61" customFormat="1" ht="131.25">
      <c r="A24" s="70">
        <v>19</v>
      </c>
      <c r="B24" s="59" t="str">
        <f>Desciption!D140</f>
        <v>Providing &amp; fixing 25" x 16" lavatary basin in white glazed earthen ware complete with &amp; i/c tga cost of W.I or C.I cantilever brackers 6: builts into wall painted white in two coats affer a primary fored etc complete. 
(CS-III No. 12, P.04)</v>
      </c>
      <c r="C24" s="60">
        <f>Desciption!D144</f>
        <v>1</v>
      </c>
      <c r="D24" s="60">
        <f>Desciption!K144</f>
        <v>4694.8</v>
      </c>
      <c r="E24" s="71" t="str">
        <f>Desciption!M144</f>
        <v>P/</v>
      </c>
      <c r="F24" s="72" t="str">
        <f>Desciption!N144</f>
        <v>Nos.</v>
      </c>
      <c r="G24" s="60">
        <f>Desciption!Q144</f>
        <v>4695</v>
      </c>
    </row>
    <row r="25" spans="1:7" ht="27.75" customHeight="1">
      <c r="A25" s="95" t="s">
        <v>52</v>
      </c>
      <c r="B25" s="96"/>
      <c r="C25" s="96"/>
      <c r="D25" s="96"/>
      <c r="E25" s="97"/>
      <c r="F25" s="69"/>
      <c r="G25" s="62">
        <f>SUM(G6:G24)</f>
        <v>954193</v>
      </c>
    </row>
    <row r="27" spans="1:7">
      <c r="A27" s="63" t="s">
        <v>53</v>
      </c>
    </row>
    <row r="29" spans="1:7">
      <c r="A29" s="63" t="s">
        <v>54</v>
      </c>
    </row>
    <row r="30" spans="1:7">
      <c r="B30" s="64"/>
      <c r="E30" s="64"/>
      <c r="F30" s="64"/>
    </row>
    <row r="31" spans="1:7">
      <c r="B31" s="65"/>
      <c r="E31" s="65"/>
      <c r="F31" s="65"/>
    </row>
    <row r="32" spans="1:7">
      <c r="D32" s="25" t="s">
        <v>10</v>
      </c>
      <c r="F32" s="25"/>
    </row>
    <row r="33" spans="1:6">
      <c r="A33" s="66"/>
      <c r="D33" s="26" t="s">
        <v>11</v>
      </c>
      <c r="F33" s="26"/>
    </row>
    <row r="34" spans="1:6">
      <c r="B34" s="64" t="s">
        <v>55</v>
      </c>
    </row>
  </sheetData>
  <mergeCells count="5">
    <mergeCell ref="A25:E25"/>
    <mergeCell ref="A1:G1"/>
    <mergeCell ref="A3:G3"/>
    <mergeCell ref="A4:G4"/>
    <mergeCell ref="E5:F5"/>
  </mergeCells>
  <pageMargins left="0.49" right="0.47" top="0.7" bottom="0.75" header="0.3" footer="0.3"/>
  <pageSetup paperSize="9" scale="8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topLeftCell="A4" workbookViewId="0">
      <selection activeCell="C16" sqref="C16"/>
    </sheetView>
  </sheetViews>
  <sheetFormatPr defaultRowHeight="18.75"/>
  <cols>
    <col min="1" max="1" width="6.28515625" style="57" customWidth="1"/>
    <col min="2" max="2" width="48.140625" style="57" customWidth="1"/>
    <col min="3" max="3" width="46.5703125" style="57" customWidth="1"/>
    <col min="4" max="16384" width="9.140625" style="57"/>
  </cols>
  <sheetData>
    <row r="1" spans="1:3" ht="31.5">
      <c r="A1" s="98" t="s">
        <v>11</v>
      </c>
      <c r="B1" s="98"/>
      <c r="C1" s="98"/>
    </row>
    <row r="2" spans="1:3">
      <c r="A2" s="57">
        <v>7</v>
      </c>
    </row>
    <row r="3" spans="1:3" ht="29.25" customHeight="1">
      <c r="A3" s="105" t="s">
        <v>74</v>
      </c>
      <c r="B3" s="105"/>
      <c r="C3" s="105"/>
    </row>
    <row r="4" spans="1:3" ht="54" customHeight="1">
      <c r="A4" s="106" t="s">
        <v>75</v>
      </c>
      <c r="B4" s="106"/>
      <c r="C4" s="106"/>
    </row>
    <row r="5" spans="1:3" s="76" customFormat="1" ht="28.5" customHeight="1">
      <c r="A5" s="73" t="s">
        <v>76</v>
      </c>
      <c r="B5" s="74" t="s">
        <v>77</v>
      </c>
      <c r="C5" s="75" t="s">
        <v>78</v>
      </c>
    </row>
    <row r="6" spans="1:3" s="76" customFormat="1" ht="73.5" customHeight="1">
      <c r="A6" s="73" t="s">
        <v>79</v>
      </c>
      <c r="B6" s="74" t="s">
        <v>80</v>
      </c>
      <c r="C6" s="77" t="str">
        <f>Desciption!B2</f>
        <v>RENOVATION OF DISTRICT ENGINEER &amp; ACCOUNT OFFICER OFFICE, DISTRICT COUNCIL THATTA</v>
      </c>
    </row>
    <row r="7" spans="1:3" s="76" customFormat="1" ht="37.5">
      <c r="A7" s="73" t="s">
        <v>81</v>
      </c>
      <c r="B7" s="78" t="s">
        <v>82</v>
      </c>
      <c r="C7" s="77" t="s">
        <v>83</v>
      </c>
    </row>
    <row r="8" spans="1:3" s="76" customFormat="1" ht="29.25" customHeight="1">
      <c r="A8" s="73" t="s">
        <v>84</v>
      </c>
      <c r="B8" s="78" t="s">
        <v>85</v>
      </c>
      <c r="C8" s="79" t="str">
        <f>Desciption!Q151&amp;"/="</f>
        <v>996600/=</v>
      </c>
    </row>
    <row r="9" spans="1:3" s="76" customFormat="1" ht="27.75" customHeight="1">
      <c r="A9" s="73" t="s">
        <v>86</v>
      </c>
      <c r="B9" s="78" t="s">
        <v>87</v>
      </c>
      <c r="C9" s="77" t="s">
        <v>109</v>
      </c>
    </row>
    <row r="10" spans="1:3" s="76" customFormat="1">
      <c r="A10" s="103" t="s">
        <v>88</v>
      </c>
      <c r="B10" s="107" t="s">
        <v>89</v>
      </c>
      <c r="C10" s="80" t="s">
        <v>90</v>
      </c>
    </row>
    <row r="11" spans="1:3" s="76" customFormat="1">
      <c r="A11" s="103"/>
      <c r="B11" s="107"/>
      <c r="C11" s="81" t="s">
        <v>91</v>
      </c>
    </row>
    <row r="12" spans="1:3" s="76" customFormat="1">
      <c r="A12" s="103" t="s">
        <v>92</v>
      </c>
      <c r="B12" s="107" t="s">
        <v>93</v>
      </c>
      <c r="C12" s="82"/>
    </row>
    <row r="13" spans="1:3" s="76" customFormat="1" ht="37.5">
      <c r="A13" s="103"/>
      <c r="B13" s="107"/>
      <c r="C13" s="81" t="s">
        <v>94</v>
      </c>
    </row>
    <row r="14" spans="1:3" s="76" customFormat="1" ht="30.75" customHeight="1">
      <c r="A14" s="73" t="s">
        <v>95</v>
      </c>
      <c r="B14" s="78" t="s">
        <v>96</v>
      </c>
      <c r="C14" s="77" t="s">
        <v>97</v>
      </c>
    </row>
    <row r="15" spans="1:3" s="76" customFormat="1" ht="34.5">
      <c r="A15" s="73" t="s">
        <v>98</v>
      </c>
      <c r="B15" s="74" t="s">
        <v>99</v>
      </c>
      <c r="C15" s="77" t="s">
        <v>110</v>
      </c>
    </row>
    <row r="16" spans="1:3" s="76" customFormat="1" ht="56.25">
      <c r="A16" s="73" t="s">
        <v>100</v>
      </c>
      <c r="B16" s="74" t="s">
        <v>101</v>
      </c>
      <c r="C16" s="77" t="s">
        <v>111</v>
      </c>
    </row>
    <row r="17" spans="1:3" s="76" customFormat="1" ht="34.5">
      <c r="A17" s="73" t="s">
        <v>102</v>
      </c>
      <c r="B17" s="74" t="s">
        <v>103</v>
      </c>
      <c r="C17" s="77" t="s">
        <v>104</v>
      </c>
    </row>
    <row r="18" spans="1:3" s="76" customFormat="1">
      <c r="A18" s="103" t="s">
        <v>105</v>
      </c>
      <c r="B18" s="104" t="s">
        <v>106</v>
      </c>
      <c r="C18" s="83" t="s">
        <v>107</v>
      </c>
    </row>
    <row r="19" spans="1:3" s="76" customFormat="1" ht="56.25">
      <c r="A19" s="103"/>
      <c r="B19" s="104"/>
      <c r="C19" s="84" t="s">
        <v>108</v>
      </c>
    </row>
    <row r="20" spans="1:3" s="76" customFormat="1">
      <c r="A20" s="73"/>
      <c r="B20" s="85"/>
      <c r="C20" s="86"/>
    </row>
    <row r="25" spans="1:3">
      <c r="C25" s="25" t="s">
        <v>10</v>
      </c>
    </row>
    <row r="26" spans="1:3">
      <c r="A26" s="66"/>
      <c r="C26" s="26" t="s">
        <v>11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  <vt:lpstr>'Schedule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2017-12-20T12:21:34Z</cp:lastPrinted>
  <dcterms:created xsi:type="dcterms:W3CDTF">2017-11-27T09:24:11Z</dcterms:created>
  <dcterms:modified xsi:type="dcterms:W3CDTF">2018-01-09T17:57:48Z</dcterms:modified>
</cp:coreProperties>
</file>