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Desciption!$A$1:$S$47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A3" i="5"/>
  <c r="D6"/>
  <c r="B6"/>
  <c r="E6" i="4" l="1"/>
  <c r="M6" s="1"/>
  <c r="G32" i="1"/>
  <c r="I12" i="2"/>
  <c r="B30" i="1"/>
  <c r="B2" i="2"/>
  <c r="O8" i="4"/>
  <c r="E8"/>
  <c r="N8"/>
  <c r="E6" i="5" s="1"/>
  <c r="I16" i="2" l="1"/>
  <c r="D8" i="4"/>
  <c r="Q8" l="1"/>
  <c r="F6" i="5" s="1"/>
  <c r="F11" s="1"/>
  <c r="C6"/>
  <c r="Q11" i="4" l="1"/>
  <c r="Q12" s="1"/>
  <c r="Q13" l="1"/>
</calcChain>
</file>

<file path=xl/sharedStrings.xml><?xml version="1.0" encoding="utf-8"?>
<sst xmlns="http://schemas.openxmlformats.org/spreadsheetml/2006/main" count="101" uniqueCount="75">
  <si>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</si>
  <si>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</si>
  <si>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</si>
  <si>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</si>
  <si>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</si>
  <si>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</si>
  <si>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</si>
  <si>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</si>
  <si>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</si>
  <si>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</si>
  <si>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</si>
  <si>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</si>
  <si>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</si>
  <si>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</si>
  <si>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</si>
  <si>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</si>
  <si>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</si>
  <si>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</si>
  <si>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Earth work embankment from borrow pits including laying in 6" layers, clod breaking ramming dressing complete, lead upto 100 ft. &amp; lift upto 5 ft. 
(Inordinary soil) Lead upto 1 Miles
(Highway Schedule P.1, Item No. 5)</t>
  </si>
  <si>
    <t>Cft.</t>
  </si>
  <si>
    <t>P%0</t>
  </si>
  <si>
    <t>Less 10% below</t>
  </si>
  <si>
    <t>Rs. (-)</t>
  </si>
  <si>
    <t>Total</t>
  </si>
  <si>
    <t>KATCHA ROAD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</si>
  <si>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</si>
  <si>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</si>
  <si>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</si>
  <si>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</si>
  <si>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</si>
  <si>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</si>
  <si>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</si>
  <si>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</si>
  <si>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</si>
  <si>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</si>
  <si>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</si>
  <si>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CONTRUCTION OF KATCHA ROAD AT VILLAGE BAKHAR CHANDIO 
DISTRICT COUNCIL THATTA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</si>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</sst>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16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7" t="s">
        <v>0</v>
      </c>
      <c r="C2" s="87"/>
      <c r="D2" s="87"/>
      <c r="E2" s="87"/>
      <c r="F2" s="87"/>
      <c r="G2" s="87"/>
      <c r="H2" s="87"/>
      <c r="I2" s="87"/>
      <c r="J2" s="87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7" t="s">
        <v>1</v>
      </c>
      <c r="C24" s="87"/>
      <c r="D24" s="87"/>
      <c r="E24" s="87"/>
      <c r="F24" s="87"/>
      <c r="G24" s="87"/>
      <c r="H24" s="87"/>
      <c r="I24" s="87"/>
      <c r="J24" s="87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8" t="s">
        <v>2</v>
      </c>
      <c r="C26" s="88"/>
      <c r="D26" s="88"/>
      <c r="E26" s="88"/>
      <c r="F26" s="88"/>
      <c r="G26" s="88"/>
      <c r="H26" s="88"/>
      <c r="I26" s="88"/>
      <c r="J26" s="88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9" t="s">
        <v>3</v>
      </c>
      <c r="C28" s="89"/>
      <c r="D28" s="89"/>
      <c r="E28" s="89"/>
      <c r="F28" s="89"/>
      <c r="G28" s="89"/>
      <c r="H28" s="89"/>
      <c r="I28" s="89"/>
      <c r="J28" s="89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0" t="str">
        <f>Desciption!B2</f>
        <v>CONTRUCTION OF KATCHA ROAD AT VILLAGE BAKHAR CHANDIO 
DISTRICT COUNCIL THATTA</v>
      </c>
      <c r="C30" s="90"/>
      <c r="D30" s="90"/>
      <c r="E30" s="90"/>
      <c r="F30" s="90"/>
      <c r="G30" s="90"/>
      <c r="H30" s="90"/>
      <c r="I30" s="90"/>
      <c r="J30" s="90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7"/>
      <c r="C32" s="57" t="s">
        <v>16</v>
      </c>
      <c r="D32" s="57"/>
      <c r="E32" s="57"/>
      <c r="F32" s="57"/>
      <c r="G32" s="86">
        <f>Desciption!Q14</f>
        <v>1000000</v>
      </c>
      <c r="H32" s="86"/>
      <c r="I32" s="57" t="s">
        <v>12</v>
      </c>
      <c r="J32" s="57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4" zoomScaleSheetLayoutView="70" workbookViewId="0">
      <selection activeCell="I13" sqref="I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1" t="str">
        <f>Desciption!B2</f>
        <v>CONTRUCTION OF KATCHA ROAD AT VILLAGE BAKHAR CHANDIO 
DISTRICT COUNCIL THATTA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2" t="s">
        <v>4</v>
      </c>
      <c r="C8" s="92"/>
      <c r="D8" s="92"/>
      <c r="E8" s="92"/>
      <c r="F8" s="92"/>
      <c r="G8" s="92"/>
      <c r="H8" s="92"/>
      <c r="I8" s="92"/>
      <c r="J8" s="92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24</v>
      </c>
      <c r="E12" s="5"/>
      <c r="F12" s="5"/>
      <c r="G12" s="20" t="s">
        <v>6</v>
      </c>
      <c r="H12" s="21" t="s">
        <v>11</v>
      </c>
      <c r="I12" s="30">
        <f>Desciption!Q14</f>
        <v>1000000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1000000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8"/>
  <sheetViews>
    <sheetView showGridLines="0" view="pageLayout" topLeftCell="A7" zoomScale="115" zoomScaleSheetLayoutView="100" zoomScalePageLayoutView="115" workbookViewId="0">
      <selection activeCell="M8" sqref="M8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140625" bestFit="1" customWidth="1"/>
    <col min="5" max="5" width="6.4257812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9.5703125" customWidth="1"/>
    <col min="12" max="12" width="3.5703125" customWidth="1"/>
    <col min="13" max="13" width="12.140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" customHeight="1">
      <c r="A2" s="4"/>
      <c r="B2" s="91" t="s">
        <v>36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74.25" customHeight="1">
      <c r="A4" s="31"/>
      <c r="B4" s="25">
        <v>1</v>
      </c>
      <c r="C4" s="24"/>
      <c r="D4" s="93" t="s">
        <v>18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37"/>
      <c r="R4" s="38"/>
      <c r="S4" s="32"/>
    </row>
    <row r="5" spans="1:19" s="33" customFormat="1" ht="17.25">
      <c r="A5" s="31"/>
      <c r="B5" s="25"/>
      <c r="C5" s="24"/>
      <c r="D5" s="45"/>
      <c r="E5" s="45"/>
      <c r="F5" s="45"/>
      <c r="G5" s="45"/>
      <c r="H5" s="46"/>
      <c r="I5" s="46"/>
      <c r="J5" s="46"/>
      <c r="K5" s="46"/>
      <c r="L5" s="46"/>
      <c r="M5" s="46"/>
      <c r="N5" s="46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9"/>
      <c r="E6" s="54">
        <f>1639*2</f>
        <v>3278</v>
      </c>
      <c r="F6" s="26" t="s">
        <v>13</v>
      </c>
      <c r="G6" s="49">
        <v>18</v>
      </c>
      <c r="H6" s="26" t="s">
        <v>13</v>
      </c>
      <c r="I6" s="58">
        <v>3</v>
      </c>
      <c r="J6" s="26"/>
      <c r="K6" s="26" t="s">
        <v>6</v>
      </c>
      <c r="L6" s="26"/>
      <c r="M6" s="49">
        <f t="shared" ref="M6" si="0">E6*G6*I6</f>
        <v>177012</v>
      </c>
      <c r="N6" s="55" t="s">
        <v>19</v>
      </c>
      <c r="O6" s="26"/>
      <c r="P6" s="26"/>
      <c r="Q6" s="44"/>
      <c r="R6" s="26"/>
      <c r="S6" s="32"/>
    </row>
    <row r="7" spans="1:19" s="33" customFormat="1" ht="17.25">
      <c r="A7" s="31"/>
      <c r="B7" s="25"/>
      <c r="C7" s="24"/>
      <c r="D7" s="46"/>
      <c r="E7" s="46"/>
      <c r="F7" s="45"/>
      <c r="G7" s="45"/>
      <c r="H7" s="46"/>
      <c r="I7" s="46"/>
      <c r="J7" s="46"/>
      <c r="K7" s="46"/>
      <c r="L7" s="46"/>
      <c r="M7" s="46"/>
      <c r="N7" s="46"/>
      <c r="O7" s="26"/>
      <c r="P7" s="26"/>
      <c r="Q7" s="44"/>
      <c r="R7" s="26"/>
      <c r="S7" s="32"/>
    </row>
    <row r="8" spans="1:19" s="33" customFormat="1" ht="17.25">
      <c r="A8" s="31"/>
      <c r="B8" s="25"/>
      <c r="C8" s="36" t="s">
        <v>17</v>
      </c>
      <c r="D8" s="48">
        <f>SUM(M6:M7)</f>
        <v>177012</v>
      </c>
      <c r="E8" s="26" t="str">
        <f>N6</f>
        <v>Cft.</v>
      </c>
      <c r="F8" s="26"/>
      <c r="G8" s="26"/>
      <c r="H8" s="26"/>
      <c r="I8" s="47"/>
      <c r="J8" s="50" t="s">
        <v>14</v>
      </c>
      <c r="K8" s="49">
        <v>6278.37</v>
      </c>
      <c r="L8" s="26"/>
      <c r="M8" s="50" t="s">
        <v>20</v>
      </c>
      <c r="N8" s="55" t="str">
        <f>N6</f>
        <v>Cft.</v>
      </c>
      <c r="O8" s="56">
        <f>IF(M8="P%",100,IF(M8="P%0",1000,1))</f>
        <v>1000</v>
      </c>
      <c r="P8" s="52" t="s">
        <v>11</v>
      </c>
      <c r="Q8" s="51">
        <f>ROUND(SUM(D8*K8)/O8,0)</f>
        <v>1111347</v>
      </c>
      <c r="R8" s="53" t="s">
        <v>12</v>
      </c>
      <c r="S8" s="32"/>
    </row>
    <row r="9" spans="1:19" s="33" customFormat="1" ht="17.25">
      <c r="A9" s="31"/>
      <c r="B9" s="25"/>
      <c r="C9" s="24"/>
      <c r="D9" s="43"/>
      <c r="E9" s="43"/>
      <c r="F9" s="43"/>
      <c r="G9" s="43"/>
      <c r="H9" s="24"/>
      <c r="I9" s="24"/>
      <c r="J9" s="24"/>
      <c r="K9" s="24"/>
      <c r="L9" s="24"/>
      <c r="M9" s="24"/>
      <c r="N9" s="24"/>
      <c r="O9" s="35"/>
      <c r="P9" s="36"/>
      <c r="Q9" s="37"/>
      <c r="R9" s="38"/>
      <c r="S9" s="32"/>
    </row>
    <row r="10" spans="1:19" s="33" customFormat="1" ht="18" thickBot="1">
      <c r="A10" s="31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2"/>
    </row>
    <row r="11" spans="1:19" s="33" customFormat="1" ht="18.75" thickTop="1" thickBot="1">
      <c r="A11" s="31"/>
      <c r="B11" s="24"/>
      <c r="C11" s="24"/>
      <c r="D11" s="34"/>
      <c r="E11" s="34"/>
      <c r="F11" s="34"/>
      <c r="G11" s="34"/>
      <c r="H11" s="24"/>
      <c r="I11" s="24"/>
      <c r="J11" s="24"/>
      <c r="K11" s="24"/>
      <c r="L11" s="24"/>
      <c r="M11" s="24"/>
      <c r="N11" s="39" t="s">
        <v>7</v>
      </c>
      <c r="O11" s="39"/>
      <c r="P11" s="40" t="s">
        <v>11</v>
      </c>
      <c r="Q11" s="41">
        <f>SUM(Q8:Q10)</f>
        <v>1111347</v>
      </c>
      <c r="R11" s="42" t="s">
        <v>12</v>
      </c>
      <c r="S11" s="32"/>
    </row>
    <row r="12" spans="1:19" s="33" customFormat="1" ht="18.75" thickTop="1" thickBot="1">
      <c r="A12" s="31"/>
      <c r="B12" s="24"/>
      <c r="C12" s="24"/>
      <c r="D12" s="34"/>
      <c r="E12" s="34"/>
      <c r="F12" s="34"/>
      <c r="G12" s="34"/>
      <c r="H12" s="24"/>
      <c r="I12" s="24"/>
      <c r="J12" s="24"/>
      <c r="K12" s="24"/>
      <c r="L12" s="34" t="s">
        <v>21</v>
      </c>
      <c r="M12" s="24"/>
      <c r="N12" s="39"/>
      <c r="O12" s="39"/>
      <c r="P12" s="40" t="s">
        <v>22</v>
      </c>
      <c r="Q12" s="41">
        <f>Q11*10%</f>
        <v>111134.70000000001</v>
      </c>
      <c r="R12" s="42" t="s">
        <v>12</v>
      </c>
      <c r="S12" s="32"/>
    </row>
    <row r="13" spans="1:19" s="33" customFormat="1" ht="18.75" thickTop="1" thickBo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9" t="s">
        <v>23</v>
      </c>
      <c r="O13" s="39"/>
      <c r="P13" s="40" t="s">
        <v>11</v>
      </c>
      <c r="Q13" s="41">
        <f>Q11-Q12</f>
        <v>1000212.3</v>
      </c>
      <c r="R13" s="42" t="s">
        <v>12</v>
      </c>
      <c r="S13" s="32"/>
    </row>
    <row r="14" spans="1:19" s="33" customFormat="1" ht="18.75" thickTop="1" thickBot="1">
      <c r="A14" s="31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9" t="s">
        <v>15</v>
      </c>
      <c r="O14" s="39"/>
      <c r="P14" s="40" t="s">
        <v>11</v>
      </c>
      <c r="Q14" s="41">
        <v>1000000</v>
      </c>
      <c r="R14" s="42" t="s">
        <v>12</v>
      </c>
      <c r="S14" s="32"/>
    </row>
    <row r="15" spans="1:19" s="33" customFormat="1" ht="18" thickTop="1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2"/>
    </row>
    <row r="16" spans="1:19" s="33" customFormat="1" ht="17.25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7.25">
      <c r="A17" s="3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2"/>
    </row>
    <row r="18" spans="1:19" s="33" customFormat="1" ht="17.25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2"/>
    </row>
    <row r="19" spans="1:19" s="33" customFormat="1" ht="17.25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2"/>
    </row>
    <row r="20" spans="1:19" s="33" customFormat="1" ht="17.25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2"/>
    </row>
    <row r="21" spans="1:19" s="33" customFormat="1" ht="17.25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s="33" customFormat="1" ht="17.25">
      <c r="A24" s="31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2"/>
    </row>
    <row r="25" spans="1:19" s="33" customFormat="1" ht="17.25">
      <c r="A25" s="31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2"/>
    </row>
    <row r="26" spans="1:19" ht="17.25">
      <c r="A26" s="4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6"/>
    </row>
    <row r="27" spans="1:19" ht="17.25">
      <c r="A27" s="4"/>
      <c r="B27" s="5"/>
      <c r="C27" s="5"/>
      <c r="D27" s="25"/>
      <c r="E27" s="25" t="s">
        <v>8</v>
      </c>
      <c r="F27" s="25"/>
      <c r="G27" s="25"/>
      <c r="N27" s="5"/>
      <c r="O27" s="5"/>
      <c r="P27" s="25" t="s">
        <v>9</v>
      </c>
      <c r="Q27" s="25"/>
      <c r="R27" s="5"/>
      <c r="S27" s="6"/>
    </row>
    <row r="28" spans="1:19" ht="17.25">
      <c r="A28" s="4"/>
      <c r="B28" s="5"/>
      <c r="C28" s="5"/>
      <c r="D28" s="26"/>
      <c r="E28" s="26" t="s">
        <v>10</v>
      </c>
      <c r="F28" s="26"/>
      <c r="G28" s="26"/>
      <c r="N28" s="5"/>
      <c r="O28" s="5"/>
      <c r="P28" s="26" t="s">
        <v>10</v>
      </c>
      <c r="Q28" s="26"/>
      <c r="R28" s="5"/>
      <c r="S28" s="6"/>
    </row>
    <row r="29" spans="1:19" ht="17.25">
      <c r="A29" s="4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7"/>
      <c r="Q29" s="27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"/>
    </row>
    <row r="46" spans="1:19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6"/>
    </row>
    <row r="47" spans="1:19" ht="15.75" thickBo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2"/>
    </row>
    <row r="48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87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F6" sqref="F6"/>
    </sheetView>
  </sheetViews>
  <sheetFormatPr defaultRowHeight="18.75"/>
  <cols>
    <col min="1" max="1" width="6.28515625" style="60" customWidth="1"/>
    <col min="2" max="2" width="48.28515625" style="60" customWidth="1"/>
    <col min="3" max="3" width="13.5703125" style="60" bestFit="1" customWidth="1"/>
    <col min="4" max="4" width="10.5703125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94" t="s">
        <v>10</v>
      </c>
      <c r="B1" s="94"/>
      <c r="C1" s="94"/>
      <c r="D1" s="94"/>
      <c r="E1" s="94"/>
      <c r="F1" s="94"/>
    </row>
    <row r="3" spans="1:6" ht="64.5" customHeight="1">
      <c r="A3" s="95" t="str">
        <f>"Name of Work: "&amp;Desciption!B2</f>
        <v>Name of Work: CONTRUCTION OF KATCHA ROAD AT VILLAGE BAKHAR CHANDIO 
DISTRICT COUNCIL THATTA</v>
      </c>
      <c r="B3" s="95"/>
      <c r="C3" s="95"/>
      <c r="D3" s="95"/>
      <c r="E3" s="95"/>
      <c r="F3" s="95"/>
    </row>
    <row r="4" spans="1:6" ht="27.75" customHeight="1">
      <c r="A4" s="96" t="s">
        <v>25</v>
      </c>
      <c r="B4" s="96"/>
      <c r="C4" s="96"/>
      <c r="D4" s="96"/>
      <c r="E4" s="96"/>
      <c r="F4" s="96"/>
    </row>
    <row r="5" spans="1:6">
      <c r="A5" s="61" t="s">
        <v>26</v>
      </c>
      <c r="B5" s="61" t="s">
        <v>27</v>
      </c>
      <c r="C5" s="61" t="s">
        <v>28</v>
      </c>
      <c r="D5" s="61" t="s">
        <v>29</v>
      </c>
      <c r="E5" s="61" t="s">
        <v>30</v>
      </c>
      <c r="F5" s="61" t="s">
        <v>31</v>
      </c>
    </row>
    <row r="6" spans="1:6" s="66" customFormat="1" ht="112.5">
      <c r="A6" s="62">
        <v>1</v>
      </c>
      <c r="B6" s="63" t="str">
        <f>Desciption!D4</f>
        <v>Earth work embankment from borrow pits including laying in 6" layers, clod breaking ramming dressing complete, lead upto 100 ft. &amp; lift upto 5 ft. 
(Inordinary soil) Lead upto 1 Miles
(Highway Schedule P.1, Item No. 5)</v>
      </c>
      <c r="C6" s="64">
        <f>Desciption!D8</f>
        <v>177012</v>
      </c>
      <c r="D6" s="64">
        <f>Desciption!K8</f>
        <v>6278.37</v>
      </c>
      <c r="E6" s="63" t="str">
        <f>Desciption!M8&amp;Desciption!N8</f>
        <v>P%0Cft.</v>
      </c>
      <c r="F6" s="65">
        <f>Desciption!Q8</f>
        <v>1111347</v>
      </c>
    </row>
    <row r="7" spans="1:6" s="66" customFormat="1">
      <c r="A7" s="63"/>
      <c r="B7" s="63"/>
      <c r="C7" s="63"/>
      <c r="D7" s="63"/>
      <c r="E7" s="63"/>
      <c r="F7" s="65"/>
    </row>
    <row r="8" spans="1:6" s="66" customFormat="1">
      <c r="A8" s="63"/>
      <c r="B8" s="63"/>
      <c r="C8" s="63"/>
      <c r="D8" s="63"/>
      <c r="E8" s="63"/>
      <c r="F8" s="65"/>
    </row>
    <row r="9" spans="1:6" s="66" customFormat="1">
      <c r="A9" s="63"/>
      <c r="B9" s="63"/>
      <c r="C9" s="63"/>
      <c r="D9" s="63"/>
      <c r="E9" s="63"/>
      <c r="F9" s="65"/>
    </row>
    <row r="10" spans="1:6" s="66" customFormat="1">
      <c r="A10" s="63"/>
      <c r="B10" s="63"/>
      <c r="C10" s="63"/>
      <c r="D10" s="63"/>
      <c r="E10" s="63"/>
      <c r="F10" s="65"/>
    </row>
    <row r="11" spans="1:6" ht="27.75" customHeight="1">
      <c r="A11" s="97" t="s">
        <v>32</v>
      </c>
      <c r="B11" s="98"/>
      <c r="C11" s="98"/>
      <c r="D11" s="98"/>
      <c r="E11" s="99"/>
      <c r="F11" s="67">
        <f>SUM(F6:F10)</f>
        <v>1111347</v>
      </c>
    </row>
    <row r="14" spans="1:6">
      <c r="A14" s="68" t="s">
        <v>33</v>
      </c>
    </row>
    <row r="16" spans="1:6">
      <c r="A16" s="68" t="s">
        <v>34</v>
      </c>
    </row>
    <row r="17" spans="1:5">
      <c r="B17" s="69"/>
      <c r="E17" s="69"/>
    </row>
    <row r="18" spans="1:5">
      <c r="B18" s="70"/>
      <c r="E18" s="70"/>
    </row>
    <row r="19" spans="1:5">
      <c r="E19" s="25" t="s">
        <v>9</v>
      </c>
    </row>
    <row r="20" spans="1:5">
      <c r="A20" s="71"/>
      <c r="E20" s="26" t="s">
        <v>10</v>
      </c>
    </row>
    <row r="21" spans="1:5">
      <c r="B21" s="69" t="s">
        <v>35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10" workbookViewId="0">
      <selection activeCell="D16" sqref="D16"/>
    </sheetView>
  </sheetViews>
  <sheetFormatPr defaultRowHeight="18.75"/>
  <cols>
    <col min="1" max="1" width="6.28515625" style="60" customWidth="1"/>
    <col min="2" max="2" width="48.140625" style="60" customWidth="1"/>
    <col min="3" max="3" width="46.5703125" style="60" customWidth="1"/>
    <col min="4" max="16384" width="9.140625" style="60"/>
  </cols>
  <sheetData>
    <row r="1" spans="1:3" ht="31.5">
      <c r="A1" s="94" t="s">
        <v>10</v>
      </c>
      <c r="B1" s="94"/>
      <c r="C1" s="94"/>
    </row>
    <row r="2" spans="1:3">
      <c r="A2" s="60">
        <v>2</v>
      </c>
    </row>
    <row r="3" spans="1:3" ht="29.25" customHeight="1">
      <c r="A3" s="102" t="s">
        <v>37</v>
      </c>
      <c r="B3" s="102"/>
      <c r="C3" s="102"/>
    </row>
    <row r="4" spans="1:3" ht="54" customHeight="1">
      <c r="A4" s="103" t="s">
        <v>38</v>
      </c>
      <c r="B4" s="103"/>
      <c r="C4" s="103"/>
    </row>
    <row r="5" spans="1:3" s="75" customFormat="1" ht="28.5" customHeight="1">
      <c r="A5" s="72" t="s">
        <v>39</v>
      </c>
      <c r="B5" s="73" t="s">
        <v>40</v>
      </c>
      <c r="C5" s="74" t="s">
        <v>41</v>
      </c>
    </row>
    <row r="6" spans="1:3" s="75" customFormat="1" ht="75" customHeight="1">
      <c r="A6" s="72" t="s">
        <v>42</v>
      </c>
      <c r="B6" s="73" t="s">
        <v>43</v>
      </c>
      <c r="C6" s="76" t="str">
        <f>Desciption!B2</f>
        <v>CONTRUCTION OF KATCHA ROAD AT VILLAGE BAKHAR CHANDIO 
DISTRICT COUNCIL THATTA</v>
      </c>
    </row>
    <row r="7" spans="1:3" s="75" customFormat="1" ht="37.5">
      <c r="A7" s="72" t="s">
        <v>44</v>
      </c>
      <c r="B7" s="77" t="s">
        <v>45</v>
      </c>
      <c r="C7" s="76" t="s">
        <v>46</v>
      </c>
    </row>
    <row r="8" spans="1:3" s="75" customFormat="1" ht="29.25" customHeight="1">
      <c r="A8" s="72" t="s">
        <v>47</v>
      </c>
      <c r="B8" s="77" t="s">
        <v>48</v>
      </c>
      <c r="C8" s="78" t="str">
        <f>Desciption!Q14&amp;"/="</f>
        <v>1000000/=</v>
      </c>
    </row>
    <row r="9" spans="1:3" s="75" customFormat="1" ht="27.75" customHeight="1">
      <c r="A9" s="72" t="s">
        <v>49</v>
      </c>
      <c r="B9" s="77" t="s">
        <v>50</v>
      </c>
      <c r="C9" s="76" t="s">
        <v>72</v>
      </c>
    </row>
    <row r="10" spans="1:3" s="75" customFormat="1">
      <c r="A10" s="100" t="s">
        <v>51</v>
      </c>
      <c r="B10" s="104" t="s">
        <v>52</v>
      </c>
      <c r="C10" s="79" t="s">
        <v>53</v>
      </c>
    </row>
    <row r="11" spans="1:3" s="75" customFormat="1">
      <c r="A11" s="100"/>
      <c r="B11" s="104"/>
      <c r="C11" s="80" t="s">
        <v>54</v>
      </c>
    </row>
    <row r="12" spans="1:3" s="75" customFormat="1">
      <c r="A12" s="100" t="s">
        <v>55</v>
      </c>
      <c r="B12" s="104" t="s">
        <v>56</v>
      </c>
      <c r="C12" s="81"/>
    </row>
    <row r="13" spans="1:3" s="75" customFormat="1" ht="37.5">
      <c r="A13" s="100"/>
      <c r="B13" s="104"/>
      <c r="C13" s="80" t="s">
        <v>57</v>
      </c>
    </row>
    <row r="14" spans="1:3" s="75" customFormat="1" ht="30.75" customHeight="1">
      <c r="A14" s="72" t="s">
        <v>58</v>
      </c>
      <c r="B14" s="77" t="s">
        <v>59</v>
      </c>
      <c r="C14" s="76" t="s">
        <v>60</v>
      </c>
    </row>
    <row r="15" spans="1:3" s="75" customFormat="1" ht="34.5">
      <c r="A15" s="72" t="s">
        <v>61</v>
      </c>
      <c r="B15" s="73" t="s">
        <v>62</v>
      </c>
      <c r="C15" s="76" t="s">
        <v>73</v>
      </c>
    </row>
    <row r="16" spans="1:3" s="75" customFormat="1" ht="56.25">
      <c r="A16" s="72" t="s">
        <v>63</v>
      </c>
      <c r="B16" s="73" t="s">
        <v>64</v>
      </c>
      <c r="C16" s="76" t="s">
        <v>74</v>
      </c>
    </row>
    <row r="17" spans="1:3" s="75" customFormat="1" ht="34.5">
      <c r="A17" s="72" t="s">
        <v>65</v>
      </c>
      <c r="B17" s="73" t="s">
        <v>66</v>
      </c>
      <c r="C17" s="76" t="s">
        <v>67</v>
      </c>
    </row>
    <row r="18" spans="1:3" s="75" customFormat="1">
      <c r="A18" s="100" t="s">
        <v>68</v>
      </c>
      <c r="B18" s="101" t="s">
        <v>69</v>
      </c>
      <c r="C18" s="82" t="s">
        <v>70</v>
      </c>
    </row>
    <row r="19" spans="1:3" s="75" customFormat="1" ht="56.25">
      <c r="A19" s="100"/>
      <c r="B19" s="101"/>
      <c r="C19" s="83" t="s">
        <v>71</v>
      </c>
    </row>
    <row r="20" spans="1:3" s="75" customFormat="1">
      <c r="A20" s="72"/>
      <c r="B20" s="84"/>
      <c r="C20" s="85"/>
    </row>
    <row r="25" spans="1:3">
      <c r="C25" s="25" t="s">
        <v>9</v>
      </c>
    </row>
    <row r="26" spans="1:3">
      <c r="A26" s="7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2017-12-19T12:56:28Z</cp:lastPrinted>
  <dcterms:created xsi:type="dcterms:W3CDTF">2017-11-27T09:24:11Z</dcterms:created>
  <dcterms:modified xsi:type="dcterms:W3CDTF">2018-01-09T17:50:32Z</dcterms:modified>
</cp:coreProperties>
</file>