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4"/>
  </bookViews>
  <sheets>
    <sheet name="Title Page" sheetId="1" r:id="rId1"/>
    <sheet name="Abstract" sheetId="2" r:id="rId2"/>
    <sheet name="Desciption" sheetId="4" r:id="rId3"/>
    <sheet name="Schedule (B)" sheetId="5" r:id="rId4"/>
    <sheet name="BIDDING DATA" sheetId="6" r:id="rId5"/>
  </sheets>
  <definedNames>
    <definedName name="_xlnm.Print_Area" localSheetId="1">Abstract!$A$1:$K$44</definedName>
    <definedName name="_xlnm.Print_Area" localSheetId="2">Desciption!$A$1:$S$80</definedName>
    <definedName name="_xlnm.Print_Titles" localSheetId="4">'BIDDING DATA'!#REF!</definedName>
  </definedNames>
  <calcPr calcId="125725"/>
</workbook>
</file>

<file path=xl/calcChain.xml><?xml version="1.0" encoding="utf-8"?>
<calcChain xmlns="http://schemas.openxmlformats.org/spreadsheetml/2006/main">
  <c r="C8" i="6"/>
  <c r="C6"/>
  <c r="E10" i="5"/>
  <c r="E9"/>
  <c r="E8"/>
  <c r="E7"/>
  <c r="E6"/>
  <c r="E5"/>
  <c r="D10"/>
  <c r="D9"/>
  <c r="D8"/>
  <c r="D7"/>
  <c r="D6"/>
  <c r="D5"/>
  <c r="B10" l="1"/>
  <c r="B9"/>
  <c r="B8"/>
  <c r="B7"/>
  <c r="B6"/>
  <c r="M43" i="4"/>
  <c r="O45"/>
  <c r="N45"/>
  <c r="F10" i="5" s="1"/>
  <c r="E45" i="4"/>
  <c r="D45"/>
  <c r="C10" i="5" s="1"/>
  <c r="O32" i="4"/>
  <c r="N32"/>
  <c r="F9" i="5" s="1"/>
  <c r="E32" i="4"/>
  <c r="M30"/>
  <c r="D32" s="1"/>
  <c r="C9" i="5" s="1"/>
  <c r="O26" i="4"/>
  <c r="N26"/>
  <c r="F8" i="5" s="1"/>
  <c r="E26" i="4"/>
  <c r="M24"/>
  <c r="D26" s="1"/>
  <c r="M18"/>
  <c r="O20"/>
  <c r="N20"/>
  <c r="F7" i="5" s="1"/>
  <c r="E20" i="4"/>
  <c r="D20"/>
  <c r="C7" i="5" s="1"/>
  <c r="M12" i="4"/>
  <c r="O14"/>
  <c r="N14"/>
  <c r="F6" i="5" s="1"/>
  <c r="E14" i="4"/>
  <c r="D14"/>
  <c r="C6" i="5" s="1"/>
  <c r="M6" i="4"/>
  <c r="A2" i="5"/>
  <c r="B5"/>
  <c r="Q26" i="4" l="1"/>
  <c r="G8" i="5" s="1"/>
  <c r="C8"/>
  <c r="Q32" i="4"/>
  <c r="G9" i="5" s="1"/>
  <c r="Q45" i="4"/>
  <c r="G10" i="5" s="1"/>
  <c r="Q20" i="4"/>
  <c r="G7" i="5" s="1"/>
  <c r="Q14" i="4"/>
  <c r="G6" i="5" s="1"/>
  <c r="G32" i="1"/>
  <c r="I12" i="2"/>
  <c r="B30" i="1"/>
  <c r="B2" i="2"/>
  <c r="O8" i="4"/>
  <c r="E8"/>
  <c r="N8"/>
  <c r="F5" i="5" s="1"/>
  <c r="I16" i="2" l="1"/>
  <c r="D8" i="4"/>
  <c r="Q8" l="1"/>
  <c r="C5" i="5"/>
  <c r="G5" l="1"/>
  <c r="Q49" i="4"/>
  <c r="G11" i="5"/>
  <c r="M50" i="4"/>
  <c r="Q50" s="1"/>
  <c r="Q52" l="1"/>
</calcChain>
</file>

<file path=xl/sharedStrings.xml><?xml version="1.0" encoding="utf-8"?>
<sst xmlns="http://schemas.openxmlformats.org/spreadsheetml/2006/main" count="151" uniqueCount="89">
  <si>
    <t>OFFICE OF THE</t>
  </si>
  <si>
    <t>THATTA</t>
  </si>
  <si>
    <t>DETAILED WORKING ESTIMATE</t>
  </si>
  <si>
    <t>FOR</t>
  </si>
  <si>
    <t>GENERAL ABSTRACT OF COST</t>
  </si>
  <si>
    <t>“A”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</si>
  <si>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</si>
  <si>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</si>
  <si>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</si>
  <si>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</si>
  <si>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</si>
  <si>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</si>
  <si>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</si>
  <si>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</si>
  <si>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</si>
  <si>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Say</t>
  </si>
  <si>
    <t>ESTIMATE COST RS.-----------</t>
  </si>
  <si>
    <t>Qty.</t>
  </si>
  <si>
    <t>Cft.</t>
  </si>
  <si>
    <t>P%0</t>
  </si>
  <si>
    <t>Total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</si>
  <si>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</si>
  <si>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</si>
  <si>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</si>
  <si>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</si>
  <si>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</si>
  <si>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</si>
  <si>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</si>
  <si>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</si>
  <si>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>--------------------- %  above/below on the rates of CSR.</t>
  </si>
  <si>
    <t xml:space="preserve"> Total (A)In words</t>
  </si>
  <si>
    <t xml:space="preserve"> CONTRACTOR</t>
  </si>
  <si>
    <t>PROVIDING LAYING SEWERAGE LINE AT VAR CITY (BALANCE WORK)
DISTRICT COUNCIL THATTA</t>
  </si>
  <si>
    <t>Excavation for pipe line in freches and pits in all kind of soils of murum i/c trimming &amp; dressing sides to true alignment etc complete
(PH Sch: P/62, Item: 5)</t>
  </si>
  <si>
    <t>3+4</t>
  </si>
  <si>
    <t>Providing laying RCC Pipes &amp; collars of Class "B" and fixing in trench i/c cutting, fitting and jointing with max phalt composition and cement mortar (1:1) i/c testing with water to a head of 22.5 meter or 75 ft.
(PH Sch: P/15 Item: 2(e))</t>
  </si>
  <si>
    <t>Rft.</t>
  </si>
  <si>
    <t>P/</t>
  </si>
  <si>
    <t>Refilling the excavate staff in trenches 6" thick layer i/c watering ramming to full compaction etc complete. 
(PH Sch: P/77, Item: 24)</t>
  </si>
  <si>
    <t>Same Qty Item No. 1</t>
  </si>
  <si>
    <t>5250x90</t>
  </si>
  <si>
    <t>Construction of manhole or inspection chamber for 4 ft dia and 5ft in depth with circular sewer with wall c.c 1:2:4 width 9" thick i/c centering and fixing C.I manhole frame without RCC manhole cover etc complete
as per specification</t>
  </si>
  <si>
    <t>Nos.</t>
  </si>
  <si>
    <t>Manufacturing and supplying RCC manhole covers cast in 1:2:4 concrete ratio 3" deep at center to center reinforcement with 3/8" dia for steel bars at 4" center to center etc complete.
(W/S Sch: P/27, Item: 1)</t>
  </si>
  <si>
    <t>Each</t>
  </si>
  <si>
    <t>Add or deduct for depth of manhole above or beyond &amp; add</t>
  </si>
  <si>
    <t>Xft.</t>
  </si>
  <si>
    <t>Add: 20% above except Item No. 4 &amp; 6</t>
  </si>
  <si>
    <t>Rs. (+)</t>
  </si>
  <si>
    <t>Carriage</t>
  </si>
  <si>
    <t>SEWERAGE LINE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</si>
  <si>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</si>
  <si>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</si>
  <si>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</si>
  <si>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</si>
  <si>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</si>
  <si>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</si>
  <si>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</si>
  <si>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</si>
  <si>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</si>
  <si>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</si>
  <si>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</si>
  <si>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</si>
  <si>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</si>
  <si>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</si>
  <si>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</si>
  <si>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</si>
  <si>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</si>
  <si>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</si>
  <si>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</si>
  <si>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</si>
  <si>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</si>
  <si>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</si>
  <si>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</si>
  <si>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</si>
  <si>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</si>
  <si>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</si>
  <si>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</si>
  <si>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</si>
  <si>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</si>
  <si>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</si>
  <si>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</si>
  <si>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</si>
  <si>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</si>
  <si>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</si>
  <si>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</si>
  <si>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11,000/-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</si>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</sst>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3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13" fillId="0" borderId="10" xfId="1" applyNumberFormat="1" applyFont="1" applyBorder="1"/>
    <xf numFmtId="164" fontId="9" fillId="0" borderId="0" xfId="1" applyNumberFormat="1" applyFont="1" applyBorder="1" applyAlignment="1">
      <alignment horizontal="right"/>
    </xf>
    <xf numFmtId="0" fontId="11" fillId="0" borderId="0" xfId="0" applyFont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2" fillId="0" borderId="10" xfId="0" applyFont="1" applyBorder="1"/>
    <xf numFmtId="0" fontId="12" fillId="0" borderId="10" xfId="0" applyFont="1" applyBorder="1" applyAlignment="1">
      <alignment horizontal="right"/>
    </xf>
    <xf numFmtId="164" fontId="12" fillId="0" borderId="10" xfId="1" applyNumberFormat="1" applyFont="1" applyBorder="1"/>
    <xf numFmtId="0" fontId="12" fillId="0" borderId="10" xfId="0" applyFont="1" applyBorder="1" applyAlignment="1">
      <alignment horizontal="left"/>
    </xf>
    <xf numFmtId="0" fontId="11" fillId="0" borderId="0" xfId="0" applyFont="1" applyBorder="1" applyAlignment="1"/>
    <xf numFmtId="164" fontId="11" fillId="0" borderId="0" xfId="1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1" fillId="0" borderId="0" xfId="0" quotePrefix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2" fontId="11" fillId="0" borderId="0" xfId="0" applyNumberFormat="1" applyFont="1" applyBorder="1" applyAlignment="1">
      <alignment horizontal="left" vertical="center"/>
    </xf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 indent="4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indent="1"/>
    </xf>
    <xf numFmtId="2" fontId="19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right"/>
    </xf>
    <xf numFmtId="0" fontId="18" fillId="0" borderId="14" xfId="0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vertical="center" wrapText="1"/>
    </xf>
    <xf numFmtId="2" fontId="9" fillId="0" borderId="14" xfId="0" applyNumberFormat="1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2" fontId="20" fillId="0" borderId="0" xfId="0" applyNumberFormat="1" applyFont="1" applyBorder="1" applyAlignment="1">
      <alignment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10" fillId="0" borderId="16" xfId="0" quotePrefix="1" applyFont="1" applyBorder="1" applyAlignment="1">
      <alignment vertical="center" wrapText="1"/>
    </xf>
    <xf numFmtId="0" fontId="10" fillId="0" borderId="16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justify" vertical="top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20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25" zoomScaleSheetLayoutView="85" workbookViewId="0">
      <selection activeCell="B30" sqref="B30:J30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88" t="s">
        <v>0</v>
      </c>
      <c r="C2" s="88"/>
      <c r="D2" s="88"/>
      <c r="E2" s="88"/>
      <c r="F2" s="88"/>
      <c r="G2" s="88"/>
      <c r="H2" s="88"/>
      <c r="I2" s="88"/>
      <c r="J2" s="88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88" t="s">
        <v>1</v>
      </c>
      <c r="C24" s="88"/>
      <c r="D24" s="88"/>
      <c r="E24" s="88"/>
      <c r="F24" s="88"/>
      <c r="G24" s="88"/>
      <c r="H24" s="88"/>
      <c r="I24" s="88"/>
      <c r="J24" s="88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89" t="s">
        <v>2</v>
      </c>
      <c r="C26" s="89"/>
      <c r="D26" s="89"/>
      <c r="E26" s="89"/>
      <c r="F26" s="89"/>
      <c r="G26" s="89"/>
      <c r="H26" s="89"/>
      <c r="I26" s="89"/>
      <c r="J26" s="89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90" t="s">
        <v>3</v>
      </c>
      <c r="C28" s="90"/>
      <c r="D28" s="90"/>
      <c r="E28" s="90"/>
      <c r="F28" s="90"/>
      <c r="G28" s="90"/>
      <c r="H28" s="90"/>
      <c r="I28" s="90"/>
      <c r="J28" s="90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91" t="str">
        <f>Desciption!B2</f>
        <v>PROVIDING LAYING SEWERAGE LINE AT VAR CITY (BALANCE WORK)
DISTRICT COUNCIL THATTA</v>
      </c>
      <c r="C30" s="91"/>
      <c r="D30" s="91"/>
      <c r="E30" s="91"/>
      <c r="F30" s="91"/>
      <c r="G30" s="91"/>
      <c r="H30" s="91"/>
      <c r="I30" s="91"/>
      <c r="J30" s="91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54"/>
      <c r="C32" s="54" t="s">
        <v>16</v>
      </c>
      <c r="D32" s="54"/>
      <c r="E32" s="54"/>
      <c r="F32" s="54"/>
      <c r="G32" s="87">
        <f>Desciption!Q53</f>
        <v>532100</v>
      </c>
      <c r="H32" s="87"/>
      <c r="I32" s="54" t="s">
        <v>12</v>
      </c>
      <c r="J32" s="54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showGridLines="0" view="pageLayout" topLeftCell="A10" zoomScaleSheetLayoutView="70" workbookViewId="0">
      <selection activeCell="I16" sqref="I16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92" t="str">
        <f>Desciption!B2</f>
        <v>PROVIDING LAYING SEWERAGE LINE AT VAR CITY (BALANCE WORK)
DISTRICT COUNCIL THATTA</v>
      </c>
      <c r="C2" s="92"/>
      <c r="D2" s="92"/>
      <c r="E2" s="92"/>
      <c r="F2" s="92"/>
      <c r="G2" s="92"/>
      <c r="H2" s="92"/>
      <c r="I2" s="92"/>
      <c r="J2" s="92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93" t="s">
        <v>4</v>
      </c>
      <c r="C8" s="93"/>
      <c r="D8" s="93"/>
      <c r="E8" s="93"/>
      <c r="F8" s="93"/>
      <c r="G8" s="93"/>
      <c r="H8" s="93"/>
      <c r="I8" s="93"/>
      <c r="J8" s="93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50</v>
      </c>
      <c r="E12" s="5"/>
      <c r="F12" s="5"/>
      <c r="G12" s="20" t="s">
        <v>6</v>
      </c>
      <c r="H12" s="21" t="s">
        <v>11</v>
      </c>
      <c r="I12" s="30">
        <f>Desciption!Q53</f>
        <v>532100</v>
      </c>
      <c r="J12" s="22" t="s">
        <v>12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/>
      <c r="C14" s="5"/>
      <c r="D14" s="19"/>
      <c r="E14" s="5"/>
      <c r="F14" s="5"/>
      <c r="G14" s="20"/>
      <c r="H14" s="21"/>
      <c r="I14" s="30"/>
      <c r="J14" s="22"/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7</v>
      </c>
      <c r="G16" s="16"/>
      <c r="H16" s="17" t="s">
        <v>11</v>
      </c>
      <c r="I16" s="29">
        <f>SUM(I12)</f>
        <v>532100</v>
      </c>
      <c r="J16" s="18" t="s">
        <v>12</v>
      </c>
      <c r="K16" s="6"/>
    </row>
    <row r="17" spans="1:11" ht="15.75" thickTop="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8</v>
      </c>
      <c r="F24" s="5"/>
      <c r="G24" s="5"/>
      <c r="H24" s="5"/>
      <c r="I24" s="25" t="s">
        <v>9</v>
      </c>
      <c r="J24" s="5"/>
      <c r="K24" s="6"/>
    </row>
    <row r="25" spans="1:11" ht="17.25">
      <c r="A25" s="4"/>
      <c r="B25" s="5"/>
      <c r="C25" s="5"/>
      <c r="D25" s="26" t="s">
        <v>10</v>
      </c>
      <c r="F25" s="5"/>
      <c r="G25" s="5"/>
      <c r="H25" s="5"/>
      <c r="I25" s="26" t="s">
        <v>10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0"/>
  <sheetViews>
    <sheetView showGridLines="0" topLeftCell="A37" zoomScaleSheetLayoutView="115" workbookViewId="0">
      <selection activeCell="Q50" sqref="Q50"/>
    </sheetView>
  </sheetViews>
  <sheetFormatPr defaultRowHeight="15"/>
  <cols>
    <col min="1" max="1" width="4.140625" customWidth="1"/>
    <col min="2" max="2" width="4" bestFit="1" customWidth="1"/>
    <col min="3" max="3" width="3.5703125" customWidth="1"/>
    <col min="4" max="4" width="11.28515625" customWidth="1"/>
    <col min="5" max="5" width="6.5703125" bestFit="1" customWidth="1"/>
    <col min="6" max="6" width="2.42578125" bestFit="1" customWidth="1"/>
    <col min="7" max="7" width="8.42578125" bestFit="1" customWidth="1"/>
    <col min="8" max="8" width="2.42578125" bestFit="1" customWidth="1"/>
    <col min="9" max="9" width="5.85546875" bestFit="1" customWidth="1"/>
    <col min="10" max="10" width="3.28515625" customWidth="1"/>
    <col min="11" max="11" width="11" bestFit="1" customWidth="1"/>
    <col min="12" max="12" width="3.5703125" customWidth="1"/>
    <col min="13" max="13" width="12.28515625" bestFit="1" customWidth="1"/>
    <col min="14" max="14" width="6.85546875" bestFit="1" customWidth="1"/>
    <col min="15" max="15" width="6.42578125" bestFit="1" customWidth="1"/>
    <col min="16" max="16" width="4.42578125" bestFit="1" customWidth="1"/>
    <col min="17" max="17" width="13.85546875" customWidth="1"/>
    <col min="18" max="18" width="3.42578125" bestFit="1" customWidth="1"/>
    <col min="19" max="19" width="4.28515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19" ht="51" customHeight="1">
      <c r="A2" s="5"/>
      <c r="B2" s="92" t="s">
        <v>32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5"/>
    </row>
    <row r="3" spans="1:19" s="31" customFormat="1" ht="17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s="31" customFormat="1" ht="59.25" customHeight="1">
      <c r="A4" s="24"/>
      <c r="B4" s="25">
        <v>1</v>
      </c>
      <c r="C4" s="24"/>
      <c r="D4" s="94" t="s">
        <v>33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35"/>
      <c r="R4" s="36"/>
      <c r="S4" s="24"/>
    </row>
    <row r="5" spans="1:19" s="31" customFormat="1" ht="17.25">
      <c r="A5" s="24"/>
      <c r="B5" s="25"/>
      <c r="C5" s="24"/>
      <c r="D5" s="43"/>
      <c r="E5" s="43"/>
      <c r="F5" s="43"/>
      <c r="G5" s="43"/>
      <c r="H5" s="44"/>
      <c r="I5" s="44"/>
      <c r="J5" s="44"/>
      <c r="K5" s="44"/>
      <c r="L5" s="44"/>
      <c r="M5" s="44"/>
      <c r="N5" s="44"/>
      <c r="O5" s="33"/>
      <c r="P5" s="34"/>
      <c r="Q5" s="35"/>
      <c r="R5" s="36"/>
      <c r="S5" s="24"/>
    </row>
    <row r="6" spans="1:19" s="31" customFormat="1" ht="17.25">
      <c r="A6" s="24"/>
      <c r="B6" s="25"/>
      <c r="C6" s="24"/>
      <c r="D6" s="51"/>
      <c r="E6" s="51">
        <v>6</v>
      </c>
      <c r="F6" s="26" t="s">
        <v>13</v>
      </c>
      <c r="G6" s="46">
        <v>100</v>
      </c>
      <c r="H6" s="26" t="s">
        <v>13</v>
      </c>
      <c r="I6" s="55">
        <v>2.5</v>
      </c>
      <c r="J6" s="26" t="s">
        <v>13</v>
      </c>
      <c r="K6" s="66" t="s">
        <v>34</v>
      </c>
      <c r="L6" s="26" t="s">
        <v>6</v>
      </c>
      <c r="M6" s="46">
        <f>E6*G6*I6*3.5</f>
        <v>5250</v>
      </c>
      <c r="N6" s="52" t="s">
        <v>18</v>
      </c>
      <c r="O6" s="26"/>
      <c r="P6" s="26"/>
      <c r="Q6" s="42"/>
      <c r="R6" s="26"/>
      <c r="S6" s="24"/>
    </row>
    <row r="7" spans="1:19" s="31" customFormat="1" ht="17.25">
      <c r="A7" s="24"/>
      <c r="B7" s="25"/>
      <c r="C7" s="24"/>
      <c r="D7" s="44"/>
      <c r="E7" s="44"/>
      <c r="F7" s="43"/>
      <c r="G7" s="43"/>
      <c r="H7" s="44"/>
      <c r="I7" s="44"/>
      <c r="J7" s="44"/>
      <c r="K7" s="67">
        <v>2</v>
      </c>
      <c r="L7" s="44"/>
      <c r="M7" s="44"/>
      <c r="N7" s="44"/>
      <c r="O7" s="26"/>
      <c r="P7" s="26"/>
      <c r="Q7" s="42"/>
      <c r="R7" s="26"/>
      <c r="S7" s="24"/>
    </row>
    <row r="8" spans="1:19" s="31" customFormat="1" ht="17.25">
      <c r="A8" s="24"/>
      <c r="B8" s="25"/>
      <c r="C8" s="34" t="s">
        <v>17</v>
      </c>
      <c r="D8" s="46">
        <f>SUM(M6:M7)</f>
        <v>5250</v>
      </c>
      <c r="E8" s="26" t="str">
        <f>N6</f>
        <v>Cft.</v>
      </c>
      <c r="F8" s="26"/>
      <c r="G8" s="26"/>
      <c r="H8" s="26"/>
      <c r="I8" s="45"/>
      <c r="J8" s="47" t="s">
        <v>14</v>
      </c>
      <c r="K8" s="46">
        <v>4650</v>
      </c>
      <c r="L8" s="26"/>
      <c r="M8" s="47" t="s">
        <v>19</v>
      </c>
      <c r="N8" s="52" t="str">
        <f>N6</f>
        <v>Cft.</v>
      </c>
      <c r="O8" s="53">
        <f>IF(M8="P%",100,IF(M8="P%0",1000,1))</f>
        <v>1000</v>
      </c>
      <c r="P8" s="49" t="s">
        <v>11</v>
      </c>
      <c r="Q8" s="48">
        <f>ROUND(SUM(D8*K8)/O8,0)</f>
        <v>24413</v>
      </c>
      <c r="R8" s="50" t="s">
        <v>12</v>
      </c>
      <c r="S8" s="24"/>
    </row>
    <row r="9" spans="1:19" s="31" customFormat="1" ht="17.25">
      <c r="A9" s="24"/>
      <c r="B9" s="25"/>
      <c r="C9" s="24"/>
      <c r="D9" s="41"/>
      <c r="E9" s="41"/>
      <c r="F9" s="41"/>
      <c r="G9" s="41"/>
      <c r="H9" s="24"/>
      <c r="I9" s="24"/>
      <c r="J9" s="24"/>
      <c r="K9" s="24"/>
      <c r="L9" s="24"/>
      <c r="M9" s="24"/>
      <c r="N9" s="24"/>
      <c r="O9" s="33"/>
      <c r="P9" s="34"/>
      <c r="Q9" s="35"/>
      <c r="R9" s="36"/>
      <c r="S9" s="24"/>
    </row>
    <row r="10" spans="1:19" s="31" customFormat="1" ht="72" customHeight="1">
      <c r="A10" s="24"/>
      <c r="B10" s="25">
        <v>2</v>
      </c>
      <c r="C10" s="24"/>
      <c r="D10" s="94" t="s">
        <v>35</v>
      </c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35"/>
      <c r="R10" s="36"/>
      <c r="S10" s="24"/>
    </row>
    <row r="11" spans="1:19" s="31" customFormat="1" ht="17.25">
      <c r="A11" s="24"/>
      <c r="B11" s="25"/>
      <c r="C11" s="24"/>
      <c r="D11" s="43"/>
      <c r="E11" s="43"/>
      <c r="F11" s="43"/>
      <c r="G11" s="43"/>
      <c r="H11" s="44"/>
      <c r="I11" s="44"/>
      <c r="J11" s="44"/>
      <c r="K11" s="44"/>
      <c r="L11" s="44"/>
      <c r="M11" s="44"/>
      <c r="N11" s="44"/>
      <c r="O11" s="33"/>
      <c r="P11" s="34"/>
      <c r="Q11" s="35"/>
      <c r="R11" s="36"/>
      <c r="S11" s="24"/>
    </row>
    <row r="12" spans="1:19" s="31" customFormat="1" ht="17.25">
      <c r="A12" s="24"/>
      <c r="B12" s="25"/>
      <c r="C12" s="24"/>
      <c r="D12" s="51"/>
      <c r="E12" s="51">
        <v>6</v>
      </c>
      <c r="F12" s="26" t="s">
        <v>13</v>
      </c>
      <c r="G12" s="46">
        <v>100</v>
      </c>
      <c r="H12" s="26"/>
      <c r="I12" s="55"/>
      <c r="J12" s="26"/>
      <c r="K12" s="26" t="s">
        <v>6</v>
      </c>
      <c r="L12" s="26"/>
      <c r="M12" s="46">
        <f>E12*G12</f>
        <v>600</v>
      </c>
      <c r="N12" s="52" t="s">
        <v>36</v>
      </c>
      <c r="O12" s="26"/>
      <c r="P12" s="26"/>
      <c r="Q12" s="42"/>
      <c r="R12" s="26"/>
      <c r="S12" s="24"/>
    </row>
    <row r="13" spans="1:19" s="31" customFormat="1" ht="17.25">
      <c r="A13" s="24"/>
      <c r="B13" s="25"/>
      <c r="C13" s="24"/>
      <c r="D13" s="44"/>
      <c r="E13" s="44"/>
      <c r="F13" s="43"/>
      <c r="G13" s="43"/>
      <c r="H13" s="44"/>
      <c r="I13" s="44"/>
      <c r="J13" s="44"/>
      <c r="K13" s="67"/>
      <c r="L13" s="44"/>
      <c r="M13" s="44"/>
      <c r="N13" s="44"/>
      <c r="O13" s="26"/>
      <c r="P13" s="26"/>
      <c r="Q13" s="42"/>
      <c r="R13" s="26"/>
      <c r="S13" s="24"/>
    </row>
    <row r="14" spans="1:19" s="31" customFormat="1" ht="17.25">
      <c r="A14" s="24"/>
      <c r="B14" s="25"/>
      <c r="C14" s="34" t="s">
        <v>17</v>
      </c>
      <c r="D14" s="46">
        <f>SUM(M12:M13)</f>
        <v>600</v>
      </c>
      <c r="E14" s="26" t="str">
        <f>N12</f>
        <v>Rft.</v>
      </c>
      <c r="F14" s="26"/>
      <c r="G14" s="26"/>
      <c r="H14" s="26"/>
      <c r="I14" s="45"/>
      <c r="J14" s="47" t="s">
        <v>14</v>
      </c>
      <c r="K14" s="46">
        <v>286</v>
      </c>
      <c r="L14" s="26"/>
      <c r="M14" s="47" t="s">
        <v>37</v>
      </c>
      <c r="N14" s="52" t="str">
        <f>N12</f>
        <v>Rft.</v>
      </c>
      <c r="O14" s="53">
        <f>IF(M14="P%",100,IF(M14="P%0",1000,1))</f>
        <v>1</v>
      </c>
      <c r="P14" s="49" t="s">
        <v>11</v>
      </c>
      <c r="Q14" s="48">
        <f>ROUND(SUM(D14*K14)/O14,0)</f>
        <v>171600</v>
      </c>
      <c r="R14" s="50" t="s">
        <v>12</v>
      </c>
      <c r="S14" s="24"/>
    </row>
    <row r="15" spans="1:19" s="31" customFormat="1" ht="17.25">
      <c r="A15" s="24"/>
      <c r="B15" s="25"/>
      <c r="C15" s="24"/>
      <c r="D15" s="41"/>
      <c r="E15" s="41"/>
      <c r="F15" s="41"/>
      <c r="G15" s="41"/>
      <c r="H15" s="24"/>
      <c r="I15" s="24"/>
      <c r="J15" s="24"/>
      <c r="K15" s="24"/>
      <c r="L15" s="24"/>
      <c r="M15" s="24"/>
      <c r="N15" s="24"/>
      <c r="O15" s="33"/>
      <c r="P15" s="34"/>
      <c r="Q15" s="35"/>
      <c r="R15" s="36"/>
      <c r="S15" s="24"/>
    </row>
    <row r="16" spans="1:19" s="31" customFormat="1" ht="54.75" customHeight="1">
      <c r="A16" s="24"/>
      <c r="B16" s="25">
        <v>3</v>
      </c>
      <c r="C16" s="24"/>
      <c r="D16" s="94" t="s">
        <v>38</v>
      </c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35"/>
      <c r="R16" s="36"/>
      <c r="S16" s="24"/>
    </row>
    <row r="17" spans="1:19" s="31" customFormat="1" ht="17.25">
      <c r="A17" s="24"/>
      <c r="B17" s="25"/>
      <c r="C17" s="24"/>
      <c r="D17" s="43"/>
      <c r="E17" s="43"/>
      <c r="F17" s="43"/>
      <c r="G17" s="43"/>
      <c r="H17" s="44"/>
      <c r="I17" s="44"/>
      <c r="J17" s="44"/>
      <c r="K17" s="44"/>
      <c r="L17" s="44"/>
      <c r="M17" s="44"/>
      <c r="N17" s="44"/>
      <c r="O17" s="33"/>
      <c r="P17" s="34"/>
      <c r="Q17" s="35"/>
      <c r="R17" s="36"/>
      <c r="S17" s="24"/>
    </row>
    <row r="18" spans="1:19" s="31" customFormat="1" ht="17.25">
      <c r="A18" s="24"/>
      <c r="B18" s="25"/>
      <c r="C18" s="24"/>
      <c r="D18" s="51" t="s">
        <v>39</v>
      </c>
      <c r="E18" s="51" t="s">
        <v>6</v>
      </c>
      <c r="F18" s="26"/>
      <c r="G18" s="68" t="s">
        <v>40</v>
      </c>
      <c r="H18" s="26"/>
      <c r="I18" s="55"/>
      <c r="J18" s="26"/>
      <c r="K18" s="66"/>
      <c r="L18" s="26" t="s">
        <v>6</v>
      </c>
      <c r="M18" s="46">
        <f>(5250*90)/100</f>
        <v>4725</v>
      </c>
      <c r="N18" s="52" t="s">
        <v>18</v>
      </c>
      <c r="O18" s="26"/>
      <c r="P18" s="26"/>
      <c r="Q18" s="42"/>
      <c r="R18" s="26"/>
      <c r="S18" s="24"/>
    </row>
    <row r="19" spans="1:19" s="31" customFormat="1" ht="17.25">
      <c r="A19" s="24"/>
      <c r="B19" s="25"/>
      <c r="C19" s="24"/>
      <c r="D19" s="44"/>
      <c r="E19" s="44"/>
      <c r="F19" s="43"/>
      <c r="G19" s="46">
        <v>100</v>
      </c>
      <c r="H19" s="44"/>
      <c r="I19" s="44"/>
      <c r="J19" s="44"/>
      <c r="K19" s="67"/>
      <c r="L19" s="44"/>
      <c r="M19" s="44"/>
      <c r="N19" s="44"/>
      <c r="O19" s="26"/>
      <c r="P19" s="26"/>
      <c r="Q19" s="42"/>
      <c r="R19" s="26"/>
      <c r="S19" s="24"/>
    </row>
    <row r="20" spans="1:19" s="31" customFormat="1" ht="17.25">
      <c r="A20" s="24"/>
      <c r="B20" s="25"/>
      <c r="C20" s="34" t="s">
        <v>17</v>
      </c>
      <c r="D20" s="46">
        <f>SUM(M18:M19)</f>
        <v>4725</v>
      </c>
      <c r="E20" s="26" t="str">
        <f>N18</f>
        <v>Cft.</v>
      </c>
      <c r="F20" s="26"/>
      <c r="G20" s="26"/>
      <c r="H20" s="26"/>
      <c r="I20" s="45"/>
      <c r="J20" s="47" t="s">
        <v>14</v>
      </c>
      <c r="K20" s="46">
        <v>2760</v>
      </c>
      <c r="L20" s="26"/>
      <c r="M20" s="47" t="s">
        <v>19</v>
      </c>
      <c r="N20" s="52" t="str">
        <f>N18</f>
        <v>Cft.</v>
      </c>
      <c r="O20" s="53">
        <f>IF(M20="P%",100,IF(M20="P%0",1000,1))</f>
        <v>1000</v>
      </c>
      <c r="P20" s="49" t="s">
        <v>11</v>
      </c>
      <c r="Q20" s="48">
        <f>ROUND(SUM(D20*K20)/O20,0)</f>
        <v>13041</v>
      </c>
      <c r="R20" s="50" t="s">
        <v>12</v>
      </c>
      <c r="S20" s="24"/>
    </row>
    <row r="21" spans="1:19" s="31" customFormat="1" ht="17.25">
      <c r="A21" s="24"/>
      <c r="B21" s="25"/>
      <c r="C21" s="24"/>
      <c r="D21" s="41"/>
      <c r="E21" s="41"/>
      <c r="F21" s="41"/>
      <c r="G21" s="41"/>
      <c r="H21" s="24"/>
      <c r="I21" s="24"/>
      <c r="J21" s="24"/>
      <c r="K21" s="24"/>
      <c r="L21" s="24"/>
      <c r="M21" s="24"/>
      <c r="N21" s="24"/>
      <c r="O21" s="33"/>
      <c r="P21" s="34"/>
      <c r="Q21" s="35"/>
      <c r="R21" s="36"/>
      <c r="S21" s="24"/>
    </row>
    <row r="22" spans="1:19" s="31" customFormat="1" ht="72" customHeight="1">
      <c r="A22" s="24"/>
      <c r="B22" s="25">
        <v>4</v>
      </c>
      <c r="C22" s="24"/>
      <c r="D22" s="94" t="s">
        <v>41</v>
      </c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35"/>
      <c r="R22" s="36"/>
      <c r="S22" s="24"/>
    </row>
    <row r="23" spans="1:19" s="31" customFormat="1" ht="17.25">
      <c r="A23" s="24"/>
      <c r="B23" s="25"/>
      <c r="C23" s="24"/>
      <c r="D23" s="43"/>
      <c r="E23" s="43"/>
      <c r="F23" s="43"/>
      <c r="G23" s="43"/>
      <c r="H23" s="44"/>
      <c r="I23" s="44"/>
      <c r="J23" s="44"/>
      <c r="K23" s="44"/>
      <c r="L23" s="44"/>
      <c r="M23" s="44"/>
      <c r="N23" s="44"/>
      <c r="O23" s="33"/>
      <c r="P23" s="34"/>
      <c r="Q23" s="35"/>
      <c r="R23" s="36"/>
      <c r="S23" s="24"/>
    </row>
    <row r="24" spans="1:19" s="31" customFormat="1" ht="17.25">
      <c r="A24" s="24"/>
      <c r="B24" s="25"/>
      <c r="C24" s="24"/>
      <c r="D24" s="51"/>
      <c r="E24" s="51">
        <v>1</v>
      </c>
      <c r="F24" s="26" t="s">
        <v>13</v>
      </c>
      <c r="G24" s="46">
        <v>15</v>
      </c>
      <c r="H24" s="26"/>
      <c r="I24" s="55"/>
      <c r="J24" s="26"/>
      <c r="K24" s="26" t="s">
        <v>6</v>
      </c>
      <c r="L24" s="26"/>
      <c r="M24" s="46">
        <f>E24*G24</f>
        <v>15</v>
      </c>
      <c r="N24" s="52" t="s">
        <v>42</v>
      </c>
      <c r="O24" s="26"/>
      <c r="P24" s="26"/>
      <c r="Q24" s="42"/>
      <c r="R24" s="26"/>
      <c r="S24" s="24"/>
    </row>
    <row r="25" spans="1:19" s="31" customFormat="1" ht="17.25">
      <c r="A25" s="24"/>
      <c r="B25" s="25"/>
      <c r="C25" s="24"/>
      <c r="D25" s="44"/>
      <c r="E25" s="44"/>
      <c r="F25" s="43"/>
      <c r="G25" s="43"/>
      <c r="H25" s="44"/>
      <c r="I25" s="44"/>
      <c r="J25" s="44"/>
      <c r="K25" s="67"/>
      <c r="L25" s="44"/>
      <c r="M25" s="44"/>
      <c r="N25" s="44"/>
      <c r="O25" s="26"/>
      <c r="P25" s="26"/>
      <c r="Q25" s="42"/>
      <c r="R25" s="26"/>
      <c r="S25" s="24"/>
    </row>
    <row r="26" spans="1:19" s="31" customFormat="1" ht="17.25">
      <c r="A26" s="24"/>
      <c r="B26" s="25"/>
      <c r="C26" s="34" t="s">
        <v>17</v>
      </c>
      <c r="D26" s="46">
        <f>SUM(M24:M25)</f>
        <v>15</v>
      </c>
      <c r="E26" s="26" t="str">
        <f>N24</f>
        <v>Nos.</v>
      </c>
      <c r="F26" s="26"/>
      <c r="G26" s="26"/>
      <c r="H26" s="26"/>
      <c r="I26" s="45"/>
      <c r="J26" s="47" t="s">
        <v>14</v>
      </c>
      <c r="K26" s="46">
        <v>14960.74</v>
      </c>
      <c r="L26" s="26"/>
      <c r="M26" s="47" t="s">
        <v>37</v>
      </c>
      <c r="N26" s="52" t="str">
        <f>N24</f>
        <v>Nos.</v>
      </c>
      <c r="O26" s="53">
        <f>IF(M26="P%",100,IF(M26="P%0",1000,1))</f>
        <v>1</v>
      </c>
      <c r="P26" s="49" t="s">
        <v>11</v>
      </c>
      <c r="Q26" s="48">
        <f>ROUND(SUM(D26*K26)/O26,0)</f>
        <v>224411</v>
      </c>
      <c r="R26" s="50" t="s">
        <v>12</v>
      </c>
      <c r="S26" s="24"/>
    </row>
    <row r="27" spans="1:19" s="31" customFormat="1" ht="17.25">
      <c r="A27" s="24"/>
      <c r="B27" s="25"/>
      <c r="C27" s="24"/>
      <c r="D27" s="41"/>
      <c r="E27" s="41"/>
      <c r="F27" s="41"/>
      <c r="G27" s="41"/>
      <c r="H27" s="24"/>
      <c r="I27" s="24"/>
      <c r="J27" s="24"/>
      <c r="K27" s="24"/>
      <c r="L27" s="24"/>
      <c r="M27" s="24"/>
      <c r="N27" s="24"/>
      <c r="O27" s="33"/>
      <c r="P27" s="34"/>
      <c r="Q27" s="35"/>
      <c r="R27" s="36"/>
      <c r="S27" s="24"/>
    </row>
    <row r="28" spans="1:19" s="31" customFormat="1" ht="72" customHeight="1">
      <c r="A28" s="24"/>
      <c r="B28" s="25">
        <v>5</v>
      </c>
      <c r="C28" s="24"/>
      <c r="D28" s="94" t="s">
        <v>43</v>
      </c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35"/>
      <c r="R28" s="36"/>
      <c r="S28" s="24"/>
    </row>
    <row r="29" spans="1:19" s="31" customFormat="1" ht="17.25">
      <c r="A29" s="24"/>
      <c r="B29" s="25"/>
      <c r="C29" s="24"/>
      <c r="D29" s="43"/>
      <c r="E29" s="43"/>
      <c r="F29" s="43"/>
      <c r="G29" s="43"/>
      <c r="H29" s="44"/>
      <c r="I29" s="44"/>
      <c r="J29" s="44"/>
      <c r="K29" s="44"/>
      <c r="L29" s="44"/>
      <c r="M29" s="44"/>
      <c r="N29" s="44"/>
      <c r="O29" s="33"/>
      <c r="P29" s="34"/>
      <c r="Q29" s="35"/>
      <c r="R29" s="36"/>
      <c r="S29" s="24"/>
    </row>
    <row r="30" spans="1:19" s="31" customFormat="1" ht="17.25">
      <c r="A30" s="24"/>
      <c r="B30" s="25"/>
      <c r="C30" s="24"/>
      <c r="D30" s="51"/>
      <c r="E30" s="51">
        <v>1</v>
      </c>
      <c r="F30" s="26" t="s">
        <v>13</v>
      </c>
      <c r="G30" s="46">
        <v>15</v>
      </c>
      <c r="H30" s="26"/>
      <c r="I30" s="55"/>
      <c r="J30" s="26"/>
      <c r="K30" s="26" t="s">
        <v>6</v>
      </c>
      <c r="L30" s="26"/>
      <c r="M30" s="46">
        <f>E30*G30</f>
        <v>15</v>
      </c>
      <c r="N30" s="52" t="s">
        <v>44</v>
      </c>
      <c r="O30" s="26"/>
      <c r="P30" s="26"/>
      <c r="Q30" s="42"/>
      <c r="R30" s="26"/>
      <c r="S30" s="24"/>
    </row>
    <row r="31" spans="1:19" s="31" customFormat="1" ht="17.25">
      <c r="A31" s="24"/>
      <c r="B31" s="25"/>
      <c r="C31" s="24"/>
      <c r="D31" s="44"/>
      <c r="E31" s="44"/>
      <c r="F31" s="43"/>
      <c r="G31" s="43"/>
      <c r="H31" s="44"/>
      <c r="I31" s="44"/>
      <c r="J31" s="44"/>
      <c r="K31" s="67"/>
      <c r="L31" s="44"/>
      <c r="M31" s="44"/>
      <c r="N31" s="44"/>
      <c r="O31" s="26"/>
      <c r="P31" s="26"/>
      <c r="Q31" s="42"/>
      <c r="R31" s="26"/>
      <c r="S31" s="24"/>
    </row>
    <row r="32" spans="1:19" s="31" customFormat="1" ht="17.25">
      <c r="A32" s="24"/>
      <c r="B32" s="25"/>
      <c r="C32" s="34" t="s">
        <v>17</v>
      </c>
      <c r="D32" s="46">
        <f>SUM(M30:M31)</f>
        <v>15</v>
      </c>
      <c r="E32" s="26" t="str">
        <f>N30</f>
        <v>Each</v>
      </c>
      <c r="F32" s="26"/>
      <c r="G32" s="26"/>
      <c r="H32" s="26"/>
      <c r="I32" s="45"/>
      <c r="J32" s="47" t="s">
        <v>14</v>
      </c>
      <c r="K32" s="46">
        <v>913.63</v>
      </c>
      <c r="L32" s="26"/>
      <c r="M32" s="47" t="s">
        <v>37</v>
      </c>
      <c r="N32" s="52" t="str">
        <f>N30</f>
        <v>Each</v>
      </c>
      <c r="O32" s="53">
        <f>IF(M32="P%",100,IF(M32="P%0",1000,1))</f>
        <v>1</v>
      </c>
      <c r="P32" s="49" t="s">
        <v>11</v>
      </c>
      <c r="Q32" s="48">
        <f>ROUND(SUM(D32*K32)/O32,0)</f>
        <v>13704</v>
      </c>
      <c r="R32" s="50" t="s">
        <v>12</v>
      </c>
      <c r="S32" s="24"/>
    </row>
    <row r="33" spans="1:19" s="31" customFormat="1" ht="17.25">
      <c r="A33" s="24"/>
      <c r="B33" s="25"/>
      <c r="C33" s="34"/>
      <c r="D33" s="46"/>
      <c r="E33" s="26"/>
      <c r="F33" s="26"/>
      <c r="G33" s="26"/>
      <c r="H33" s="26"/>
      <c r="I33" s="45"/>
      <c r="J33" s="47"/>
      <c r="K33" s="46"/>
      <c r="L33" s="26"/>
      <c r="M33" s="47"/>
      <c r="N33" s="52"/>
      <c r="O33" s="53"/>
      <c r="P33" s="49"/>
      <c r="Q33" s="48"/>
      <c r="R33" s="50"/>
      <c r="S33" s="24"/>
    </row>
    <row r="34" spans="1:19" s="31" customFormat="1" ht="17.25">
      <c r="A34" s="24"/>
      <c r="B34" s="25"/>
      <c r="C34" s="34"/>
      <c r="D34" s="46"/>
      <c r="E34" s="26"/>
      <c r="F34" s="26"/>
      <c r="G34" s="26"/>
      <c r="H34" s="26"/>
      <c r="I34" s="45"/>
      <c r="J34" s="47"/>
      <c r="K34" s="46"/>
      <c r="L34" s="26"/>
      <c r="M34" s="47"/>
      <c r="N34" s="52"/>
      <c r="O34" s="53"/>
      <c r="P34" s="49"/>
      <c r="Q34" s="48"/>
      <c r="R34" s="50"/>
      <c r="S34" s="24"/>
    </row>
    <row r="35" spans="1:19" s="31" customFormat="1" ht="17.25">
      <c r="A35" s="24"/>
      <c r="B35" s="25"/>
      <c r="C35" s="34"/>
      <c r="D35" s="46"/>
      <c r="E35" s="26"/>
      <c r="F35" s="26"/>
      <c r="G35" s="26"/>
      <c r="H35" s="26"/>
      <c r="I35" s="45"/>
      <c r="J35" s="47"/>
      <c r="K35" s="46"/>
      <c r="L35" s="26"/>
      <c r="M35" s="47"/>
      <c r="N35" s="52"/>
      <c r="O35" s="53"/>
      <c r="P35" s="49"/>
      <c r="Q35" s="48"/>
      <c r="R35" s="50"/>
      <c r="S35" s="24"/>
    </row>
    <row r="36" spans="1:19" s="31" customFormat="1" ht="17.25">
      <c r="A36" s="24"/>
      <c r="B36" s="25"/>
      <c r="C36" s="34"/>
      <c r="D36" s="46"/>
      <c r="E36" s="26"/>
      <c r="F36" s="26"/>
      <c r="G36" s="26"/>
      <c r="H36" s="26"/>
      <c r="I36" s="45"/>
      <c r="J36" s="47"/>
      <c r="K36" s="46"/>
      <c r="L36" s="26"/>
      <c r="M36" s="47"/>
      <c r="N36" s="52"/>
      <c r="O36" s="53"/>
      <c r="P36" s="49"/>
      <c r="Q36" s="48"/>
      <c r="R36" s="50"/>
      <c r="S36" s="24"/>
    </row>
    <row r="37" spans="1:19" s="31" customFormat="1" ht="17.25">
      <c r="A37" s="24"/>
      <c r="B37" s="25"/>
      <c r="C37" s="34"/>
      <c r="D37" s="46"/>
      <c r="E37" s="26"/>
      <c r="F37" s="26"/>
      <c r="G37" s="26"/>
      <c r="H37" s="26"/>
      <c r="I37" s="45"/>
      <c r="J37" s="47"/>
      <c r="K37" s="46"/>
      <c r="L37" s="26"/>
      <c r="M37" s="47"/>
      <c r="N37" s="52"/>
      <c r="O37" s="53"/>
      <c r="P37" s="49"/>
      <c r="Q37" s="48"/>
      <c r="R37" s="50"/>
      <c r="S37" s="24"/>
    </row>
    <row r="38" spans="1:19" s="31" customFormat="1" ht="17.25">
      <c r="A38" s="24"/>
      <c r="B38" s="25"/>
      <c r="C38" s="34"/>
      <c r="D38" s="46"/>
      <c r="E38" s="26"/>
      <c r="F38" s="26"/>
      <c r="G38" s="26"/>
      <c r="H38" s="26"/>
      <c r="I38" s="45"/>
      <c r="J38" s="47"/>
      <c r="K38" s="46"/>
      <c r="L38" s="26"/>
      <c r="M38" s="47"/>
      <c r="N38" s="52"/>
      <c r="O38" s="53"/>
      <c r="P38" s="49"/>
      <c r="Q38" s="48"/>
      <c r="R38" s="50"/>
      <c r="S38" s="24"/>
    </row>
    <row r="39" spans="1:19" s="31" customFormat="1" ht="17.25">
      <c r="A39" s="24"/>
      <c r="B39" s="25"/>
      <c r="C39" s="34"/>
      <c r="D39" s="46"/>
      <c r="E39" s="26"/>
      <c r="F39" s="26"/>
      <c r="G39" s="26"/>
      <c r="H39" s="26"/>
      <c r="I39" s="45"/>
      <c r="J39" s="47"/>
      <c r="K39" s="46"/>
      <c r="L39" s="26"/>
      <c r="M39" s="47"/>
      <c r="N39" s="52"/>
      <c r="O39" s="53"/>
      <c r="P39" s="49"/>
      <c r="Q39" s="48"/>
      <c r="R39" s="50"/>
      <c r="S39" s="24"/>
    </row>
    <row r="40" spans="1:19" s="31" customFormat="1" ht="17.25">
      <c r="A40" s="24"/>
      <c r="B40" s="25"/>
      <c r="C40" s="24"/>
      <c r="D40" s="41"/>
      <c r="E40" s="41"/>
      <c r="F40" s="41"/>
      <c r="G40" s="41"/>
      <c r="H40" s="24"/>
      <c r="I40" s="24"/>
      <c r="J40" s="24"/>
      <c r="K40" s="24"/>
      <c r="L40" s="24"/>
      <c r="M40" s="24"/>
      <c r="N40" s="24"/>
      <c r="O40" s="33"/>
      <c r="P40" s="34"/>
      <c r="Q40" s="35"/>
      <c r="R40" s="36"/>
      <c r="S40" s="24"/>
    </row>
    <row r="41" spans="1:19" s="31" customFormat="1" ht="40.5" customHeight="1">
      <c r="A41" s="24"/>
      <c r="B41" s="25">
        <v>6</v>
      </c>
      <c r="C41" s="24"/>
      <c r="D41" s="94" t="s">
        <v>45</v>
      </c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35"/>
      <c r="R41" s="36"/>
      <c r="S41" s="24"/>
    </row>
    <row r="42" spans="1:19" s="31" customFormat="1" ht="17.25">
      <c r="A42" s="24"/>
      <c r="B42" s="25"/>
      <c r="C42" s="24"/>
      <c r="D42" s="43"/>
      <c r="E42" s="43"/>
      <c r="F42" s="43"/>
      <c r="G42" s="43"/>
      <c r="H42" s="44"/>
      <c r="I42" s="44"/>
      <c r="J42" s="44"/>
      <c r="K42" s="44"/>
      <c r="L42" s="44"/>
      <c r="M42" s="44"/>
      <c r="N42" s="44"/>
      <c r="O42" s="33"/>
      <c r="P42" s="34"/>
      <c r="Q42" s="35"/>
      <c r="R42" s="36"/>
      <c r="S42" s="24"/>
    </row>
    <row r="43" spans="1:19" s="31" customFormat="1" ht="17.25">
      <c r="A43" s="24"/>
      <c r="B43" s="25"/>
      <c r="C43" s="24"/>
      <c r="D43" s="51"/>
      <c r="E43" s="51"/>
      <c r="F43" s="26"/>
      <c r="G43" s="46">
        <v>4</v>
      </c>
      <c r="H43" s="26"/>
      <c r="I43" s="55"/>
      <c r="J43" s="26"/>
      <c r="K43" s="26" t="s">
        <v>6</v>
      </c>
      <c r="L43" s="26"/>
      <c r="M43" s="46">
        <f>G43</f>
        <v>4</v>
      </c>
      <c r="N43" s="52" t="s">
        <v>46</v>
      </c>
      <c r="O43" s="26"/>
      <c r="P43" s="26"/>
      <c r="Q43" s="42"/>
      <c r="R43" s="26"/>
      <c r="S43" s="24"/>
    </row>
    <row r="44" spans="1:19" s="31" customFormat="1" ht="17.25">
      <c r="A44" s="24"/>
      <c r="B44" s="25"/>
      <c r="C44" s="24"/>
      <c r="D44" s="44"/>
      <c r="E44" s="44"/>
      <c r="F44" s="43"/>
      <c r="G44" s="43"/>
      <c r="H44" s="44"/>
      <c r="I44" s="44"/>
      <c r="J44" s="44"/>
      <c r="K44" s="67"/>
      <c r="L44" s="44"/>
      <c r="M44" s="44"/>
      <c r="N44" s="44"/>
      <c r="O44" s="26"/>
      <c r="P44" s="26"/>
      <c r="Q44" s="42"/>
      <c r="R44" s="26"/>
      <c r="S44" s="24"/>
    </row>
    <row r="45" spans="1:19" s="31" customFormat="1" ht="17.25">
      <c r="A45" s="24"/>
      <c r="B45" s="25"/>
      <c r="C45" s="34" t="s">
        <v>17</v>
      </c>
      <c r="D45" s="46">
        <f>SUM(M43:M44)</f>
        <v>4</v>
      </c>
      <c r="E45" s="26" t="str">
        <f>N43</f>
        <v>Xft.</v>
      </c>
      <c r="F45" s="26"/>
      <c r="G45" s="26"/>
      <c r="H45" s="26"/>
      <c r="I45" s="45"/>
      <c r="J45" s="47" t="s">
        <v>14</v>
      </c>
      <c r="K45" s="46">
        <v>2494.17</v>
      </c>
      <c r="L45" s="26"/>
      <c r="M45" s="47" t="s">
        <v>37</v>
      </c>
      <c r="N45" s="52" t="str">
        <f>N43</f>
        <v>Xft.</v>
      </c>
      <c r="O45" s="53">
        <f>IF(M45="P%",100,IF(M45="P%0",1000,1))</f>
        <v>1</v>
      </c>
      <c r="P45" s="49" t="s">
        <v>11</v>
      </c>
      <c r="Q45" s="48">
        <f>ROUND(SUM(D45*K45)/O45,0)</f>
        <v>9977</v>
      </c>
      <c r="R45" s="50" t="s">
        <v>12</v>
      </c>
      <c r="S45" s="24"/>
    </row>
    <row r="46" spans="1:19" s="31" customFormat="1" ht="17.25">
      <c r="A46" s="24"/>
      <c r="B46" s="25"/>
      <c r="C46" s="24"/>
      <c r="D46" s="41"/>
      <c r="E46" s="41"/>
      <c r="F46" s="41"/>
      <c r="G46" s="41"/>
      <c r="H46" s="24"/>
      <c r="I46" s="24"/>
      <c r="J46" s="24"/>
      <c r="K46" s="24"/>
      <c r="L46" s="24"/>
      <c r="M46" s="24"/>
      <c r="N46" s="24"/>
      <c r="O46" s="33"/>
      <c r="P46" s="34"/>
      <c r="Q46" s="35"/>
      <c r="R46" s="36"/>
      <c r="S46" s="24"/>
    </row>
    <row r="47" spans="1:19" s="31" customFormat="1" ht="17.25">
      <c r="A47" s="24"/>
      <c r="B47" s="25"/>
      <c r="C47" s="24"/>
      <c r="D47" s="41"/>
      <c r="E47" s="41"/>
      <c r="F47" s="41"/>
      <c r="G47" s="41"/>
      <c r="H47" s="24"/>
      <c r="I47" s="24"/>
      <c r="J47" s="24"/>
      <c r="K47" s="24"/>
      <c r="L47" s="24"/>
      <c r="M47" s="24"/>
      <c r="N47" s="24"/>
      <c r="O47" s="33"/>
      <c r="P47" s="34"/>
      <c r="Q47" s="35"/>
      <c r="R47" s="36"/>
      <c r="S47" s="24"/>
    </row>
    <row r="48" spans="1:19" s="31" customFormat="1" ht="18" thickBo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</row>
    <row r="49" spans="1:19" s="31" customFormat="1" ht="18.75" thickTop="1" thickBot="1">
      <c r="A49" s="24"/>
      <c r="B49" s="24"/>
      <c r="C49" s="24"/>
      <c r="D49" s="32"/>
      <c r="E49" s="32"/>
      <c r="F49" s="32"/>
      <c r="G49" s="32"/>
      <c r="H49" s="24"/>
      <c r="I49" s="24"/>
      <c r="J49" s="24"/>
      <c r="K49" s="24"/>
      <c r="L49" s="24"/>
      <c r="M49" s="24"/>
      <c r="N49" s="37" t="s">
        <v>7</v>
      </c>
      <c r="O49" s="37"/>
      <c r="P49" s="38" t="s">
        <v>11</v>
      </c>
      <c r="Q49" s="39">
        <f>SUM(Q8:Q48)</f>
        <v>457146</v>
      </c>
      <c r="R49" s="40" t="s">
        <v>12</v>
      </c>
      <c r="S49" s="24"/>
    </row>
    <row r="50" spans="1:19" s="31" customFormat="1" ht="18.75" thickTop="1" thickBot="1">
      <c r="A50" s="24"/>
      <c r="B50" s="24"/>
      <c r="C50" s="24"/>
      <c r="D50" s="32"/>
      <c r="E50" s="32"/>
      <c r="F50" s="32"/>
      <c r="G50" s="32"/>
      <c r="H50" s="24"/>
      <c r="I50" s="24"/>
      <c r="J50" s="24"/>
      <c r="K50" s="24"/>
      <c r="L50" s="49" t="s">
        <v>47</v>
      </c>
      <c r="M50" s="69">
        <f>SUM(Q32,Q20,Q14,Q8)</f>
        <v>222758</v>
      </c>
      <c r="N50" s="37"/>
      <c r="O50" s="37"/>
      <c r="P50" s="38" t="s">
        <v>48</v>
      </c>
      <c r="Q50" s="39">
        <f>M50*20%</f>
        <v>44551.600000000006</v>
      </c>
      <c r="R50" s="40" t="s">
        <v>12</v>
      </c>
      <c r="S50" s="24"/>
    </row>
    <row r="51" spans="1:19" s="31" customFormat="1" ht="18.75" thickTop="1" thickBot="1">
      <c r="A51" s="24"/>
      <c r="B51" s="24"/>
      <c r="C51" s="24"/>
      <c r="D51" s="32"/>
      <c r="E51" s="32"/>
      <c r="F51" s="32"/>
      <c r="G51" s="32"/>
      <c r="H51" s="24"/>
      <c r="I51" s="24"/>
      <c r="J51" s="24"/>
      <c r="K51" s="24"/>
      <c r="L51" s="49"/>
      <c r="M51" s="69" t="s">
        <v>49</v>
      </c>
      <c r="N51" s="37"/>
      <c r="O51" s="37"/>
      <c r="P51" s="38" t="s">
        <v>11</v>
      </c>
      <c r="Q51" s="39">
        <v>30421</v>
      </c>
      <c r="R51" s="40"/>
      <c r="S51" s="24"/>
    </row>
    <row r="52" spans="1:19" s="31" customFormat="1" ht="18.75" thickTop="1" thickBo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37" t="s">
        <v>20</v>
      </c>
      <c r="O52" s="37"/>
      <c r="P52" s="38" t="s">
        <v>11</v>
      </c>
      <c r="Q52" s="39">
        <f>Q49+Q50+Q51</f>
        <v>532118.6</v>
      </c>
      <c r="R52" s="40" t="s">
        <v>12</v>
      </c>
      <c r="S52" s="24"/>
    </row>
    <row r="53" spans="1:19" s="31" customFormat="1" ht="18.75" thickTop="1" thickBo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37" t="s">
        <v>15</v>
      </c>
      <c r="O53" s="37"/>
      <c r="P53" s="38" t="s">
        <v>11</v>
      </c>
      <c r="Q53" s="39">
        <v>532100</v>
      </c>
      <c r="R53" s="40" t="s">
        <v>12</v>
      </c>
      <c r="S53" s="24"/>
    </row>
    <row r="54" spans="1:19" s="31" customFormat="1" ht="18" thickTop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</row>
    <row r="55" spans="1:19" s="31" customFormat="1" ht="17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</row>
    <row r="56" spans="1:19" s="31" customFormat="1" ht="17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</row>
    <row r="57" spans="1:19" s="31" customFormat="1" ht="17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</row>
    <row r="58" spans="1:19" s="31" customFormat="1" ht="17.2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</row>
    <row r="59" spans="1:19" ht="17.25">
      <c r="A59" s="5"/>
      <c r="B59" s="24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</row>
    <row r="60" spans="1:19" ht="17.25">
      <c r="A60" s="5"/>
      <c r="B60" s="5"/>
      <c r="C60" s="5"/>
      <c r="D60" s="25"/>
      <c r="E60" s="25" t="s">
        <v>8</v>
      </c>
      <c r="F60" s="25"/>
      <c r="G60" s="25"/>
      <c r="H60" s="5"/>
      <c r="I60" s="5"/>
      <c r="J60" s="5"/>
      <c r="K60" s="5"/>
      <c r="L60" s="5"/>
      <c r="M60" s="5"/>
      <c r="N60" s="5"/>
      <c r="O60" s="5"/>
      <c r="P60" s="25" t="s">
        <v>9</v>
      </c>
      <c r="Q60" s="25"/>
      <c r="R60" s="5"/>
      <c r="S60" s="5"/>
    </row>
    <row r="61" spans="1:19" ht="17.25">
      <c r="A61" s="5"/>
      <c r="B61" s="5"/>
      <c r="C61" s="5"/>
      <c r="D61" s="26"/>
      <c r="E61" s="26" t="s">
        <v>10</v>
      </c>
      <c r="F61" s="26"/>
      <c r="G61" s="26"/>
      <c r="H61" s="5"/>
      <c r="I61" s="5"/>
      <c r="J61" s="5"/>
      <c r="K61" s="5"/>
      <c r="L61" s="5"/>
      <c r="M61" s="5"/>
      <c r="N61" s="5"/>
      <c r="O61" s="5"/>
      <c r="P61" s="26" t="s">
        <v>10</v>
      </c>
      <c r="Q61" s="26"/>
      <c r="R61" s="5"/>
      <c r="S61" s="5"/>
    </row>
    <row r="62" spans="1:19" ht="17.25">
      <c r="A62" s="5"/>
      <c r="B62" s="24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27"/>
      <c r="Q62" s="27"/>
      <c r="R62" s="5"/>
      <c r="S62" s="5"/>
    </row>
    <row r="63" spans="1:19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</row>
    <row r="64" spans="1:19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</row>
    <row r="65" spans="1:19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</row>
    <row r="66" spans="1:19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</row>
    <row r="67" spans="1:19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</row>
    <row r="68" spans="1:19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</row>
    <row r="69" spans="1:19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</row>
    <row r="70" spans="1:19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</row>
    <row r="71" spans="1:19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</row>
    <row r="72" spans="1:19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1:19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 spans="1:19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</row>
    <row r="75" spans="1:19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 spans="1:19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1:19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</row>
    <row r="78" spans="1:19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</row>
    <row r="79" spans="1:19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</row>
    <row r="80" spans="1:19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</row>
  </sheetData>
  <mergeCells count="7">
    <mergeCell ref="D28:P28"/>
    <mergeCell ref="D41:P41"/>
    <mergeCell ref="B2:R2"/>
    <mergeCell ref="D4:P4"/>
    <mergeCell ref="D10:P10"/>
    <mergeCell ref="D16:P16"/>
    <mergeCell ref="D22:P22"/>
  </mergeCells>
  <printOptions horizontalCentered="1"/>
  <pageMargins left="0.25" right="0.25" top="0.55000000000000004" bottom="0.45" header="0.3" footer="0.3"/>
  <pageSetup paperSize="9" scale="83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G19"/>
  <sheetViews>
    <sheetView topLeftCell="A9" workbookViewId="0">
      <selection activeCell="A11" sqref="A11:E11"/>
    </sheetView>
  </sheetViews>
  <sheetFormatPr defaultRowHeight="18.75"/>
  <cols>
    <col min="1" max="1" width="6.28515625" style="56" customWidth="1"/>
    <col min="2" max="2" width="48.28515625" style="56" customWidth="1"/>
    <col min="3" max="3" width="13.5703125" style="56" bestFit="1" customWidth="1"/>
    <col min="4" max="4" width="13.5703125" style="56" customWidth="1"/>
    <col min="5" max="5" width="6.140625" style="56" bestFit="1" customWidth="1"/>
    <col min="6" max="6" width="6.42578125" style="56" bestFit="1" customWidth="1"/>
    <col min="7" max="7" width="14.140625" style="56" customWidth="1"/>
    <col min="8" max="16384" width="9.140625" style="56"/>
  </cols>
  <sheetData>
    <row r="1" spans="1:7" ht="31.5">
      <c r="A1" s="95" t="s">
        <v>10</v>
      </c>
      <c r="B1" s="95"/>
      <c r="C1" s="95"/>
      <c r="D1" s="95"/>
      <c r="E1" s="95"/>
      <c r="F1" s="95"/>
      <c r="G1" s="95"/>
    </row>
    <row r="2" spans="1:7" ht="64.5" customHeight="1">
      <c r="A2" s="96" t="str">
        <f>"Name of Work: "&amp;Desciption!B2</f>
        <v>Name of Work: PROVIDING LAYING SEWERAGE LINE AT VAR CITY (BALANCE WORK)
DISTRICT COUNCIL THATTA</v>
      </c>
      <c r="B2" s="96"/>
      <c r="C2" s="96"/>
      <c r="D2" s="96"/>
      <c r="E2" s="96"/>
      <c r="F2" s="96"/>
      <c r="G2" s="96"/>
    </row>
    <row r="3" spans="1:7" ht="27.75" customHeight="1">
      <c r="A3" s="97" t="s">
        <v>21</v>
      </c>
      <c r="B3" s="97"/>
      <c r="C3" s="97"/>
      <c r="D3" s="97"/>
      <c r="E3" s="97"/>
      <c r="F3" s="97"/>
      <c r="G3" s="97"/>
    </row>
    <row r="4" spans="1:7">
      <c r="A4" s="57" t="s">
        <v>22</v>
      </c>
      <c r="B4" s="57" t="s">
        <v>23</v>
      </c>
      <c r="C4" s="57" t="s">
        <v>24</v>
      </c>
      <c r="D4" s="57" t="s">
        <v>25</v>
      </c>
      <c r="E4" s="101" t="s">
        <v>26</v>
      </c>
      <c r="F4" s="102"/>
      <c r="G4" s="57" t="s">
        <v>27</v>
      </c>
    </row>
    <row r="5" spans="1:7" s="61" customFormat="1" ht="93.75">
      <c r="A5" s="58">
        <v>1</v>
      </c>
      <c r="B5" s="59" t="str">
        <f>Desciption!D4</f>
        <v>Excavation for pipe line in freches and pits in all kind of soils of murum i/c trimming &amp; dressing sides to true alignment etc complete
(PH Sch: P/62, Item: 5)</v>
      </c>
      <c r="C5" s="60">
        <f>Desciption!D8</f>
        <v>5250</v>
      </c>
      <c r="D5" s="60">
        <f>Desciption!K8</f>
        <v>4650</v>
      </c>
      <c r="E5" s="71" t="str">
        <f>Desciption!M8</f>
        <v>P%0</v>
      </c>
      <c r="F5" s="72" t="str">
        <f>Desciption!N8</f>
        <v>Cft.</v>
      </c>
      <c r="G5" s="60">
        <f>Desciption!Q8</f>
        <v>24413</v>
      </c>
    </row>
    <row r="6" spans="1:7" s="61" customFormat="1" ht="131.25">
      <c r="A6" s="58">
        <v>2</v>
      </c>
      <c r="B6" s="59" t="str">
        <f>Desciption!D10</f>
        <v>Providing laying RCC Pipes &amp; collars of Class "B" and fixing in trench i/c cutting, fitting and jointing with max phalt composition and cement mortar (1:1) i/c testing with water to a head of 22.5 meter or 75 ft.
(PH Sch: P/15 Item: 2(e))</v>
      </c>
      <c r="C6" s="60">
        <f>Desciption!D14</f>
        <v>600</v>
      </c>
      <c r="D6" s="60">
        <f>Desciption!K14</f>
        <v>286</v>
      </c>
      <c r="E6" s="71" t="str">
        <f>Desciption!M14</f>
        <v>P/</v>
      </c>
      <c r="F6" s="72" t="str">
        <f>Desciption!N14</f>
        <v>Rft.</v>
      </c>
      <c r="G6" s="60">
        <f>Desciption!Q14</f>
        <v>171600</v>
      </c>
    </row>
    <row r="7" spans="1:7" s="61" customFormat="1" ht="75">
      <c r="A7" s="58">
        <v>3</v>
      </c>
      <c r="B7" s="59" t="str">
        <f>Desciption!D16</f>
        <v>Refilling the excavate staff in trenches 6" thick layer i/c watering ramming to full compaction etc complete. 
(PH Sch: P/77, Item: 24)</v>
      </c>
      <c r="C7" s="60">
        <f>Desciption!D20</f>
        <v>4725</v>
      </c>
      <c r="D7" s="60">
        <f>Desciption!K20</f>
        <v>2760</v>
      </c>
      <c r="E7" s="71" t="str">
        <f>Desciption!M20</f>
        <v>P%0</v>
      </c>
      <c r="F7" s="72" t="str">
        <f>Desciption!N20</f>
        <v>Cft.</v>
      </c>
      <c r="G7" s="60">
        <f>Desciption!Q20</f>
        <v>13041</v>
      </c>
    </row>
    <row r="8" spans="1:7" s="61" customFormat="1" ht="131.25">
      <c r="A8" s="58">
        <v>4</v>
      </c>
      <c r="B8" s="59" t="str">
        <f>Desciption!D22</f>
        <v>Construction of manhole or inspection chamber for 4 ft dia and 5ft in depth with circular sewer with wall c.c 1:2:4 width 9" thick i/c centering and fixing C.I manhole frame without RCC manhole cover etc complete
as per specification</v>
      </c>
      <c r="C8" s="60">
        <f>Desciption!D26</f>
        <v>15</v>
      </c>
      <c r="D8" s="60">
        <f>Desciption!K26</f>
        <v>14960.74</v>
      </c>
      <c r="E8" s="71" t="str">
        <f>Desciption!M26</f>
        <v>P/</v>
      </c>
      <c r="F8" s="72" t="str">
        <f>Desciption!N26</f>
        <v>Nos.</v>
      </c>
      <c r="G8" s="60">
        <f>Desciption!Q26</f>
        <v>224411</v>
      </c>
    </row>
    <row r="9" spans="1:7" s="61" customFormat="1" ht="112.5">
      <c r="A9" s="58">
        <v>5</v>
      </c>
      <c r="B9" s="59" t="str">
        <f>Desciption!D28</f>
        <v>Manufacturing and supplying RCC manhole covers cast in 1:2:4 concrete ratio 3" deep at center to center reinforcement with 3/8" dia for steel bars at 4" center to center etc complete.
(W/S Sch: P/27, Item: 1)</v>
      </c>
      <c r="C9" s="60">
        <f>Desciption!D32</f>
        <v>15</v>
      </c>
      <c r="D9" s="60">
        <f>Desciption!K32</f>
        <v>913.63</v>
      </c>
      <c r="E9" s="71" t="str">
        <f>Desciption!M32</f>
        <v>P/</v>
      </c>
      <c r="F9" s="72" t="str">
        <f>Desciption!N32</f>
        <v>Each</v>
      </c>
      <c r="G9" s="60">
        <f>Desciption!Q32</f>
        <v>13704</v>
      </c>
    </row>
    <row r="10" spans="1:7" s="61" customFormat="1" ht="37.5">
      <c r="A10" s="58">
        <v>6</v>
      </c>
      <c r="B10" s="59" t="str">
        <f>Desciption!D41</f>
        <v>Add or deduct for depth of manhole above or beyond &amp; add</v>
      </c>
      <c r="C10" s="60">
        <f>Desciption!D45</f>
        <v>4</v>
      </c>
      <c r="D10" s="60">
        <f>Desciption!K45</f>
        <v>2494.17</v>
      </c>
      <c r="E10" s="71" t="str">
        <f>Desciption!M45</f>
        <v>P/</v>
      </c>
      <c r="F10" s="72" t="str">
        <f>Desciption!N45</f>
        <v>Xft.</v>
      </c>
      <c r="G10" s="60">
        <f>Desciption!Q45</f>
        <v>9977</v>
      </c>
    </row>
    <row r="11" spans="1:7" ht="27.75" customHeight="1">
      <c r="A11" s="98" t="s">
        <v>28</v>
      </c>
      <c r="B11" s="99"/>
      <c r="C11" s="99"/>
      <c r="D11" s="99"/>
      <c r="E11" s="100"/>
      <c r="F11" s="70"/>
      <c r="G11" s="62">
        <f>SUM(G5:G10)</f>
        <v>457146</v>
      </c>
    </row>
    <row r="13" spans="1:7">
      <c r="A13" s="63" t="s">
        <v>29</v>
      </c>
    </row>
    <row r="15" spans="1:7">
      <c r="A15" s="63" t="s">
        <v>30</v>
      </c>
    </row>
    <row r="16" spans="1:7">
      <c r="A16" s="63"/>
    </row>
    <row r="17" spans="1:6">
      <c r="D17" s="25" t="s">
        <v>9</v>
      </c>
      <c r="F17" s="25"/>
    </row>
    <row r="18" spans="1:6">
      <c r="A18" s="65"/>
      <c r="D18" s="26" t="s">
        <v>10</v>
      </c>
      <c r="F18" s="26"/>
    </row>
    <row r="19" spans="1:6">
      <c r="B19" s="64" t="s">
        <v>31</v>
      </c>
    </row>
  </sheetData>
  <mergeCells count="5">
    <mergeCell ref="A1:G1"/>
    <mergeCell ref="A2:G2"/>
    <mergeCell ref="A3:G3"/>
    <mergeCell ref="A11:E11"/>
    <mergeCell ref="E4:F4"/>
  </mergeCells>
  <pageMargins left="0.49" right="0.47" top="0.44" bottom="0.57999999999999996" header="0.3" footer="0.3"/>
  <pageSetup paperSize="9" scale="8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C26"/>
  <sheetViews>
    <sheetView tabSelected="1" topLeftCell="A10" workbookViewId="0">
      <selection activeCell="D17" sqref="D17"/>
    </sheetView>
  </sheetViews>
  <sheetFormatPr defaultRowHeight="18.75"/>
  <cols>
    <col min="1" max="1" width="6.28515625" style="56" customWidth="1"/>
    <col min="2" max="2" width="48.140625" style="56" customWidth="1"/>
    <col min="3" max="3" width="46.5703125" style="56" customWidth="1"/>
    <col min="4" max="16384" width="9.140625" style="56"/>
  </cols>
  <sheetData>
    <row r="1" spans="1:3" ht="31.5">
      <c r="A1" s="95" t="s">
        <v>10</v>
      </c>
      <c r="B1" s="95"/>
      <c r="C1" s="95"/>
    </row>
    <row r="2" spans="1:3">
      <c r="A2" s="56">
        <v>6</v>
      </c>
    </row>
    <row r="3" spans="1:3" ht="29.25" customHeight="1">
      <c r="A3" s="105" t="s">
        <v>51</v>
      </c>
      <c r="B3" s="105"/>
      <c r="C3" s="105"/>
    </row>
    <row r="4" spans="1:3" ht="54" customHeight="1">
      <c r="A4" s="106" t="s">
        <v>52</v>
      </c>
      <c r="B4" s="106"/>
      <c r="C4" s="106"/>
    </row>
    <row r="5" spans="1:3" s="76" customFormat="1" ht="28.5" customHeight="1">
      <c r="A5" s="73" t="s">
        <v>53</v>
      </c>
      <c r="B5" s="74" t="s">
        <v>54</v>
      </c>
      <c r="C5" s="75" t="s">
        <v>55</v>
      </c>
    </row>
    <row r="6" spans="1:3" s="76" customFormat="1" ht="78" customHeight="1">
      <c r="A6" s="73" t="s">
        <v>56</v>
      </c>
      <c r="B6" s="74" t="s">
        <v>57</v>
      </c>
      <c r="C6" s="77" t="str">
        <f>Desciption!B2</f>
        <v>PROVIDING LAYING SEWERAGE LINE AT VAR CITY (BALANCE WORK)
DISTRICT COUNCIL THATTA</v>
      </c>
    </row>
    <row r="7" spans="1:3" s="76" customFormat="1" ht="37.5">
      <c r="A7" s="73" t="s">
        <v>58</v>
      </c>
      <c r="B7" s="78" t="s">
        <v>59</v>
      </c>
      <c r="C7" s="77" t="s">
        <v>60</v>
      </c>
    </row>
    <row r="8" spans="1:3" s="76" customFormat="1" ht="29.25" customHeight="1">
      <c r="A8" s="73" t="s">
        <v>61</v>
      </c>
      <c r="B8" s="78" t="s">
        <v>62</v>
      </c>
      <c r="C8" s="79" t="str">
        <f>Desciption!Q53&amp;"/="</f>
        <v>532100/=</v>
      </c>
    </row>
    <row r="9" spans="1:3" s="76" customFormat="1" ht="27.75" customHeight="1">
      <c r="A9" s="73" t="s">
        <v>63</v>
      </c>
      <c r="B9" s="78" t="s">
        <v>64</v>
      </c>
      <c r="C9" s="77" t="s">
        <v>86</v>
      </c>
    </row>
    <row r="10" spans="1:3" s="76" customFormat="1">
      <c r="A10" s="103" t="s">
        <v>65</v>
      </c>
      <c r="B10" s="107" t="s">
        <v>66</v>
      </c>
      <c r="C10" s="80" t="s">
        <v>67</v>
      </c>
    </row>
    <row r="11" spans="1:3" s="76" customFormat="1">
      <c r="A11" s="103"/>
      <c r="B11" s="107"/>
      <c r="C11" s="81" t="s">
        <v>68</v>
      </c>
    </row>
    <row r="12" spans="1:3" s="76" customFormat="1">
      <c r="A12" s="103" t="s">
        <v>69</v>
      </c>
      <c r="B12" s="107" t="s">
        <v>70</v>
      </c>
      <c r="C12" s="82"/>
    </row>
    <row r="13" spans="1:3" s="76" customFormat="1" ht="37.5">
      <c r="A13" s="103"/>
      <c r="B13" s="107"/>
      <c r="C13" s="81" t="s">
        <v>71</v>
      </c>
    </row>
    <row r="14" spans="1:3" s="76" customFormat="1" ht="30.75" customHeight="1">
      <c r="A14" s="73" t="s">
        <v>72</v>
      </c>
      <c r="B14" s="78" t="s">
        <v>73</v>
      </c>
      <c r="C14" s="77" t="s">
        <v>74</v>
      </c>
    </row>
    <row r="15" spans="1:3" s="76" customFormat="1" ht="34.5">
      <c r="A15" s="73" t="s">
        <v>75</v>
      </c>
      <c r="B15" s="74" t="s">
        <v>76</v>
      </c>
      <c r="C15" s="77" t="s">
        <v>87</v>
      </c>
    </row>
    <row r="16" spans="1:3" s="76" customFormat="1" ht="56.25">
      <c r="A16" s="73" t="s">
        <v>77</v>
      </c>
      <c r="B16" s="74" t="s">
        <v>78</v>
      </c>
      <c r="C16" s="77" t="s">
        <v>88</v>
      </c>
    </row>
    <row r="17" spans="1:3" s="76" customFormat="1" ht="34.5">
      <c r="A17" s="73" t="s">
        <v>79</v>
      </c>
      <c r="B17" s="74" t="s">
        <v>80</v>
      </c>
      <c r="C17" s="77" t="s">
        <v>81</v>
      </c>
    </row>
    <row r="18" spans="1:3" s="76" customFormat="1">
      <c r="A18" s="103" t="s">
        <v>82</v>
      </c>
      <c r="B18" s="104" t="s">
        <v>83</v>
      </c>
      <c r="C18" s="83" t="s">
        <v>84</v>
      </c>
    </row>
    <row r="19" spans="1:3" s="76" customFormat="1" ht="56.25">
      <c r="A19" s="103"/>
      <c r="B19" s="104"/>
      <c r="C19" s="84" t="s">
        <v>85</v>
      </c>
    </row>
    <row r="20" spans="1:3" s="76" customFormat="1">
      <c r="A20" s="73"/>
      <c r="B20" s="85"/>
      <c r="C20" s="86"/>
    </row>
    <row r="25" spans="1:3">
      <c r="C25" s="25" t="s">
        <v>9</v>
      </c>
    </row>
    <row r="26" spans="1:3">
      <c r="A26" s="65"/>
      <c r="C26" s="26" t="s">
        <v>10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Title Page</vt:lpstr>
      <vt:lpstr>Abstract</vt:lpstr>
      <vt:lpstr>Desciption</vt:lpstr>
      <vt:lpstr>Schedule (B)</vt:lpstr>
      <vt:lpstr>BIDDING DATA</vt:lpstr>
      <vt:lpstr>Abstract!Print_Area</vt:lpstr>
      <vt:lpstr>Desciption!Print_Area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2018-01-09T17:55:00Z</cp:lastPrinted>
  <dcterms:created xsi:type="dcterms:W3CDTF">2017-11-27T09:24:11Z</dcterms:created>
  <dcterms:modified xsi:type="dcterms:W3CDTF">2018-01-09T17:55:04Z</dcterms:modified>
</cp:coreProperties>
</file>