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240" yWindow="60" windowWidth="20055" windowHeight="7950" activeTab="4"/>
  </bookViews>
  <sheets>
    <sheet name="Title Page" sheetId="1" r:id="rId1"/>
    <sheet name="Abstract" sheetId="2" r:id="rId2"/>
    <sheet name="Desciption" sheetId="4" r:id="rId3"/>
    <sheet name="Schedule (B)" sheetId="5" r:id="rId4"/>
    <sheet name="BIDDING DATA" sheetId="6" r:id="rId5"/>
  </sheets>
  <definedNames>
    <definedName name="_xlnm.Print_Area" localSheetId="1">Abstract!$A$1:$K$44</definedName>
    <definedName name="_xlnm.Print_Area" localSheetId="2">Desciption!$A$1:$S$96</definedName>
    <definedName name="_xlnm.Print_Titles" localSheetId="4">'BIDDING DATA'!#REF!</definedName>
    <definedName name="_xlnm.Print_Titles" localSheetId="3">'Schedule (B)'!$5:$5</definedName>
  </definedNames>
  <calcPr calcId="125725"/>
</workbook>
</file>

<file path=xl/calcChain.xml><?xml version="1.0" encoding="utf-8"?>
<calcChain xmlns="http://schemas.openxmlformats.org/spreadsheetml/2006/main">
  <c r="C8" i="6"/>
  <c r="C6"/>
  <c r="B8" i="5"/>
  <c r="B6"/>
  <c r="D18"/>
  <c r="D17"/>
  <c r="D16"/>
  <c r="D15"/>
  <c r="D14"/>
  <c r="D13"/>
  <c r="D12"/>
  <c r="D11"/>
  <c r="D10"/>
  <c r="B18"/>
  <c r="B17"/>
  <c r="B16"/>
  <c r="B15"/>
  <c r="B14"/>
  <c r="B13"/>
  <c r="B12"/>
  <c r="B11"/>
  <c r="B10"/>
  <c r="D9"/>
  <c r="D8"/>
  <c r="D7"/>
  <c r="D6"/>
  <c r="O83" i="4" l="1"/>
  <c r="N83"/>
  <c r="E18" i="5" s="1"/>
  <c r="E83" i="4"/>
  <c r="M81"/>
  <c r="D83" s="1"/>
  <c r="O70"/>
  <c r="N70"/>
  <c r="E17" i="5" s="1"/>
  <c r="E70" i="4"/>
  <c r="M68"/>
  <c r="D70" s="1"/>
  <c r="C17" i="5" s="1"/>
  <c r="M56" i="4"/>
  <c r="O22"/>
  <c r="N22"/>
  <c r="E9" i="5" s="1"/>
  <c r="E22" i="4"/>
  <c r="M20"/>
  <c r="D22" s="1"/>
  <c r="O18"/>
  <c r="N18"/>
  <c r="E8" i="5" s="1"/>
  <c r="E18" i="4"/>
  <c r="M16"/>
  <c r="D18" s="1"/>
  <c r="A3" i="5"/>
  <c r="Q83" i="4" l="1"/>
  <c r="F18" i="5" s="1"/>
  <c r="C18"/>
  <c r="Q22" i="4"/>
  <c r="F9" i="5" s="1"/>
  <c r="C9"/>
  <c r="Q18" i="4"/>
  <c r="F8" i="5" s="1"/>
  <c r="C8"/>
  <c r="Q70" i="4"/>
  <c r="F17" i="5" s="1"/>
  <c r="O52" i="4"/>
  <c r="N52"/>
  <c r="E14" i="5" s="1"/>
  <c r="E52" i="4"/>
  <c r="M50"/>
  <c r="D52" s="1"/>
  <c r="C14" i="5" s="1"/>
  <c r="O46" i="4"/>
  <c r="N46"/>
  <c r="E13" i="5" s="1"/>
  <c r="E46" i="4"/>
  <c r="M44"/>
  <c r="D46" s="1"/>
  <c r="O40"/>
  <c r="N40"/>
  <c r="E12" i="5" s="1"/>
  <c r="E40" i="4"/>
  <c r="M38"/>
  <c r="D40" s="1"/>
  <c r="C12" i="5" s="1"/>
  <c r="O34" i="4"/>
  <c r="N34"/>
  <c r="E11" i="5" s="1"/>
  <c r="E34" i="4"/>
  <c r="M32"/>
  <c r="D34" s="1"/>
  <c r="C11" i="5" s="1"/>
  <c r="O28" i="4"/>
  <c r="N28"/>
  <c r="E10" i="5" s="1"/>
  <c r="E28" i="4"/>
  <c r="M26"/>
  <c r="D28" s="1"/>
  <c r="C10" i="5" s="1"/>
  <c r="O12" i="4"/>
  <c r="N12"/>
  <c r="E7" i="5" s="1"/>
  <c r="E12" i="4"/>
  <c r="M10"/>
  <c r="D12" s="1"/>
  <c r="C7" i="5" s="1"/>
  <c r="M6" i="4"/>
  <c r="O64"/>
  <c r="N64"/>
  <c r="E16" i="5" s="1"/>
  <c r="E64" i="4"/>
  <c r="M62"/>
  <c r="D64" s="1"/>
  <c r="C16" i="5" s="1"/>
  <c r="O58" i="4"/>
  <c r="N58"/>
  <c r="E15" i="5" s="1"/>
  <c r="E58" i="4"/>
  <c r="B30" i="1"/>
  <c r="B2" i="2"/>
  <c r="G32" i="1"/>
  <c r="I12" i="2"/>
  <c r="I16" s="1"/>
  <c r="O8" i="4"/>
  <c r="E8"/>
  <c r="N8"/>
  <c r="E6" i="5" s="1"/>
  <c r="Q46" i="4" l="1"/>
  <c r="F13" i="5" s="1"/>
  <c r="C13"/>
  <c r="Q52" i="4"/>
  <c r="F14" i="5" s="1"/>
  <c r="Q28" i="4"/>
  <c r="F10" i="5" s="1"/>
  <c r="Q34" i="4"/>
  <c r="F11" i="5" s="1"/>
  <c r="Q40" i="4"/>
  <c r="F12" i="5" s="1"/>
  <c r="Q12" i="4"/>
  <c r="F7" i="5" s="1"/>
  <c r="Q64" i="4"/>
  <c r="F16" i="5" s="1"/>
  <c r="D58" i="4"/>
  <c r="D8"/>
  <c r="Q58" l="1"/>
  <c r="F15" i="5" s="1"/>
  <c r="C15"/>
  <c r="Q8" i="4"/>
  <c r="C6" i="5"/>
  <c r="F6" l="1"/>
  <c r="F19" s="1"/>
  <c r="Q86" i="4"/>
  <c r="Q85"/>
  <c r="Q87" l="1"/>
</calcChain>
</file>

<file path=xl/sharedStrings.xml><?xml version="1.0" encoding="utf-8"?>
<sst xmlns="http://schemas.openxmlformats.org/spreadsheetml/2006/main" count="214" uniqueCount="92">
  <si>
    <t>OFFICE OF THE</t>
  </si>
  <si>
    <t>THATTA</t>
  </si>
  <si>
    <t>DETAILED WORKING ESTIMATE</t>
  </si>
  <si>
    <t>FOR</t>
  </si>
  <si>
    <t>GENERAL ABSTRACT OF COST</t>
  </si>
  <si>
    <t>“A”</t>
  </si>
  <si>
    <t>=</t>
  </si>
  <si>
    <t xml:space="preserve">Total </t>
  </si>
  <si>
    <t xml:space="preserve">SUB-ENGINEER </t>
  </si>
  <si>
    <t>DISTRICT ENGINEER</t>
  </si>
  <si>
    <t>DISTRICT COUNCIL THATTA</t>
  </si>
  <si>
    <t>Rs.</t>
  </si>
  <si>
    <t>/=</t>
  </si>
  <si>
    <t>x</t>
  </si>
  <si>
    <t>@ Rs.</t>
  </si>
  <si>
    <t>Say</t>
  </si>
  <si>
    <t>ESTIMATE COST RS.-----------</t>
  </si>
  <si>
    <t>Qty.</t>
  </si>
  <si>
    <t>P/</t>
  </si>
  <si>
    <t>Nos.</t>
  </si>
  <si>
    <t xml:space="preserve">Airlift sample water at any depth  
(RA approved NSI)
</t>
  </si>
  <si>
    <t xml:space="preserve">Supply PVC Steiner “D” Class of approved design quality 
(PHS (M) 1. No. 17, P/26). 
</t>
  </si>
  <si>
    <t xml:space="preserve">Supply PVC Blind “C” Class of approved design quality 
(PHS (M) 1. No. 17, P/25). 
</t>
  </si>
  <si>
    <t xml:space="preserve">Boring of tube well in all water bearing soil from ground level upto 100 ft or 30.50 Meters depth i/c sinking and with drawing and casing pipe. 
(PHSI No. 1/b, P/4)
</t>
  </si>
  <si>
    <t xml:space="preserve">Shurounding with graded bajri (3/8” + 1/8”) or (9 to 3m) in between bars and blind pipe for the following diameters of strainers. 
(PHSI No. 13/a, P/45).
</t>
  </si>
  <si>
    <t xml:space="preserve">Supplying &amp; installing and testing Deep Hand Pumps afrediv Deep Well hand Pump for required depth pump seting with all G.I Steel parts (G.I Pump Rod 10m Dia Cylinder lined with bross all plastic parts of engineering plastic rubber pat of Acrylomtrole rubber (NBR) weight of the total pump set 80 KG pipe discharge in 35 litters / 40 stroke.
(Approved rate NSI).  
</t>
  </si>
  <si>
    <t xml:space="preserve">Providing uPVC pipes of Class-E fixing in trenches i/c cutting fitting and jointing with solvent cement i/c testing with water to a head of 122 meter or 40 Rft.
(RA approved)
</t>
  </si>
  <si>
    <t>6" Dia</t>
  </si>
  <si>
    <t>Rft.</t>
  </si>
  <si>
    <t>3" Dia</t>
  </si>
  <si>
    <t>4" Dia</t>
  </si>
  <si>
    <t>No.</t>
  </si>
  <si>
    <t>Rft</t>
  </si>
  <si>
    <t xml:space="preserve">Construction of C.C plate form inside 4’ x 4’ with 1/2" thick wall  and C.C drain in length 10’ ft  
(Based on Sch: of Rates)
</t>
  </si>
  <si>
    <t>BORING</t>
  </si>
  <si>
    <t>SCHEDULE B</t>
  </si>
  <si>
    <t>Sr.</t>
  </si>
  <si>
    <t>Description</t>
  </si>
  <si>
    <t>Qty</t>
  </si>
  <si>
    <t>Rate</t>
  </si>
  <si>
    <t>Unit</t>
  </si>
  <si>
    <t>Amount</t>
  </si>
  <si>
    <t>Grand Total</t>
  </si>
  <si>
    <t>--------------------- %  above/below on the rates of CSR.</t>
  </si>
  <si>
    <t xml:space="preserve"> Total (A)In words</t>
  </si>
  <si>
    <t xml:space="preserve"> CONTRACTOR</t>
  </si>
  <si>
    <t xml:space="preserve">Boring of tube well in all water bearing soil from ground level upto 201 ft to 300 ft depth i/c sinking and with drawing and casing pipe. 
(PHSI No. 02, P/36)
</t>
  </si>
  <si>
    <t>4"Dia</t>
  </si>
  <si>
    <t>Cartage of PVC pipe 4" Dia from Karachi to site of work.
(From Karachi = 74 Miles)</t>
  </si>
  <si>
    <t xml:space="preserve">Cartage of Steel G.I &amp; C.I Pipes steel G.I.F.C &amp; aluminum sheets boring equipments and other heavy material i/c fitting by mechanical transport i/c loading unloading and stacking at site. 
(PHSI No. 1, P/1)
(From Hyderabad = 68 Miles)
</t>
  </si>
  <si>
    <t>P%</t>
  </si>
  <si>
    <t>Ton</t>
  </si>
  <si>
    <t>PROVIDING AND INSTALLATION OF DEEP HAND PUMP AT BAROCH MOHALLA NEAR SABZ ALI BROHI VILLAGE, UC JUNGSHAHI, DISTRICT THATTA</t>
  </si>
  <si>
    <t>Add 10% above except item No. 4, 6 &amp; 7 (Rs.</t>
  </si>
  <si>
    <t>BIDDING DATA</t>
  </si>
  <si>
    <t>(This section should be filled in by the Engineer/Procuring Agency before issuance of the Bidding Documents).</t>
  </si>
  <si>
    <t>(a)</t>
  </si>
  <si>
    <t>Name of Procuring:</t>
  </si>
  <si>
    <t>Agency District Council, Thatta</t>
  </si>
  <si>
    <t>(b)</t>
  </si>
  <si>
    <t>Brief Description of Works:</t>
  </si>
  <si>
    <t xml:space="preserve">(c) </t>
  </si>
  <si>
    <t>Procuring Agency’s Address:</t>
  </si>
  <si>
    <t>Office of the District Engineer, District Council, Thatta, Makli</t>
  </si>
  <si>
    <t>(d)</t>
  </si>
  <si>
    <t>Estimated Cost: (PKR)</t>
  </si>
  <si>
    <t>(e)</t>
  </si>
  <si>
    <t>Amount of Bid Security:</t>
  </si>
  <si>
    <t>(f)</t>
  </si>
  <si>
    <t>Period of Bid Validity (days):</t>
  </si>
  <si>
    <t>90 Days</t>
  </si>
  <si>
    <t>(Not more than Ninety days).</t>
  </si>
  <si>
    <t>(g)</t>
  </si>
  <si>
    <t>Security Deposit:</t>
  </si>
  <si>
    <t>(10% of bid amount / estimated cost equal to 10%)</t>
  </si>
  <si>
    <t>(h)</t>
  </si>
  <si>
    <t>Percentage, if any, to be deducted from bills:</t>
  </si>
  <si>
    <t>R.M 8% + I. Tax 7.5%</t>
  </si>
  <si>
    <t>(i)</t>
  </si>
  <si>
    <t>Deadline for Submission of Bids along with time:</t>
  </si>
  <si>
    <t>(j)</t>
  </si>
  <si>
    <t>Venue, Time, and Date of Bid Opening:</t>
  </si>
  <si>
    <t>(k)</t>
  </si>
  <si>
    <t>Time for Completion from written order of commence:</t>
  </si>
  <si>
    <t>60 Days</t>
  </si>
  <si>
    <t>(l)</t>
  </si>
  <si>
    <t xml:space="preserve">Liquidity damages: </t>
  </si>
  <si>
    <t>2000/=</t>
  </si>
  <si>
    <t>(0.05 of Estimated Cost or Bid cost per day of delay, but total not exceeding 10%)</t>
  </si>
  <si>
    <t>Rs. 5,600/-</t>
  </si>
  <si>
    <t>30-01-2018, Time: 1:00 PM</t>
  </si>
  <si>
    <t>2:00 PM on 30-01-2018 
at Office of the District Engineer. District Council,Thatta at Makli.</t>
  </si>
</sst>
</file>

<file path=xl/styles.xml><?xml version="1.0" encoding="utf-8"?>
<styleSheet xmlns="http://schemas.openxmlformats.org/spreadsheetml/2006/main">
  <numFmts count="2">
    <numFmt numFmtId="43" formatCode="_(* #,##0.00_);_(* \(#,##0.00\);_(* &quot;-&quot;??_);_(@_)"/>
    <numFmt numFmtId="164" formatCode="_(* #,##0_);_(* \(#,##0\);_(* &quot;-&quot;??_);_(@_)"/>
  </numFmts>
  <fonts count="21">
    <font>
      <sz val="11"/>
      <color theme="1"/>
      <name val="Calibri"/>
      <family val="2"/>
      <scheme val="minor"/>
    </font>
    <font>
      <sz val="11"/>
      <color theme="1"/>
      <name val="Calibri"/>
      <family val="2"/>
      <scheme val="minor"/>
    </font>
    <font>
      <b/>
      <u/>
      <sz val="26"/>
      <color theme="1"/>
      <name val="Calibri"/>
      <family val="2"/>
      <scheme val="minor"/>
    </font>
    <font>
      <b/>
      <sz val="26"/>
      <color theme="1"/>
      <name val="Calibri"/>
      <family val="2"/>
      <scheme val="minor"/>
    </font>
    <font>
      <i/>
      <sz val="18"/>
      <color theme="1"/>
      <name val="Calibri"/>
      <family val="2"/>
      <scheme val="minor"/>
    </font>
    <font>
      <b/>
      <u/>
      <sz val="18"/>
      <color theme="1"/>
      <name val="Calibri"/>
      <family val="2"/>
      <scheme val="minor"/>
    </font>
    <font>
      <b/>
      <sz val="18"/>
      <color theme="1"/>
      <name val="Calibri"/>
      <family val="2"/>
      <scheme val="minor"/>
    </font>
    <font>
      <b/>
      <u/>
      <sz val="17"/>
      <color theme="1"/>
      <name val="Calibri"/>
      <family val="2"/>
      <scheme val="minor"/>
    </font>
    <font>
      <b/>
      <u/>
      <sz val="19"/>
      <color theme="1"/>
      <name val="Calibri"/>
      <family val="2"/>
      <scheme val="minor"/>
    </font>
    <font>
      <sz val="14"/>
      <color theme="1"/>
      <name val="Calibri"/>
      <family val="2"/>
      <scheme val="minor"/>
    </font>
    <font>
      <b/>
      <sz val="14"/>
      <color theme="1"/>
      <name val="Calibri"/>
      <family val="2"/>
      <scheme val="minor"/>
    </font>
    <font>
      <sz val="13"/>
      <color theme="1"/>
      <name val="Calibri"/>
      <family val="2"/>
      <scheme val="minor"/>
    </font>
    <font>
      <b/>
      <sz val="13"/>
      <color theme="1"/>
      <name val="Calibri"/>
      <family val="2"/>
      <scheme val="minor"/>
    </font>
    <font>
      <b/>
      <sz val="11"/>
      <color theme="1"/>
      <name val="Calibri"/>
      <family val="2"/>
      <scheme val="minor"/>
    </font>
    <font>
      <b/>
      <sz val="13"/>
      <color theme="0" tint="-0.249977111117893"/>
      <name val="Calibri"/>
      <family val="2"/>
      <scheme val="minor"/>
    </font>
    <font>
      <sz val="13"/>
      <color theme="0"/>
      <name val="Calibri"/>
      <family val="2"/>
      <scheme val="minor"/>
    </font>
    <font>
      <b/>
      <sz val="24"/>
      <color theme="1"/>
      <name val="Calibri"/>
      <family val="2"/>
      <scheme val="minor"/>
    </font>
    <font>
      <b/>
      <u/>
      <sz val="14"/>
      <color theme="1"/>
      <name val="Calibri"/>
      <family val="2"/>
      <scheme val="minor"/>
    </font>
    <font>
      <b/>
      <sz val="16"/>
      <color theme="1"/>
      <name val="Calibri"/>
      <family val="2"/>
      <scheme val="minor"/>
    </font>
    <font>
      <b/>
      <i/>
      <sz val="13"/>
      <color theme="1"/>
      <name val="Calibri"/>
      <family val="2"/>
      <scheme val="minor"/>
    </font>
    <font>
      <i/>
      <sz val="14"/>
      <color theme="1"/>
      <name val="Calibri"/>
      <family val="2"/>
      <scheme val="minor"/>
    </font>
  </fonts>
  <fills count="2">
    <fill>
      <patternFill patternType="none"/>
    </fill>
    <fill>
      <patternFill patternType="gray125"/>
    </fill>
  </fills>
  <borders count="19">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medium">
        <color auto="1"/>
      </top>
      <bottom style="medium">
        <color auto="1"/>
      </bottom>
      <diagonal/>
    </border>
    <border>
      <left/>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104">
    <xf numFmtId="0" fontId="0" fillId="0" borderId="0" xfId="0"/>
    <xf numFmtId="0" fontId="2" fillId="0" borderId="1" xfId="0" applyFont="1"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2" fillId="0" borderId="4" xfId="0" applyFont="1" applyBorder="1"/>
    <xf numFmtId="0" fontId="4" fillId="0" borderId="4" xfId="0" applyFont="1" applyBorder="1"/>
    <xf numFmtId="0" fontId="6" fillId="0" borderId="4" xfId="0" applyFont="1" applyBorder="1"/>
    <xf numFmtId="0" fontId="0" fillId="0" borderId="6" xfId="0" applyBorder="1"/>
    <xf numFmtId="0" fontId="0" fillId="0" borderId="7" xfId="0" applyBorder="1"/>
    <xf numFmtId="0" fontId="0" fillId="0" borderId="8" xfId="0" applyBorder="1"/>
    <xf numFmtId="0" fontId="3" fillId="0" borderId="4" xfId="0" applyFont="1" applyBorder="1"/>
    <xf numFmtId="0" fontId="5" fillId="0" borderId="4" xfId="0" applyFont="1" applyBorder="1" applyAlignment="1">
      <alignment vertical="center" wrapText="1"/>
    </xf>
    <xf numFmtId="0" fontId="10" fillId="0" borderId="10" xfId="0" applyFont="1" applyBorder="1"/>
    <xf numFmtId="0" fontId="13" fillId="0" borderId="10" xfId="0" applyFont="1" applyBorder="1"/>
    <xf numFmtId="0" fontId="10" fillId="0" borderId="10" xfId="0" applyFont="1" applyBorder="1" applyAlignment="1">
      <alignment horizontal="right"/>
    </xf>
    <xf numFmtId="0" fontId="10" fillId="0" borderId="10" xfId="0" applyFont="1" applyBorder="1" applyAlignment="1">
      <alignment horizontal="left"/>
    </xf>
    <xf numFmtId="0" fontId="9" fillId="0" borderId="0" xfId="0" applyFont="1" applyBorder="1"/>
    <xf numFmtId="0" fontId="9" fillId="0" borderId="0" xfId="0" applyFont="1" applyBorder="1" applyAlignment="1">
      <alignment horizontal="center"/>
    </xf>
    <xf numFmtId="0" fontId="9" fillId="0" borderId="0" xfId="0" applyFont="1" applyBorder="1" applyAlignment="1">
      <alignment horizontal="right"/>
    </xf>
    <xf numFmtId="0" fontId="9" fillId="0" borderId="0" xfId="0" applyFont="1" applyBorder="1" applyAlignment="1">
      <alignment horizontal="left"/>
    </xf>
    <xf numFmtId="0" fontId="10" fillId="0" borderId="0" xfId="0" applyFont="1" applyBorder="1"/>
    <xf numFmtId="0" fontId="11" fillId="0" borderId="0" xfId="0" applyFont="1" applyBorder="1"/>
    <xf numFmtId="0" fontId="12" fillId="0" borderId="0" xfId="0" applyFont="1" applyBorder="1" applyAlignment="1">
      <alignment horizontal="center" vertical="center"/>
    </xf>
    <xf numFmtId="0" fontId="11" fillId="0" borderId="0" xfId="0" applyFont="1" applyBorder="1" applyAlignment="1">
      <alignment horizontal="center" vertical="center"/>
    </xf>
    <xf numFmtId="0" fontId="0" fillId="0" borderId="0" xfId="0" applyBorder="1" applyAlignment="1">
      <alignment horizontal="center" vertical="center"/>
    </xf>
    <xf numFmtId="0" fontId="0" fillId="0" borderId="1" xfId="0" applyBorder="1"/>
    <xf numFmtId="164" fontId="13" fillId="0" borderId="10" xfId="1" applyNumberFormat="1" applyFont="1" applyBorder="1"/>
    <xf numFmtId="164" fontId="9" fillId="0" borderId="0" xfId="1" applyNumberFormat="1" applyFont="1" applyBorder="1" applyAlignment="1">
      <alignment horizontal="right"/>
    </xf>
    <xf numFmtId="0" fontId="11" fillId="0" borderId="0" xfId="0" applyFont="1"/>
    <xf numFmtId="0" fontId="12" fillId="0" borderId="0" xfId="0" applyFont="1" applyBorder="1"/>
    <xf numFmtId="0" fontId="11" fillId="0" borderId="0" xfId="0" applyFont="1" applyBorder="1" applyAlignment="1">
      <alignment horizontal="center"/>
    </xf>
    <xf numFmtId="0" fontId="11" fillId="0" borderId="0" xfId="0" applyFont="1" applyBorder="1" applyAlignment="1">
      <alignment horizontal="right"/>
    </xf>
    <xf numFmtId="164" fontId="11" fillId="0" borderId="0" xfId="1" applyNumberFormat="1" applyFont="1" applyBorder="1" applyAlignment="1">
      <alignment horizontal="right"/>
    </xf>
    <xf numFmtId="0" fontId="11" fillId="0" borderId="0" xfId="0" applyFont="1" applyBorder="1" applyAlignment="1">
      <alignment horizontal="left"/>
    </xf>
    <xf numFmtId="0" fontId="12" fillId="0" borderId="10" xfId="0" applyFont="1" applyBorder="1"/>
    <xf numFmtId="0" fontId="12" fillId="0" borderId="10" xfId="0" applyFont="1" applyBorder="1" applyAlignment="1">
      <alignment horizontal="right"/>
    </xf>
    <xf numFmtId="164" fontId="12" fillId="0" borderId="10" xfId="1" applyNumberFormat="1" applyFont="1" applyBorder="1"/>
    <xf numFmtId="0" fontId="12" fillId="0" borderId="10" xfId="0" applyFont="1" applyBorder="1" applyAlignment="1">
      <alignment horizontal="left"/>
    </xf>
    <xf numFmtId="0" fontId="11" fillId="0" borderId="0" xfId="0" applyFont="1" applyBorder="1" applyAlignment="1"/>
    <xf numFmtId="164" fontId="11" fillId="0" borderId="0" xfId="1" applyNumberFormat="1" applyFont="1" applyBorder="1" applyAlignment="1">
      <alignment horizontal="center" vertical="center"/>
    </xf>
    <xf numFmtId="0" fontId="14" fillId="0" borderId="0" xfId="0" applyFont="1" applyBorder="1" applyAlignment="1"/>
    <xf numFmtId="0" fontId="14" fillId="0" borderId="0" xfId="0" applyFont="1" applyBorder="1"/>
    <xf numFmtId="0" fontId="11" fillId="0" borderId="0" xfId="0" quotePrefix="1" applyFont="1" applyBorder="1" applyAlignment="1">
      <alignment horizontal="center" vertical="center"/>
    </xf>
    <xf numFmtId="2" fontId="11" fillId="0" borderId="0" xfId="0" applyNumberFormat="1" applyFont="1" applyBorder="1" applyAlignment="1">
      <alignment horizontal="center" vertical="center"/>
    </xf>
    <xf numFmtId="0" fontId="11" fillId="0" borderId="0" xfId="0" quotePrefix="1" applyFont="1" applyBorder="1" applyAlignment="1">
      <alignment horizontal="right" vertical="center"/>
    </xf>
    <xf numFmtId="164" fontId="12" fillId="0" borderId="0" xfId="1" applyNumberFormat="1" applyFont="1" applyBorder="1" applyAlignment="1">
      <alignment horizontal="right"/>
    </xf>
    <xf numFmtId="0" fontId="12" fillId="0" borderId="0" xfId="0" applyFont="1" applyBorder="1" applyAlignment="1">
      <alignment horizontal="right"/>
    </xf>
    <xf numFmtId="0" fontId="12" fillId="0" borderId="0" xfId="0" applyFont="1" applyBorder="1" applyAlignment="1">
      <alignment horizontal="left"/>
    </xf>
    <xf numFmtId="0" fontId="11" fillId="0" borderId="0" xfId="0" applyFont="1" applyBorder="1" applyAlignment="1">
      <alignment horizontal="right" vertical="center"/>
    </xf>
    <xf numFmtId="0" fontId="11" fillId="0" borderId="0" xfId="0" applyFont="1" applyBorder="1" applyAlignment="1">
      <alignment horizontal="left" vertical="center"/>
    </xf>
    <xf numFmtId="0" fontId="15" fillId="0" borderId="0" xfId="0" applyFont="1" applyBorder="1" applyAlignment="1">
      <alignment horizontal="center" vertical="center"/>
    </xf>
    <xf numFmtId="0" fontId="6" fillId="0" borderId="0" xfId="0" applyFont="1" applyBorder="1" applyAlignment="1"/>
    <xf numFmtId="2" fontId="11" fillId="0" borderId="0" xfId="0" applyNumberFormat="1" applyFont="1" applyBorder="1" applyAlignment="1">
      <alignment horizontal="left" vertical="center"/>
    </xf>
    <xf numFmtId="164" fontId="12" fillId="0" borderId="10" xfId="0" applyNumberFormat="1" applyFont="1" applyBorder="1"/>
    <xf numFmtId="0" fontId="9" fillId="0" borderId="0" xfId="0" applyFont="1"/>
    <xf numFmtId="0" fontId="10" fillId="0" borderId="11" xfId="0" applyFont="1" applyBorder="1" applyAlignment="1">
      <alignment horizontal="center" vertical="top" wrapText="1"/>
    </xf>
    <xf numFmtId="0" fontId="9" fillId="0" borderId="11" xfId="0" applyFont="1" applyBorder="1" applyAlignment="1">
      <alignment horizontal="center" vertical="center" wrapText="1"/>
    </xf>
    <xf numFmtId="0" fontId="9" fillId="0" borderId="11" xfId="0" applyFont="1" applyBorder="1" applyAlignment="1">
      <alignment vertical="center" wrapText="1"/>
    </xf>
    <xf numFmtId="2" fontId="9" fillId="0" borderId="11" xfId="0" applyNumberFormat="1" applyFont="1" applyBorder="1" applyAlignment="1">
      <alignment vertical="center" wrapText="1"/>
    </xf>
    <xf numFmtId="164" fontId="9" fillId="0" borderId="11" xfId="1" applyNumberFormat="1" applyFont="1" applyBorder="1" applyAlignment="1">
      <alignment vertical="center" wrapText="1"/>
    </xf>
    <xf numFmtId="0" fontId="9" fillId="0" borderId="0" xfId="0" applyFont="1" applyAlignment="1">
      <alignment vertical="center"/>
    </xf>
    <xf numFmtId="164" fontId="10" fillId="0" borderId="11" xfId="1" applyNumberFormat="1" applyFont="1" applyBorder="1" applyAlignment="1">
      <alignment vertical="center" wrapText="1"/>
    </xf>
    <xf numFmtId="0" fontId="10" fillId="0" borderId="0" xfId="0" applyFont="1" applyAlignment="1">
      <alignment horizontal="left" indent="4"/>
    </xf>
    <xf numFmtId="0" fontId="10"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xf>
    <xf numFmtId="0" fontId="9" fillId="0" borderId="0" xfId="0" applyFont="1" applyBorder="1" applyAlignment="1">
      <alignment horizontal="center" vertical="center" wrapText="1"/>
    </xf>
    <xf numFmtId="0" fontId="19" fillId="0" borderId="0" xfId="0" applyFont="1" applyBorder="1" applyAlignment="1">
      <alignment vertical="center" wrapText="1"/>
    </xf>
    <xf numFmtId="0" fontId="10" fillId="0" borderId="17" xfId="0" applyFont="1" applyBorder="1" applyAlignment="1">
      <alignment vertical="center" wrapText="1"/>
    </xf>
    <xf numFmtId="0" fontId="9" fillId="0" borderId="0" xfId="0" applyFont="1" applyAlignment="1">
      <alignment vertical="center" wrapText="1"/>
    </xf>
    <xf numFmtId="0" fontId="10" fillId="0" borderId="13" xfId="0" applyFont="1" applyBorder="1" applyAlignment="1">
      <alignment vertical="center" wrapText="1"/>
    </xf>
    <xf numFmtId="2" fontId="19" fillId="0" borderId="0" xfId="0" applyNumberFormat="1" applyFont="1" applyBorder="1" applyAlignment="1">
      <alignment vertical="center" wrapText="1"/>
    </xf>
    <xf numFmtId="0" fontId="10" fillId="0" borderId="13" xfId="0" applyFont="1" applyBorder="1" applyAlignment="1">
      <alignment horizontal="left" vertical="center" wrapText="1"/>
    </xf>
    <xf numFmtId="0" fontId="10" fillId="0" borderId="18" xfId="0" applyFont="1" applyBorder="1" applyAlignment="1">
      <alignment vertical="center" wrapText="1"/>
    </xf>
    <xf numFmtId="0" fontId="20" fillId="0" borderId="17" xfId="0" applyFont="1" applyBorder="1" applyAlignment="1">
      <alignment vertical="center" wrapText="1"/>
    </xf>
    <xf numFmtId="0" fontId="10" fillId="0" borderId="18" xfId="0" quotePrefix="1" applyFont="1" applyBorder="1" applyAlignment="1">
      <alignment vertical="center" wrapText="1"/>
    </xf>
    <xf numFmtId="0" fontId="10" fillId="0" borderId="18" xfId="0" applyFont="1" applyBorder="1" applyAlignment="1">
      <alignment horizontal="left" vertical="center" wrapText="1"/>
    </xf>
    <xf numFmtId="0" fontId="20" fillId="0" borderId="17" xfId="0" applyFont="1" applyBorder="1" applyAlignment="1">
      <alignment horizontal="left" vertical="center" wrapText="1"/>
    </xf>
    <xf numFmtId="0" fontId="9" fillId="0" borderId="0" xfId="0" applyFont="1" applyBorder="1" applyAlignment="1">
      <alignment vertical="center" wrapText="1"/>
    </xf>
    <xf numFmtId="0" fontId="20" fillId="0" borderId="0" xfId="0" applyFont="1" applyBorder="1" applyAlignment="1">
      <alignment horizontal="left" vertical="center" wrapText="1"/>
    </xf>
    <xf numFmtId="164" fontId="6" fillId="0" borderId="0" xfId="1" applyNumberFormat="1" applyFont="1" applyBorder="1" applyAlignment="1">
      <alignment horizontal="center"/>
    </xf>
    <xf numFmtId="0" fontId="2" fillId="0" borderId="0" xfId="0" applyFont="1" applyBorder="1" applyAlignment="1">
      <alignment horizontal="center"/>
    </xf>
    <xf numFmtId="0" fontId="3" fillId="0" borderId="9" xfId="0" applyFont="1" applyBorder="1" applyAlignment="1">
      <alignment horizontal="center"/>
    </xf>
    <xf numFmtId="0" fontId="4" fillId="0" borderId="0" xfId="0" applyFont="1" applyBorder="1" applyAlignment="1">
      <alignment horizontal="center"/>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xf>
    <xf numFmtId="0" fontId="11" fillId="0" borderId="0" xfId="0" applyFont="1" applyBorder="1" applyAlignment="1">
      <alignment horizontal="justify" vertical="top" wrapText="1"/>
    </xf>
    <xf numFmtId="0" fontId="16" fillId="0" borderId="0" xfId="0" applyFont="1" applyAlignment="1">
      <alignment horizontal="center"/>
    </xf>
    <xf numFmtId="0" fontId="17" fillId="0" borderId="0" xfId="0" applyFont="1" applyAlignment="1">
      <alignment horizontal="center" vertical="center" wrapText="1"/>
    </xf>
    <xf numFmtId="0" fontId="6" fillId="0" borderId="0" xfId="0" applyFont="1" applyBorder="1" applyAlignment="1">
      <alignment horizontal="center" vertical="center"/>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Border="1" applyAlignment="1">
      <alignment horizontal="center" vertical="center" wrapText="1"/>
    </xf>
    <xf numFmtId="0" fontId="19" fillId="0" borderId="0" xfId="0" applyFont="1" applyBorder="1" applyAlignment="1">
      <alignment horizontal="left" vertical="center" wrapText="1"/>
    </xf>
    <xf numFmtId="0" fontId="5" fillId="0" borderId="0" xfId="0" applyFont="1" applyAlignment="1">
      <alignment horizontal="center" vertical="center" wrapText="1"/>
    </xf>
    <xf numFmtId="0" fontId="9" fillId="0" borderId="0" xfId="0" applyFont="1" applyAlignment="1">
      <alignment horizontal="center" vertical="center" wrapText="1"/>
    </xf>
    <xf numFmtId="2" fontId="19" fillId="0" borderId="0" xfId="0" applyNumberFormat="1" applyFont="1" applyBorder="1" applyAlignment="1">
      <alignment horizontal="lef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73773</xdr:colOff>
      <xdr:row>7</xdr:row>
      <xdr:rowOff>176121</xdr:rowOff>
    </xdr:from>
    <xdr:to>
      <xdr:col>7</xdr:col>
      <xdr:colOff>583641</xdr:colOff>
      <xdr:row>22</xdr:row>
      <xdr:rowOff>99921</xdr:rowOff>
    </xdr:to>
    <xdr:pic>
      <xdr:nvPicPr>
        <xdr:cNvPr id="2" name="Picture 1" descr="District Council Logo.png"/>
        <xdr:cNvPicPr/>
      </xdr:nvPicPr>
      <xdr:blipFill>
        <a:blip xmlns:r="http://schemas.openxmlformats.org/officeDocument/2006/relationships" r:embed="rId1" cstate="print"/>
        <a:stretch>
          <a:fillRect/>
        </a:stretch>
      </xdr:blipFill>
      <xdr:spPr>
        <a:xfrm>
          <a:off x="1788273" y="1778562"/>
          <a:ext cx="2930339" cy="2781300"/>
        </a:xfrm>
        <a:prstGeom prst="rect">
          <a:avLst/>
        </a:prstGeom>
      </xdr:spPr>
    </xdr:pic>
    <xdr:clientData/>
  </xdr:twoCellAnchor>
  <xdr:twoCellAnchor>
    <xdr:from>
      <xdr:col>1</xdr:col>
      <xdr:colOff>473075</xdr:colOff>
      <xdr:row>33</xdr:row>
      <xdr:rowOff>70035</xdr:rowOff>
    </xdr:from>
    <xdr:to>
      <xdr:col>9</xdr:col>
      <xdr:colOff>187325</xdr:colOff>
      <xdr:row>37</xdr:row>
      <xdr:rowOff>165285</xdr:rowOff>
    </xdr:to>
    <xdr:sp macro="" textlink="">
      <xdr:nvSpPr>
        <xdr:cNvPr id="1026" name="AutoShape 2"/>
        <xdr:cNvSpPr>
          <a:spLocks noChangeArrowheads="1"/>
        </xdr:cNvSpPr>
      </xdr:nvSpPr>
      <xdr:spPr bwMode="auto">
        <a:xfrm>
          <a:off x="977340" y="7914153"/>
          <a:ext cx="4555191" cy="857250"/>
        </a:xfrm>
        <a:prstGeom prst="plaque">
          <a:avLst>
            <a:gd name="adj" fmla="val 16667"/>
          </a:avLst>
        </a:prstGeom>
        <a:solidFill>
          <a:srgbClr val="BFBFBF"/>
        </a:solidFill>
        <a:ln w="9525">
          <a:solidFill>
            <a:srgbClr val="000000"/>
          </a:solidFill>
          <a:miter lim="800000"/>
          <a:headEnd/>
          <a:tailEnd/>
        </a:ln>
      </xdr:spPr>
      <xdr:txBody>
        <a:bodyPr vertOverflow="clip" wrap="square" lIns="91440" tIns="45720" rIns="91440" bIns="45720" anchor="t" upright="1"/>
        <a:lstStyle/>
        <a:p>
          <a:pPr algn="ctr" rtl="1">
            <a:defRPr sz="1000"/>
          </a:pPr>
          <a:r>
            <a:rPr lang="en-US" sz="1500" b="1" i="0" strike="noStrike">
              <a:solidFill>
                <a:srgbClr val="000000"/>
              </a:solidFill>
              <a:latin typeface="Calibri"/>
            </a:rPr>
            <a:t>DESIGNED &amp; PREPARED BY</a:t>
          </a:r>
        </a:p>
        <a:p>
          <a:pPr algn="l" rtl="1">
            <a:defRPr sz="1000"/>
          </a:pPr>
          <a:endParaRPr lang="en-US" sz="1500" b="1" i="0" strike="noStrike">
            <a:solidFill>
              <a:srgbClr val="000000"/>
            </a:solidFill>
            <a:latin typeface="Calibri"/>
          </a:endParaRPr>
        </a:p>
      </xdr:txBody>
    </xdr:sp>
    <xdr:clientData/>
  </xdr:twoCellAnchor>
  <xdr:twoCellAnchor>
    <xdr:from>
      <xdr:col>0</xdr:col>
      <xdr:colOff>463550</xdr:colOff>
      <xdr:row>35</xdr:row>
      <xdr:rowOff>184335</xdr:rowOff>
    </xdr:from>
    <xdr:to>
      <xdr:col>10</xdr:col>
      <xdr:colOff>187325</xdr:colOff>
      <xdr:row>40</xdr:row>
      <xdr:rowOff>127185</xdr:rowOff>
    </xdr:to>
    <xdr:sp macro="" textlink="">
      <xdr:nvSpPr>
        <xdr:cNvPr id="1027" name="AutoShape 3"/>
        <xdr:cNvSpPr>
          <a:spLocks noChangeArrowheads="1"/>
        </xdr:cNvSpPr>
      </xdr:nvSpPr>
      <xdr:spPr bwMode="auto">
        <a:xfrm>
          <a:off x="463550" y="8409453"/>
          <a:ext cx="5674099" cy="895350"/>
        </a:xfrm>
        <a:prstGeom prst="bevel">
          <a:avLst>
            <a:gd name="adj" fmla="val 12500"/>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ctr" rtl="1">
            <a:defRPr sz="1000"/>
          </a:pPr>
          <a:endParaRPr lang="en-US" sz="400" b="1" i="0" strike="noStrike">
            <a:solidFill>
              <a:srgbClr val="000000"/>
            </a:solidFill>
            <a:latin typeface="Berlin Sans FB Demi"/>
          </a:endParaRPr>
        </a:p>
        <a:p>
          <a:pPr algn="ctr" rtl="1">
            <a:defRPr sz="1000"/>
          </a:pPr>
          <a:r>
            <a:rPr lang="en-US" sz="3200" b="1" i="0" strike="noStrike">
              <a:solidFill>
                <a:srgbClr val="000000"/>
              </a:solidFill>
              <a:latin typeface="Berlin Sans FB Demi"/>
            </a:rPr>
            <a:t>DISTRICT COUNCIL THATTA</a:t>
          </a:r>
        </a:p>
        <a:p>
          <a:pPr algn="l" rtl="1">
            <a:defRPr sz="1000"/>
          </a:pPr>
          <a:endParaRPr lang="en-US" sz="3200" b="1" i="0" strike="noStrike">
            <a:solidFill>
              <a:srgbClr val="000000"/>
            </a:solidFill>
            <a:latin typeface="Berlin Sans FB Demi"/>
          </a:endParaRPr>
        </a:p>
      </xdr:txBody>
    </xdr:sp>
    <xdr:clientData/>
  </xdr:twoCellAnchor>
  <xdr:twoCellAnchor>
    <xdr:from>
      <xdr:col>0</xdr:col>
      <xdr:colOff>562910</xdr:colOff>
      <xdr:row>5</xdr:row>
      <xdr:rowOff>66675</xdr:rowOff>
    </xdr:from>
    <xdr:to>
      <xdr:col>10</xdr:col>
      <xdr:colOff>24468</xdr:colOff>
      <xdr:row>28</xdr:row>
      <xdr:rowOff>47625</xdr:rowOff>
    </xdr:to>
    <xdr:sp macro="" textlink="">
      <xdr:nvSpPr>
        <xdr:cNvPr id="1028" name="WordArt 4"/>
        <xdr:cNvSpPr>
          <a:spLocks noChangeArrowheads="1" noChangeShapeType="1" noTextEdit="1"/>
        </xdr:cNvSpPr>
      </xdr:nvSpPr>
      <xdr:spPr bwMode="auto">
        <a:xfrm>
          <a:off x="562910" y="1501028"/>
          <a:ext cx="5512734" cy="4575362"/>
        </a:xfrm>
        <a:prstGeom prst="rect">
          <a:avLst/>
        </a:prstGeom>
      </xdr:spPr>
      <xdr:txBody>
        <a:bodyPr wrap="none" fromWordArt="1">
          <a:prstTxWarp prst="textArchUp">
            <a:avLst>
              <a:gd name="adj" fmla="val 10800000"/>
            </a:avLst>
          </a:prstTxWarp>
        </a:bodyPr>
        <a:lstStyle/>
        <a:p>
          <a:pPr algn="ctr" rtl="0"/>
          <a:r>
            <a:rPr lang="en-US" sz="3600" kern="10" spc="0">
              <a:ln w="9525">
                <a:solidFill>
                  <a:srgbClr val="000000"/>
                </a:solidFill>
                <a:round/>
                <a:headEnd/>
                <a:tailEnd/>
              </a:ln>
              <a:solidFill>
                <a:srgbClr val="000000"/>
              </a:solidFill>
              <a:effectLst/>
              <a:latin typeface="Arial Black"/>
            </a:rPr>
            <a:t>DISTRICT COUNCIL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pageSetUpPr fitToPage="1"/>
  </sheetPr>
  <dimension ref="A1:K43"/>
  <sheetViews>
    <sheetView showGridLines="0" view="pageLayout" topLeftCell="A22" zoomScaleSheetLayoutView="85" workbookViewId="0">
      <selection activeCell="G32" sqref="G32:H32"/>
    </sheetView>
  </sheetViews>
  <sheetFormatPr defaultRowHeight="15"/>
  <cols>
    <col min="1" max="1" width="7.5703125" customWidth="1"/>
    <col min="11" max="11" width="7.42578125" customWidth="1"/>
  </cols>
  <sheetData>
    <row r="1" spans="1:11" ht="17.25" customHeight="1" thickTop="1">
      <c r="A1" s="1"/>
      <c r="B1" s="2"/>
      <c r="C1" s="2"/>
      <c r="D1" s="2"/>
      <c r="E1" s="2"/>
      <c r="F1" s="2"/>
      <c r="G1" s="2"/>
      <c r="H1" s="2"/>
      <c r="I1" s="2"/>
      <c r="J1" s="2"/>
      <c r="K1" s="3"/>
    </row>
    <row r="2" spans="1:11" ht="33.75">
      <c r="A2" s="4"/>
      <c r="B2" s="84" t="s">
        <v>0</v>
      </c>
      <c r="C2" s="84"/>
      <c r="D2" s="84"/>
      <c r="E2" s="84"/>
      <c r="F2" s="84"/>
      <c r="G2" s="84"/>
      <c r="H2" s="84"/>
      <c r="I2" s="84"/>
      <c r="J2" s="84"/>
      <c r="K2" s="6"/>
    </row>
    <row r="3" spans="1:11">
      <c r="A3" s="4"/>
      <c r="B3" s="5"/>
      <c r="C3" s="5"/>
      <c r="D3" s="5"/>
      <c r="E3" s="5"/>
      <c r="F3" s="5"/>
      <c r="G3" s="5"/>
      <c r="H3" s="5"/>
      <c r="I3" s="5"/>
      <c r="J3" s="5"/>
      <c r="K3" s="6"/>
    </row>
    <row r="4" spans="1:11">
      <c r="A4" s="4"/>
      <c r="B4" s="5"/>
      <c r="C4" s="5"/>
      <c r="D4" s="5"/>
      <c r="E4" s="5"/>
      <c r="F4" s="5"/>
      <c r="G4" s="5"/>
      <c r="H4" s="5"/>
      <c r="I4" s="5"/>
      <c r="J4" s="5"/>
      <c r="K4" s="6"/>
    </row>
    <row r="5" spans="1:11">
      <c r="A5" s="4"/>
      <c r="B5" s="5"/>
      <c r="C5" s="5"/>
      <c r="D5" s="5"/>
      <c r="E5" s="5"/>
      <c r="F5" s="5"/>
      <c r="G5" s="5"/>
      <c r="H5" s="5"/>
      <c r="I5" s="5"/>
      <c r="J5" s="5"/>
      <c r="K5" s="6"/>
    </row>
    <row r="6" spans="1:11">
      <c r="A6" s="4"/>
      <c r="B6" s="5"/>
      <c r="C6" s="5"/>
      <c r="D6" s="5"/>
      <c r="E6" s="5"/>
      <c r="F6" s="5"/>
      <c r="G6" s="5"/>
      <c r="H6" s="5"/>
      <c r="I6" s="5"/>
      <c r="J6" s="5"/>
      <c r="K6" s="6"/>
    </row>
    <row r="7" spans="1:11">
      <c r="A7" s="4"/>
      <c r="B7" s="5"/>
      <c r="C7" s="5"/>
      <c r="D7" s="5"/>
      <c r="E7" s="5"/>
      <c r="F7" s="5"/>
      <c r="G7" s="5"/>
      <c r="H7" s="5"/>
      <c r="I7" s="5"/>
      <c r="J7" s="5"/>
      <c r="K7" s="6"/>
    </row>
    <row r="8" spans="1:11">
      <c r="A8" s="4"/>
      <c r="B8" s="5"/>
      <c r="C8" s="5"/>
      <c r="D8" s="5"/>
      <c r="E8" s="5"/>
      <c r="F8" s="5"/>
      <c r="G8" s="5"/>
      <c r="H8" s="5"/>
      <c r="I8" s="5"/>
      <c r="J8" s="5"/>
      <c r="K8" s="6"/>
    </row>
    <row r="9" spans="1:11">
      <c r="A9" s="4"/>
      <c r="B9" s="5"/>
      <c r="C9" s="5"/>
      <c r="D9" s="5"/>
      <c r="E9" s="5"/>
      <c r="F9" s="5"/>
      <c r="G9" s="5"/>
      <c r="H9" s="5"/>
      <c r="I9" s="5"/>
      <c r="J9" s="5"/>
      <c r="K9" s="6"/>
    </row>
    <row r="10" spans="1:11">
      <c r="A10" s="4"/>
      <c r="B10" s="5"/>
      <c r="C10" s="5"/>
      <c r="D10" s="5"/>
      <c r="E10" s="5"/>
      <c r="F10" s="5"/>
      <c r="G10" s="5"/>
      <c r="H10" s="5"/>
      <c r="I10" s="5"/>
      <c r="J10" s="5"/>
      <c r="K10" s="6"/>
    </row>
    <row r="11" spans="1:11">
      <c r="A11" s="4"/>
      <c r="B11" s="5"/>
      <c r="C11" s="5"/>
      <c r="D11" s="5"/>
      <c r="E11" s="5"/>
      <c r="F11" s="5"/>
      <c r="G11" s="5"/>
      <c r="H11" s="5"/>
      <c r="I11" s="5"/>
      <c r="J11" s="5"/>
      <c r="K11" s="6"/>
    </row>
    <row r="12" spans="1:11">
      <c r="A12" s="4"/>
      <c r="B12" s="5"/>
      <c r="C12" s="5"/>
      <c r="D12" s="5"/>
      <c r="E12" s="5"/>
      <c r="F12" s="5"/>
      <c r="G12" s="5"/>
      <c r="H12" s="5"/>
      <c r="I12" s="5"/>
      <c r="J12" s="5"/>
      <c r="K12" s="6"/>
    </row>
    <row r="13" spans="1:11">
      <c r="A13" s="4"/>
      <c r="B13" s="5"/>
      <c r="C13" s="5"/>
      <c r="D13" s="5"/>
      <c r="E13" s="5"/>
      <c r="F13" s="5"/>
      <c r="G13" s="5"/>
      <c r="H13" s="5"/>
      <c r="I13" s="5"/>
      <c r="J13" s="5"/>
      <c r="K13" s="6"/>
    </row>
    <row r="14" spans="1:11">
      <c r="A14" s="4"/>
      <c r="B14" s="5"/>
      <c r="C14" s="5"/>
      <c r="D14" s="5"/>
      <c r="E14" s="5"/>
      <c r="F14" s="5"/>
      <c r="G14" s="5"/>
      <c r="H14" s="5"/>
      <c r="I14" s="5"/>
      <c r="J14" s="5"/>
      <c r="K14" s="6"/>
    </row>
    <row r="15" spans="1:11">
      <c r="A15" s="4"/>
      <c r="B15" s="5"/>
      <c r="C15" s="5"/>
      <c r="D15" s="5"/>
      <c r="E15" s="5"/>
      <c r="F15" s="5"/>
      <c r="G15" s="5"/>
      <c r="H15" s="5"/>
      <c r="I15" s="5"/>
      <c r="J15" s="5"/>
      <c r="K15" s="6"/>
    </row>
    <row r="16" spans="1:11">
      <c r="A16" s="4"/>
      <c r="B16" s="5"/>
      <c r="C16" s="5"/>
      <c r="D16" s="5"/>
      <c r="E16" s="5"/>
      <c r="F16" s="5"/>
      <c r="G16" s="5"/>
      <c r="H16" s="5"/>
      <c r="I16" s="5"/>
      <c r="J16" s="5"/>
      <c r="K16" s="6"/>
    </row>
    <row r="17" spans="1:11">
      <c r="A17" s="4"/>
      <c r="B17" s="5"/>
      <c r="C17" s="5"/>
      <c r="D17" s="5"/>
      <c r="E17" s="5"/>
      <c r="F17" s="5"/>
      <c r="G17" s="5"/>
      <c r="H17" s="5"/>
      <c r="I17" s="5"/>
      <c r="J17" s="5"/>
      <c r="K17" s="6"/>
    </row>
    <row r="18" spans="1:11">
      <c r="A18" s="4"/>
      <c r="B18" s="5"/>
      <c r="C18" s="5"/>
      <c r="D18" s="5"/>
      <c r="E18" s="5"/>
      <c r="F18" s="5"/>
      <c r="G18" s="5"/>
      <c r="H18" s="5"/>
      <c r="I18" s="5"/>
      <c r="J18" s="5"/>
      <c r="K18" s="6"/>
    </row>
    <row r="19" spans="1:11">
      <c r="A19" s="4"/>
      <c r="B19" s="5"/>
      <c r="C19" s="5"/>
      <c r="D19" s="5"/>
      <c r="E19" s="5"/>
      <c r="F19" s="5"/>
      <c r="G19" s="5"/>
      <c r="H19" s="5"/>
      <c r="I19" s="5"/>
      <c r="J19" s="5"/>
      <c r="K19" s="6"/>
    </row>
    <row r="20" spans="1:11">
      <c r="A20" s="4"/>
      <c r="B20" s="5"/>
      <c r="C20" s="5"/>
      <c r="D20" s="5"/>
      <c r="E20" s="5"/>
      <c r="F20" s="5"/>
      <c r="G20" s="5"/>
      <c r="H20" s="5"/>
      <c r="I20" s="5"/>
      <c r="J20" s="5"/>
      <c r="K20" s="6"/>
    </row>
    <row r="21" spans="1:11">
      <c r="A21" s="4"/>
      <c r="B21" s="5"/>
      <c r="C21" s="5"/>
      <c r="D21" s="5"/>
      <c r="E21" s="5"/>
      <c r="F21" s="5"/>
      <c r="G21" s="5"/>
      <c r="H21" s="5"/>
      <c r="I21" s="5"/>
      <c r="J21" s="5"/>
      <c r="K21" s="6"/>
    </row>
    <row r="22" spans="1:11">
      <c r="A22" s="4"/>
      <c r="B22" s="5"/>
      <c r="C22" s="5"/>
      <c r="D22" s="5"/>
      <c r="E22" s="5"/>
      <c r="F22" s="5"/>
      <c r="G22" s="5"/>
      <c r="H22" s="5"/>
      <c r="I22" s="5"/>
      <c r="J22" s="5"/>
      <c r="K22" s="6"/>
    </row>
    <row r="23" spans="1:11">
      <c r="A23" s="4"/>
      <c r="B23" s="5"/>
      <c r="C23" s="5"/>
      <c r="D23" s="5"/>
      <c r="E23" s="5"/>
      <c r="F23" s="5"/>
      <c r="G23" s="5"/>
      <c r="H23" s="5"/>
      <c r="I23" s="5"/>
      <c r="J23" s="5"/>
      <c r="K23" s="6"/>
    </row>
    <row r="24" spans="1:11" ht="33.75">
      <c r="A24" s="7"/>
      <c r="B24" s="84" t="s">
        <v>1</v>
      </c>
      <c r="C24" s="84"/>
      <c r="D24" s="84"/>
      <c r="E24" s="84"/>
      <c r="F24" s="84"/>
      <c r="G24" s="84"/>
      <c r="H24" s="84"/>
      <c r="I24" s="84"/>
      <c r="J24" s="84"/>
      <c r="K24" s="6"/>
    </row>
    <row r="25" spans="1:11" ht="15.75" thickBot="1">
      <c r="A25" s="4"/>
      <c r="B25" s="5"/>
      <c r="C25" s="5"/>
      <c r="D25" s="5"/>
      <c r="E25" s="5"/>
      <c r="F25" s="5"/>
      <c r="G25" s="5"/>
      <c r="H25" s="5"/>
      <c r="I25" s="5"/>
      <c r="J25" s="5"/>
      <c r="K25" s="6"/>
    </row>
    <row r="26" spans="1:11" ht="34.5" thickBot="1">
      <c r="A26" s="13"/>
      <c r="B26" s="85" t="s">
        <v>2</v>
      </c>
      <c r="C26" s="85"/>
      <c r="D26" s="85"/>
      <c r="E26" s="85"/>
      <c r="F26" s="85"/>
      <c r="G26" s="85"/>
      <c r="H26" s="85"/>
      <c r="I26" s="85"/>
      <c r="J26" s="85"/>
      <c r="K26" s="6"/>
    </row>
    <row r="27" spans="1:11">
      <c r="A27" s="4"/>
      <c r="B27" s="5"/>
      <c r="C27" s="5"/>
      <c r="D27" s="5"/>
      <c r="E27" s="5"/>
      <c r="F27" s="5"/>
      <c r="G27" s="5"/>
      <c r="H27" s="5"/>
      <c r="I27" s="5"/>
      <c r="J27" s="5"/>
      <c r="K27" s="6"/>
    </row>
    <row r="28" spans="1:11" ht="23.25">
      <c r="A28" s="8"/>
      <c r="B28" s="86" t="s">
        <v>3</v>
      </c>
      <c r="C28" s="86"/>
      <c r="D28" s="86"/>
      <c r="E28" s="86"/>
      <c r="F28" s="86"/>
      <c r="G28" s="86"/>
      <c r="H28" s="86"/>
      <c r="I28" s="86"/>
      <c r="J28" s="86"/>
      <c r="K28" s="6"/>
    </row>
    <row r="29" spans="1:11">
      <c r="A29" s="4"/>
      <c r="B29" s="5"/>
      <c r="C29" s="5"/>
      <c r="D29" s="5"/>
      <c r="E29" s="5"/>
      <c r="F29" s="5"/>
      <c r="G29" s="5"/>
      <c r="H29" s="5"/>
      <c r="I29" s="5"/>
      <c r="J29" s="5"/>
      <c r="K29" s="6"/>
    </row>
    <row r="30" spans="1:11" ht="96" customHeight="1">
      <c r="A30" s="14"/>
      <c r="B30" s="87" t="str">
        <f>Desciption!B2</f>
        <v>PROVIDING AND INSTALLATION OF DEEP HAND PUMP AT BAROCH MOHALLA NEAR SABZ ALI BROHI VILLAGE, UC JUNGSHAHI, DISTRICT THATTA</v>
      </c>
      <c r="C30" s="87"/>
      <c r="D30" s="87"/>
      <c r="E30" s="87"/>
      <c r="F30" s="87"/>
      <c r="G30" s="87"/>
      <c r="H30" s="87"/>
      <c r="I30" s="87"/>
      <c r="J30" s="87"/>
      <c r="K30" s="6"/>
    </row>
    <row r="31" spans="1:11">
      <c r="A31" s="4"/>
      <c r="B31" s="5"/>
      <c r="C31" s="5"/>
      <c r="D31" s="5"/>
      <c r="E31" s="5"/>
      <c r="F31" s="5"/>
      <c r="G31" s="5"/>
      <c r="H31" s="5"/>
      <c r="I31" s="5"/>
      <c r="J31" s="5"/>
      <c r="K31" s="6"/>
    </row>
    <row r="32" spans="1:11" ht="23.25">
      <c r="A32" s="9"/>
      <c r="B32" s="54"/>
      <c r="C32" s="54" t="s">
        <v>16</v>
      </c>
      <c r="D32" s="54"/>
      <c r="E32" s="54"/>
      <c r="F32" s="54"/>
      <c r="G32" s="83">
        <f>Desciption!Q88</f>
        <v>278100</v>
      </c>
      <c r="H32" s="83"/>
      <c r="I32" s="54" t="s">
        <v>12</v>
      </c>
      <c r="J32" s="54"/>
      <c r="K32" s="6"/>
    </row>
    <row r="33" spans="1:11">
      <c r="A33" s="4"/>
      <c r="B33" s="5"/>
      <c r="C33" s="5"/>
      <c r="D33" s="5"/>
      <c r="E33" s="5"/>
      <c r="F33" s="5"/>
      <c r="G33" s="5"/>
      <c r="H33" s="5"/>
      <c r="I33" s="5"/>
      <c r="J33" s="5"/>
      <c r="K33" s="6"/>
    </row>
    <row r="34" spans="1:11">
      <c r="A34" s="4"/>
      <c r="B34" s="5"/>
      <c r="C34" s="5"/>
      <c r="D34" s="5"/>
      <c r="E34" s="5"/>
      <c r="F34" s="5"/>
      <c r="G34" s="5"/>
      <c r="H34" s="5"/>
      <c r="I34" s="5"/>
      <c r="J34" s="5"/>
      <c r="K34" s="6"/>
    </row>
    <row r="35" spans="1:11">
      <c r="A35" s="4"/>
      <c r="B35" s="5"/>
      <c r="C35" s="5"/>
      <c r="D35" s="5"/>
      <c r="E35" s="5"/>
      <c r="F35" s="5"/>
      <c r="G35" s="5"/>
      <c r="H35" s="5"/>
      <c r="I35" s="5"/>
      <c r="J35" s="5"/>
      <c r="K35" s="6"/>
    </row>
    <row r="36" spans="1:11">
      <c r="A36" s="4"/>
      <c r="B36" s="5"/>
      <c r="C36" s="5"/>
      <c r="D36" s="5"/>
      <c r="E36" s="5"/>
      <c r="F36" s="5"/>
      <c r="G36" s="5"/>
      <c r="H36" s="5"/>
      <c r="I36" s="5"/>
      <c r="J36" s="5"/>
      <c r="K36" s="6"/>
    </row>
    <row r="37" spans="1:11">
      <c r="A37" s="4"/>
      <c r="B37" s="5"/>
      <c r="C37" s="5"/>
      <c r="D37" s="5"/>
      <c r="E37" s="5"/>
      <c r="F37" s="5"/>
      <c r="G37" s="5"/>
      <c r="H37" s="5"/>
      <c r="I37" s="5"/>
      <c r="J37" s="5"/>
      <c r="K37" s="6"/>
    </row>
    <row r="38" spans="1:11">
      <c r="A38" s="4"/>
      <c r="B38" s="5"/>
      <c r="C38" s="5"/>
      <c r="D38" s="5"/>
      <c r="E38" s="5"/>
      <c r="F38" s="5"/>
      <c r="G38" s="5"/>
      <c r="H38" s="5"/>
      <c r="I38" s="5"/>
      <c r="J38" s="5"/>
      <c r="K38" s="6"/>
    </row>
    <row r="39" spans="1:11">
      <c r="A39" s="4"/>
      <c r="B39" s="5"/>
      <c r="C39" s="5"/>
      <c r="D39" s="5"/>
      <c r="E39" s="5"/>
      <c r="F39" s="5"/>
      <c r="G39" s="5"/>
      <c r="H39" s="5"/>
      <c r="I39" s="5"/>
      <c r="J39" s="5"/>
      <c r="K39" s="6"/>
    </row>
    <row r="40" spans="1:11">
      <c r="A40" s="4"/>
      <c r="B40" s="5"/>
      <c r="C40" s="5"/>
      <c r="D40" s="5"/>
      <c r="E40" s="5"/>
      <c r="F40" s="5"/>
      <c r="G40" s="5"/>
      <c r="H40" s="5"/>
      <c r="I40" s="5"/>
      <c r="J40" s="5"/>
      <c r="K40" s="6"/>
    </row>
    <row r="41" spans="1:11">
      <c r="A41" s="4"/>
      <c r="B41" s="5"/>
      <c r="C41" s="5"/>
      <c r="D41" s="5"/>
      <c r="E41" s="5"/>
      <c r="F41" s="5"/>
      <c r="G41" s="5"/>
      <c r="H41" s="5"/>
      <c r="I41" s="5"/>
      <c r="J41" s="5"/>
      <c r="K41" s="6"/>
    </row>
    <row r="42" spans="1:11" ht="15.75" thickBot="1">
      <c r="A42" s="10"/>
      <c r="B42" s="11"/>
      <c r="C42" s="11"/>
      <c r="D42" s="11"/>
      <c r="E42" s="11"/>
      <c r="F42" s="11"/>
      <c r="G42" s="11"/>
      <c r="H42" s="11"/>
      <c r="I42" s="11"/>
      <c r="J42" s="11"/>
      <c r="K42" s="12"/>
    </row>
    <row r="43" spans="1:11" ht="15.75" thickTop="1"/>
  </sheetData>
  <mergeCells count="6">
    <mergeCell ref="G32:H32"/>
    <mergeCell ref="B2:J2"/>
    <mergeCell ref="B24:J24"/>
    <mergeCell ref="B26:J26"/>
    <mergeCell ref="B28:J28"/>
    <mergeCell ref="B30:J30"/>
  </mergeCells>
  <printOptions horizontalCentered="1" verticalCentered="1"/>
  <pageMargins left="0.25" right="0.25" top="0.25" bottom="0.2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sheetPr codeName="Sheet2">
    <pageSetUpPr fitToPage="1"/>
  </sheetPr>
  <dimension ref="A1:K45"/>
  <sheetViews>
    <sheetView showGridLines="0" view="pageLayout" topLeftCell="A4" zoomScaleSheetLayoutView="70" workbookViewId="0">
      <selection activeCell="B2" sqref="B2:J2"/>
    </sheetView>
  </sheetViews>
  <sheetFormatPr defaultRowHeight="15"/>
  <cols>
    <col min="1" max="1" width="5.5703125" customWidth="1"/>
    <col min="2" max="2" width="6.28515625" customWidth="1"/>
    <col min="3" max="3" width="3.5703125" customWidth="1"/>
    <col min="4" max="4" width="17.7109375" customWidth="1"/>
    <col min="7" max="7" width="3.7109375" customWidth="1"/>
    <col min="9" max="9" width="19.28515625" customWidth="1"/>
    <col min="10" max="10" width="7" customWidth="1"/>
    <col min="11" max="11" width="5.5703125" customWidth="1"/>
  </cols>
  <sheetData>
    <row r="1" spans="1:11" ht="15.75" thickTop="1">
      <c r="A1" s="28"/>
      <c r="B1" s="2"/>
      <c r="C1" s="2"/>
      <c r="D1" s="2"/>
      <c r="E1" s="2"/>
      <c r="F1" s="2"/>
      <c r="G1" s="2"/>
      <c r="H1" s="2"/>
      <c r="I1" s="2"/>
      <c r="J1" s="2"/>
      <c r="K1" s="3"/>
    </row>
    <row r="2" spans="1:11" ht="105" customHeight="1">
      <c r="A2" s="4"/>
      <c r="B2" s="88" t="str">
        <f>Desciption!B2</f>
        <v>PROVIDING AND INSTALLATION OF DEEP HAND PUMP AT BAROCH MOHALLA NEAR SABZ ALI BROHI VILLAGE, UC JUNGSHAHI, DISTRICT THATTA</v>
      </c>
      <c r="C2" s="88"/>
      <c r="D2" s="88"/>
      <c r="E2" s="88"/>
      <c r="F2" s="88"/>
      <c r="G2" s="88"/>
      <c r="H2" s="88"/>
      <c r="I2" s="88"/>
      <c r="J2" s="88"/>
      <c r="K2" s="6"/>
    </row>
    <row r="3" spans="1:11">
      <c r="A3" s="4"/>
      <c r="B3" s="5"/>
      <c r="C3" s="5"/>
      <c r="D3" s="5"/>
      <c r="E3" s="5"/>
      <c r="F3" s="5"/>
      <c r="G3" s="5"/>
      <c r="H3" s="5"/>
      <c r="I3" s="5"/>
      <c r="J3" s="5"/>
      <c r="K3" s="6"/>
    </row>
    <row r="4" spans="1:11">
      <c r="A4" s="4"/>
      <c r="B4" s="5"/>
      <c r="C4" s="5"/>
      <c r="D4" s="5"/>
      <c r="E4" s="5"/>
      <c r="F4" s="5"/>
      <c r="G4" s="5"/>
      <c r="H4" s="5"/>
      <c r="I4" s="5"/>
      <c r="J4" s="5"/>
      <c r="K4" s="6"/>
    </row>
    <row r="5" spans="1:11">
      <c r="A5" s="4"/>
      <c r="B5" s="5"/>
      <c r="C5" s="5"/>
      <c r="D5" s="5"/>
      <c r="E5" s="5"/>
      <c r="F5" s="5"/>
      <c r="G5" s="5"/>
      <c r="H5" s="5"/>
      <c r="I5" s="5"/>
      <c r="J5" s="5"/>
      <c r="K5" s="6"/>
    </row>
    <row r="6" spans="1:11">
      <c r="A6" s="4"/>
      <c r="B6" s="5"/>
      <c r="C6" s="5"/>
      <c r="D6" s="5"/>
      <c r="E6" s="5"/>
      <c r="F6" s="5"/>
      <c r="G6" s="5"/>
      <c r="H6" s="5"/>
      <c r="I6" s="5"/>
      <c r="J6" s="5"/>
      <c r="K6" s="6"/>
    </row>
    <row r="7" spans="1:11">
      <c r="A7" s="4"/>
      <c r="B7" s="5"/>
      <c r="C7" s="5"/>
      <c r="D7" s="5"/>
      <c r="E7" s="5"/>
      <c r="F7" s="5"/>
      <c r="G7" s="5"/>
      <c r="H7" s="5"/>
      <c r="I7" s="5"/>
      <c r="J7" s="5"/>
      <c r="K7" s="6"/>
    </row>
    <row r="8" spans="1:11" ht="24.75">
      <c r="A8" s="4"/>
      <c r="B8" s="89" t="s">
        <v>4</v>
      </c>
      <c r="C8" s="89"/>
      <c r="D8" s="89"/>
      <c r="E8" s="89"/>
      <c r="F8" s="89"/>
      <c r="G8" s="89"/>
      <c r="H8" s="89"/>
      <c r="I8" s="89"/>
      <c r="J8" s="89"/>
      <c r="K8" s="6"/>
    </row>
    <row r="9" spans="1:11">
      <c r="A9" s="4"/>
      <c r="B9" s="5"/>
      <c r="C9" s="5"/>
      <c r="D9" s="5"/>
      <c r="E9" s="5"/>
      <c r="F9" s="5"/>
      <c r="G9" s="5"/>
      <c r="H9" s="5"/>
      <c r="I9" s="5"/>
      <c r="J9" s="5"/>
      <c r="K9" s="6"/>
    </row>
    <row r="10" spans="1:11">
      <c r="A10" s="4"/>
      <c r="B10" s="5"/>
      <c r="C10" s="5"/>
      <c r="D10" s="5"/>
      <c r="E10" s="5"/>
      <c r="F10" s="5"/>
      <c r="G10" s="5"/>
      <c r="H10" s="5"/>
      <c r="I10" s="5"/>
      <c r="J10" s="5"/>
      <c r="K10" s="6"/>
    </row>
    <row r="11" spans="1:11">
      <c r="A11" s="4"/>
      <c r="B11" s="5"/>
      <c r="C11" s="5"/>
      <c r="D11" s="5"/>
      <c r="E11" s="5"/>
      <c r="F11" s="5"/>
      <c r="G11" s="5"/>
      <c r="H11" s="5"/>
      <c r="I11" s="5"/>
      <c r="J11" s="5"/>
      <c r="K11" s="6"/>
    </row>
    <row r="12" spans="1:11" ht="18.75">
      <c r="A12" s="4"/>
      <c r="B12" s="23" t="s">
        <v>5</v>
      </c>
      <c r="C12" s="5"/>
      <c r="D12" s="19" t="s">
        <v>34</v>
      </c>
      <c r="E12" s="5"/>
      <c r="F12" s="5"/>
      <c r="G12" s="20" t="s">
        <v>6</v>
      </c>
      <c r="H12" s="21" t="s">
        <v>11</v>
      </c>
      <c r="I12" s="30">
        <f>Desciption!Q88</f>
        <v>278100</v>
      </c>
      <c r="J12" s="22" t="s">
        <v>12</v>
      </c>
      <c r="K12" s="6"/>
    </row>
    <row r="13" spans="1:11">
      <c r="A13" s="4"/>
      <c r="B13" s="5"/>
      <c r="C13" s="5"/>
      <c r="D13" s="5"/>
      <c r="E13" s="5"/>
      <c r="F13" s="5"/>
      <c r="G13" s="5"/>
      <c r="H13" s="5"/>
      <c r="I13" s="5"/>
      <c r="J13" s="5"/>
      <c r="K13" s="6"/>
    </row>
    <row r="14" spans="1:11" ht="18.75">
      <c r="A14" s="4"/>
      <c r="B14" s="23"/>
      <c r="C14" s="5"/>
      <c r="D14" s="19"/>
      <c r="E14" s="5"/>
      <c r="F14" s="5"/>
      <c r="G14" s="20"/>
      <c r="H14" s="21"/>
      <c r="I14" s="30"/>
      <c r="J14" s="22"/>
      <c r="K14" s="6"/>
    </row>
    <row r="15" spans="1:11" ht="15.75" thickBot="1">
      <c r="A15" s="4"/>
      <c r="B15" s="5"/>
      <c r="C15" s="5"/>
      <c r="D15" s="5"/>
      <c r="E15" s="5"/>
      <c r="F15" s="5"/>
      <c r="G15" s="5"/>
      <c r="H15" s="5"/>
      <c r="I15" s="5"/>
      <c r="J15" s="5"/>
      <c r="K15" s="6"/>
    </row>
    <row r="16" spans="1:11" ht="20.25" thickTop="1" thickBot="1">
      <c r="A16" s="4"/>
      <c r="B16" s="5"/>
      <c r="C16" s="5"/>
      <c r="D16" s="23"/>
      <c r="E16" s="5"/>
      <c r="F16" s="15" t="s">
        <v>7</v>
      </c>
      <c r="G16" s="16"/>
      <c r="H16" s="17" t="s">
        <v>11</v>
      </c>
      <c r="I16" s="29">
        <f>SUM(I12)</f>
        <v>278100</v>
      </c>
      <c r="J16" s="18" t="s">
        <v>12</v>
      </c>
      <c r="K16" s="6"/>
    </row>
    <row r="17" spans="1:11" ht="15.75" thickTop="1">
      <c r="A17" s="4"/>
      <c r="B17" s="5"/>
      <c r="C17" s="5"/>
      <c r="D17" s="5"/>
      <c r="E17" s="5"/>
      <c r="F17" s="5"/>
      <c r="G17" s="5"/>
      <c r="H17" s="5"/>
      <c r="I17" s="5"/>
      <c r="J17" s="5"/>
      <c r="K17" s="6"/>
    </row>
    <row r="18" spans="1:11">
      <c r="A18" s="4"/>
      <c r="B18" s="5"/>
      <c r="C18" s="5"/>
      <c r="D18" s="5"/>
      <c r="E18" s="5"/>
      <c r="F18" s="5"/>
      <c r="G18" s="5"/>
      <c r="H18" s="5"/>
      <c r="I18" s="5"/>
      <c r="J18" s="5"/>
      <c r="K18" s="6"/>
    </row>
    <row r="19" spans="1:11">
      <c r="A19" s="4"/>
      <c r="B19" s="5"/>
      <c r="C19" s="5"/>
      <c r="D19" s="5"/>
      <c r="E19" s="5"/>
      <c r="F19" s="5"/>
      <c r="G19" s="5"/>
      <c r="H19" s="5"/>
      <c r="I19" s="5"/>
      <c r="J19" s="5"/>
      <c r="K19" s="6"/>
    </row>
    <row r="20" spans="1:11">
      <c r="A20" s="4"/>
      <c r="B20" s="5"/>
      <c r="C20" s="5"/>
      <c r="D20" s="5"/>
      <c r="E20" s="5"/>
      <c r="F20" s="5"/>
      <c r="G20" s="5"/>
      <c r="H20" s="5"/>
      <c r="I20" s="5"/>
      <c r="J20" s="5"/>
      <c r="K20" s="6"/>
    </row>
    <row r="21" spans="1:11">
      <c r="A21" s="4"/>
      <c r="B21" s="5"/>
      <c r="C21" s="5"/>
      <c r="D21" s="5"/>
      <c r="E21" s="5"/>
      <c r="F21" s="5"/>
      <c r="G21" s="5"/>
      <c r="H21" s="5"/>
      <c r="I21" s="5"/>
      <c r="J21" s="5"/>
      <c r="K21" s="6"/>
    </row>
    <row r="22" spans="1:11">
      <c r="A22" s="4"/>
      <c r="B22" s="5"/>
      <c r="C22" s="5"/>
      <c r="D22" s="5"/>
      <c r="E22" s="5"/>
      <c r="F22" s="5"/>
      <c r="G22" s="5"/>
      <c r="H22" s="5"/>
      <c r="I22" s="5"/>
      <c r="J22" s="5"/>
      <c r="K22" s="6"/>
    </row>
    <row r="23" spans="1:11" ht="17.25">
      <c r="A23" s="4"/>
      <c r="B23" s="24"/>
      <c r="C23" s="5"/>
      <c r="D23" s="5"/>
      <c r="E23" s="5"/>
      <c r="F23" s="5"/>
      <c r="G23" s="5"/>
      <c r="H23" s="5"/>
      <c r="I23" s="5"/>
      <c r="J23" s="5"/>
      <c r="K23" s="6"/>
    </row>
    <row r="24" spans="1:11" ht="17.25">
      <c r="A24" s="4"/>
      <c r="B24" s="5"/>
      <c r="C24" s="5"/>
      <c r="D24" s="25" t="s">
        <v>8</v>
      </c>
      <c r="F24" s="5"/>
      <c r="G24" s="5"/>
      <c r="H24" s="5"/>
      <c r="I24" s="25" t="s">
        <v>9</v>
      </c>
      <c r="J24" s="5"/>
      <c r="K24" s="6"/>
    </row>
    <row r="25" spans="1:11" ht="17.25">
      <c r="A25" s="4"/>
      <c r="B25" s="5"/>
      <c r="C25" s="5"/>
      <c r="D25" s="26" t="s">
        <v>10</v>
      </c>
      <c r="F25" s="5"/>
      <c r="G25" s="5"/>
      <c r="H25" s="5"/>
      <c r="I25" s="26" t="s">
        <v>10</v>
      </c>
      <c r="J25" s="5"/>
      <c r="K25" s="6"/>
    </row>
    <row r="26" spans="1:11" ht="17.25">
      <c r="A26" s="4"/>
      <c r="B26" s="24"/>
      <c r="C26" s="5"/>
      <c r="D26" s="5"/>
      <c r="E26" s="5"/>
      <c r="F26" s="5"/>
      <c r="G26" s="5"/>
      <c r="H26" s="27"/>
      <c r="I26" s="27"/>
      <c r="J26" s="5"/>
      <c r="K26" s="6"/>
    </row>
    <row r="27" spans="1:11">
      <c r="A27" s="4"/>
      <c r="B27" s="5"/>
      <c r="C27" s="5"/>
      <c r="D27" s="5"/>
      <c r="E27" s="5"/>
      <c r="F27" s="5"/>
      <c r="G27" s="5"/>
      <c r="H27" s="5"/>
      <c r="I27" s="5"/>
      <c r="J27" s="5"/>
      <c r="K27" s="6"/>
    </row>
    <row r="28" spans="1:11">
      <c r="A28" s="4"/>
      <c r="B28" s="5"/>
      <c r="C28" s="5"/>
      <c r="D28" s="5"/>
      <c r="E28" s="5"/>
      <c r="F28" s="5"/>
      <c r="G28" s="5"/>
      <c r="H28" s="5"/>
      <c r="I28" s="5"/>
      <c r="J28" s="5"/>
      <c r="K28" s="6"/>
    </row>
    <row r="29" spans="1:11">
      <c r="A29" s="4"/>
      <c r="B29" s="5"/>
      <c r="C29" s="5"/>
      <c r="D29" s="5"/>
      <c r="E29" s="5"/>
      <c r="F29" s="5"/>
      <c r="G29" s="5"/>
      <c r="H29" s="5"/>
      <c r="I29" s="5"/>
      <c r="J29" s="5"/>
      <c r="K29" s="6"/>
    </row>
    <row r="30" spans="1:11">
      <c r="A30" s="4"/>
      <c r="B30" s="5"/>
      <c r="C30" s="5"/>
      <c r="D30" s="5"/>
      <c r="E30" s="5"/>
      <c r="F30" s="5"/>
      <c r="G30" s="5"/>
      <c r="H30" s="5"/>
      <c r="I30" s="5"/>
      <c r="J30" s="5"/>
      <c r="K30" s="6"/>
    </row>
    <row r="31" spans="1:11">
      <c r="A31" s="4"/>
      <c r="B31" s="5"/>
      <c r="C31" s="5"/>
      <c r="D31" s="5"/>
      <c r="E31" s="5"/>
      <c r="F31" s="5"/>
      <c r="G31" s="5"/>
      <c r="H31" s="5"/>
      <c r="I31" s="5"/>
      <c r="J31" s="5"/>
      <c r="K31" s="6"/>
    </row>
    <row r="32" spans="1:11">
      <c r="A32" s="4"/>
      <c r="B32" s="5"/>
      <c r="C32" s="5"/>
      <c r="D32" s="5"/>
      <c r="E32" s="5"/>
      <c r="F32" s="5"/>
      <c r="G32" s="5"/>
      <c r="H32" s="5"/>
      <c r="I32" s="5"/>
      <c r="J32" s="5"/>
      <c r="K32" s="6"/>
    </row>
    <row r="33" spans="1:11">
      <c r="A33" s="4"/>
      <c r="B33" s="5"/>
      <c r="C33" s="5"/>
      <c r="D33" s="5"/>
      <c r="E33" s="5"/>
      <c r="F33" s="5"/>
      <c r="G33" s="5"/>
      <c r="H33" s="5"/>
      <c r="I33" s="5"/>
      <c r="J33" s="5"/>
      <c r="K33" s="6"/>
    </row>
    <row r="34" spans="1:11">
      <c r="A34" s="4"/>
      <c r="B34" s="5"/>
      <c r="C34" s="5"/>
      <c r="D34" s="5"/>
      <c r="E34" s="5"/>
      <c r="F34" s="5"/>
      <c r="G34" s="5"/>
      <c r="H34" s="5"/>
      <c r="I34" s="5"/>
      <c r="J34" s="5"/>
      <c r="K34" s="6"/>
    </row>
    <row r="35" spans="1:11">
      <c r="A35" s="4"/>
      <c r="B35" s="5"/>
      <c r="C35" s="5"/>
      <c r="D35" s="5"/>
      <c r="E35" s="5"/>
      <c r="F35" s="5"/>
      <c r="G35" s="5"/>
      <c r="H35" s="5"/>
      <c r="I35" s="5"/>
      <c r="J35" s="5"/>
      <c r="K35" s="6"/>
    </row>
    <row r="36" spans="1:11">
      <c r="A36" s="4"/>
      <c r="B36" s="5"/>
      <c r="C36" s="5"/>
      <c r="D36" s="5"/>
      <c r="E36" s="5"/>
      <c r="F36" s="5"/>
      <c r="G36" s="5"/>
      <c r="H36" s="5"/>
      <c r="I36" s="5"/>
      <c r="J36" s="5"/>
      <c r="K36" s="6"/>
    </row>
    <row r="37" spans="1:11">
      <c r="A37" s="4"/>
      <c r="B37" s="5"/>
      <c r="C37" s="5"/>
      <c r="D37" s="5"/>
      <c r="E37" s="5"/>
      <c r="F37" s="5"/>
      <c r="G37" s="5"/>
      <c r="H37" s="5"/>
      <c r="I37" s="5"/>
      <c r="J37" s="5"/>
      <c r="K37" s="6"/>
    </row>
    <row r="38" spans="1:11">
      <c r="A38" s="4"/>
      <c r="B38" s="5"/>
      <c r="C38" s="5"/>
      <c r="D38" s="5"/>
      <c r="E38" s="5"/>
      <c r="F38" s="5"/>
      <c r="G38" s="5"/>
      <c r="H38" s="5"/>
      <c r="I38" s="5"/>
      <c r="J38" s="5"/>
      <c r="K38" s="6"/>
    </row>
    <row r="39" spans="1:11">
      <c r="A39" s="4"/>
      <c r="B39" s="5"/>
      <c r="C39" s="5"/>
      <c r="D39" s="5"/>
      <c r="E39" s="5"/>
      <c r="F39" s="5"/>
      <c r="G39" s="5"/>
      <c r="H39" s="5"/>
      <c r="I39" s="5"/>
      <c r="J39" s="5"/>
      <c r="K39" s="6"/>
    </row>
    <row r="40" spans="1:11">
      <c r="A40" s="4"/>
      <c r="B40" s="5"/>
      <c r="C40" s="5"/>
      <c r="D40" s="5"/>
      <c r="E40" s="5"/>
      <c r="F40" s="5"/>
      <c r="G40" s="5"/>
      <c r="H40" s="5"/>
      <c r="I40" s="5"/>
      <c r="J40" s="5"/>
      <c r="K40" s="6"/>
    </row>
    <row r="41" spans="1:11">
      <c r="A41" s="4"/>
      <c r="B41" s="5"/>
      <c r="C41" s="5"/>
      <c r="D41" s="5"/>
      <c r="E41" s="5"/>
      <c r="F41" s="5"/>
      <c r="G41" s="5"/>
      <c r="H41" s="5"/>
      <c r="I41" s="5"/>
      <c r="J41" s="5"/>
      <c r="K41" s="6"/>
    </row>
    <row r="42" spans="1:11">
      <c r="A42" s="4"/>
      <c r="B42" s="5"/>
      <c r="C42" s="5"/>
      <c r="D42" s="5"/>
      <c r="E42" s="5"/>
      <c r="F42" s="5"/>
      <c r="G42" s="5"/>
      <c r="H42" s="5"/>
      <c r="I42" s="5"/>
      <c r="J42" s="5"/>
      <c r="K42" s="6"/>
    </row>
    <row r="43" spans="1:11">
      <c r="A43" s="4"/>
      <c r="B43" s="5"/>
      <c r="C43" s="5"/>
      <c r="D43" s="5"/>
      <c r="E43" s="5"/>
      <c r="F43" s="5"/>
      <c r="G43" s="5"/>
      <c r="H43" s="5"/>
      <c r="I43" s="5"/>
      <c r="J43" s="5"/>
      <c r="K43" s="6"/>
    </row>
    <row r="44" spans="1:11" ht="15.75" thickBot="1">
      <c r="A44" s="10"/>
      <c r="B44" s="11"/>
      <c r="C44" s="11"/>
      <c r="D44" s="11"/>
      <c r="E44" s="11"/>
      <c r="F44" s="11"/>
      <c r="G44" s="11"/>
      <c r="H44" s="11"/>
      <c r="I44" s="11"/>
      <c r="J44" s="11"/>
      <c r="K44" s="12"/>
    </row>
    <row r="45" spans="1:11" ht="15.75" thickTop="1"/>
  </sheetData>
  <mergeCells count="2">
    <mergeCell ref="B2:J2"/>
    <mergeCell ref="B8:J8"/>
  </mergeCells>
  <printOptions horizontalCentered="1"/>
  <pageMargins left="0.25" right="0.25" top="0.55000000000000004" bottom="0.45" header="0.3" footer="0.3"/>
  <pageSetup paperSize="9" fitToHeight="0" orientation="portrait" r:id="rId1"/>
  <headerFooter>
    <oddHeader>&amp;C&amp;"-,Bold"DISTRICT COUNCIL THATTA</oddHeader>
  </headerFooter>
</worksheet>
</file>

<file path=xl/worksheets/sheet3.xml><?xml version="1.0" encoding="utf-8"?>
<worksheet xmlns="http://schemas.openxmlformats.org/spreadsheetml/2006/main" xmlns:r="http://schemas.openxmlformats.org/officeDocument/2006/relationships">
  <sheetPr codeName="Sheet3">
    <pageSetUpPr fitToPage="1"/>
  </sheetPr>
  <dimension ref="A1:S96"/>
  <sheetViews>
    <sheetView showGridLines="0" topLeftCell="A79" zoomScaleSheetLayoutView="100" workbookViewId="0">
      <selection activeCell="D79" sqref="D79:P79"/>
    </sheetView>
  </sheetViews>
  <sheetFormatPr defaultRowHeight="15"/>
  <cols>
    <col min="1" max="1" width="4.140625" customWidth="1"/>
    <col min="2" max="2" width="3.85546875" bestFit="1" customWidth="1"/>
    <col min="3" max="3" width="3.5703125" customWidth="1"/>
    <col min="4" max="4" width="12.85546875" customWidth="1"/>
    <col min="5" max="5" width="4.85546875" bestFit="1" customWidth="1"/>
    <col min="6" max="6" width="2.42578125" bestFit="1" customWidth="1"/>
    <col min="7" max="7" width="8.28515625" bestFit="1" customWidth="1"/>
    <col min="8" max="8" width="2.42578125" bestFit="1" customWidth="1"/>
    <col min="9" max="9" width="7" bestFit="1" customWidth="1"/>
    <col min="10" max="10" width="3.28515625" customWidth="1"/>
    <col min="11" max="11" width="10.85546875" bestFit="1" customWidth="1"/>
    <col min="12" max="12" width="3.5703125" customWidth="1"/>
    <col min="13" max="13" width="8.28515625" bestFit="1" customWidth="1"/>
    <col min="14" max="14" width="11" bestFit="1" customWidth="1"/>
    <col min="15" max="15" width="2.5703125" bestFit="1" customWidth="1"/>
    <col min="16" max="16" width="4.42578125" bestFit="1" customWidth="1"/>
    <col min="17" max="17" width="13.85546875" customWidth="1"/>
    <col min="18" max="18" width="3.42578125" bestFit="1" customWidth="1"/>
    <col min="19" max="19" width="4.28515625" customWidth="1"/>
  </cols>
  <sheetData>
    <row r="1" spans="1:19">
      <c r="A1" s="5"/>
      <c r="B1" s="5"/>
      <c r="C1" s="5"/>
      <c r="D1" s="5"/>
      <c r="E1" s="5"/>
      <c r="F1" s="5"/>
      <c r="G1" s="5"/>
      <c r="H1" s="5"/>
      <c r="I1" s="5"/>
      <c r="J1" s="5"/>
      <c r="K1" s="5"/>
      <c r="L1" s="5"/>
      <c r="M1" s="5"/>
      <c r="N1" s="5"/>
      <c r="O1" s="5"/>
      <c r="P1" s="5"/>
      <c r="Q1" s="5"/>
      <c r="R1" s="5"/>
      <c r="S1" s="5"/>
    </row>
    <row r="2" spans="1:19" ht="54" customHeight="1">
      <c r="A2" s="5"/>
      <c r="B2" s="88" t="s">
        <v>52</v>
      </c>
      <c r="C2" s="88"/>
      <c r="D2" s="88"/>
      <c r="E2" s="88"/>
      <c r="F2" s="88"/>
      <c r="G2" s="88"/>
      <c r="H2" s="88"/>
      <c r="I2" s="88"/>
      <c r="J2" s="88"/>
      <c r="K2" s="88"/>
      <c r="L2" s="88"/>
      <c r="M2" s="88"/>
      <c r="N2" s="88"/>
      <c r="O2" s="88"/>
      <c r="P2" s="88"/>
      <c r="Q2" s="88"/>
      <c r="R2" s="88"/>
      <c r="S2" s="5"/>
    </row>
    <row r="3" spans="1:19" s="31" customFormat="1" ht="17.25">
      <c r="A3" s="24"/>
      <c r="B3" s="24"/>
      <c r="C3" s="24"/>
      <c r="D3" s="24"/>
      <c r="E3" s="24"/>
      <c r="F3" s="24"/>
      <c r="G3" s="24"/>
      <c r="H3" s="24"/>
      <c r="I3" s="24"/>
      <c r="J3" s="24"/>
      <c r="K3" s="24"/>
      <c r="L3" s="24"/>
      <c r="M3" s="24"/>
      <c r="N3" s="24"/>
      <c r="O3" s="24"/>
      <c r="P3" s="24"/>
      <c r="Q3" s="24"/>
      <c r="R3" s="24"/>
      <c r="S3" s="24"/>
    </row>
    <row r="4" spans="1:19" s="31" customFormat="1" ht="55.5" customHeight="1">
      <c r="A4" s="24"/>
      <c r="B4" s="25">
        <v>1</v>
      </c>
      <c r="C4" s="24"/>
      <c r="D4" s="90" t="s">
        <v>23</v>
      </c>
      <c r="E4" s="90"/>
      <c r="F4" s="90"/>
      <c r="G4" s="90"/>
      <c r="H4" s="90"/>
      <c r="I4" s="90"/>
      <c r="J4" s="90"/>
      <c r="K4" s="90"/>
      <c r="L4" s="90"/>
      <c r="M4" s="90"/>
      <c r="N4" s="90"/>
      <c r="O4" s="90"/>
      <c r="P4" s="90"/>
      <c r="Q4" s="35"/>
      <c r="R4" s="36"/>
      <c r="S4" s="24"/>
    </row>
    <row r="5" spans="1:19" s="31" customFormat="1" ht="17.25">
      <c r="A5" s="24"/>
      <c r="B5" s="25"/>
      <c r="C5" s="24"/>
      <c r="D5" s="43"/>
      <c r="E5" s="43"/>
      <c r="F5" s="43"/>
      <c r="G5" s="43"/>
      <c r="H5" s="44"/>
      <c r="I5" s="44"/>
      <c r="J5" s="44"/>
      <c r="K5" s="44"/>
      <c r="L5" s="44"/>
      <c r="M5" s="44"/>
      <c r="N5" s="44"/>
      <c r="O5" s="33"/>
      <c r="P5" s="34"/>
      <c r="Q5" s="35"/>
      <c r="R5" s="36"/>
      <c r="S5" s="24"/>
    </row>
    <row r="6" spans="1:19" s="31" customFormat="1" ht="17.25">
      <c r="A6" s="24"/>
      <c r="B6" s="25"/>
      <c r="C6" s="24"/>
      <c r="D6" s="51" t="s">
        <v>27</v>
      </c>
      <c r="E6" s="51">
        <v>1</v>
      </c>
      <c r="F6" s="26" t="s">
        <v>13</v>
      </c>
      <c r="G6" s="46">
        <v>100</v>
      </c>
      <c r="H6" s="26"/>
      <c r="I6" s="55"/>
      <c r="J6" s="26"/>
      <c r="K6" s="26" t="s">
        <v>6</v>
      </c>
      <c r="L6" s="26"/>
      <c r="M6" s="46">
        <f>E6*G6</f>
        <v>100</v>
      </c>
      <c r="N6" s="52" t="s">
        <v>28</v>
      </c>
      <c r="O6" s="26"/>
      <c r="P6" s="26"/>
      <c r="Q6" s="42"/>
      <c r="R6" s="26"/>
      <c r="S6" s="24"/>
    </row>
    <row r="7" spans="1:19" s="31" customFormat="1" ht="17.25">
      <c r="A7" s="24"/>
      <c r="B7" s="25"/>
      <c r="C7" s="24"/>
      <c r="D7" s="44"/>
      <c r="E7" s="44"/>
      <c r="F7" s="43"/>
      <c r="G7" s="43"/>
      <c r="H7" s="44"/>
      <c r="I7" s="44"/>
      <c r="J7" s="44"/>
      <c r="K7" s="44"/>
      <c r="L7" s="44"/>
      <c r="M7" s="44"/>
      <c r="N7" s="44"/>
      <c r="O7" s="26"/>
      <c r="P7" s="26"/>
      <c r="Q7" s="42"/>
      <c r="R7" s="26"/>
      <c r="S7" s="24"/>
    </row>
    <row r="8" spans="1:19" s="31" customFormat="1" ht="17.25">
      <c r="A8" s="24"/>
      <c r="B8" s="25"/>
      <c r="C8" s="34" t="s">
        <v>17</v>
      </c>
      <c r="D8" s="46">
        <f>SUM(M6:M7)</f>
        <v>100</v>
      </c>
      <c r="E8" s="26" t="str">
        <f>N6</f>
        <v>Rft.</v>
      </c>
      <c r="F8" s="26"/>
      <c r="G8" s="26"/>
      <c r="H8" s="26"/>
      <c r="I8" s="45"/>
      <c r="J8" s="47" t="s">
        <v>14</v>
      </c>
      <c r="K8" s="46">
        <v>414</v>
      </c>
      <c r="L8" s="26"/>
      <c r="M8" s="47" t="s">
        <v>18</v>
      </c>
      <c r="N8" s="52" t="str">
        <f>N6</f>
        <v>Rft.</v>
      </c>
      <c r="O8" s="53">
        <f>IF(M8="P%",100,IF(M8="P%0",1000,1))</f>
        <v>1</v>
      </c>
      <c r="P8" s="49" t="s">
        <v>11</v>
      </c>
      <c r="Q8" s="48">
        <f>ROUND(SUM(D8*K8)/O8,0)</f>
        <v>41400</v>
      </c>
      <c r="R8" s="50" t="s">
        <v>12</v>
      </c>
      <c r="S8" s="24"/>
    </row>
    <row r="9" spans="1:19" s="31" customFormat="1" ht="17.25">
      <c r="A9" s="24"/>
      <c r="B9" s="25"/>
      <c r="C9" s="34"/>
      <c r="D9" s="46"/>
      <c r="E9" s="26"/>
      <c r="F9" s="26"/>
      <c r="G9" s="26"/>
      <c r="H9" s="26"/>
      <c r="I9" s="45"/>
      <c r="J9" s="47"/>
      <c r="K9" s="46"/>
      <c r="L9" s="26"/>
      <c r="M9" s="47"/>
      <c r="N9" s="52"/>
      <c r="O9" s="53"/>
      <c r="P9" s="49"/>
      <c r="Q9" s="48"/>
      <c r="R9" s="50"/>
      <c r="S9" s="24"/>
    </row>
    <row r="10" spans="1:19" s="31" customFormat="1" ht="17.25">
      <c r="A10" s="24"/>
      <c r="B10" s="25"/>
      <c r="C10" s="24"/>
      <c r="D10" s="51" t="s">
        <v>29</v>
      </c>
      <c r="E10" s="51">
        <v>1</v>
      </c>
      <c r="F10" s="26" t="s">
        <v>13</v>
      </c>
      <c r="G10" s="46">
        <v>100</v>
      </c>
      <c r="H10" s="26"/>
      <c r="I10" s="55"/>
      <c r="J10" s="26"/>
      <c r="K10" s="26" t="s">
        <v>6</v>
      </c>
      <c r="L10" s="26"/>
      <c r="M10" s="46">
        <f>E10*G10</f>
        <v>100</v>
      </c>
      <c r="N10" s="52" t="s">
        <v>28</v>
      </c>
      <c r="O10" s="26"/>
      <c r="P10" s="26"/>
      <c r="Q10" s="42"/>
      <c r="R10" s="26"/>
      <c r="S10" s="24"/>
    </row>
    <row r="11" spans="1:19" s="31" customFormat="1" ht="17.25">
      <c r="A11" s="24"/>
      <c r="B11" s="25"/>
      <c r="C11" s="24"/>
      <c r="D11" s="44"/>
      <c r="E11" s="44"/>
      <c r="F11" s="43"/>
      <c r="G11" s="43"/>
      <c r="H11" s="44"/>
      <c r="I11" s="44"/>
      <c r="J11" s="44"/>
      <c r="K11" s="44"/>
      <c r="L11" s="44"/>
      <c r="M11" s="44"/>
      <c r="N11" s="44"/>
      <c r="O11" s="26"/>
      <c r="P11" s="26"/>
      <c r="Q11" s="42"/>
      <c r="R11" s="26"/>
      <c r="S11" s="24"/>
    </row>
    <row r="12" spans="1:19" s="31" customFormat="1" ht="17.25">
      <c r="A12" s="24"/>
      <c r="B12" s="25"/>
      <c r="C12" s="34" t="s">
        <v>17</v>
      </c>
      <c r="D12" s="46">
        <f>SUM(M10:M11)</f>
        <v>100</v>
      </c>
      <c r="E12" s="26" t="str">
        <f>N10</f>
        <v>Rft.</v>
      </c>
      <c r="F12" s="26"/>
      <c r="G12" s="26"/>
      <c r="H12" s="26"/>
      <c r="I12" s="45"/>
      <c r="J12" s="47" t="s">
        <v>14</v>
      </c>
      <c r="K12" s="46">
        <v>160</v>
      </c>
      <c r="L12" s="26"/>
      <c r="M12" s="47" t="s">
        <v>18</v>
      </c>
      <c r="N12" s="52" t="str">
        <f>N10</f>
        <v>Rft.</v>
      </c>
      <c r="O12" s="53">
        <f>IF(M12="P%",100,IF(M12="P%0",1000,1))</f>
        <v>1</v>
      </c>
      <c r="P12" s="49" t="s">
        <v>11</v>
      </c>
      <c r="Q12" s="48">
        <f>ROUND(SUM(D12*K12)/O12,0)</f>
        <v>16000</v>
      </c>
      <c r="R12" s="50" t="s">
        <v>12</v>
      </c>
      <c r="S12" s="24"/>
    </row>
    <row r="13" spans="1:19" s="31" customFormat="1" ht="17.25">
      <c r="A13" s="24"/>
      <c r="B13" s="25"/>
      <c r="C13" s="34"/>
      <c r="D13" s="46"/>
      <c r="E13" s="26"/>
      <c r="F13" s="26"/>
      <c r="G13" s="26"/>
      <c r="H13" s="26"/>
      <c r="I13" s="45"/>
      <c r="J13" s="47"/>
      <c r="K13" s="46"/>
      <c r="L13" s="26"/>
      <c r="M13" s="47"/>
      <c r="N13" s="52"/>
      <c r="O13" s="53"/>
      <c r="P13" s="49"/>
      <c r="Q13" s="48"/>
      <c r="R13" s="50"/>
      <c r="S13" s="24"/>
    </row>
    <row r="14" spans="1:19" s="31" customFormat="1" ht="55.5" customHeight="1">
      <c r="A14" s="24"/>
      <c r="B14" s="25">
        <v>2</v>
      </c>
      <c r="C14" s="24"/>
      <c r="D14" s="90" t="s">
        <v>46</v>
      </c>
      <c r="E14" s="90"/>
      <c r="F14" s="90"/>
      <c r="G14" s="90"/>
      <c r="H14" s="90"/>
      <c r="I14" s="90"/>
      <c r="J14" s="90"/>
      <c r="K14" s="90"/>
      <c r="L14" s="90"/>
      <c r="M14" s="90"/>
      <c r="N14" s="90"/>
      <c r="O14" s="90"/>
      <c r="P14" s="90"/>
      <c r="Q14" s="35"/>
      <c r="R14" s="36"/>
      <c r="S14" s="24"/>
    </row>
    <row r="15" spans="1:19" s="31" customFormat="1" ht="17.25">
      <c r="A15" s="24"/>
      <c r="B15" s="25"/>
      <c r="C15" s="24"/>
      <c r="D15" s="43"/>
      <c r="E15" s="43"/>
      <c r="F15" s="43"/>
      <c r="G15" s="43"/>
      <c r="H15" s="44"/>
      <c r="I15" s="44"/>
      <c r="J15" s="44"/>
      <c r="K15" s="44"/>
      <c r="L15" s="44"/>
      <c r="M15" s="44"/>
      <c r="N15" s="44"/>
      <c r="O15" s="33"/>
      <c r="P15" s="34"/>
      <c r="Q15" s="35"/>
      <c r="R15" s="36"/>
      <c r="S15" s="24"/>
    </row>
    <row r="16" spans="1:19" s="31" customFormat="1" ht="17.25">
      <c r="A16" s="24"/>
      <c r="B16" s="25"/>
      <c r="C16" s="24"/>
      <c r="D16" s="51" t="s">
        <v>27</v>
      </c>
      <c r="E16" s="51">
        <v>1</v>
      </c>
      <c r="F16" s="26" t="s">
        <v>13</v>
      </c>
      <c r="G16" s="46">
        <v>100</v>
      </c>
      <c r="H16" s="26"/>
      <c r="I16" s="55"/>
      <c r="J16" s="26"/>
      <c r="K16" s="26" t="s">
        <v>6</v>
      </c>
      <c r="L16" s="26"/>
      <c r="M16" s="46">
        <f>E16*G16</f>
        <v>100</v>
      </c>
      <c r="N16" s="52" t="s">
        <v>28</v>
      </c>
      <c r="O16" s="26"/>
      <c r="P16" s="26"/>
      <c r="Q16" s="42"/>
      <c r="R16" s="26"/>
      <c r="S16" s="24"/>
    </row>
    <row r="17" spans="1:19" s="31" customFormat="1" ht="17.25">
      <c r="A17" s="24"/>
      <c r="B17" s="25"/>
      <c r="C17" s="24"/>
      <c r="D17" s="44"/>
      <c r="E17" s="44"/>
      <c r="F17" s="43"/>
      <c r="G17" s="43"/>
      <c r="H17" s="44"/>
      <c r="I17" s="44"/>
      <c r="J17" s="44"/>
      <c r="K17" s="44"/>
      <c r="L17" s="44"/>
      <c r="M17" s="44"/>
      <c r="N17" s="44"/>
      <c r="O17" s="26"/>
      <c r="P17" s="26"/>
      <c r="Q17" s="42"/>
      <c r="R17" s="26"/>
      <c r="S17" s="24"/>
    </row>
    <row r="18" spans="1:19" s="31" customFormat="1" ht="17.25">
      <c r="A18" s="24"/>
      <c r="B18" s="25"/>
      <c r="C18" s="34" t="s">
        <v>17</v>
      </c>
      <c r="D18" s="46">
        <f>SUM(M16:M17)</f>
        <v>100</v>
      </c>
      <c r="E18" s="26" t="str">
        <f>N16</f>
        <v>Rft.</v>
      </c>
      <c r="F18" s="26"/>
      <c r="G18" s="26"/>
      <c r="H18" s="26"/>
      <c r="I18" s="45"/>
      <c r="J18" s="47" t="s">
        <v>14</v>
      </c>
      <c r="K18" s="46">
        <v>516</v>
      </c>
      <c r="L18" s="26"/>
      <c r="M18" s="47" t="s">
        <v>18</v>
      </c>
      <c r="N18" s="52" t="str">
        <f>N16</f>
        <v>Rft.</v>
      </c>
      <c r="O18" s="53">
        <f>IF(M18="P%",100,IF(M18="P%0",1000,1))</f>
        <v>1</v>
      </c>
      <c r="P18" s="49" t="s">
        <v>11</v>
      </c>
      <c r="Q18" s="48">
        <f>ROUND(SUM(D18*K18)/O18,0)</f>
        <v>51600</v>
      </c>
      <c r="R18" s="50" t="s">
        <v>12</v>
      </c>
      <c r="S18" s="24"/>
    </row>
    <row r="19" spans="1:19" s="31" customFormat="1" ht="17.25">
      <c r="A19" s="24"/>
      <c r="B19" s="25"/>
      <c r="C19" s="34"/>
      <c r="D19" s="46"/>
      <c r="E19" s="26"/>
      <c r="F19" s="26"/>
      <c r="G19" s="26"/>
      <c r="H19" s="26"/>
      <c r="I19" s="45"/>
      <c r="J19" s="47"/>
      <c r="K19" s="46"/>
      <c r="L19" s="26"/>
      <c r="M19" s="47"/>
      <c r="N19" s="52"/>
      <c r="O19" s="53"/>
      <c r="P19" s="49"/>
      <c r="Q19" s="48"/>
      <c r="R19" s="50"/>
      <c r="S19" s="24"/>
    </row>
    <row r="20" spans="1:19" s="31" customFormat="1" ht="17.25">
      <c r="A20" s="24"/>
      <c r="B20" s="25"/>
      <c r="C20" s="24"/>
      <c r="D20" s="51" t="s">
        <v>29</v>
      </c>
      <c r="E20" s="51">
        <v>1</v>
      </c>
      <c r="F20" s="26" t="s">
        <v>13</v>
      </c>
      <c r="G20" s="46">
        <v>100</v>
      </c>
      <c r="H20" s="26"/>
      <c r="I20" s="55"/>
      <c r="J20" s="26"/>
      <c r="K20" s="26" t="s">
        <v>6</v>
      </c>
      <c r="L20" s="26"/>
      <c r="M20" s="46">
        <f>E20*G20</f>
        <v>100</v>
      </c>
      <c r="N20" s="52" t="s">
        <v>28</v>
      </c>
      <c r="O20" s="26"/>
      <c r="P20" s="26"/>
      <c r="Q20" s="42"/>
      <c r="R20" s="26"/>
      <c r="S20" s="24"/>
    </row>
    <row r="21" spans="1:19" s="31" customFormat="1" ht="17.25">
      <c r="A21" s="24"/>
      <c r="B21" s="25"/>
      <c r="C21" s="24"/>
      <c r="D21" s="44"/>
      <c r="E21" s="44"/>
      <c r="F21" s="43"/>
      <c r="G21" s="43"/>
      <c r="H21" s="44"/>
      <c r="I21" s="44"/>
      <c r="J21" s="44"/>
      <c r="K21" s="44"/>
      <c r="L21" s="44"/>
      <c r="M21" s="44"/>
      <c r="N21" s="44"/>
      <c r="O21" s="26"/>
      <c r="P21" s="26"/>
      <c r="Q21" s="42"/>
      <c r="R21" s="26"/>
      <c r="S21" s="24"/>
    </row>
    <row r="22" spans="1:19" s="31" customFormat="1" ht="17.25">
      <c r="A22" s="24"/>
      <c r="B22" s="25"/>
      <c r="C22" s="34" t="s">
        <v>17</v>
      </c>
      <c r="D22" s="46">
        <f>SUM(M20:M21)</f>
        <v>100</v>
      </c>
      <c r="E22" s="26" t="str">
        <f>N20</f>
        <v>Rft.</v>
      </c>
      <c r="F22" s="26"/>
      <c r="G22" s="26"/>
      <c r="H22" s="26"/>
      <c r="I22" s="45"/>
      <c r="J22" s="47" t="s">
        <v>14</v>
      </c>
      <c r="K22" s="46">
        <v>404</v>
      </c>
      <c r="L22" s="26"/>
      <c r="M22" s="47" t="s">
        <v>18</v>
      </c>
      <c r="N22" s="52" t="str">
        <f>N20</f>
        <v>Rft.</v>
      </c>
      <c r="O22" s="53">
        <f>IF(M22="P%",100,IF(M22="P%0",1000,1))</f>
        <v>1</v>
      </c>
      <c r="P22" s="49" t="s">
        <v>11</v>
      </c>
      <c r="Q22" s="48">
        <f>ROUND(SUM(D22*K22)/O22,0)</f>
        <v>40400</v>
      </c>
      <c r="R22" s="50" t="s">
        <v>12</v>
      </c>
      <c r="S22" s="24"/>
    </row>
    <row r="23" spans="1:19" s="31" customFormat="1" ht="17.25">
      <c r="A23" s="24"/>
      <c r="B23" s="25"/>
      <c r="C23" s="24"/>
      <c r="D23" s="41"/>
      <c r="E23" s="41"/>
      <c r="F23" s="41"/>
      <c r="G23" s="41"/>
      <c r="H23" s="24"/>
      <c r="I23" s="24"/>
      <c r="J23" s="24"/>
      <c r="K23" s="24"/>
      <c r="L23" s="24"/>
      <c r="M23" s="24"/>
      <c r="N23" s="24"/>
      <c r="O23" s="33"/>
      <c r="P23" s="34"/>
      <c r="Q23" s="35"/>
      <c r="R23" s="36"/>
      <c r="S23" s="24"/>
    </row>
    <row r="24" spans="1:19" s="31" customFormat="1" ht="41.25" customHeight="1">
      <c r="A24" s="24"/>
      <c r="B24" s="25">
        <v>3</v>
      </c>
      <c r="C24" s="24"/>
      <c r="D24" s="90" t="s">
        <v>22</v>
      </c>
      <c r="E24" s="90"/>
      <c r="F24" s="90"/>
      <c r="G24" s="90"/>
      <c r="H24" s="90"/>
      <c r="I24" s="90"/>
      <c r="J24" s="90"/>
      <c r="K24" s="90"/>
      <c r="L24" s="90"/>
      <c r="M24" s="90"/>
      <c r="N24" s="90"/>
      <c r="O24" s="90"/>
      <c r="P24" s="90"/>
      <c r="Q24" s="35"/>
      <c r="R24" s="36"/>
      <c r="S24" s="24"/>
    </row>
    <row r="25" spans="1:19" s="31" customFormat="1" ht="17.25">
      <c r="A25" s="24"/>
      <c r="B25" s="25"/>
      <c r="C25" s="24"/>
      <c r="D25" s="43"/>
      <c r="E25" s="43"/>
      <c r="F25" s="43"/>
      <c r="G25" s="43"/>
      <c r="H25" s="44"/>
      <c r="I25" s="44"/>
      <c r="J25" s="44"/>
      <c r="K25" s="44"/>
      <c r="L25" s="44"/>
      <c r="M25" s="44"/>
      <c r="N25" s="44"/>
      <c r="O25" s="33"/>
      <c r="P25" s="34"/>
      <c r="Q25" s="35"/>
      <c r="R25" s="36"/>
      <c r="S25" s="24"/>
    </row>
    <row r="26" spans="1:19" s="31" customFormat="1" ht="17.25">
      <c r="A26" s="24"/>
      <c r="B26" s="25"/>
      <c r="C26" s="24"/>
      <c r="D26" s="51" t="s">
        <v>30</v>
      </c>
      <c r="E26" s="51">
        <v>1</v>
      </c>
      <c r="F26" s="26" t="s">
        <v>13</v>
      </c>
      <c r="G26" s="46">
        <v>100</v>
      </c>
      <c r="H26" s="26"/>
      <c r="I26" s="55"/>
      <c r="J26" s="26"/>
      <c r="K26" s="26" t="s">
        <v>6</v>
      </c>
      <c r="L26" s="26"/>
      <c r="M26" s="46">
        <f>E26*G26</f>
        <v>100</v>
      </c>
      <c r="N26" s="52" t="s">
        <v>28</v>
      </c>
      <c r="O26" s="26"/>
      <c r="P26" s="26"/>
      <c r="Q26" s="42"/>
      <c r="R26" s="26"/>
      <c r="S26" s="24"/>
    </row>
    <row r="27" spans="1:19" s="31" customFormat="1" ht="17.25">
      <c r="A27" s="24"/>
      <c r="B27" s="25"/>
      <c r="C27" s="24"/>
      <c r="D27" s="44"/>
      <c r="E27" s="44"/>
      <c r="F27" s="43"/>
      <c r="G27" s="43"/>
      <c r="H27" s="44"/>
      <c r="I27" s="44"/>
      <c r="J27" s="44"/>
      <c r="K27" s="44"/>
      <c r="L27" s="44"/>
      <c r="M27" s="44"/>
      <c r="N27" s="44"/>
      <c r="O27" s="26"/>
      <c r="P27" s="26"/>
      <c r="Q27" s="42"/>
      <c r="R27" s="26"/>
      <c r="S27" s="24"/>
    </row>
    <row r="28" spans="1:19" s="31" customFormat="1" ht="17.25">
      <c r="A28" s="24"/>
      <c r="B28" s="25"/>
      <c r="C28" s="34" t="s">
        <v>17</v>
      </c>
      <c r="D28" s="46">
        <f>SUM(M26:M27)</f>
        <v>100</v>
      </c>
      <c r="E28" s="26" t="str">
        <f>N26</f>
        <v>Rft.</v>
      </c>
      <c r="F28" s="26"/>
      <c r="G28" s="26"/>
      <c r="H28" s="26"/>
      <c r="I28" s="45"/>
      <c r="J28" s="47" t="s">
        <v>14</v>
      </c>
      <c r="K28" s="46">
        <v>212.1</v>
      </c>
      <c r="L28" s="26"/>
      <c r="M28" s="47" t="s">
        <v>18</v>
      </c>
      <c r="N28" s="52" t="str">
        <f>N26</f>
        <v>Rft.</v>
      </c>
      <c r="O28" s="53">
        <f>IF(M28="P%",100,IF(M28="P%0",1000,1))</f>
        <v>1</v>
      </c>
      <c r="P28" s="49" t="s">
        <v>11</v>
      </c>
      <c r="Q28" s="48">
        <f>ROUND(SUM(D28*K28)/O28,0)</f>
        <v>21210</v>
      </c>
      <c r="R28" s="50" t="s">
        <v>12</v>
      </c>
      <c r="S28" s="24"/>
    </row>
    <row r="29" spans="1:19" s="31" customFormat="1" ht="17.25">
      <c r="A29" s="24"/>
      <c r="B29" s="25"/>
      <c r="C29" s="34"/>
      <c r="D29" s="46"/>
      <c r="E29" s="26"/>
      <c r="F29" s="26"/>
      <c r="G29" s="26"/>
      <c r="H29" s="26"/>
      <c r="I29" s="45"/>
      <c r="J29" s="47"/>
      <c r="K29" s="46"/>
      <c r="L29" s="26"/>
      <c r="M29" s="47"/>
      <c r="N29" s="52"/>
      <c r="O29" s="53"/>
      <c r="P29" s="49"/>
      <c r="Q29" s="48"/>
      <c r="R29" s="50"/>
      <c r="S29" s="24"/>
    </row>
    <row r="30" spans="1:19" s="31" customFormat="1" ht="37.5" customHeight="1">
      <c r="A30" s="24"/>
      <c r="B30" s="25">
        <v>4</v>
      </c>
      <c r="C30" s="24"/>
      <c r="D30" s="90" t="s">
        <v>21</v>
      </c>
      <c r="E30" s="90"/>
      <c r="F30" s="90"/>
      <c r="G30" s="90"/>
      <c r="H30" s="90"/>
      <c r="I30" s="90"/>
      <c r="J30" s="90"/>
      <c r="K30" s="90"/>
      <c r="L30" s="90"/>
      <c r="M30" s="90"/>
      <c r="N30" s="90"/>
      <c r="O30" s="90"/>
      <c r="P30" s="90"/>
      <c r="Q30" s="35"/>
      <c r="R30" s="36"/>
      <c r="S30" s="24"/>
    </row>
    <row r="31" spans="1:19" s="31" customFormat="1" ht="17.25">
      <c r="A31" s="24"/>
      <c r="B31" s="25"/>
      <c r="C31" s="24"/>
      <c r="D31" s="43"/>
      <c r="E31" s="43"/>
      <c r="F31" s="43"/>
      <c r="G31" s="43"/>
      <c r="H31" s="44"/>
      <c r="I31" s="44"/>
      <c r="J31" s="44"/>
      <c r="K31" s="44"/>
      <c r="L31" s="44"/>
      <c r="M31" s="44"/>
      <c r="N31" s="44"/>
      <c r="O31" s="33"/>
      <c r="P31" s="34"/>
      <c r="Q31" s="35"/>
      <c r="R31" s="36"/>
      <c r="S31" s="24"/>
    </row>
    <row r="32" spans="1:19" s="31" customFormat="1" ht="17.25">
      <c r="A32" s="24"/>
      <c r="B32" s="25"/>
      <c r="C32" s="24"/>
      <c r="D32" s="51" t="s">
        <v>30</v>
      </c>
      <c r="E32" s="51">
        <v>1</v>
      </c>
      <c r="F32" s="26" t="s">
        <v>13</v>
      </c>
      <c r="G32" s="46">
        <v>100</v>
      </c>
      <c r="H32" s="26"/>
      <c r="I32" s="55"/>
      <c r="J32" s="26"/>
      <c r="K32" s="26" t="s">
        <v>6</v>
      </c>
      <c r="L32" s="26"/>
      <c r="M32" s="46">
        <f>E32*G32</f>
        <v>100</v>
      </c>
      <c r="N32" s="52" t="s">
        <v>28</v>
      </c>
      <c r="O32" s="26"/>
      <c r="P32" s="26"/>
      <c r="Q32" s="42"/>
      <c r="R32" s="26"/>
      <c r="S32" s="24"/>
    </row>
    <row r="33" spans="1:19" s="31" customFormat="1" ht="17.25">
      <c r="A33" s="24"/>
      <c r="B33" s="25"/>
      <c r="C33" s="24"/>
      <c r="D33" s="44"/>
      <c r="E33" s="44"/>
      <c r="F33" s="43"/>
      <c r="G33" s="43"/>
      <c r="H33" s="44"/>
      <c r="I33" s="44"/>
      <c r="J33" s="44"/>
      <c r="K33" s="44"/>
      <c r="L33" s="44"/>
      <c r="M33" s="44"/>
      <c r="N33" s="44"/>
      <c r="O33" s="26"/>
      <c r="P33" s="26"/>
      <c r="Q33" s="42"/>
      <c r="R33" s="26"/>
      <c r="S33" s="24"/>
    </row>
    <row r="34" spans="1:19" s="31" customFormat="1" ht="17.25">
      <c r="A34" s="24"/>
      <c r="B34" s="25"/>
      <c r="C34" s="34" t="s">
        <v>17</v>
      </c>
      <c r="D34" s="46">
        <f>SUM(M32:M33)</f>
        <v>100</v>
      </c>
      <c r="E34" s="26" t="str">
        <f>N32</f>
        <v>Rft.</v>
      </c>
      <c r="F34" s="26"/>
      <c r="G34" s="26"/>
      <c r="H34" s="26"/>
      <c r="I34" s="45"/>
      <c r="J34" s="47" t="s">
        <v>14</v>
      </c>
      <c r="K34" s="46">
        <v>242.95</v>
      </c>
      <c r="L34" s="26"/>
      <c r="M34" s="47" t="s">
        <v>18</v>
      </c>
      <c r="N34" s="52" t="str">
        <f>N32</f>
        <v>Rft.</v>
      </c>
      <c r="O34" s="53">
        <f>IF(M34="P%",100,IF(M34="P%0",1000,1))</f>
        <v>1</v>
      </c>
      <c r="P34" s="49" t="s">
        <v>11</v>
      </c>
      <c r="Q34" s="48">
        <f>ROUND(SUM(D34*K34)/O34,0)</f>
        <v>24295</v>
      </c>
      <c r="R34" s="50" t="s">
        <v>12</v>
      </c>
      <c r="S34" s="24"/>
    </row>
    <row r="35" spans="1:19" s="31" customFormat="1" ht="17.25">
      <c r="A35" s="24"/>
      <c r="B35" s="25"/>
      <c r="C35" s="34"/>
      <c r="D35" s="46"/>
      <c r="E35" s="26"/>
      <c r="F35" s="26"/>
      <c r="G35" s="26"/>
      <c r="H35" s="26"/>
      <c r="I35" s="45"/>
      <c r="J35" s="47"/>
      <c r="K35" s="46"/>
      <c r="L35" s="26"/>
      <c r="M35" s="47"/>
      <c r="N35" s="52"/>
      <c r="O35" s="53"/>
      <c r="P35" s="49"/>
      <c r="Q35" s="48"/>
      <c r="R35" s="50"/>
      <c r="S35" s="24"/>
    </row>
    <row r="36" spans="1:19" s="31" customFormat="1" ht="37.5" customHeight="1">
      <c r="A36" s="24"/>
      <c r="B36" s="25">
        <v>5</v>
      </c>
      <c r="C36" s="24"/>
      <c r="D36" s="90" t="s">
        <v>20</v>
      </c>
      <c r="E36" s="90"/>
      <c r="F36" s="90"/>
      <c r="G36" s="90"/>
      <c r="H36" s="90"/>
      <c r="I36" s="90"/>
      <c r="J36" s="90"/>
      <c r="K36" s="90"/>
      <c r="L36" s="90"/>
      <c r="M36" s="90"/>
      <c r="N36" s="90"/>
      <c r="O36" s="90"/>
      <c r="P36" s="90"/>
      <c r="Q36" s="35"/>
      <c r="R36" s="36"/>
      <c r="S36" s="24"/>
    </row>
    <row r="37" spans="1:19" s="31" customFormat="1" ht="17.25">
      <c r="A37" s="24"/>
      <c r="B37" s="25"/>
      <c r="C37" s="24"/>
      <c r="D37" s="43"/>
      <c r="E37" s="43"/>
      <c r="F37" s="43"/>
      <c r="G37" s="43"/>
      <c r="H37" s="44"/>
      <c r="I37" s="44"/>
      <c r="J37" s="44"/>
      <c r="K37" s="44"/>
      <c r="L37" s="44"/>
      <c r="M37" s="44"/>
      <c r="N37" s="44"/>
      <c r="O37" s="33"/>
      <c r="P37" s="34"/>
      <c r="Q37" s="35"/>
      <c r="R37" s="36"/>
      <c r="S37" s="24"/>
    </row>
    <row r="38" spans="1:19" s="31" customFormat="1" ht="17.25">
      <c r="A38" s="24"/>
      <c r="B38" s="25"/>
      <c r="C38" s="24"/>
      <c r="D38" s="51"/>
      <c r="E38" s="51">
        <v>1</v>
      </c>
      <c r="F38" s="26" t="s">
        <v>13</v>
      </c>
      <c r="G38" s="46">
        <v>1</v>
      </c>
      <c r="H38" s="26"/>
      <c r="I38" s="55"/>
      <c r="J38" s="26"/>
      <c r="K38" s="26" t="s">
        <v>6</v>
      </c>
      <c r="L38" s="26"/>
      <c r="M38" s="46">
        <f>E38*G38</f>
        <v>1</v>
      </c>
      <c r="N38" s="52" t="s">
        <v>31</v>
      </c>
      <c r="O38" s="26"/>
      <c r="P38" s="26"/>
      <c r="Q38" s="42"/>
      <c r="R38" s="26"/>
      <c r="S38" s="24"/>
    </row>
    <row r="39" spans="1:19" s="31" customFormat="1" ht="17.25">
      <c r="A39" s="24"/>
      <c r="B39" s="25"/>
      <c r="C39" s="24"/>
      <c r="D39" s="44"/>
      <c r="E39" s="44"/>
      <c r="F39" s="43"/>
      <c r="G39" s="43"/>
      <c r="H39" s="44"/>
      <c r="I39" s="44"/>
      <c r="J39" s="44"/>
      <c r="K39" s="44"/>
      <c r="L39" s="44"/>
      <c r="M39" s="44"/>
      <c r="N39" s="44"/>
      <c r="O39" s="26"/>
      <c r="P39" s="26"/>
      <c r="Q39" s="42"/>
      <c r="R39" s="26"/>
      <c r="S39" s="24"/>
    </row>
    <row r="40" spans="1:19" s="31" customFormat="1" ht="17.25">
      <c r="A40" s="24"/>
      <c r="B40" s="25"/>
      <c r="C40" s="34" t="s">
        <v>17</v>
      </c>
      <c r="D40" s="46">
        <f>SUM(M38:M39)</f>
        <v>1</v>
      </c>
      <c r="E40" s="26" t="str">
        <f>N38</f>
        <v>No.</v>
      </c>
      <c r="F40" s="26"/>
      <c r="G40" s="26"/>
      <c r="H40" s="26"/>
      <c r="I40" s="45"/>
      <c r="J40" s="47" t="s">
        <v>14</v>
      </c>
      <c r="K40" s="46">
        <v>6092</v>
      </c>
      <c r="L40" s="26"/>
      <c r="M40" s="47" t="s">
        <v>18</v>
      </c>
      <c r="N40" s="52" t="str">
        <f>N38</f>
        <v>No.</v>
      </c>
      <c r="O40" s="53">
        <f>IF(M40="P%",100,IF(M40="P%0",1000,1))</f>
        <v>1</v>
      </c>
      <c r="P40" s="49" t="s">
        <v>11</v>
      </c>
      <c r="Q40" s="48">
        <f>ROUND(SUM(D40*K40)/O40,0)</f>
        <v>6092</v>
      </c>
      <c r="R40" s="50" t="s">
        <v>12</v>
      </c>
      <c r="S40" s="24"/>
    </row>
    <row r="41" spans="1:19" s="31" customFormat="1" ht="17.25">
      <c r="A41" s="24"/>
      <c r="B41" s="25"/>
      <c r="C41" s="34"/>
      <c r="D41" s="46"/>
      <c r="E41" s="26"/>
      <c r="F41" s="26"/>
      <c r="G41" s="26"/>
      <c r="H41" s="26"/>
      <c r="I41" s="45"/>
      <c r="J41" s="47"/>
      <c r="K41" s="46"/>
      <c r="L41" s="26"/>
      <c r="M41" s="47"/>
      <c r="N41" s="52"/>
      <c r="O41" s="53"/>
      <c r="P41" s="49"/>
      <c r="Q41" s="48"/>
      <c r="R41" s="50"/>
      <c r="S41" s="24"/>
    </row>
    <row r="42" spans="1:19" s="31" customFormat="1" ht="59.25" customHeight="1">
      <c r="A42" s="24"/>
      <c r="B42" s="25">
        <v>6</v>
      </c>
      <c r="C42" s="24"/>
      <c r="D42" s="90" t="s">
        <v>24</v>
      </c>
      <c r="E42" s="90"/>
      <c r="F42" s="90"/>
      <c r="G42" s="90"/>
      <c r="H42" s="90"/>
      <c r="I42" s="90"/>
      <c r="J42" s="90"/>
      <c r="K42" s="90"/>
      <c r="L42" s="90"/>
      <c r="M42" s="90"/>
      <c r="N42" s="90"/>
      <c r="O42" s="90"/>
      <c r="P42" s="90"/>
      <c r="Q42" s="35"/>
      <c r="R42" s="36"/>
      <c r="S42" s="24"/>
    </row>
    <row r="43" spans="1:19" s="31" customFormat="1" ht="17.25">
      <c r="A43" s="24"/>
      <c r="B43" s="25"/>
      <c r="C43" s="24"/>
      <c r="D43" s="43"/>
      <c r="E43" s="43"/>
      <c r="F43" s="43"/>
      <c r="G43" s="43"/>
      <c r="H43" s="44"/>
      <c r="I43" s="44"/>
      <c r="J43" s="44"/>
      <c r="K43" s="44"/>
      <c r="L43" s="44"/>
      <c r="M43" s="44"/>
      <c r="N43" s="44"/>
      <c r="O43" s="33"/>
      <c r="P43" s="34"/>
      <c r="Q43" s="35"/>
      <c r="R43" s="36"/>
      <c r="S43" s="24"/>
    </row>
    <row r="44" spans="1:19" s="31" customFormat="1" ht="17.25">
      <c r="A44" s="24"/>
      <c r="B44" s="25"/>
      <c r="C44" s="24"/>
      <c r="D44" s="51" t="s">
        <v>47</v>
      </c>
      <c r="E44" s="51">
        <v>1</v>
      </c>
      <c r="F44" s="26" t="s">
        <v>13</v>
      </c>
      <c r="G44" s="46">
        <v>200</v>
      </c>
      <c r="H44" s="26"/>
      <c r="I44" s="55"/>
      <c r="J44" s="26"/>
      <c r="K44" s="26" t="s">
        <v>6</v>
      </c>
      <c r="L44" s="26"/>
      <c r="M44" s="46">
        <f>E44*G44</f>
        <v>200</v>
      </c>
      <c r="N44" s="52" t="s">
        <v>32</v>
      </c>
      <c r="O44" s="26"/>
      <c r="P44" s="26"/>
      <c r="Q44" s="42"/>
      <c r="R44" s="26"/>
      <c r="S44" s="24"/>
    </row>
    <row r="45" spans="1:19" s="31" customFormat="1" ht="17.25">
      <c r="A45" s="24"/>
      <c r="B45" s="25"/>
      <c r="C45" s="24"/>
      <c r="D45" s="44"/>
      <c r="E45" s="44"/>
      <c r="F45" s="43"/>
      <c r="G45" s="43"/>
      <c r="H45" s="44"/>
      <c r="I45" s="44"/>
      <c r="J45" s="44"/>
      <c r="K45" s="44"/>
      <c r="L45" s="44"/>
      <c r="M45" s="44"/>
      <c r="N45" s="44"/>
      <c r="O45" s="26"/>
      <c r="P45" s="26"/>
      <c r="Q45" s="42"/>
      <c r="R45" s="26"/>
      <c r="S45" s="24"/>
    </row>
    <row r="46" spans="1:19" s="31" customFormat="1" ht="17.25">
      <c r="A46" s="24"/>
      <c r="B46" s="25"/>
      <c r="C46" s="34" t="s">
        <v>17</v>
      </c>
      <c r="D46" s="46">
        <f>SUM(M44:M45)</f>
        <v>200</v>
      </c>
      <c r="E46" s="26" t="str">
        <f>N44</f>
        <v>Rft</v>
      </c>
      <c r="F46" s="26"/>
      <c r="G46" s="26"/>
      <c r="H46" s="26"/>
      <c r="I46" s="45"/>
      <c r="J46" s="47" t="s">
        <v>14</v>
      </c>
      <c r="K46" s="46">
        <v>49</v>
      </c>
      <c r="L46" s="26"/>
      <c r="M46" s="47" t="s">
        <v>18</v>
      </c>
      <c r="N46" s="52" t="str">
        <f>N44</f>
        <v>Rft</v>
      </c>
      <c r="O46" s="53">
        <f>IF(M46="P%",100,IF(M46="P%0",1000,1))</f>
        <v>1</v>
      </c>
      <c r="P46" s="49" t="s">
        <v>11</v>
      </c>
      <c r="Q46" s="48">
        <f>ROUND(SUM(D46*K46)/O46,0)</f>
        <v>9800</v>
      </c>
      <c r="R46" s="50" t="s">
        <v>12</v>
      </c>
      <c r="S46" s="24"/>
    </row>
    <row r="47" spans="1:19" s="31" customFormat="1" ht="17.25">
      <c r="A47" s="24"/>
      <c r="B47" s="25"/>
      <c r="C47" s="34"/>
      <c r="D47" s="46"/>
      <c r="E47" s="26"/>
      <c r="F47" s="26"/>
      <c r="G47" s="26"/>
      <c r="H47" s="26"/>
      <c r="I47" s="45"/>
      <c r="J47" s="47"/>
      <c r="K47" s="46"/>
      <c r="L47" s="26"/>
      <c r="M47" s="47"/>
      <c r="N47" s="52"/>
      <c r="O47" s="53"/>
      <c r="P47" s="49"/>
      <c r="Q47" s="48"/>
      <c r="R47" s="50"/>
      <c r="S47" s="24"/>
    </row>
    <row r="48" spans="1:19" s="31" customFormat="1" ht="111" customHeight="1">
      <c r="A48" s="24"/>
      <c r="B48" s="25">
        <v>7</v>
      </c>
      <c r="C48" s="24"/>
      <c r="D48" s="90" t="s">
        <v>25</v>
      </c>
      <c r="E48" s="90"/>
      <c r="F48" s="90"/>
      <c r="G48" s="90"/>
      <c r="H48" s="90"/>
      <c r="I48" s="90"/>
      <c r="J48" s="90"/>
      <c r="K48" s="90"/>
      <c r="L48" s="90"/>
      <c r="M48" s="90"/>
      <c r="N48" s="90"/>
      <c r="O48" s="90"/>
      <c r="P48" s="90"/>
      <c r="Q48" s="35"/>
      <c r="R48" s="36"/>
      <c r="S48" s="24"/>
    </row>
    <row r="49" spans="1:19" s="31" customFormat="1" ht="17.25">
      <c r="A49" s="24"/>
      <c r="B49" s="25"/>
      <c r="C49" s="24"/>
      <c r="D49" s="43"/>
      <c r="E49" s="43"/>
      <c r="F49" s="43"/>
      <c r="G49" s="43"/>
      <c r="H49" s="44"/>
      <c r="I49" s="44"/>
      <c r="J49" s="44"/>
      <c r="K49" s="44"/>
      <c r="L49" s="44"/>
      <c r="M49" s="44"/>
      <c r="N49" s="44"/>
      <c r="O49" s="33"/>
      <c r="P49" s="34"/>
      <c r="Q49" s="35"/>
      <c r="R49" s="36"/>
      <c r="S49" s="24"/>
    </row>
    <row r="50" spans="1:19" s="31" customFormat="1" ht="17.25">
      <c r="A50" s="24"/>
      <c r="B50" s="25"/>
      <c r="C50" s="24"/>
      <c r="D50" s="51"/>
      <c r="E50" s="51">
        <v>1</v>
      </c>
      <c r="F50" s="26" t="s">
        <v>13</v>
      </c>
      <c r="G50" s="46">
        <v>1</v>
      </c>
      <c r="H50" s="26"/>
      <c r="I50" s="55"/>
      <c r="J50" s="26"/>
      <c r="K50" s="26" t="s">
        <v>6</v>
      </c>
      <c r="L50" s="26"/>
      <c r="M50" s="46">
        <f>E50*G50</f>
        <v>1</v>
      </c>
      <c r="N50" s="52" t="s">
        <v>19</v>
      </c>
      <c r="O50" s="26"/>
      <c r="P50" s="26"/>
      <c r="Q50" s="42"/>
      <c r="R50" s="26"/>
      <c r="S50" s="24"/>
    </row>
    <row r="51" spans="1:19" s="31" customFormat="1" ht="17.25">
      <c r="A51" s="24"/>
      <c r="B51" s="25"/>
      <c r="C51" s="24"/>
      <c r="D51" s="44"/>
      <c r="E51" s="44"/>
      <c r="F51" s="43"/>
      <c r="G51" s="43"/>
      <c r="H51" s="44"/>
      <c r="I51" s="44"/>
      <c r="J51" s="44"/>
      <c r="K51" s="44"/>
      <c r="L51" s="44"/>
      <c r="M51" s="44"/>
      <c r="N51" s="44"/>
      <c r="O51" s="26"/>
      <c r="P51" s="26"/>
      <c r="Q51" s="42"/>
      <c r="R51" s="26"/>
      <c r="S51" s="24"/>
    </row>
    <row r="52" spans="1:19" s="31" customFormat="1" ht="17.25">
      <c r="A52" s="24"/>
      <c r="B52" s="25"/>
      <c r="C52" s="34" t="s">
        <v>17</v>
      </c>
      <c r="D52" s="46">
        <f>SUM(M50:M51)</f>
        <v>1</v>
      </c>
      <c r="E52" s="26" t="str">
        <f>N50</f>
        <v>Nos.</v>
      </c>
      <c r="F52" s="26"/>
      <c r="G52" s="26"/>
      <c r="H52" s="26"/>
      <c r="I52" s="45"/>
      <c r="J52" s="47" t="s">
        <v>14</v>
      </c>
      <c r="K52" s="46">
        <v>25000</v>
      </c>
      <c r="L52" s="26"/>
      <c r="M52" s="47" t="s">
        <v>18</v>
      </c>
      <c r="N52" s="52" t="str">
        <f>N50</f>
        <v>Nos.</v>
      </c>
      <c r="O52" s="53">
        <f>IF(M52="P%",100,IF(M52="P%0",1000,1))</f>
        <v>1</v>
      </c>
      <c r="P52" s="49" t="s">
        <v>11</v>
      </c>
      <c r="Q52" s="48">
        <f>ROUND(SUM(D52*K52)/O52,0)</f>
        <v>25000</v>
      </c>
      <c r="R52" s="50" t="s">
        <v>12</v>
      </c>
      <c r="S52" s="24"/>
    </row>
    <row r="53" spans="1:19" s="31" customFormat="1" ht="17.25">
      <c r="A53" s="24"/>
      <c r="B53" s="25"/>
      <c r="C53" s="34"/>
      <c r="D53" s="46"/>
      <c r="E53" s="26"/>
      <c r="F53" s="26"/>
      <c r="G53" s="26"/>
      <c r="H53" s="26"/>
      <c r="I53" s="45"/>
      <c r="J53" s="47"/>
      <c r="K53" s="46"/>
      <c r="L53" s="26"/>
      <c r="M53" s="47"/>
      <c r="N53" s="52"/>
      <c r="O53" s="53"/>
      <c r="P53" s="49"/>
      <c r="Q53" s="48"/>
      <c r="R53" s="50"/>
      <c r="S53" s="24"/>
    </row>
    <row r="54" spans="1:19" s="31" customFormat="1" ht="56.25" customHeight="1">
      <c r="A54" s="24"/>
      <c r="B54" s="25">
        <v>8</v>
      </c>
      <c r="C54" s="24"/>
      <c r="D54" s="90" t="s">
        <v>26</v>
      </c>
      <c r="E54" s="90"/>
      <c r="F54" s="90"/>
      <c r="G54" s="90"/>
      <c r="H54" s="90"/>
      <c r="I54" s="90"/>
      <c r="J54" s="90"/>
      <c r="K54" s="90"/>
      <c r="L54" s="90"/>
      <c r="M54" s="90"/>
      <c r="N54" s="90"/>
      <c r="O54" s="90"/>
      <c r="P54" s="90"/>
      <c r="Q54" s="35"/>
      <c r="R54" s="36"/>
      <c r="S54" s="24"/>
    </row>
    <row r="55" spans="1:19" s="31" customFormat="1" ht="17.25">
      <c r="A55" s="24"/>
      <c r="B55" s="25"/>
      <c r="C55" s="24"/>
      <c r="D55" s="43"/>
      <c r="E55" s="43"/>
      <c r="F55" s="43"/>
      <c r="G55" s="43"/>
      <c r="H55" s="44"/>
      <c r="I55" s="44"/>
      <c r="J55" s="44"/>
      <c r="K55" s="44"/>
      <c r="L55" s="44"/>
      <c r="M55" s="44"/>
      <c r="N55" s="44"/>
      <c r="O55" s="33"/>
      <c r="P55" s="34"/>
      <c r="Q55" s="35"/>
      <c r="R55" s="36"/>
      <c r="S55" s="24"/>
    </row>
    <row r="56" spans="1:19" s="31" customFormat="1" ht="17.25">
      <c r="A56" s="24"/>
      <c r="B56" s="25"/>
      <c r="C56" s="24"/>
      <c r="D56" s="51"/>
      <c r="E56" s="51">
        <v>1</v>
      </c>
      <c r="F56" s="26" t="s">
        <v>13</v>
      </c>
      <c r="G56" s="46">
        <v>195</v>
      </c>
      <c r="H56" s="26"/>
      <c r="I56" s="46"/>
      <c r="J56" s="26"/>
      <c r="K56" s="26" t="s">
        <v>6</v>
      </c>
      <c r="L56" s="26"/>
      <c r="M56" s="46">
        <f>E56*G56</f>
        <v>195</v>
      </c>
      <c r="N56" s="52" t="s">
        <v>32</v>
      </c>
      <c r="O56" s="26"/>
      <c r="P56" s="26"/>
      <c r="Q56" s="42"/>
      <c r="R56" s="26"/>
      <c r="S56" s="24"/>
    </row>
    <row r="57" spans="1:19" s="31" customFormat="1" ht="17.25">
      <c r="A57" s="24"/>
      <c r="B57" s="25"/>
      <c r="C57" s="24"/>
      <c r="D57" s="44"/>
      <c r="E57" s="44"/>
      <c r="F57" s="43"/>
      <c r="G57" s="43"/>
      <c r="H57" s="44"/>
      <c r="I57" s="44"/>
      <c r="J57" s="44"/>
      <c r="K57" s="44"/>
      <c r="L57" s="44"/>
      <c r="M57" s="44"/>
      <c r="N57" s="44"/>
      <c r="O57" s="26"/>
      <c r="P57" s="26"/>
      <c r="Q57" s="42"/>
      <c r="R57" s="26"/>
      <c r="S57" s="24"/>
    </row>
    <row r="58" spans="1:19" s="31" customFormat="1" ht="17.25">
      <c r="A58" s="24"/>
      <c r="B58" s="25"/>
      <c r="C58" s="34" t="s">
        <v>17</v>
      </c>
      <c r="D58" s="46">
        <f>SUM(M56:M57)</f>
        <v>195</v>
      </c>
      <c r="E58" s="26" t="str">
        <f>N56</f>
        <v>Rft</v>
      </c>
      <c r="F58" s="26"/>
      <c r="G58" s="26"/>
      <c r="H58" s="26"/>
      <c r="I58" s="45"/>
      <c r="J58" s="47" t="s">
        <v>14</v>
      </c>
      <c r="K58" s="46">
        <v>72.7</v>
      </c>
      <c r="L58" s="26"/>
      <c r="M58" s="47" t="s">
        <v>18</v>
      </c>
      <c r="N58" s="52" t="str">
        <f>N56</f>
        <v>Rft</v>
      </c>
      <c r="O58" s="53">
        <f>IF(M58="P%",100,IF(M58="P%0",1000,1))</f>
        <v>1</v>
      </c>
      <c r="P58" s="49" t="s">
        <v>11</v>
      </c>
      <c r="Q58" s="48">
        <f>ROUND(SUM(D58*K58)/O58,0)</f>
        <v>14177</v>
      </c>
      <c r="R58" s="50" t="s">
        <v>12</v>
      </c>
      <c r="S58" s="24"/>
    </row>
    <row r="59" spans="1:19" s="31" customFormat="1" ht="17.25">
      <c r="A59" s="24"/>
      <c r="B59" s="25"/>
      <c r="C59" s="34"/>
      <c r="D59" s="46"/>
      <c r="E59" s="26"/>
      <c r="F59" s="26"/>
      <c r="G59" s="26"/>
      <c r="H59" s="26"/>
      <c r="I59" s="45"/>
      <c r="J59" s="47"/>
      <c r="K59" s="46"/>
      <c r="L59" s="26"/>
      <c r="M59" s="47"/>
      <c r="N59" s="52"/>
      <c r="O59" s="53"/>
      <c r="P59" s="49"/>
      <c r="Q59" s="48"/>
      <c r="R59" s="50"/>
      <c r="S59" s="24"/>
    </row>
    <row r="60" spans="1:19" s="31" customFormat="1" ht="54.75" customHeight="1">
      <c r="A60" s="24"/>
      <c r="B60" s="25">
        <v>9</v>
      </c>
      <c r="C60" s="24"/>
      <c r="D60" s="90" t="s">
        <v>33</v>
      </c>
      <c r="E60" s="90"/>
      <c r="F60" s="90"/>
      <c r="G60" s="90"/>
      <c r="H60" s="90"/>
      <c r="I60" s="90"/>
      <c r="J60" s="90"/>
      <c r="K60" s="90"/>
      <c r="L60" s="90"/>
      <c r="M60" s="90"/>
      <c r="N60" s="90"/>
      <c r="O60" s="90"/>
      <c r="P60" s="90"/>
      <c r="Q60" s="35"/>
      <c r="R60" s="36"/>
      <c r="S60" s="24"/>
    </row>
    <row r="61" spans="1:19" s="31" customFormat="1" ht="17.25">
      <c r="A61" s="24"/>
      <c r="B61" s="25"/>
      <c r="C61" s="24"/>
      <c r="D61" s="43"/>
      <c r="E61" s="43"/>
      <c r="F61" s="43"/>
      <c r="G61" s="43"/>
      <c r="H61" s="44"/>
      <c r="I61" s="44"/>
      <c r="J61" s="44"/>
      <c r="K61" s="44"/>
      <c r="L61" s="44"/>
      <c r="M61" s="44"/>
      <c r="N61" s="44"/>
      <c r="O61" s="33"/>
      <c r="P61" s="34"/>
      <c r="Q61" s="35"/>
      <c r="R61" s="36"/>
      <c r="S61" s="24"/>
    </row>
    <row r="62" spans="1:19" s="31" customFormat="1" ht="17.25">
      <c r="A62" s="24"/>
      <c r="B62" s="25"/>
      <c r="C62" s="24"/>
      <c r="D62" s="51"/>
      <c r="E62" s="51">
        <v>1</v>
      </c>
      <c r="F62" s="26" t="s">
        <v>13</v>
      </c>
      <c r="G62" s="46">
        <v>1</v>
      </c>
      <c r="H62" s="26"/>
      <c r="I62" s="46"/>
      <c r="J62" s="26"/>
      <c r="K62" s="26" t="s">
        <v>6</v>
      </c>
      <c r="L62" s="26"/>
      <c r="M62" s="46">
        <f>E62*G62</f>
        <v>1</v>
      </c>
      <c r="N62" s="52" t="s">
        <v>19</v>
      </c>
      <c r="O62" s="26"/>
      <c r="P62" s="26"/>
      <c r="Q62" s="42"/>
      <c r="R62" s="26"/>
      <c r="S62" s="24"/>
    </row>
    <row r="63" spans="1:19" s="31" customFormat="1" ht="17.25">
      <c r="A63" s="24"/>
      <c r="B63" s="25"/>
      <c r="C63" s="24"/>
      <c r="D63" s="44"/>
      <c r="E63" s="44"/>
      <c r="F63" s="43"/>
      <c r="G63" s="43"/>
      <c r="H63" s="44"/>
      <c r="I63" s="44"/>
      <c r="J63" s="44"/>
      <c r="K63" s="44"/>
      <c r="L63" s="44"/>
      <c r="M63" s="44"/>
      <c r="N63" s="44"/>
      <c r="O63" s="26"/>
      <c r="P63" s="26"/>
      <c r="Q63" s="42"/>
      <c r="R63" s="26"/>
      <c r="S63" s="24"/>
    </row>
    <row r="64" spans="1:19" s="31" customFormat="1" ht="17.25">
      <c r="A64" s="24"/>
      <c r="B64" s="25"/>
      <c r="C64" s="34" t="s">
        <v>17</v>
      </c>
      <c r="D64" s="46">
        <f>SUM(M62:M63)</f>
        <v>1</v>
      </c>
      <c r="E64" s="26" t="str">
        <f>N62</f>
        <v>Nos.</v>
      </c>
      <c r="F64" s="26"/>
      <c r="G64" s="26"/>
      <c r="H64" s="26"/>
      <c r="I64" s="45"/>
      <c r="J64" s="47" t="s">
        <v>14</v>
      </c>
      <c r="K64" s="46">
        <v>5695</v>
      </c>
      <c r="L64" s="26"/>
      <c r="M64" s="47" t="s">
        <v>18</v>
      </c>
      <c r="N64" s="52" t="str">
        <f>N62</f>
        <v>Nos.</v>
      </c>
      <c r="O64" s="53">
        <f>IF(M64="P%",100,IF(M64="P%0",1000,1))</f>
        <v>1</v>
      </c>
      <c r="P64" s="49" t="s">
        <v>11</v>
      </c>
      <c r="Q64" s="48">
        <f>ROUND(SUM(D64*K64)/O64,0)</f>
        <v>5695</v>
      </c>
      <c r="R64" s="50" t="s">
        <v>12</v>
      </c>
      <c r="S64" s="24"/>
    </row>
    <row r="65" spans="1:19" s="31" customFormat="1" ht="17.25">
      <c r="A65" s="24"/>
      <c r="B65" s="25"/>
      <c r="C65" s="34"/>
      <c r="D65" s="46"/>
      <c r="E65" s="26"/>
      <c r="F65" s="26"/>
      <c r="G65" s="26"/>
      <c r="H65" s="26"/>
      <c r="I65" s="45"/>
      <c r="J65" s="47"/>
      <c r="K65" s="46"/>
      <c r="L65" s="26"/>
      <c r="M65" s="47"/>
      <c r="N65" s="52"/>
      <c r="O65" s="53"/>
      <c r="P65" s="49"/>
      <c r="Q65" s="48"/>
      <c r="R65" s="50"/>
      <c r="S65" s="24"/>
    </row>
    <row r="66" spans="1:19" s="31" customFormat="1" ht="37.5" customHeight="1">
      <c r="A66" s="24"/>
      <c r="B66" s="25">
        <v>10</v>
      </c>
      <c r="C66" s="24"/>
      <c r="D66" s="90" t="s">
        <v>48</v>
      </c>
      <c r="E66" s="90"/>
      <c r="F66" s="90"/>
      <c r="G66" s="90"/>
      <c r="H66" s="90"/>
      <c r="I66" s="90"/>
      <c r="J66" s="90"/>
      <c r="K66" s="90"/>
      <c r="L66" s="90"/>
      <c r="M66" s="90"/>
      <c r="N66" s="90"/>
      <c r="O66" s="90"/>
      <c r="P66" s="90"/>
      <c r="Q66" s="35"/>
      <c r="R66" s="36"/>
      <c r="S66" s="24"/>
    </row>
    <row r="67" spans="1:19" s="31" customFormat="1" ht="17.25">
      <c r="A67" s="24"/>
      <c r="B67" s="25"/>
      <c r="C67" s="24"/>
      <c r="D67" s="43"/>
      <c r="E67" s="43"/>
      <c r="F67" s="43"/>
      <c r="G67" s="43"/>
      <c r="H67" s="44"/>
      <c r="I67" s="44"/>
      <c r="J67" s="44"/>
      <c r="K67" s="44"/>
      <c r="L67" s="44"/>
      <c r="M67" s="44"/>
      <c r="N67" s="44"/>
      <c r="O67" s="33"/>
      <c r="P67" s="34"/>
      <c r="Q67" s="35"/>
      <c r="R67" s="36"/>
      <c r="S67" s="24"/>
    </row>
    <row r="68" spans="1:19" s="31" customFormat="1" ht="17.25">
      <c r="A68" s="24"/>
      <c r="B68" s="25"/>
      <c r="C68" s="24"/>
      <c r="D68" s="51"/>
      <c r="E68" s="51">
        <v>1</v>
      </c>
      <c r="F68" s="26" t="s">
        <v>13</v>
      </c>
      <c r="G68" s="46">
        <v>200</v>
      </c>
      <c r="H68" s="26"/>
      <c r="I68" s="46"/>
      <c r="J68" s="26"/>
      <c r="K68" s="26" t="s">
        <v>6</v>
      </c>
      <c r="L68" s="26"/>
      <c r="M68" s="46">
        <f>E68*G68</f>
        <v>200</v>
      </c>
      <c r="N68" s="52" t="s">
        <v>19</v>
      </c>
      <c r="O68" s="26"/>
      <c r="P68" s="26"/>
      <c r="Q68" s="42"/>
      <c r="R68" s="26"/>
      <c r="S68" s="24"/>
    </row>
    <row r="69" spans="1:19" s="31" customFormat="1" ht="17.25">
      <c r="A69" s="24"/>
      <c r="B69" s="25"/>
      <c r="C69" s="24"/>
      <c r="D69" s="44"/>
      <c r="E69" s="44"/>
      <c r="F69" s="43"/>
      <c r="G69" s="43"/>
      <c r="H69" s="44"/>
      <c r="I69" s="44"/>
      <c r="J69" s="44"/>
      <c r="K69" s="44"/>
      <c r="L69" s="44"/>
      <c r="M69" s="44"/>
      <c r="N69" s="44"/>
      <c r="O69" s="26"/>
      <c r="P69" s="26"/>
      <c r="Q69" s="42"/>
      <c r="R69" s="26"/>
      <c r="S69" s="24"/>
    </row>
    <row r="70" spans="1:19" s="31" customFormat="1" ht="17.25">
      <c r="A70" s="24"/>
      <c r="B70" s="25"/>
      <c r="C70" s="34" t="s">
        <v>17</v>
      </c>
      <c r="D70" s="46">
        <f>SUM(M68:M69)</f>
        <v>200</v>
      </c>
      <c r="E70" s="26" t="str">
        <f>N68</f>
        <v>Nos.</v>
      </c>
      <c r="F70" s="26"/>
      <c r="G70" s="26"/>
      <c r="H70" s="26"/>
      <c r="I70" s="45"/>
      <c r="J70" s="47" t="s">
        <v>14</v>
      </c>
      <c r="K70" s="46">
        <v>118.3</v>
      </c>
      <c r="L70" s="26"/>
      <c r="M70" s="47" t="s">
        <v>50</v>
      </c>
      <c r="N70" s="52" t="str">
        <f>N68</f>
        <v>Nos.</v>
      </c>
      <c r="O70" s="53">
        <f>IF(M70="P%",100,IF(M70="P%0",1000,1))</f>
        <v>100</v>
      </c>
      <c r="P70" s="49" t="s">
        <v>11</v>
      </c>
      <c r="Q70" s="48">
        <f>ROUND(SUM(D70*K70)/O70,0)</f>
        <v>237</v>
      </c>
      <c r="R70" s="50" t="s">
        <v>12</v>
      </c>
      <c r="S70" s="24"/>
    </row>
    <row r="71" spans="1:19" s="31" customFormat="1" ht="17.25">
      <c r="A71" s="24"/>
      <c r="B71" s="25"/>
      <c r="C71" s="34"/>
      <c r="D71" s="46"/>
      <c r="E71" s="26"/>
      <c r="F71" s="26"/>
      <c r="G71" s="26"/>
      <c r="H71" s="26"/>
      <c r="I71" s="45"/>
      <c r="J71" s="47"/>
      <c r="K71" s="46"/>
      <c r="L71" s="26"/>
      <c r="M71" s="47"/>
      <c r="N71" s="52"/>
      <c r="O71" s="53"/>
      <c r="P71" s="49"/>
      <c r="Q71" s="48"/>
      <c r="R71" s="50"/>
      <c r="S71" s="24"/>
    </row>
    <row r="72" spans="1:19" s="31" customFormat="1" ht="17.25">
      <c r="A72" s="24"/>
      <c r="B72" s="25"/>
      <c r="C72" s="34"/>
      <c r="D72" s="46"/>
      <c r="E72" s="26"/>
      <c r="F72" s="26"/>
      <c r="G72" s="26"/>
      <c r="H72" s="26"/>
      <c r="I72" s="45"/>
      <c r="J72" s="47"/>
      <c r="K72" s="46"/>
      <c r="L72" s="26"/>
      <c r="M72" s="47"/>
      <c r="N72" s="52"/>
      <c r="O72" s="53"/>
      <c r="P72" s="49"/>
      <c r="Q72" s="48"/>
      <c r="R72" s="50"/>
      <c r="S72" s="24"/>
    </row>
    <row r="73" spans="1:19" s="31" customFormat="1" ht="17.25">
      <c r="A73" s="24"/>
      <c r="B73" s="25"/>
      <c r="C73" s="34"/>
      <c r="D73" s="46"/>
      <c r="E73" s="26"/>
      <c r="F73" s="26"/>
      <c r="G73" s="26"/>
      <c r="H73" s="26"/>
      <c r="I73" s="45"/>
      <c r="J73" s="47"/>
      <c r="K73" s="46"/>
      <c r="L73" s="26"/>
      <c r="M73" s="47"/>
      <c r="N73" s="52"/>
      <c r="O73" s="53"/>
      <c r="P73" s="49"/>
      <c r="Q73" s="48"/>
      <c r="R73" s="50"/>
      <c r="S73" s="24"/>
    </row>
    <row r="74" spans="1:19" s="31" customFormat="1" ht="17.25">
      <c r="A74" s="24"/>
      <c r="B74" s="25"/>
      <c r="C74" s="34"/>
      <c r="D74" s="46"/>
      <c r="E74" s="26"/>
      <c r="F74" s="26"/>
      <c r="G74" s="26"/>
      <c r="H74" s="26"/>
      <c r="I74" s="45"/>
      <c r="J74" s="47"/>
      <c r="K74" s="46"/>
      <c r="L74" s="26"/>
      <c r="M74" s="47"/>
      <c r="N74" s="52"/>
      <c r="O74" s="53"/>
      <c r="P74" s="49"/>
      <c r="Q74" s="48"/>
      <c r="R74" s="50"/>
      <c r="S74" s="24"/>
    </row>
    <row r="75" spans="1:19" s="31" customFormat="1" ht="17.25">
      <c r="A75" s="24"/>
      <c r="B75" s="25"/>
      <c r="C75" s="34"/>
      <c r="D75" s="46"/>
      <c r="E75" s="26"/>
      <c r="F75" s="26"/>
      <c r="G75" s="26"/>
      <c r="H75" s="26"/>
      <c r="I75" s="45"/>
      <c r="J75" s="47"/>
      <c r="K75" s="46"/>
      <c r="L75" s="26"/>
      <c r="M75" s="47"/>
      <c r="N75" s="52"/>
      <c r="O75" s="53"/>
      <c r="P75" s="49"/>
      <c r="Q75" s="48"/>
      <c r="R75" s="50"/>
      <c r="S75" s="24"/>
    </row>
    <row r="76" spans="1:19" s="31" customFormat="1" ht="17.25">
      <c r="A76" s="24"/>
      <c r="B76" s="25"/>
      <c r="C76" s="34"/>
      <c r="D76" s="46"/>
      <c r="E76" s="26"/>
      <c r="F76" s="26"/>
      <c r="G76" s="26"/>
      <c r="H76" s="26"/>
      <c r="I76" s="45"/>
      <c r="J76" s="47"/>
      <c r="K76" s="46"/>
      <c r="L76" s="26"/>
      <c r="M76" s="47"/>
      <c r="N76" s="52"/>
      <c r="O76" s="53"/>
      <c r="P76" s="49"/>
      <c r="Q76" s="48"/>
      <c r="R76" s="50"/>
      <c r="S76" s="24"/>
    </row>
    <row r="77" spans="1:19" s="31" customFormat="1" ht="17.25">
      <c r="A77" s="24"/>
      <c r="B77" s="25"/>
      <c r="C77" s="34"/>
      <c r="D77" s="46"/>
      <c r="E77" s="26"/>
      <c r="F77" s="26"/>
      <c r="G77" s="26"/>
      <c r="H77" s="26"/>
      <c r="I77" s="45"/>
      <c r="J77" s="47"/>
      <c r="K77" s="46"/>
      <c r="L77" s="26"/>
      <c r="M77" s="47"/>
      <c r="N77" s="52"/>
      <c r="O77" s="53"/>
      <c r="P77" s="49"/>
      <c r="Q77" s="48"/>
      <c r="R77" s="50"/>
      <c r="S77" s="24"/>
    </row>
    <row r="78" spans="1:19" s="31" customFormat="1" ht="17.25">
      <c r="A78" s="24"/>
      <c r="B78" s="25"/>
      <c r="C78" s="34"/>
      <c r="D78" s="46"/>
      <c r="E78" s="26"/>
      <c r="F78" s="26"/>
      <c r="G78" s="26"/>
      <c r="H78" s="26"/>
      <c r="I78" s="45"/>
      <c r="J78" s="47"/>
      <c r="K78" s="46"/>
      <c r="L78" s="26"/>
      <c r="M78" s="47"/>
      <c r="N78" s="52"/>
      <c r="O78" s="53"/>
      <c r="P78" s="49"/>
      <c r="Q78" s="48"/>
      <c r="R78" s="50"/>
      <c r="S78" s="24"/>
    </row>
    <row r="79" spans="1:19" s="31" customFormat="1" ht="90" customHeight="1">
      <c r="A79" s="24"/>
      <c r="B79" s="25">
        <v>11</v>
      </c>
      <c r="C79" s="24"/>
      <c r="D79" s="90" t="s">
        <v>49</v>
      </c>
      <c r="E79" s="90"/>
      <c r="F79" s="90"/>
      <c r="G79" s="90"/>
      <c r="H79" s="90"/>
      <c r="I79" s="90"/>
      <c r="J79" s="90"/>
      <c r="K79" s="90"/>
      <c r="L79" s="90"/>
      <c r="M79" s="90"/>
      <c r="N79" s="90"/>
      <c r="O79" s="90"/>
      <c r="P79" s="90"/>
      <c r="Q79" s="35"/>
      <c r="R79" s="36"/>
      <c r="S79" s="24"/>
    </row>
    <row r="80" spans="1:19" s="31" customFormat="1" ht="17.25">
      <c r="A80" s="24"/>
      <c r="B80" s="25"/>
      <c r="C80" s="24"/>
      <c r="D80" s="43"/>
      <c r="E80" s="43"/>
      <c r="F80" s="43"/>
      <c r="G80" s="43"/>
      <c r="H80" s="44"/>
      <c r="I80" s="44"/>
      <c r="J80" s="44"/>
      <c r="K80" s="44"/>
      <c r="L80" s="44"/>
      <c r="M80" s="44"/>
      <c r="N80" s="44"/>
      <c r="O80" s="33"/>
      <c r="P80" s="34"/>
      <c r="Q80" s="35"/>
      <c r="R80" s="36"/>
      <c r="S80" s="24"/>
    </row>
    <row r="81" spans="1:19" s="31" customFormat="1" ht="17.25">
      <c r="A81" s="24"/>
      <c r="B81" s="25"/>
      <c r="C81" s="24"/>
      <c r="D81" s="51"/>
      <c r="E81" s="51">
        <v>1</v>
      </c>
      <c r="F81" s="26" t="s">
        <v>13</v>
      </c>
      <c r="G81" s="46">
        <v>0.91</v>
      </c>
      <c r="H81" s="26"/>
      <c r="I81" s="46"/>
      <c r="J81" s="26"/>
      <c r="K81" s="26" t="s">
        <v>6</v>
      </c>
      <c r="L81" s="26"/>
      <c r="M81" s="46">
        <f>E81*G81</f>
        <v>0.91</v>
      </c>
      <c r="N81" s="52" t="s">
        <v>51</v>
      </c>
      <c r="O81" s="26"/>
      <c r="P81" s="26"/>
      <c r="Q81" s="42"/>
      <c r="R81" s="26"/>
      <c r="S81" s="24"/>
    </row>
    <row r="82" spans="1:19" s="31" customFormat="1" ht="17.25">
      <c r="A82" s="24"/>
      <c r="B82" s="25"/>
      <c r="C82" s="24"/>
      <c r="D82" s="44"/>
      <c r="E82" s="44"/>
      <c r="F82" s="43"/>
      <c r="G82" s="43"/>
      <c r="H82" s="44"/>
      <c r="I82" s="44"/>
      <c r="J82" s="44"/>
      <c r="K82" s="44"/>
      <c r="L82" s="44"/>
      <c r="M82" s="44"/>
      <c r="N82" s="44"/>
      <c r="O82" s="26"/>
      <c r="P82" s="26"/>
      <c r="Q82" s="42"/>
      <c r="R82" s="26"/>
      <c r="S82" s="24"/>
    </row>
    <row r="83" spans="1:19" s="31" customFormat="1" ht="17.25">
      <c r="A83" s="24"/>
      <c r="B83" s="25"/>
      <c r="C83" s="34" t="s">
        <v>17</v>
      </c>
      <c r="D83" s="46">
        <f>SUM(M81:M82)</f>
        <v>0.91</v>
      </c>
      <c r="E83" s="26" t="str">
        <f>N81</f>
        <v>Ton</v>
      </c>
      <c r="F83" s="26"/>
      <c r="G83" s="26"/>
      <c r="H83" s="26"/>
      <c r="I83" s="45"/>
      <c r="J83" s="47" t="s">
        <v>14</v>
      </c>
      <c r="K83" s="46">
        <v>1116.02</v>
      </c>
      <c r="L83" s="26"/>
      <c r="M83" s="47" t="s">
        <v>18</v>
      </c>
      <c r="N83" s="52" t="str">
        <f>N81</f>
        <v>Ton</v>
      </c>
      <c r="O83" s="53">
        <f>IF(M83="P%",100,IF(M83="P%0",1000,1))</f>
        <v>1</v>
      </c>
      <c r="P83" s="49" t="s">
        <v>11</v>
      </c>
      <c r="Q83" s="48">
        <f>ROUND(SUM(D83*K83)/O83,0)</f>
        <v>1016</v>
      </c>
      <c r="R83" s="50" t="s">
        <v>12</v>
      </c>
      <c r="S83" s="24"/>
    </row>
    <row r="84" spans="1:19" s="31" customFormat="1" ht="18" thickBot="1">
      <c r="A84" s="24"/>
      <c r="B84" s="25"/>
      <c r="C84" s="34"/>
      <c r="D84" s="46"/>
      <c r="E84" s="26"/>
      <c r="F84" s="26"/>
      <c r="G84" s="26"/>
      <c r="H84" s="26"/>
      <c r="I84" s="45"/>
      <c r="J84" s="47"/>
      <c r="K84" s="46"/>
      <c r="L84" s="26"/>
      <c r="M84" s="47"/>
      <c r="N84" s="52"/>
      <c r="O84" s="53"/>
      <c r="P84" s="49"/>
      <c r="Q84" s="48"/>
      <c r="R84" s="50"/>
      <c r="S84" s="24"/>
    </row>
    <row r="85" spans="1:19" s="31" customFormat="1" ht="18.75" thickTop="1" thickBot="1">
      <c r="A85" s="24"/>
      <c r="B85" s="24"/>
      <c r="C85" s="24"/>
      <c r="D85" s="32"/>
      <c r="E85" s="32"/>
      <c r="F85" s="32"/>
      <c r="G85" s="32"/>
      <c r="H85" s="24"/>
      <c r="I85" s="24"/>
      <c r="J85" s="24"/>
      <c r="K85" s="24"/>
      <c r="L85" s="24"/>
      <c r="M85" s="24"/>
      <c r="N85" s="37" t="s">
        <v>7</v>
      </c>
      <c r="O85" s="37"/>
      <c r="P85" s="38" t="s">
        <v>11</v>
      </c>
      <c r="Q85" s="39">
        <f>SUM(Q8:Q84)</f>
        <v>256922</v>
      </c>
      <c r="R85" s="40" t="s">
        <v>12</v>
      </c>
      <c r="S85" s="24"/>
    </row>
    <row r="86" spans="1:19" s="31" customFormat="1" ht="18.75" thickTop="1" thickBot="1">
      <c r="A86" s="24"/>
      <c r="B86" s="24"/>
      <c r="C86" s="24"/>
      <c r="D86" s="32"/>
      <c r="E86" s="24" t="s">
        <v>53</v>
      </c>
      <c r="F86" s="32"/>
      <c r="G86" s="32"/>
      <c r="H86" s="24"/>
      <c r="I86" s="24"/>
      <c r="J86" s="24"/>
      <c r="K86" s="24"/>
      <c r="L86" s="24"/>
      <c r="M86" s="24"/>
      <c r="N86" s="56">
        <v>211653</v>
      </c>
      <c r="O86" s="37"/>
      <c r="P86" s="38" t="s">
        <v>11</v>
      </c>
      <c r="Q86" s="39">
        <f>N86*10%</f>
        <v>21165.300000000003</v>
      </c>
      <c r="R86" s="40"/>
      <c r="S86" s="24"/>
    </row>
    <row r="87" spans="1:19" s="31" customFormat="1" ht="18.75" thickTop="1" thickBot="1">
      <c r="A87" s="24"/>
      <c r="B87" s="24"/>
      <c r="C87" s="24"/>
      <c r="D87" s="32"/>
      <c r="E87" s="24"/>
      <c r="F87" s="32"/>
      <c r="G87" s="32"/>
      <c r="H87" s="24"/>
      <c r="I87" s="24"/>
      <c r="J87" s="24"/>
      <c r="K87" s="24"/>
      <c r="L87" s="24"/>
      <c r="M87" s="24"/>
      <c r="N87" s="37" t="s">
        <v>7</v>
      </c>
      <c r="O87" s="37"/>
      <c r="P87" s="38" t="s">
        <v>11</v>
      </c>
      <c r="Q87" s="39">
        <f>SUM(Q85:Q86)</f>
        <v>278087.3</v>
      </c>
      <c r="R87" s="40" t="s">
        <v>12</v>
      </c>
      <c r="S87" s="24"/>
    </row>
    <row r="88" spans="1:19" s="31" customFormat="1" ht="18.75" thickTop="1" thickBot="1">
      <c r="A88" s="24"/>
      <c r="B88" s="24"/>
      <c r="C88" s="24"/>
      <c r="D88" s="24"/>
      <c r="E88" s="24"/>
      <c r="F88" s="24"/>
      <c r="G88" s="24"/>
      <c r="H88" s="24"/>
      <c r="I88" s="24"/>
      <c r="J88" s="24"/>
      <c r="K88" s="24"/>
      <c r="L88" s="24"/>
      <c r="M88" s="24"/>
      <c r="N88" s="37" t="s">
        <v>15</v>
      </c>
      <c r="O88" s="37"/>
      <c r="P88" s="38" t="s">
        <v>11</v>
      </c>
      <c r="Q88" s="39">
        <v>278100</v>
      </c>
      <c r="R88" s="40" t="s">
        <v>12</v>
      </c>
      <c r="S88" s="24"/>
    </row>
    <row r="89" spans="1:19" s="31" customFormat="1" ht="18" thickTop="1">
      <c r="A89" s="24"/>
      <c r="B89" s="24"/>
      <c r="C89" s="24"/>
      <c r="D89" s="24"/>
      <c r="E89" s="24"/>
      <c r="F89" s="24"/>
      <c r="G89" s="24"/>
      <c r="H89" s="24"/>
      <c r="I89" s="24"/>
      <c r="J89" s="24"/>
      <c r="K89" s="24"/>
      <c r="L89" s="24"/>
      <c r="M89" s="24"/>
      <c r="N89" s="24"/>
      <c r="O89" s="24"/>
      <c r="P89" s="24"/>
      <c r="Q89" s="24"/>
      <c r="R89" s="24"/>
      <c r="S89" s="24"/>
    </row>
    <row r="90" spans="1:19" s="31" customFormat="1" ht="17.25">
      <c r="A90" s="24"/>
      <c r="B90" s="24"/>
      <c r="C90" s="24"/>
      <c r="D90" s="24"/>
      <c r="E90" s="24"/>
      <c r="F90" s="24"/>
      <c r="G90" s="24"/>
      <c r="H90" s="24"/>
      <c r="I90" s="24"/>
      <c r="J90" s="24"/>
      <c r="K90" s="24"/>
      <c r="L90" s="24"/>
      <c r="M90" s="24"/>
      <c r="N90" s="24"/>
      <c r="O90" s="24"/>
      <c r="P90" s="24"/>
      <c r="Q90" s="24"/>
      <c r="R90" s="24"/>
      <c r="S90" s="24"/>
    </row>
    <row r="91" spans="1:19" s="31" customFormat="1" ht="17.25">
      <c r="A91" s="24"/>
      <c r="B91" s="24"/>
      <c r="C91" s="24"/>
      <c r="D91" s="24"/>
      <c r="E91" s="24"/>
      <c r="F91" s="24"/>
      <c r="G91" s="24"/>
      <c r="H91" s="24"/>
      <c r="I91" s="24"/>
      <c r="J91" s="24"/>
      <c r="K91" s="24"/>
      <c r="L91" s="24"/>
      <c r="M91" s="24"/>
      <c r="N91" s="24"/>
      <c r="O91" s="24"/>
      <c r="P91" s="24"/>
      <c r="Q91" s="24"/>
      <c r="R91" s="24"/>
      <c r="S91" s="24"/>
    </row>
    <row r="92" spans="1:19" ht="17.25">
      <c r="A92" s="5"/>
      <c r="B92" s="24"/>
      <c r="C92" s="5"/>
      <c r="D92" s="5"/>
      <c r="E92" s="5"/>
      <c r="F92" s="5"/>
      <c r="G92" s="5"/>
      <c r="H92" s="5"/>
      <c r="I92" s="5"/>
      <c r="J92" s="5"/>
      <c r="K92" s="5"/>
      <c r="L92" s="5"/>
      <c r="M92" s="5"/>
      <c r="N92" s="5"/>
      <c r="O92" s="5"/>
      <c r="P92" s="5"/>
      <c r="Q92" s="5"/>
      <c r="R92" s="5"/>
      <c r="S92" s="5"/>
    </row>
    <row r="93" spans="1:19" ht="17.25">
      <c r="A93" s="5"/>
      <c r="B93" s="5"/>
      <c r="C93" s="5"/>
      <c r="D93" s="25" t="s">
        <v>8</v>
      </c>
      <c r="E93" s="25"/>
      <c r="F93" s="25"/>
      <c r="G93" s="25"/>
      <c r="H93" s="5"/>
      <c r="I93" s="5"/>
      <c r="J93" s="5"/>
      <c r="K93" s="5"/>
      <c r="L93" s="5"/>
      <c r="M93" s="5"/>
      <c r="N93" s="5"/>
      <c r="O93" s="5"/>
      <c r="P93" s="25" t="s">
        <v>9</v>
      </c>
      <c r="Q93" s="5"/>
      <c r="R93" s="5"/>
      <c r="S93" s="5"/>
    </row>
    <row r="94" spans="1:19" ht="17.25">
      <c r="A94" s="5"/>
      <c r="B94" s="5"/>
      <c r="C94" s="5"/>
      <c r="D94" s="26" t="s">
        <v>10</v>
      </c>
      <c r="E94" s="26"/>
      <c r="F94" s="26"/>
      <c r="G94" s="26"/>
      <c r="H94" s="5"/>
      <c r="I94" s="5"/>
      <c r="J94" s="5"/>
      <c r="K94" s="5"/>
      <c r="L94" s="5"/>
      <c r="M94" s="5"/>
      <c r="N94" s="5"/>
      <c r="O94" s="5"/>
      <c r="P94" s="26" t="s">
        <v>10</v>
      </c>
      <c r="Q94" s="5"/>
      <c r="R94" s="5"/>
      <c r="S94" s="5"/>
    </row>
    <row r="95" spans="1:19">
      <c r="A95" s="5"/>
      <c r="B95" s="5"/>
      <c r="C95" s="5"/>
      <c r="D95" s="5"/>
      <c r="E95" s="5"/>
      <c r="F95" s="5"/>
      <c r="G95" s="5"/>
      <c r="H95" s="5"/>
      <c r="I95" s="5"/>
      <c r="J95" s="5"/>
      <c r="K95" s="5"/>
      <c r="L95" s="5"/>
      <c r="M95" s="5"/>
      <c r="N95" s="5"/>
      <c r="O95" s="5"/>
      <c r="P95" s="5"/>
      <c r="Q95" s="5"/>
      <c r="R95" s="5"/>
      <c r="S95" s="5"/>
    </row>
    <row r="96" spans="1:19">
      <c r="A96" s="5"/>
      <c r="B96" s="5"/>
      <c r="C96" s="5"/>
      <c r="D96" s="5"/>
      <c r="E96" s="5"/>
      <c r="F96" s="5"/>
      <c r="G96" s="5"/>
      <c r="H96" s="5"/>
      <c r="I96" s="5"/>
      <c r="J96" s="5"/>
      <c r="K96" s="5"/>
      <c r="L96" s="5"/>
      <c r="M96" s="5"/>
      <c r="N96" s="5"/>
      <c r="O96" s="5"/>
      <c r="P96" s="5"/>
      <c r="Q96" s="5"/>
      <c r="R96" s="5"/>
      <c r="S96" s="5"/>
    </row>
  </sheetData>
  <mergeCells count="12">
    <mergeCell ref="D36:P36"/>
    <mergeCell ref="D14:P14"/>
    <mergeCell ref="D24:P24"/>
    <mergeCell ref="B2:R2"/>
    <mergeCell ref="D4:P4"/>
    <mergeCell ref="D30:P30"/>
    <mergeCell ref="D66:P66"/>
    <mergeCell ref="D79:P79"/>
    <mergeCell ref="D42:P42"/>
    <mergeCell ref="D48:P48"/>
    <mergeCell ref="D54:P54"/>
    <mergeCell ref="D60:P60"/>
  </mergeCells>
  <printOptions horizontalCentered="1"/>
  <pageMargins left="0.25" right="0.25" top="0.55000000000000004" bottom="0.45" header="0.3" footer="0.3"/>
  <pageSetup paperSize="9" scale="86" fitToHeight="0" orientation="portrait" r:id="rId1"/>
  <headerFooter>
    <oddHeader>&amp;C&amp;"-,Bold"DISTRICT COUNCIL THATTA</oddHeader>
  </headerFooter>
</worksheet>
</file>

<file path=xl/worksheets/sheet4.xml><?xml version="1.0" encoding="utf-8"?>
<worksheet xmlns="http://schemas.openxmlformats.org/spreadsheetml/2006/main" xmlns:r="http://schemas.openxmlformats.org/officeDocument/2006/relationships">
  <sheetPr codeName="Sheet4">
    <pageSetUpPr fitToPage="1"/>
  </sheetPr>
  <dimension ref="A1:F28"/>
  <sheetViews>
    <sheetView topLeftCell="A16" workbookViewId="0">
      <selection activeCell="F19" sqref="F19"/>
    </sheetView>
  </sheetViews>
  <sheetFormatPr defaultRowHeight="18.75"/>
  <cols>
    <col min="1" max="1" width="6.28515625" style="57" customWidth="1"/>
    <col min="2" max="2" width="48.28515625" style="57" customWidth="1"/>
    <col min="3" max="3" width="13.5703125" style="57" bestFit="1" customWidth="1"/>
    <col min="4" max="4" width="12" style="57" bestFit="1" customWidth="1"/>
    <col min="5" max="5" width="9.7109375" style="57" customWidth="1"/>
    <col min="6" max="6" width="14.140625" style="57" customWidth="1"/>
    <col min="7" max="16384" width="9.140625" style="57"/>
  </cols>
  <sheetData>
    <row r="1" spans="1:6" ht="31.5">
      <c r="A1" s="91" t="s">
        <v>10</v>
      </c>
      <c r="B1" s="91"/>
      <c r="C1" s="91"/>
      <c r="D1" s="91"/>
      <c r="E1" s="91"/>
      <c r="F1" s="91"/>
    </row>
    <row r="3" spans="1:6" ht="64.5" customHeight="1">
      <c r="A3" s="92" t="str">
        <f>"Name of Work: "&amp;Desciption!B2</f>
        <v>Name of Work: PROVIDING AND INSTALLATION OF DEEP HAND PUMP AT BAROCH MOHALLA NEAR SABZ ALI BROHI VILLAGE, UC JUNGSHAHI, DISTRICT THATTA</v>
      </c>
      <c r="B3" s="92"/>
      <c r="C3" s="92"/>
      <c r="D3" s="92"/>
      <c r="E3" s="92"/>
      <c r="F3" s="92"/>
    </row>
    <row r="4" spans="1:6" ht="27.75" customHeight="1">
      <c r="A4" s="93" t="s">
        <v>35</v>
      </c>
      <c r="B4" s="93"/>
      <c r="C4" s="93"/>
      <c r="D4" s="93"/>
      <c r="E4" s="93"/>
      <c r="F4" s="93"/>
    </row>
    <row r="5" spans="1:6">
      <c r="A5" s="58" t="s">
        <v>36</v>
      </c>
      <c r="B5" s="58" t="s">
        <v>37</v>
      </c>
      <c r="C5" s="58" t="s">
        <v>38</v>
      </c>
      <c r="D5" s="58" t="s">
        <v>39</v>
      </c>
      <c r="E5" s="58" t="s">
        <v>40</v>
      </c>
      <c r="F5" s="58" t="s">
        <v>41</v>
      </c>
    </row>
    <row r="6" spans="1:6" s="63" customFormat="1" ht="112.5">
      <c r="A6" s="97">
        <v>1</v>
      </c>
      <c r="B6" s="60" t="str">
        <f>Desciption!D4&amp;""
&amp;Desciption!D6</f>
        <v>Boring of tube well in all water bearing soil from ground level upto 100 ft or 30.50 Meters depth i/c sinking and with drawing and casing pipe. 
(PHSI No. 1/b, P/4)
6" Dia</v>
      </c>
      <c r="C6" s="61">
        <f>Desciption!D8</f>
        <v>100</v>
      </c>
      <c r="D6" s="61">
        <f>Desciption!K8</f>
        <v>414</v>
      </c>
      <c r="E6" s="60" t="str">
        <f>Desciption!M8&amp;Desciption!N8</f>
        <v>P/Rft.</v>
      </c>
      <c r="F6" s="62">
        <f>Desciption!Q8</f>
        <v>41400</v>
      </c>
    </row>
    <row r="7" spans="1:6" s="63" customFormat="1">
      <c r="A7" s="98"/>
      <c r="B7" s="60" t="s">
        <v>29</v>
      </c>
      <c r="C7" s="61">
        <f>Desciption!D12</f>
        <v>100</v>
      </c>
      <c r="D7" s="61">
        <f>Desciption!K12</f>
        <v>160</v>
      </c>
      <c r="E7" s="60" t="str">
        <f>Desciption!M12&amp;Desciption!N12</f>
        <v>P/Rft.</v>
      </c>
      <c r="F7" s="62">
        <f>Desciption!Q12</f>
        <v>16000</v>
      </c>
    </row>
    <row r="8" spans="1:6" s="63" customFormat="1" ht="112.5">
      <c r="A8" s="97">
        <v>2</v>
      </c>
      <c r="B8" s="60" t="str">
        <f>Desciption!D14&amp;"6""Dia"</f>
        <v>Boring of tube well in all water bearing soil from ground level upto 201 ft to 300 ft depth i/c sinking and with drawing and casing pipe. 
(PHSI No. 02, P/36)
6"Dia</v>
      </c>
      <c r="C8" s="61">
        <f>Desciption!D18</f>
        <v>100</v>
      </c>
      <c r="D8" s="61">
        <f>Desciption!K18</f>
        <v>516</v>
      </c>
      <c r="E8" s="60" t="str">
        <f>Desciption!M18&amp;Desciption!N18</f>
        <v>P/Rft.</v>
      </c>
      <c r="F8" s="62">
        <f>Desciption!Q18</f>
        <v>51600</v>
      </c>
    </row>
    <row r="9" spans="1:6" s="63" customFormat="1">
      <c r="A9" s="98"/>
      <c r="B9" s="60" t="s">
        <v>29</v>
      </c>
      <c r="C9" s="61">
        <f>Desciption!D22</f>
        <v>100</v>
      </c>
      <c r="D9" s="61">
        <f>Desciption!K22</f>
        <v>404</v>
      </c>
      <c r="E9" s="60" t="str">
        <f>Desciption!M22&amp;Desciption!N22</f>
        <v>P/Rft.</v>
      </c>
      <c r="F9" s="62">
        <f>Desciption!Q22</f>
        <v>40400</v>
      </c>
    </row>
    <row r="10" spans="1:6" s="63" customFormat="1" ht="66" customHeight="1">
      <c r="A10" s="59">
        <v>3</v>
      </c>
      <c r="B10" s="60" t="str">
        <f>Desciption!D24</f>
        <v xml:space="preserve">Supply PVC Blind “C” Class of approved design quality 
(PHS (M) 1. No. 17, P/25). 
</v>
      </c>
      <c r="C10" s="61">
        <f>Desciption!D28</f>
        <v>100</v>
      </c>
      <c r="D10" s="61">
        <f>Desciption!K28</f>
        <v>212.1</v>
      </c>
      <c r="E10" s="60" t="str">
        <f>Desciption!M28&amp;Desciption!N28</f>
        <v>P/Rft.</v>
      </c>
      <c r="F10" s="62">
        <f>Desciption!Q28</f>
        <v>21210</v>
      </c>
    </row>
    <row r="11" spans="1:6" s="63" customFormat="1" ht="63" customHeight="1">
      <c r="A11" s="59">
        <v>4</v>
      </c>
      <c r="B11" s="60" t="str">
        <f>Desciption!D30</f>
        <v xml:space="preserve">Supply PVC Steiner “D” Class of approved design quality 
(PHS (M) 1. No. 17, P/26). 
</v>
      </c>
      <c r="C11" s="61">
        <f>Desciption!D34</f>
        <v>100</v>
      </c>
      <c r="D11" s="61">
        <f>Desciption!K34</f>
        <v>242.95</v>
      </c>
      <c r="E11" s="60" t="str">
        <f>Desciption!M34&amp;Desciption!N34</f>
        <v>P/Rft.</v>
      </c>
      <c r="F11" s="62">
        <f>Desciption!Q34</f>
        <v>24295</v>
      </c>
    </row>
    <row r="12" spans="1:6" s="63" customFormat="1" ht="44.25" customHeight="1">
      <c r="A12" s="59">
        <v>5</v>
      </c>
      <c r="B12" s="60" t="str">
        <f>Desciption!D36</f>
        <v xml:space="preserve">Airlift sample water at any depth  
(RA approved NSI)
</v>
      </c>
      <c r="C12" s="61">
        <f>Desciption!D40</f>
        <v>1</v>
      </c>
      <c r="D12" s="61">
        <f>Desciption!K40</f>
        <v>6092</v>
      </c>
      <c r="E12" s="60" t="str">
        <f>Desciption!M40&amp;Desciption!N40</f>
        <v>P/No.</v>
      </c>
      <c r="F12" s="62">
        <f>Desciption!Q40</f>
        <v>6092</v>
      </c>
    </row>
    <row r="13" spans="1:6" s="63" customFormat="1" ht="112.5">
      <c r="A13" s="59">
        <v>6</v>
      </c>
      <c r="B13" s="60" t="str">
        <f>Desciption!D42</f>
        <v xml:space="preserve">Shurounding with graded bajri (3/8” + 1/8”) or (9 to 3m) in between bars and blind pipe for the following diameters of strainers. 
(PHSI No. 13/a, P/45).
</v>
      </c>
      <c r="C13" s="61">
        <f>Desciption!D46</f>
        <v>200</v>
      </c>
      <c r="D13" s="61">
        <f>Desciption!K46</f>
        <v>49</v>
      </c>
      <c r="E13" s="60" t="str">
        <f>Desciption!M46&amp;Desciption!N46</f>
        <v>P/Rft</v>
      </c>
      <c r="F13" s="62">
        <f>Desciption!Q46</f>
        <v>9800</v>
      </c>
    </row>
    <row r="14" spans="1:6" s="63" customFormat="1" ht="190.5" customHeight="1">
      <c r="A14" s="59">
        <v>7</v>
      </c>
      <c r="B14" s="60" t="str">
        <f>Desciption!D48</f>
        <v xml:space="preserve">Supplying &amp; installing and testing Deep Hand Pumps afrediv Deep Well hand Pump for required depth pump seting with all G.I Steel parts (G.I Pump Rod 10m Dia Cylinder lined with bross all plastic parts of engineering plastic rubber pat of Acrylomtrole rubber (NBR) weight of the total pump set 80 KG pipe discharge in 35 litters / 40 stroke.
(Approved rate NSI).  
</v>
      </c>
      <c r="C14" s="61">
        <f>Desciption!D52</f>
        <v>1</v>
      </c>
      <c r="D14" s="61">
        <f>Desciption!K52</f>
        <v>25000</v>
      </c>
      <c r="E14" s="60" t="str">
        <f>Desciption!M52&amp;Desciption!N52</f>
        <v>P/Nos.</v>
      </c>
      <c r="F14" s="62">
        <f>Desciption!Q52</f>
        <v>25000</v>
      </c>
    </row>
    <row r="15" spans="1:6" s="63" customFormat="1" ht="112.5">
      <c r="A15" s="59">
        <v>8</v>
      </c>
      <c r="B15" s="60" t="str">
        <f>Desciption!D54</f>
        <v xml:space="preserve">Providing uPVC pipes of Class-E fixing in trenches i/c cutting fitting and jointing with solvent cement i/c testing with water to a head of 122 meter or 40 Rft.
(RA approved)
</v>
      </c>
      <c r="C15" s="61">
        <f>Desciption!D58</f>
        <v>195</v>
      </c>
      <c r="D15" s="61">
        <f>Desciption!K58</f>
        <v>72.7</v>
      </c>
      <c r="E15" s="60" t="str">
        <f>Desciption!M58&amp;Desciption!N58</f>
        <v>P/Rft</v>
      </c>
      <c r="F15" s="62">
        <f>Desciption!Q58</f>
        <v>14177</v>
      </c>
    </row>
    <row r="16" spans="1:6" s="63" customFormat="1" ht="93.75">
      <c r="A16" s="59">
        <v>9</v>
      </c>
      <c r="B16" s="60" t="str">
        <f>Desciption!D60</f>
        <v xml:space="preserve">Construction of C.C plate form inside 4’ x 4’ with 1/2" thick wall  and C.C drain in length 10’ ft  
(Based on Sch: of Rates)
</v>
      </c>
      <c r="C16" s="61">
        <f>Desciption!D64</f>
        <v>1</v>
      </c>
      <c r="D16" s="61">
        <f>Desciption!K64</f>
        <v>5695</v>
      </c>
      <c r="E16" s="60" t="str">
        <f>Desciption!M64&amp;Desciption!N64</f>
        <v>P/Nos.</v>
      </c>
      <c r="F16" s="62">
        <f>Desciption!Q64</f>
        <v>5695</v>
      </c>
    </row>
    <row r="17" spans="1:6" s="63" customFormat="1" ht="56.25">
      <c r="A17" s="59">
        <v>10</v>
      </c>
      <c r="B17" s="60" t="str">
        <f>Desciption!D66</f>
        <v>Cartage of PVC pipe 4" Dia from Karachi to site of work.
(From Karachi = 74 Miles)</v>
      </c>
      <c r="C17" s="61">
        <f>Desciption!D70</f>
        <v>200</v>
      </c>
      <c r="D17" s="61">
        <f>Desciption!K70</f>
        <v>118.3</v>
      </c>
      <c r="E17" s="60" t="str">
        <f>Desciption!M70&amp;Desciption!N70</f>
        <v>P%Nos.</v>
      </c>
      <c r="F17" s="62">
        <f>Desciption!Q70</f>
        <v>237</v>
      </c>
    </row>
    <row r="18" spans="1:6" s="63" customFormat="1" ht="150">
      <c r="A18" s="59">
        <v>11</v>
      </c>
      <c r="B18" s="60" t="str">
        <f>Desciption!D79</f>
        <v xml:space="preserve">Cartage of Steel G.I &amp; C.I Pipes steel G.I.F.C &amp; aluminum sheets boring equipments and other heavy material i/c fitting by mechanical transport i/c loading unloading and stacking at site. 
(PHSI No. 1, P/1)
(From Hyderabad = 68 Miles)
</v>
      </c>
      <c r="C18" s="61">
        <f>Desciption!D83</f>
        <v>0.91</v>
      </c>
      <c r="D18" s="61">
        <f>Desciption!K83</f>
        <v>1116.02</v>
      </c>
      <c r="E18" s="60" t="str">
        <f>Desciption!M83&amp;Desciption!N83</f>
        <v>P/Ton</v>
      </c>
      <c r="F18" s="62">
        <f>Desciption!Q83</f>
        <v>1016</v>
      </c>
    </row>
    <row r="19" spans="1:6" ht="27.75" customHeight="1">
      <c r="A19" s="94" t="s">
        <v>42</v>
      </c>
      <c r="B19" s="95"/>
      <c r="C19" s="95"/>
      <c r="D19" s="95"/>
      <c r="E19" s="96"/>
      <c r="F19" s="64">
        <f>SUM(F6:F18)</f>
        <v>256922</v>
      </c>
    </row>
    <row r="21" spans="1:6">
      <c r="A21" s="65" t="s">
        <v>43</v>
      </c>
    </row>
    <row r="23" spans="1:6">
      <c r="A23" s="65" t="s">
        <v>44</v>
      </c>
    </row>
    <row r="24" spans="1:6">
      <c r="B24" s="66"/>
      <c r="E24" s="66"/>
    </row>
    <row r="25" spans="1:6">
      <c r="B25" s="67"/>
      <c r="E25" s="67"/>
    </row>
    <row r="26" spans="1:6">
      <c r="E26" s="25" t="s">
        <v>9</v>
      </c>
    </row>
    <row r="27" spans="1:6">
      <c r="A27" s="68"/>
      <c r="E27" s="26" t="s">
        <v>10</v>
      </c>
    </row>
    <row r="28" spans="1:6">
      <c r="B28" s="66" t="s">
        <v>45</v>
      </c>
    </row>
  </sheetData>
  <mergeCells count="6">
    <mergeCell ref="A1:F1"/>
    <mergeCell ref="A3:F3"/>
    <mergeCell ref="A4:F4"/>
    <mergeCell ref="A19:E19"/>
    <mergeCell ref="A6:A7"/>
    <mergeCell ref="A8:A9"/>
  </mergeCells>
  <pageMargins left="0.49" right="0.47" top="0.7" bottom="0.75" header="0.3" footer="0.3"/>
  <pageSetup paperSize="9" scale="89" fitToHeight="0" orientation="portrait" r:id="rId1"/>
</worksheet>
</file>

<file path=xl/worksheets/sheet5.xml><?xml version="1.0" encoding="utf-8"?>
<worksheet xmlns="http://schemas.openxmlformats.org/spreadsheetml/2006/main" xmlns:r="http://schemas.openxmlformats.org/officeDocument/2006/relationships">
  <sheetPr codeName="Sheet5">
    <pageSetUpPr fitToPage="1"/>
  </sheetPr>
  <dimension ref="A1:C26"/>
  <sheetViews>
    <sheetView tabSelected="1" workbookViewId="0">
      <selection activeCell="C22" sqref="C22"/>
    </sheetView>
  </sheetViews>
  <sheetFormatPr defaultRowHeight="18.75"/>
  <cols>
    <col min="1" max="1" width="6.28515625" style="57" customWidth="1"/>
    <col min="2" max="2" width="48.140625" style="57" customWidth="1"/>
    <col min="3" max="3" width="46.5703125" style="57" customWidth="1"/>
    <col min="4" max="16384" width="9.140625" style="57"/>
  </cols>
  <sheetData>
    <row r="1" spans="1:3" ht="31.5">
      <c r="A1" s="91" t="s">
        <v>10</v>
      </c>
      <c r="B1" s="91"/>
      <c r="C1" s="91"/>
    </row>
    <row r="2" spans="1:3">
      <c r="A2" s="57">
        <v>8</v>
      </c>
    </row>
    <row r="3" spans="1:3" ht="29.25" customHeight="1">
      <c r="A3" s="101" t="s">
        <v>54</v>
      </c>
      <c r="B3" s="101"/>
      <c r="C3" s="101"/>
    </row>
    <row r="4" spans="1:3" ht="54" customHeight="1">
      <c r="A4" s="102" t="s">
        <v>55</v>
      </c>
      <c r="B4" s="102"/>
      <c r="C4" s="102"/>
    </row>
    <row r="5" spans="1:3" s="72" customFormat="1" ht="28.5" customHeight="1">
      <c r="A5" s="69" t="s">
        <v>56</v>
      </c>
      <c r="B5" s="70" t="s">
        <v>57</v>
      </c>
      <c r="C5" s="71" t="s">
        <v>58</v>
      </c>
    </row>
    <row r="6" spans="1:3" s="72" customFormat="1" ht="93.75">
      <c r="A6" s="69" t="s">
        <v>59</v>
      </c>
      <c r="B6" s="70" t="s">
        <v>60</v>
      </c>
      <c r="C6" s="73" t="str">
        <f>Desciption!B2</f>
        <v>PROVIDING AND INSTALLATION OF DEEP HAND PUMP AT BAROCH MOHALLA NEAR SABZ ALI BROHI VILLAGE, UC JUNGSHAHI, DISTRICT THATTA</v>
      </c>
    </row>
    <row r="7" spans="1:3" s="72" customFormat="1" ht="37.5">
      <c r="A7" s="69" t="s">
        <v>61</v>
      </c>
      <c r="B7" s="74" t="s">
        <v>62</v>
      </c>
      <c r="C7" s="73" t="s">
        <v>63</v>
      </c>
    </row>
    <row r="8" spans="1:3" s="72" customFormat="1" ht="29.25" customHeight="1">
      <c r="A8" s="69" t="s">
        <v>64</v>
      </c>
      <c r="B8" s="74" t="s">
        <v>65</v>
      </c>
      <c r="C8" s="75" t="str">
        <f>Desciption!Q88&amp;"/="</f>
        <v>278100/=</v>
      </c>
    </row>
    <row r="9" spans="1:3" s="72" customFormat="1" ht="27.75" customHeight="1">
      <c r="A9" s="69" t="s">
        <v>66</v>
      </c>
      <c r="B9" s="74" t="s">
        <v>67</v>
      </c>
      <c r="C9" s="73" t="s">
        <v>89</v>
      </c>
    </row>
    <row r="10" spans="1:3" s="72" customFormat="1">
      <c r="A10" s="99" t="s">
        <v>68</v>
      </c>
      <c r="B10" s="103" t="s">
        <v>69</v>
      </c>
      <c r="C10" s="76" t="s">
        <v>70</v>
      </c>
    </row>
    <row r="11" spans="1:3" s="72" customFormat="1">
      <c r="A11" s="99"/>
      <c r="B11" s="103"/>
      <c r="C11" s="77" t="s">
        <v>71</v>
      </c>
    </row>
    <row r="12" spans="1:3" s="72" customFormat="1">
      <c r="A12" s="99" t="s">
        <v>72</v>
      </c>
      <c r="B12" s="103" t="s">
        <v>73</v>
      </c>
      <c r="C12" s="78"/>
    </row>
    <row r="13" spans="1:3" s="72" customFormat="1" ht="37.5">
      <c r="A13" s="99"/>
      <c r="B13" s="103"/>
      <c r="C13" s="77" t="s">
        <v>74</v>
      </c>
    </row>
    <row r="14" spans="1:3" s="72" customFormat="1" ht="30.75" customHeight="1">
      <c r="A14" s="69" t="s">
        <v>75</v>
      </c>
      <c r="B14" s="74" t="s">
        <v>76</v>
      </c>
      <c r="C14" s="73" t="s">
        <v>77</v>
      </c>
    </row>
    <row r="15" spans="1:3" s="72" customFormat="1" ht="34.5">
      <c r="A15" s="69" t="s">
        <v>78</v>
      </c>
      <c r="B15" s="70" t="s">
        <v>79</v>
      </c>
      <c r="C15" s="73" t="s">
        <v>90</v>
      </c>
    </row>
    <row r="16" spans="1:3" s="72" customFormat="1" ht="56.25">
      <c r="A16" s="69" t="s">
        <v>80</v>
      </c>
      <c r="B16" s="70" t="s">
        <v>81</v>
      </c>
      <c r="C16" s="73" t="s">
        <v>91</v>
      </c>
    </row>
    <row r="17" spans="1:3" s="72" customFormat="1" ht="34.5">
      <c r="A17" s="69" t="s">
        <v>82</v>
      </c>
      <c r="B17" s="70" t="s">
        <v>83</v>
      </c>
      <c r="C17" s="73" t="s">
        <v>84</v>
      </c>
    </row>
    <row r="18" spans="1:3" s="72" customFormat="1">
      <c r="A18" s="99" t="s">
        <v>85</v>
      </c>
      <c r="B18" s="100" t="s">
        <v>86</v>
      </c>
      <c r="C18" s="79" t="s">
        <v>87</v>
      </c>
    </row>
    <row r="19" spans="1:3" s="72" customFormat="1" ht="56.25">
      <c r="A19" s="99"/>
      <c r="B19" s="100"/>
      <c r="C19" s="80" t="s">
        <v>88</v>
      </c>
    </row>
    <row r="20" spans="1:3" s="72" customFormat="1">
      <c r="A20" s="69"/>
      <c r="B20" s="81"/>
      <c r="C20" s="82"/>
    </row>
    <row r="25" spans="1:3">
      <c r="C25" s="25" t="s">
        <v>9</v>
      </c>
    </row>
    <row r="26" spans="1:3">
      <c r="A26" s="68"/>
      <c r="C26" s="26" t="s">
        <v>10</v>
      </c>
    </row>
  </sheetData>
  <mergeCells count="9">
    <mergeCell ref="A18:A19"/>
    <mergeCell ref="B18:B19"/>
    <mergeCell ref="A1:C1"/>
    <mergeCell ref="A3:C3"/>
    <mergeCell ref="A4:C4"/>
    <mergeCell ref="A10:A11"/>
    <mergeCell ref="B10:B11"/>
    <mergeCell ref="A12:A13"/>
    <mergeCell ref="B12:B13"/>
  </mergeCells>
  <pageMargins left="0.49" right="0.47" top="0.2" bottom="0.25" header="0.3" footer="0.3"/>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Title Page</vt:lpstr>
      <vt:lpstr>Abstract</vt:lpstr>
      <vt:lpstr>Desciption</vt:lpstr>
      <vt:lpstr>Schedule (B)</vt:lpstr>
      <vt:lpstr>BIDDING DATA</vt:lpstr>
      <vt:lpstr>Abstract!Print_Area</vt:lpstr>
      <vt:lpstr>Desciption!Print_Area</vt:lpstr>
      <vt:lpstr>'Schedule (B)'!Print_Titles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Ali Computers</cp:lastModifiedBy>
  <cp:lastPrinted>2018-01-09T17:29:25Z</cp:lastPrinted>
  <dcterms:created xsi:type="dcterms:W3CDTF">2017-11-27T09:24:11Z</dcterms:created>
  <dcterms:modified xsi:type="dcterms:W3CDTF">2018-01-09T17:30:00Z</dcterms:modified>
</cp:coreProperties>
</file>