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60" windowWidth="20055" windowHeight="7950" activeTab="4"/>
  </bookViews>
  <sheets>
    <sheet name="Title Page" sheetId="1" r:id="rId1"/>
    <sheet name="Abstract" sheetId="2" r:id="rId2"/>
    <sheet name="Desciption" sheetId="4" r:id="rId3"/>
    <sheet name="Schedule (B)" sheetId="5" r:id="rId4"/>
    <sheet name="BIDDING DATA" sheetId="6" r:id="rId5"/>
  </sheets>
  <definedNames>
    <definedName name="_xlnm.Print_Area" localSheetId="1">Abstract!$A$1:$K$44</definedName>
    <definedName name="_xlnm.Print_Area" localSheetId="2">Desciption!$A$1:$S$96</definedName>
    <definedName name="_xlnm.Print_Titles" localSheetId="4">'BIDDING DATA'!#REF!</definedName>
    <definedName name="_xlnm.Print_Titles" localSheetId="3">'Schedule (B)'!$5:$5</definedName>
  </definedNames>
  <calcPr calcId="125725"/>
</workbook>
</file>

<file path=xl/calcChain.xml><?xml version="1.0" encoding="utf-8"?>
<calcChain xmlns="http://schemas.openxmlformats.org/spreadsheetml/2006/main">
  <c r="C8" i="6"/>
  <c r="C6"/>
  <c r="B15" i="5"/>
  <c r="B14"/>
  <c r="B13"/>
  <c r="B12"/>
  <c r="B11"/>
  <c r="B10"/>
  <c r="B9"/>
  <c r="B8"/>
  <c r="B7"/>
  <c r="B6"/>
  <c r="M78" i="4"/>
  <c r="M79"/>
  <c r="M80"/>
  <c r="O82"/>
  <c r="Q82" s="1"/>
  <c r="N82"/>
  <c r="E82"/>
  <c r="O74" l="1"/>
  <c r="Q74" s="1"/>
  <c r="N74"/>
  <c r="E74"/>
  <c r="M72"/>
  <c r="O68" l="1"/>
  <c r="N68"/>
  <c r="E68"/>
  <c r="M66"/>
  <c r="D68" s="1"/>
  <c r="Q68" s="1"/>
  <c r="O62"/>
  <c r="N62"/>
  <c r="E62"/>
  <c r="M60"/>
  <c r="D62" s="1"/>
  <c r="M54"/>
  <c r="Q62" l="1"/>
  <c r="O50"/>
  <c r="N50"/>
  <c r="E50"/>
  <c r="M48"/>
  <c r="D50" s="1"/>
  <c r="O37"/>
  <c r="N37"/>
  <c r="E37"/>
  <c r="M35"/>
  <c r="M34"/>
  <c r="M33"/>
  <c r="M32"/>
  <c r="O28"/>
  <c r="N28"/>
  <c r="E28"/>
  <c r="M26"/>
  <c r="M25"/>
  <c r="M24"/>
  <c r="M23"/>
  <c r="M22"/>
  <c r="M21"/>
  <c r="M20"/>
  <c r="M19"/>
  <c r="O15"/>
  <c r="N15"/>
  <c r="E15"/>
  <c r="M13"/>
  <c r="M12"/>
  <c r="M11"/>
  <c r="M10"/>
  <c r="M9"/>
  <c r="M8"/>
  <c r="M7"/>
  <c r="M6"/>
  <c r="D15" l="1"/>
  <c r="Q15" s="1"/>
  <c r="D28"/>
  <c r="Q28" s="1"/>
  <c r="D37"/>
  <c r="Q37" s="1"/>
  <c r="Q50"/>
  <c r="O44" l="1"/>
  <c r="N44"/>
  <c r="E44"/>
  <c r="M42"/>
  <c r="D44" s="1"/>
  <c r="A3" i="5"/>
  <c r="Q44" i="4" l="1"/>
  <c r="O56" l="1"/>
  <c r="N56"/>
  <c r="E56"/>
  <c r="B30" i="1"/>
  <c r="B2" i="2"/>
  <c r="G32" i="1"/>
  <c r="I12" i="2"/>
  <c r="I16" s="1"/>
  <c r="D56" i="4" l="1"/>
  <c r="Q56" l="1"/>
  <c r="F16" i="5" l="1"/>
  <c r="Q85" i="4"/>
  <c r="Q87" s="1"/>
</calcChain>
</file>

<file path=xl/sharedStrings.xml><?xml version="1.0" encoding="utf-8"?>
<sst xmlns="http://schemas.openxmlformats.org/spreadsheetml/2006/main" count="295" uniqueCount="100">
  <si>
    <t>OFFICE OF THE</t>
  </si>
  <si>
    <t>THATTA</t>
  </si>
  <si>
    <t>DETAILED WORKING ESTIMATE</t>
  </si>
  <si>
    <t>FOR</t>
  </si>
  <si>
    <t>GENERAL ABSTRACT OF COST</t>
  </si>
  <si>
    <t>“A”</t>
  </si>
  <si>
    <t>=</t>
  </si>
  <si>
    <t xml:space="preserve">Total </t>
  </si>
  <si>
    <t xml:space="preserve">SUB-ENGINEER </t>
  </si>
  <si>
    <t>DISTRICT ENGINEER</t>
  </si>
  <si>
    <t>DISTRICT COUNCIL THATTA</t>
  </si>
  <si>
    <t>Rs.</t>
  </si>
  <si>
    <t>/=</t>
  </si>
  <si>
    <t>x</t>
  </si>
  <si>
    <t>@ Rs.</t>
  </si>
  <si>
    <t>P%</t>
  </si>
  <si>
    <t>Say</t>
  </si>
  <si>
    <t>ESTIMATE COST RS.-----------</t>
  </si>
  <si>
    <t>Qty.</t>
  </si>
  <si>
    <t>Washroom</t>
  </si>
  <si>
    <t>Kitchen</t>
  </si>
  <si>
    <t>Sft</t>
  </si>
  <si>
    <t>Chairman Room</t>
  </si>
  <si>
    <t>Gallory</t>
  </si>
  <si>
    <t>White wash in (Two Coats)
(CS-1 No. 266, P.53)</t>
  </si>
  <si>
    <t>Distempring (Three Coats)
(CS-1 No. 24, P.53)</t>
  </si>
  <si>
    <t>Supply &amp; Fixing in Position Aluminum Chennels framing for sliding windows &amp; verntilators of Akop made with 5mm thick tinked glass glazzing (Belgium) &amp; Aluminum fly screen i/c handles stoppers &amp; locking arrangments etc complete dewx model. (Bronze)
(CS-1 No. 24, P.53)</t>
  </si>
  <si>
    <t>Doors</t>
  </si>
  <si>
    <t>Window</t>
  </si>
  <si>
    <t>Windows</t>
  </si>
  <si>
    <t>P/</t>
  </si>
  <si>
    <t>Providing &amp; Fixing LED lights different Watts 
(M.R)</t>
  </si>
  <si>
    <t>LED Lights</t>
  </si>
  <si>
    <t>Nos.</t>
  </si>
  <si>
    <t>Door</t>
  </si>
  <si>
    <t>Each</t>
  </si>
  <si>
    <t>Add 10% above except item No. 8, 9 &amp; 10 (Rs. 6,29,388/=)</t>
  </si>
  <si>
    <t>SCHEDULE B</t>
  </si>
  <si>
    <t>Sr.</t>
  </si>
  <si>
    <t>Description</t>
  </si>
  <si>
    <t>Qty</t>
  </si>
  <si>
    <t>Rate</t>
  </si>
  <si>
    <t>Unit</t>
  </si>
  <si>
    <t>Amount</t>
  </si>
  <si>
    <t>Grand Total</t>
  </si>
  <si>
    <t>___________ %  above/below on the rates of CSR.</t>
  </si>
  <si>
    <t xml:space="preserve"> Total (A)In words</t>
  </si>
  <si>
    <t xml:space="preserve"> CONTRACTOR</t>
  </si>
  <si>
    <t>Providing &amp; Installing Ceiling Fan of Pak made or equalant in Hall
(M.R)</t>
  </si>
  <si>
    <t>Ceiling Fan</t>
  </si>
  <si>
    <t>Wiring for Light or fan point with 3/029 PVC insulated wire in 20mm (3/4') channel pati of surface as required.
(E: Sch: P-15, I-129)</t>
  </si>
  <si>
    <t>Point</t>
  </si>
  <si>
    <t>Wiring for plug point with 3/029 PVC insulated wire in 20mm (3/4') channel pati of surface as required.
(E: Sch: P-15, I-130)</t>
  </si>
  <si>
    <t>Wiring for bell point with 3/029 PVC insulated wire in 20mm (3/4') channel pati of surface as required.
(E: Sch: P-15, I-131)</t>
  </si>
  <si>
    <t>Providing &amp; Fixing of Carpet standard pattern i/c transportation of site of work. (Council Hall &amp; Stage) etc complete
(M.R)</t>
  </si>
  <si>
    <t>Providing &amp; Fixing of Windows &amp; Doors (Parda) of standard quality &amp; design approved by Engineer.
(MR)</t>
  </si>
  <si>
    <t>Chairman Chamber</t>
  </si>
  <si>
    <t>P%/Sft.</t>
  </si>
  <si>
    <t>P/Sft.</t>
  </si>
  <si>
    <t>P/Point</t>
  </si>
  <si>
    <t>RENOVATION OF COUNCIL HALL, DISTRICT COUNCIL THATTA</t>
  </si>
  <si>
    <t>RENOVATION</t>
  </si>
  <si>
    <t>BIDDING DATA</t>
  </si>
  <si>
    <t>(This section should be filled in by the Engineer/Procuring Agency before issuance of the Bidding Documents).</t>
  </si>
  <si>
    <t>(a)</t>
  </si>
  <si>
    <t>Name of Procuring:</t>
  </si>
  <si>
    <t>Agency District Council, Thatta</t>
  </si>
  <si>
    <t>(b)</t>
  </si>
  <si>
    <t>Brief Description of Works:</t>
  </si>
  <si>
    <t xml:space="preserve">(c) </t>
  </si>
  <si>
    <t>Procuring Agency’s Address:</t>
  </si>
  <si>
    <t>Office of the District Engineer, District Council, Thatta, Makli</t>
  </si>
  <si>
    <t>(d)</t>
  </si>
  <si>
    <t>Estimated Cost: (PKR)</t>
  </si>
  <si>
    <t>(e)</t>
  </si>
  <si>
    <t>Amount of Bid Security:</t>
  </si>
  <si>
    <t>(f)</t>
  </si>
  <si>
    <t>Period of Bid Validity (days):</t>
  </si>
  <si>
    <t>90 Days</t>
  </si>
  <si>
    <t>(Not more than Ninety days).</t>
  </si>
  <si>
    <t>(g)</t>
  </si>
  <si>
    <t>Security Deposit:</t>
  </si>
  <si>
    <t>(10% of bid amount / estimated cost equal to 10%)</t>
  </si>
  <si>
    <t>(h)</t>
  </si>
  <si>
    <t>Percentage, if any, to be deducted from bills:</t>
  </si>
  <si>
    <t>R.M 8% + I. Tax 7.5%</t>
  </si>
  <si>
    <t>(i)</t>
  </si>
  <si>
    <t>Deadline for Submission of Bids along with time:</t>
  </si>
  <si>
    <t>(j)</t>
  </si>
  <si>
    <t>Venue, Time, and Date of Bid Opening:</t>
  </si>
  <si>
    <t>(k)</t>
  </si>
  <si>
    <t>Time for Completion from written order of commence:</t>
  </si>
  <si>
    <t>60 Days</t>
  </si>
  <si>
    <t>(l)</t>
  </si>
  <si>
    <t xml:space="preserve">Liquidity damages: </t>
  </si>
  <si>
    <t>2000/=</t>
  </si>
  <si>
    <t>(0.05 of Estimated Cost or Bid cost per day of delay, but total not exceeding 10%)</t>
  </si>
  <si>
    <t>Rs. 20,000/-</t>
  </si>
  <si>
    <t>30-01-2018, Time: 1:00 PM</t>
  </si>
  <si>
    <t>2:00 PM on 30-01-2018 
at Office of the District Engineer. District Council,Thatta at Makli.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</si>
</sst>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7"/>
      <color theme="1"/>
      <name val="Calibri"/>
      <family val="2"/>
      <scheme val="minor"/>
    </font>
    <font>
      <b/>
      <u/>
      <sz val="1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0" tint="-0.249977111117893"/>
      <name val="Calibri"/>
      <family val="2"/>
      <scheme val="minor"/>
    </font>
    <font>
      <sz val="13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3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5">
    <xf numFmtId="0" fontId="0" fillId="0" borderId="0" xfId="0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2" fillId="0" borderId="4" xfId="0" applyFont="1" applyBorder="1"/>
    <xf numFmtId="0" fontId="4" fillId="0" borderId="4" xfId="0" applyFont="1" applyBorder="1"/>
    <xf numFmtId="0" fontId="6" fillId="0" borderId="4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4" xfId="0" applyFont="1" applyBorder="1"/>
    <xf numFmtId="0" fontId="5" fillId="0" borderId="4" xfId="0" applyFont="1" applyBorder="1" applyAlignment="1">
      <alignment vertical="center" wrapText="1"/>
    </xf>
    <xf numFmtId="0" fontId="10" fillId="0" borderId="10" xfId="0" applyFont="1" applyBorder="1"/>
    <xf numFmtId="0" fontId="13" fillId="0" borderId="10" xfId="0" applyFont="1" applyBorder="1"/>
    <xf numFmtId="0" fontId="10" fillId="0" borderId="10" xfId="0" applyFont="1" applyBorder="1" applyAlignment="1">
      <alignment horizontal="right"/>
    </xf>
    <xf numFmtId="0" fontId="10" fillId="0" borderId="10" xfId="0" applyFont="1" applyBorder="1" applyAlignment="1">
      <alignment horizontal="left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10" fillId="0" borderId="0" xfId="0" applyFont="1" applyBorder="1"/>
    <xf numFmtId="0" fontId="11" fillId="0" borderId="0" xfId="0" applyFont="1" applyBorder="1"/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/>
    <xf numFmtId="164" fontId="13" fillId="0" borderId="10" xfId="1" applyNumberFormat="1" applyFont="1" applyBorder="1"/>
    <xf numFmtId="164" fontId="9" fillId="0" borderId="0" xfId="1" applyNumberFormat="1" applyFont="1" applyBorder="1" applyAlignment="1">
      <alignment horizontal="right"/>
    </xf>
    <xf numFmtId="0" fontId="11" fillId="0" borderId="4" xfId="0" applyFont="1" applyBorder="1"/>
    <xf numFmtId="0" fontId="11" fillId="0" borderId="5" xfId="0" applyFont="1" applyBorder="1"/>
    <xf numFmtId="0" fontId="11" fillId="0" borderId="0" xfId="0" applyFont="1"/>
    <xf numFmtId="0" fontId="12" fillId="0" borderId="0" xfId="0" applyFont="1" applyBorder="1"/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right"/>
    </xf>
    <xf numFmtId="164" fontId="11" fillId="0" borderId="0" xfId="1" applyNumberFormat="1" applyFon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12" fillId="0" borderId="10" xfId="0" applyFont="1" applyBorder="1"/>
    <xf numFmtId="0" fontId="12" fillId="0" borderId="10" xfId="0" applyFont="1" applyBorder="1" applyAlignment="1">
      <alignment horizontal="right"/>
    </xf>
    <xf numFmtId="164" fontId="12" fillId="0" borderId="10" xfId="1" applyNumberFormat="1" applyFont="1" applyBorder="1"/>
    <xf numFmtId="0" fontId="12" fillId="0" borderId="10" xfId="0" applyFont="1" applyBorder="1" applyAlignment="1">
      <alignment horizontal="left"/>
    </xf>
    <xf numFmtId="164" fontId="11" fillId="0" borderId="0" xfId="1" applyNumberFormat="1" applyFont="1" applyBorder="1" applyAlignment="1">
      <alignment horizontal="center" vertical="center"/>
    </xf>
    <xf numFmtId="0" fontId="14" fillId="0" borderId="0" xfId="0" applyFont="1" applyBorder="1" applyAlignment="1"/>
    <xf numFmtId="0" fontId="14" fillId="0" borderId="0" xfId="0" applyFont="1" applyBorder="1"/>
    <xf numFmtId="0" fontId="11" fillId="0" borderId="0" xfId="0" quotePrefix="1" applyFont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0" fontId="11" fillId="0" borderId="0" xfId="0" quotePrefix="1" applyFont="1" applyBorder="1" applyAlignment="1">
      <alignment horizontal="right" vertical="center"/>
    </xf>
    <xf numFmtId="164" fontId="12" fillId="0" borderId="0" xfId="1" applyNumberFormat="1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/>
    <xf numFmtId="0" fontId="11" fillId="0" borderId="0" xfId="0" applyFont="1" applyAlignment="1">
      <alignment horizontal="right" vertical="center"/>
    </xf>
    <xf numFmtId="0" fontId="9" fillId="0" borderId="0" xfId="0" applyFont="1"/>
    <xf numFmtId="0" fontId="10" fillId="0" borderId="11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2" fontId="9" fillId="0" borderId="11" xfId="0" applyNumberFormat="1" applyFont="1" applyBorder="1" applyAlignment="1">
      <alignment vertical="center" wrapText="1"/>
    </xf>
    <xf numFmtId="164" fontId="9" fillId="0" borderId="11" xfId="1" applyNumberFormat="1" applyFont="1" applyBorder="1" applyAlignment="1">
      <alignment vertical="center" wrapText="1"/>
    </xf>
    <xf numFmtId="0" fontId="9" fillId="0" borderId="0" xfId="0" applyFont="1" applyAlignment="1">
      <alignment vertical="center"/>
    </xf>
    <xf numFmtId="164" fontId="10" fillId="0" borderId="11" xfId="1" applyNumberFormat="1" applyFont="1" applyBorder="1" applyAlignment="1">
      <alignment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indent="4"/>
    </xf>
    <xf numFmtId="0" fontId="9" fillId="0" borderId="16" xfId="0" applyFont="1" applyBorder="1"/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2" fontId="19" fillId="0" borderId="0" xfId="0" applyNumberFormat="1" applyFont="1" applyBorder="1" applyAlignment="1">
      <alignment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7" xfId="0" applyFont="1" applyBorder="1" applyAlignment="1">
      <alignment vertical="center" wrapText="1"/>
    </xf>
    <xf numFmtId="0" fontId="20" fillId="0" borderId="16" xfId="0" applyFont="1" applyBorder="1" applyAlignment="1">
      <alignment vertical="center" wrapText="1"/>
    </xf>
    <xf numFmtId="0" fontId="10" fillId="0" borderId="17" xfId="0" quotePrefix="1" applyFont="1" applyBorder="1" applyAlignment="1">
      <alignment vertical="center" wrapText="1"/>
    </xf>
    <xf numFmtId="0" fontId="10" fillId="0" borderId="17" xfId="0" applyFont="1" applyBorder="1" applyAlignment="1">
      <alignment horizontal="left" vertical="center" wrapText="1"/>
    </xf>
    <xf numFmtId="0" fontId="20" fillId="0" borderId="16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left" vertical="center" wrapText="1"/>
    </xf>
    <xf numFmtId="164" fontId="6" fillId="0" borderId="0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justify" vertical="top" wrapText="1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2" fontId="19" fillId="0" borderId="0" xfId="0" applyNumberFormat="1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73773</xdr:colOff>
      <xdr:row>7</xdr:row>
      <xdr:rowOff>176121</xdr:rowOff>
    </xdr:from>
    <xdr:to>
      <xdr:col>7</xdr:col>
      <xdr:colOff>583641</xdr:colOff>
      <xdr:row>22</xdr:row>
      <xdr:rowOff>99921</xdr:rowOff>
    </xdr:to>
    <xdr:pic>
      <xdr:nvPicPr>
        <xdr:cNvPr id="2" name="Picture 1" descr="District Council Logo.pn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88273" y="1778562"/>
          <a:ext cx="2930339" cy="2781300"/>
        </a:xfrm>
        <a:prstGeom prst="rect">
          <a:avLst/>
        </a:prstGeom>
      </xdr:spPr>
    </xdr:pic>
    <xdr:clientData/>
  </xdr:twoCellAnchor>
  <xdr:twoCellAnchor>
    <xdr:from>
      <xdr:col>1</xdr:col>
      <xdr:colOff>473075</xdr:colOff>
      <xdr:row>33</xdr:row>
      <xdr:rowOff>70035</xdr:rowOff>
    </xdr:from>
    <xdr:to>
      <xdr:col>9</xdr:col>
      <xdr:colOff>187325</xdr:colOff>
      <xdr:row>37</xdr:row>
      <xdr:rowOff>165285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>
          <a:off x="977340" y="7914153"/>
          <a:ext cx="4555191" cy="857250"/>
        </a:xfrm>
        <a:prstGeom prst="plaque">
          <a:avLst>
            <a:gd name="adj" fmla="val 16667"/>
          </a:avLst>
        </a:prstGeom>
        <a:solidFill>
          <a:srgbClr val="BFBFB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500" b="1" i="0" strike="noStrike">
              <a:solidFill>
                <a:srgbClr val="000000"/>
              </a:solidFill>
              <a:latin typeface="Calibri"/>
            </a:rPr>
            <a:t>DESIGNED &amp; PREPARED BY</a:t>
          </a:r>
        </a:p>
        <a:p>
          <a:pPr algn="l" rtl="1">
            <a:defRPr sz="1000"/>
          </a:pPr>
          <a:endParaRPr lang="en-US" sz="1500" b="1" i="0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0</xdr:col>
      <xdr:colOff>463550</xdr:colOff>
      <xdr:row>35</xdr:row>
      <xdr:rowOff>184335</xdr:rowOff>
    </xdr:from>
    <xdr:to>
      <xdr:col>10</xdr:col>
      <xdr:colOff>187325</xdr:colOff>
      <xdr:row>40</xdr:row>
      <xdr:rowOff>127185</xdr:rowOff>
    </xdr:to>
    <xdr:sp macro="" textlink="">
      <xdr:nvSpPr>
        <xdr:cNvPr id="1027" name="AutoShape 3"/>
        <xdr:cNvSpPr>
          <a:spLocks noChangeArrowheads="1"/>
        </xdr:cNvSpPr>
      </xdr:nvSpPr>
      <xdr:spPr bwMode="auto">
        <a:xfrm>
          <a:off x="463550" y="8409453"/>
          <a:ext cx="5674099" cy="895350"/>
        </a:xfrm>
        <a:prstGeom prst="bevel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endParaRPr lang="en-US" sz="400" b="1" i="0" strike="noStrike">
            <a:solidFill>
              <a:srgbClr val="000000"/>
            </a:solidFill>
            <a:latin typeface="Berlin Sans FB Demi"/>
          </a:endParaRPr>
        </a:p>
        <a:p>
          <a:pPr algn="ctr" rtl="1">
            <a:defRPr sz="1000"/>
          </a:pPr>
          <a:r>
            <a:rPr lang="en-US" sz="3200" b="1" i="0" strike="noStrike">
              <a:solidFill>
                <a:srgbClr val="000000"/>
              </a:solidFill>
              <a:latin typeface="Berlin Sans FB Demi"/>
            </a:rPr>
            <a:t>DISTRICT COUNCIL THATTA</a:t>
          </a:r>
        </a:p>
        <a:p>
          <a:pPr algn="l" rtl="1">
            <a:defRPr sz="1000"/>
          </a:pPr>
          <a:endParaRPr lang="en-US" sz="3200" b="1" i="0" strike="noStrike">
            <a:solidFill>
              <a:srgbClr val="000000"/>
            </a:solidFill>
            <a:latin typeface="Berlin Sans FB Demi"/>
          </a:endParaRPr>
        </a:p>
      </xdr:txBody>
    </xdr:sp>
    <xdr:clientData/>
  </xdr:twoCellAnchor>
  <xdr:twoCellAnchor>
    <xdr:from>
      <xdr:col>0</xdr:col>
      <xdr:colOff>562910</xdr:colOff>
      <xdr:row>5</xdr:row>
      <xdr:rowOff>66675</xdr:rowOff>
    </xdr:from>
    <xdr:to>
      <xdr:col>10</xdr:col>
      <xdr:colOff>24468</xdr:colOff>
      <xdr:row>28</xdr:row>
      <xdr:rowOff>47625</xdr:rowOff>
    </xdr:to>
    <xdr:sp macro="" textlink="">
      <xdr:nvSpPr>
        <xdr:cNvPr id="1028" name="WordArt 4"/>
        <xdr:cNvSpPr>
          <a:spLocks noChangeArrowheads="1" noChangeShapeType="1" noTextEdit="1"/>
        </xdr:cNvSpPr>
      </xdr:nvSpPr>
      <xdr:spPr bwMode="auto">
        <a:xfrm>
          <a:off x="562910" y="1501028"/>
          <a:ext cx="5512734" cy="4575362"/>
        </a:xfrm>
        <a:prstGeom prst="rect">
          <a:avLst/>
        </a:prstGeom>
      </xdr:spPr>
      <xdr:txBody>
        <a:bodyPr wrap="none" fromWordArt="1">
          <a:prstTxWarp prst="textArchUp">
            <a:avLst>
              <a:gd name="adj" fmla="val 10800000"/>
            </a:avLst>
          </a:prstTxWarp>
        </a:bodyPr>
        <a:lstStyle/>
        <a:p>
          <a:pPr algn="ctr" rtl="0"/>
          <a:r>
            <a:rPr lang="en-US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DISTRICT COUNCIL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K43"/>
  <sheetViews>
    <sheetView showGridLines="0" view="pageLayout" topLeftCell="A22" zoomScaleSheetLayoutView="85" workbookViewId="0">
      <selection activeCell="B30" sqref="B30:J30"/>
    </sheetView>
  </sheetViews>
  <sheetFormatPr defaultRowHeight="15"/>
  <cols>
    <col min="1" max="1" width="7.5703125" customWidth="1"/>
    <col min="11" max="11" width="7.42578125" customWidth="1"/>
  </cols>
  <sheetData>
    <row r="1" spans="1:11" ht="17.25" customHeight="1" thickTop="1">
      <c r="A1" s="1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33.75">
      <c r="A2" s="4"/>
      <c r="B2" s="87" t="s">
        <v>0</v>
      </c>
      <c r="C2" s="87"/>
      <c r="D2" s="87"/>
      <c r="E2" s="87"/>
      <c r="F2" s="87"/>
      <c r="G2" s="87"/>
      <c r="H2" s="87"/>
      <c r="I2" s="87"/>
      <c r="J2" s="87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>
      <c r="A8" s="4"/>
      <c r="B8" s="5"/>
      <c r="C8" s="5"/>
      <c r="D8" s="5"/>
      <c r="E8" s="5"/>
      <c r="F8" s="5"/>
      <c r="G8" s="5"/>
      <c r="H8" s="5"/>
      <c r="I8" s="5"/>
      <c r="J8" s="5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>
      <c r="A12" s="4"/>
      <c r="B12" s="5"/>
      <c r="C12" s="5"/>
      <c r="D12" s="5"/>
      <c r="E12" s="5"/>
      <c r="F12" s="5"/>
      <c r="G12" s="5"/>
      <c r="H12" s="5"/>
      <c r="I12" s="5"/>
      <c r="J12" s="5"/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>
      <c r="A14" s="4"/>
      <c r="B14" s="5"/>
      <c r="C14" s="5"/>
      <c r="D14" s="5"/>
      <c r="E14" s="5"/>
      <c r="F14" s="5"/>
      <c r="G14" s="5"/>
      <c r="H14" s="5"/>
      <c r="I14" s="5"/>
      <c r="J14" s="5"/>
      <c r="K14" s="6"/>
    </row>
    <row r="15" spans="1:1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>
      <c r="A16" s="4"/>
      <c r="B16" s="5"/>
      <c r="C16" s="5"/>
      <c r="D16" s="5"/>
      <c r="E16" s="5"/>
      <c r="F16" s="5"/>
      <c r="G16" s="5"/>
      <c r="H16" s="5"/>
      <c r="I16" s="5"/>
      <c r="J16" s="5"/>
      <c r="K16" s="6"/>
    </row>
    <row r="17" spans="1:1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>
      <c r="A23" s="4"/>
      <c r="B23" s="5"/>
      <c r="C23" s="5"/>
      <c r="D23" s="5"/>
      <c r="E23" s="5"/>
      <c r="F23" s="5"/>
      <c r="G23" s="5"/>
      <c r="H23" s="5"/>
      <c r="I23" s="5"/>
      <c r="J23" s="5"/>
      <c r="K23" s="6"/>
    </row>
    <row r="24" spans="1:11" ht="33.75">
      <c r="A24" s="7"/>
      <c r="B24" s="87" t="s">
        <v>1</v>
      </c>
      <c r="C24" s="87"/>
      <c r="D24" s="87"/>
      <c r="E24" s="87"/>
      <c r="F24" s="87"/>
      <c r="G24" s="87"/>
      <c r="H24" s="87"/>
      <c r="I24" s="87"/>
      <c r="J24" s="87"/>
      <c r="K24" s="6"/>
    </row>
    <row r="25" spans="1:11" ht="15.75" thickBot="1">
      <c r="A25" s="4"/>
      <c r="B25" s="5"/>
      <c r="C25" s="5"/>
      <c r="D25" s="5"/>
      <c r="E25" s="5"/>
      <c r="F25" s="5"/>
      <c r="G25" s="5"/>
      <c r="H25" s="5"/>
      <c r="I25" s="5"/>
      <c r="J25" s="5"/>
      <c r="K25" s="6"/>
    </row>
    <row r="26" spans="1:11" ht="34.5" thickBot="1">
      <c r="A26" s="13"/>
      <c r="B26" s="88" t="s">
        <v>2</v>
      </c>
      <c r="C26" s="88"/>
      <c r="D26" s="88"/>
      <c r="E26" s="88"/>
      <c r="F26" s="88"/>
      <c r="G26" s="88"/>
      <c r="H26" s="88"/>
      <c r="I26" s="88"/>
      <c r="J26" s="88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 ht="23.25">
      <c r="A28" s="8"/>
      <c r="B28" s="89" t="s">
        <v>3</v>
      </c>
      <c r="C28" s="89"/>
      <c r="D28" s="89"/>
      <c r="E28" s="89"/>
      <c r="F28" s="89"/>
      <c r="G28" s="89"/>
      <c r="H28" s="89"/>
      <c r="I28" s="89"/>
      <c r="J28" s="89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 ht="96" customHeight="1">
      <c r="A30" s="14"/>
      <c r="B30" s="90" t="str">
        <f>Desciption!B2</f>
        <v>RENOVATION OF COUNCIL HALL, DISTRICT COUNCIL THATTA</v>
      </c>
      <c r="C30" s="90"/>
      <c r="D30" s="90"/>
      <c r="E30" s="90"/>
      <c r="F30" s="90"/>
      <c r="G30" s="90"/>
      <c r="H30" s="90"/>
      <c r="I30" s="90"/>
      <c r="J30" s="90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 ht="23.25">
      <c r="A32" s="9"/>
      <c r="B32" s="56"/>
      <c r="C32" s="56" t="s">
        <v>17</v>
      </c>
      <c r="D32" s="56"/>
      <c r="E32" s="56"/>
      <c r="F32" s="56"/>
      <c r="G32" s="86">
        <f>Desciption!Q88</f>
        <v>999700</v>
      </c>
      <c r="H32" s="86"/>
      <c r="I32" s="56" t="s">
        <v>12</v>
      </c>
      <c r="J32" s="56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 ht="15.75" thickBot="1">
      <c r="A42" s="10"/>
      <c r="B42" s="11"/>
      <c r="C42" s="11"/>
      <c r="D42" s="11"/>
      <c r="E42" s="11"/>
      <c r="F42" s="11"/>
      <c r="G42" s="11"/>
      <c r="H42" s="11"/>
      <c r="I42" s="11"/>
      <c r="J42" s="11"/>
      <c r="K42" s="12"/>
    </row>
    <row r="43" spans="1:11" ht="15.75" thickTop="1"/>
  </sheetData>
  <mergeCells count="6">
    <mergeCell ref="G32:H32"/>
    <mergeCell ref="B2:J2"/>
    <mergeCell ref="B24:J24"/>
    <mergeCell ref="B26:J26"/>
    <mergeCell ref="B28:J28"/>
    <mergeCell ref="B30:J30"/>
  </mergeCells>
  <printOptions horizontalCentered="1" verticalCentered="1"/>
  <pageMargins left="0.25" right="0.25" top="0.25" bottom="0.25" header="0.3" footer="0.3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K45"/>
  <sheetViews>
    <sheetView showGridLines="0" view="pageLayout" topLeftCell="A28" zoomScaleSheetLayoutView="70" workbookViewId="0">
      <selection activeCell="D13" sqref="D13"/>
    </sheetView>
  </sheetViews>
  <sheetFormatPr defaultRowHeight="15"/>
  <cols>
    <col min="1" max="1" width="5.5703125" customWidth="1"/>
    <col min="2" max="2" width="6.28515625" customWidth="1"/>
    <col min="3" max="3" width="3.5703125" customWidth="1"/>
    <col min="4" max="4" width="17.7109375" customWidth="1"/>
    <col min="7" max="7" width="3.7109375" customWidth="1"/>
    <col min="9" max="9" width="19.28515625" customWidth="1"/>
    <col min="10" max="10" width="7" customWidth="1"/>
    <col min="11" max="11" width="5.5703125" customWidth="1"/>
  </cols>
  <sheetData>
    <row r="1" spans="1:11" ht="15.75" thickTop="1">
      <c r="A1" s="28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105" customHeight="1">
      <c r="A2" s="4"/>
      <c r="B2" s="91" t="str">
        <f>Desciption!B2</f>
        <v>RENOVATION OF COUNCIL HALL, DISTRICT COUNCIL THATTA</v>
      </c>
      <c r="C2" s="91"/>
      <c r="D2" s="91"/>
      <c r="E2" s="91"/>
      <c r="F2" s="91"/>
      <c r="G2" s="91"/>
      <c r="H2" s="91"/>
      <c r="I2" s="91"/>
      <c r="J2" s="91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 ht="24.75">
      <c r="A8" s="4"/>
      <c r="B8" s="92" t="s">
        <v>4</v>
      </c>
      <c r="C8" s="92"/>
      <c r="D8" s="92"/>
      <c r="E8" s="92"/>
      <c r="F8" s="92"/>
      <c r="G8" s="92"/>
      <c r="H8" s="92"/>
      <c r="I8" s="92"/>
      <c r="J8" s="92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 ht="18.75">
      <c r="A12" s="4"/>
      <c r="B12" s="23" t="s">
        <v>5</v>
      </c>
      <c r="C12" s="5"/>
      <c r="D12" s="19" t="s">
        <v>61</v>
      </c>
      <c r="E12" s="5"/>
      <c r="F12" s="5"/>
      <c r="G12" s="20" t="s">
        <v>6</v>
      </c>
      <c r="H12" s="21" t="s">
        <v>11</v>
      </c>
      <c r="I12" s="30">
        <f>Desciption!Q88</f>
        <v>999700</v>
      </c>
      <c r="J12" s="22" t="s">
        <v>12</v>
      </c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 ht="18.75">
      <c r="A14" s="4"/>
      <c r="B14" s="23"/>
      <c r="C14" s="5"/>
      <c r="D14" s="19"/>
      <c r="E14" s="5"/>
      <c r="F14" s="5"/>
      <c r="G14" s="20"/>
      <c r="H14" s="21"/>
      <c r="I14" s="30"/>
      <c r="J14" s="22"/>
      <c r="K14" s="6"/>
    </row>
    <row r="15" spans="1:11" ht="15.75" thickBot="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 ht="20.25" thickTop="1" thickBot="1">
      <c r="A16" s="4"/>
      <c r="B16" s="5"/>
      <c r="C16" s="5"/>
      <c r="D16" s="23"/>
      <c r="E16" s="5"/>
      <c r="F16" s="15" t="s">
        <v>7</v>
      </c>
      <c r="G16" s="16"/>
      <c r="H16" s="17" t="s">
        <v>11</v>
      </c>
      <c r="I16" s="29">
        <f>SUM(I12)</f>
        <v>999700</v>
      </c>
      <c r="J16" s="18" t="s">
        <v>12</v>
      </c>
      <c r="K16" s="6"/>
    </row>
    <row r="17" spans="1:11" ht="15.75" thickTop="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 ht="17.25">
      <c r="A23" s="4"/>
      <c r="B23" s="24"/>
      <c r="C23" s="5"/>
      <c r="D23" s="5"/>
      <c r="E23" s="5"/>
      <c r="F23" s="5"/>
      <c r="G23" s="5"/>
      <c r="H23" s="5"/>
      <c r="I23" s="5"/>
      <c r="J23" s="5"/>
      <c r="K23" s="6"/>
    </row>
    <row r="24" spans="1:11" ht="17.25">
      <c r="A24" s="4"/>
      <c r="B24" s="5"/>
      <c r="C24" s="5"/>
      <c r="D24" s="25" t="s">
        <v>8</v>
      </c>
      <c r="F24" s="5"/>
      <c r="G24" s="5"/>
      <c r="H24" s="5"/>
      <c r="I24" s="25" t="s">
        <v>9</v>
      </c>
      <c r="J24" s="5"/>
      <c r="K24" s="6"/>
    </row>
    <row r="25" spans="1:11" ht="17.25">
      <c r="A25" s="4"/>
      <c r="B25" s="5"/>
      <c r="C25" s="5"/>
      <c r="D25" s="26" t="s">
        <v>10</v>
      </c>
      <c r="F25" s="5"/>
      <c r="G25" s="5"/>
      <c r="H25" s="5"/>
      <c r="I25" s="26" t="s">
        <v>10</v>
      </c>
      <c r="J25" s="5"/>
      <c r="K25" s="6"/>
    </row>
    <row r="26" spans="1:11" ht="17.25">
      <c r="A26" s="4"/>
      <c r="B26" s="24"/>
      <c r="C26" s="5"/>
      <c r="D26" s="5"/>
      <c r="E26" s="5"/>
      <c r="F26" s="5"/>
      <c r="G26" s="5"/>
      <c r="H26" s="27"/>
      <c r="I26" s="27"/>
      <c r="J26" s="5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>
      <c r="A28" s="4"/>
      <c r="B28" s="5"/>
      <c r="C28" s="5"/>
      <c r="D28" s="5"/>
      <c r="E28" s="5"/>
      <c r="F28" s="5"/>
      <c r="G28" s="5"/>
      <c r="H28" s="5"/>
      <c r="I28" s="5"/>
      <c r="J28" s="5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>
      <c r="A30" s="4"/>
      <c r="B30" s="5"/>
      <c r="C30" s="5"/>
      <c r="D30" s="5"/>
      <c r="E30" s="5"/>
      <c r="F30" s="5"/>
      <c r="G30" s="5"/>
      <c r="H30" s="5"/>
      <c r="I30" s="5"/>
      <c r="J30" s="5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>
      <c r="A32" s="4"/>
      <c r="B32" s="5"/>
      <c r="C32" s="5"/>
      <c r="D32" s="5"/>
      <c r="E32" s="5"/>
      <c r="F32" s="5"/>
      <c r="G32" s="5"/>
      <c r="H32" s="5"/>
      <c r="I32" s="5"/>
      <c r="J32" s="5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>
      <c r="A42" s="4"/>
      <c r="B42" s="5"/>
      <c r="C42" s="5"/>
      <c r="D42" s="5"/>
      <c r="E42" s="5"/>
      <c r="F42" s="5"/>
      <c r="G42" s="5"/>
      <c r="H42" s="5"/>
      <c r="I42" s="5"/>
      <c r="J42" s="5"/>
      <c r="K42" s="6"/>
    </row>
    <row r="43" spans="1:11">
      <c r="A43" s="4"/>
      <c r="B43" s="5"/>
      <c r="C43" s="5"/>
      <c r="D43" s="5"/>
      <c r="E43" s="5"/>
      <c r="F43" s="5"/>
      <c r="G43" s="5"/>
      <c r="H43" s="5"/>
      <c r="I43" s="5"/>
      <c r="J43" s="5"/>
      <c r="K43" s="6"/>
    </row>
    <row r="44" spans="1:11" ht="15.75" thickBot="1">
      <c r="A44" s="10"/>
      <c r="B44" s="11"/>
      <c r="C44" s="11"/>
      <c r="D44" s="11"/>
      <c r="E44" s="11"/>
      <c r="F44" s="11"/>
      <c r="G44" s="11"/>
      <c r="H44" s="11"/>
      <c r="I44" s="11"/>
      <c r="J44" s="11"/>
      <c r="K44" s="12"/>
    </row>
    <row r="45" spans="1:11" ht="15.75" thickTop="1"/>
  </sheetData>
  <mergeCells count="2">
    <mergeCell ref="B2:J2"/>
    <mergeCell ref="B8:J8"/>
  </mergeCells>
  <printOptions horizontalCentered="1"/>
  <pageMargins left="0.25" right="0.25" top="0.55000000000000004" bottom="0.45" header="0.3" footer="0.3"/>
  <pageSetup paperSize="9" fitToHeight="0" orientation="portrait" r:id="rId1"/>
  <headerFooter>
    <oddHeader>&amp;C&amp;"-,Bold"DISTRICT COUNCIL THATTA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S97"/>
  <sheetViews>
    <sheetView showGridLines="0" topLeftCell="A76" zoomScaleSheetLayoutView="100" workbookViewId="0">
      <selection activeCell="Q89" sqref="Q89"/>
    </sheetView>
  </sheetViews>
  <sheetFormatPr defaultRowHeight="15"/>
  <cols>
    <col min="1" max="1" width="4.140625" customWidth="1"/>
    <col min="2" max="2" width="3.85546875" bestFit="1" customWidth="1"/>
    <col min="3" max="3" width="3.5703125" customWidth="1"/>
    <col min="4" max="4" width="12.85546875" customWidth="1"/>
    <col min="5" max="5" width="4.85546875" bestFit="1" customWidth="1"/>
    <col min="6" max="6" width="2.42578125" bestFit="1" customWidth="1"/>
    <col min="7" max="7" width="7" bestFit="1" customWidth="1"/>
    <col min="8" max="8" width="2.42578125" bestFit="1" customWidth="1"/>
    <col min="9" max="9" width="7" bestFit="1" customWidth="1"/>
    <col min="10" max="10" width="3.28515625" customWidth="1"/>
    <col min="11" max="11" width="10.85546875" bestFit="1" customWidth="1"/>
    <col min="12" max="12" width="3.5703125" customWidth="1"/>
    <col min="13" max="13" width="9.5703125" bestFit="1" customWidth="1"/>
    <col min="14" max="14" width="6.85546875" bestFit="1" customWidth="1"/>
    <col min="15" max="15" width="2.5703125" bestFit="1" customWidth="1"/>
    <col min="16" max="16" width="4.42578125" bestFit="1" customWidth="1"/>
    <col min="17" max="17" width="13.85546875" customWidth="1"/>
    <col min="18" max="18" width="3.42578125" bestFit="1" customWidth="1"/>
    <col min="19" max="19" width="4.28515625" customWidth="1"/>
  </cols>
  <sheetData>
    <row r="1" spans="1:19" ht="15.75" thickTop="1">
      <c r="A1" s="28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51.75" customHeight="1">
      <c r="A2" s="4"/>
      <c r="B2" s="91" t="s">
        <v>60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6"/>
    </row>
    <row r="3" spans="1:19" s="33" customFormat="1" ht="17.25">
      <c r="A3" s="31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32"/>
    </row>
    <row r="4" spans="1:19" s="33" customFormat="1" ht="37.5" customHeight="1">
      <c r="A4" s="31"/>
      <c r="B4" s="25">
        <v>1</v>
      </c>
      <c r="C4" s="24"/>
      <c r="D4" s="93" t="s">
        <v>24</v>
      </c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37"/>
      <c r="R4" s="38"/>
      <c r="S4" s="32"/>
    </row>
    <row r="5" spans="1:19" s="33" customFormat="1" ht="17.25">
      <c r="A5" s="31"/>
      <c r="B5" s="25"/>
      <c r="C5" s="24"/>
      <c r="D5" s="44"/>
      <c r="E5" s="44"/>
      <c r="F5" s="44"/>
      <c r="G5" s="44"/>
      <c r="H5" s="45"/>
      <c r="I5" s="45"/>
      <c r="J5" s="45"/>
      <c r="K5" s="45"/>
      <c r="L5" s="45"/>
      <c r="M5" s="45"/>
      <c r="N5" s="45"/>
      <c r="O5" s="35"/>
      <c r="P5" s="36"/>
      <c r="Q5" s="37"/>
      <c r="R5" s="38"/>
      <c r="S5" s="32"/>
    </row>
    <row r="6" spans="1:19" s="33" customFormat="1" ht="17.25">
      <c r="A6" s="31"/>
      <c r="B6" s="25"/>
      <c r="C6" s="24"/>
      <c r="D6" s="57" t="s">
        <v>22</v>
      </c>
      <c r="E6" s="53">
        <v>2</v>
      </c>
      <c r="F6" s="26" t="s">
        <v>13</v>
      </c>
      <c r="G6" s="48">
        <v>16</v>
      </c>
      <c r="H6" s="26" t="s">
        <v>13</v>
      </c>
      <c r="I6" s="48">
        <v>12</v>
      </c>
      <c r="J6" s="26"/>
      <c r="K6" s="26" t="s">
        <v>6</v>
      </c>
      <c r="L6" s="26"/>
      <c r="M6" s="48">
        <f>E6*G6*I6</f>
        <v>384</v>
      </c>
      <c r="N6" s="54" t="s">
        <v>21</v>
      </c>
      <c r="O6" s="26"/>
      <c r="P6" s="26"/>
      <c r="Q6" s="43"/>
      <c r="R6" s="26"/>
      <c r="S6" s="32"/>
    </row>
    <row r="7" spans="1:19" s="33" customFormat="1" ht="17.25">
      <c r="A7" s="31"/>
      <c r="B7" s="25"/>
      <c r="C7" s="24"/>
      <c r="D7" s="57" t="s">
        <v>22</v>
      </c>
      <c r="E7" s="53">
        <v>2</v>
      </c>
      <c r="F7" s="26" t="s">
        <v>13</v>
      </c>
      <c r="G7" s="48">
        <v>23</v>
      </c>
      <c r="H7" s="26" t="s">
        <v>13</v>
      </c>
      <c r="I7" s="48">
        <v>12</v>
      </c>
      <c r="J7" s="26"/>
      <c r="K7" s="26" t="s">
        <v>6</v>
      </c>
      <c r="L7" s="26"/>
      <c r="M7" s="48">
        <f t="shared" ref="M7:M13" si="0">E7*G7*I7</f>
        <v>552</v>
      </c>
      <c r="N7" s="54" t="s">
        <v>21</v>
      </c>
      <c r="O7" s="26"/>
      <c r="P7" s="26"/>
      <c r="Q7" s="43"/>
      <c r="R7" s="26"/>
      <c r="S7" s="32"/>
    </row>
    <row r="8" spans="1:19" s="33" customFormat="1" ht="17.25">
      <c r="A8" s="31"/>
      <c r="B8" s="25"/>
      <c r="C8" s="24"/>
      <c r="D8" s="57" t="s">
        <v>20</v>
      </c>
      <c r="E8" s="53">
        <v>2</v>
      </c>
      <c r="F8" s="26" t="s">
        <v>13</v>
      </c>
      <c r="G8" s="48">
        <v>6.5</v>
      </c>
      <c r="H8" s="26" t="s">
        <v>13</v>
      </c>
      <c r="I8" s="48">
        <v>10</v>
      </c>
      <c r="J8" s="26"/>
      <c r="K8" s="26" t="s">
        <v>6</v>
      </c>
      <c r="L8" s="26"/>
      <c r="M8" s="48">
        <f t="shared" si="0"/>
        <v>130</v>
      </c>
      <c r="N8" s="54" t="s">
        <v>21</v>
      </c>
      <c r="O8" s="26"/>
      <c r="P8" s="26"/>
      <c r="Q8" s="43"/>
      <c r="R8" s="26"/>
      <c r="S8" s="32"/>
    </row>
    <row r="9" spans="1:19" s="33" customFormat="1" ht="17.25">
      <c r="A9" s="31"/>
      <c r="B9" s="25"/>
      <c r="C9" s="24"/>
      <c r="D9" s="57" t="s">
        <v>20</v>
      </c>
      <c r="E9" s="53">
        <v>2</v>
      </c>
      <c r="F9" s="26" t="s">
        <v>13</v>
      </c>
      <c r="G9" s="48">
        <v>12</v>
      </c>
      <c r="H9" s="26" t="s">
        <v>13</v>
      </c>
      <c r="I9" s="48">
        <v>10</v>
      </c>
      <c r="J9" s="26"/>
      <c r="K9" s="26" t="s">
        <v>6</v>
      </c>
      <c r="L9" s="26"/>
      <c r="M9" s="48">
        <f t="shared" si="0"/>
        <v>240</v>
      </c>
      <c r="N9" s="54" t="s">
        <v>21</v>
      </c>
      <c r="O9" s="26"/>
      <c r="P9" s="26"/>
      <c r="Q9" s="43"/>
      <c r="R9" s="26"/>
      <c r="S9" s="32"/>
    </row>
    <row r="10" spans="1:19" s="33" customFormat="1" ht="17.25">
      <c r="A10" s="31"/>
      <c r="B10" s="25"/>
      <c r="C10" s="24"/>
      <c r="D10" s="57" t="s">
        <v>19</v>
      </c>
      <c r="E10" s="53">
        <v>2</v>
      </c>
      <c r="F10" s="26" t="s">
        <v>13</v>
      </c>
      <c r="G10" s="48">
        <v>5</v>
      </c>
      <c r="H10" s="26" t="s">
        <v>13</v>
      </c>
      <c r="I10" s="48">
        <v>4</v>
      </c>
      <c r="J10" s="26"/>
      <c r="K10" s="26" t="s">
        <v>6</v>
      </c>
      <c r="L10" s="26"/>
      <c r="M10" s="48">
        <f t="shared" si="0"/>
        <v>40</v>
      </c>
      <c r="N10" s="54" t="s">
        <v>21</v>
      </c>
      <c r="O10" s="26"/>
      <c r="P10" s="26"/>
      <c r="Q10" s="43"/>
      <c r="R10" s="26"/>
      <c r="S10" s="32"/>
    </row>
    <row r="11" spans="1:19" s="33" customFormat="1" ht="17.25">
      <c r="A11" s="31"/>
      <c r="B11" s="25"/>
      <c r="C11" s="24"/>
      <c r="D11" s="57" t="s">
        <v>19</v>
      </c>
      <c r="E11" s="53">
        <v>2</v>
      </c>
      <c r="F11" s="26" t="s">
        <v>13</v>
      </c>
      <c r="G11" s="48">
        <v>6</v>
      </c>
      <c r="H11" s="26" t="s">
        <v>13</v>
      </c>
      <c r="I11" s="48">
        <v>4</v>
      </c>
      <c r="J11" s="26"/>
      <c r="K11" s="26" t="s">
        <v>6</v>
      </c>
      <c r="L11" s="26"/>
      <c r="M11" s="48">
        <f t="shared" si="0"/>
        <v>48</v>
      </c>
      <c r="N11" s="54" t="s">
        <v>21</v>
      </c>
      <c r="O11" s="26"/>
      <c r="P11" s="26"/>
      <c r="Q11" s="43"/>
      <c r="R11" s="26"/>
      <c r="S11" s="32"/>
    </row>
    <row r="12" spans="1:19" s="33" customFormat="1" ht="17.25">
      <c r="A12" s="31"/>
      <c r="B12" s="25"/>
      <c r="C12" s="24"/>
      <c r="D12" s="57" t="s">
        <v>23</v>
      </c>
      <c r="E12" s="53">
        <v>2</v>
      </c>
      <c r="F12" s="26" t="s">
        <v>13</v>
      </c>
      <c r="G12" s="48">
        <v>24.5</v>
      </c>
      <c r="H12" s="26" t="s">
        <v>13</v>
      </c>
      <c r="I12" s="48">
        <v>10</v>
      </c>
      <c r="J12" s="26"/>
      <c r="K12" s="26" t="s">
        <v>6</v>
      </c>
      <c r="L12" s="26"/>
      <c r="M12" s="48">
        <f t="shared" si="0"/>
        <v>490</v>
      </c>
      <c r="N12" s="54" t="s">
        <v>21</v>
      </c>
      <c r="O12" s="26"/>
      <c r="P12" s="26"/>
      <c r="Q12" s="43"/>
      <c r="R12" s="26"/>
      <c r="S12" s="32"/>
    </row>
    <row r="13" spans="1:19" s="33" customFormat="1" ht="17.25">
      <c r="A13" s="31"/>
      <c r="B13" s="25"/>
      <c r="C13" s="24"/>
      <c r="D13" s="57" t="s">
        <v>23</v>
      </c>
      <c r="E13" s="53">
        <v>2</v>
      </c>
      <c r="F13" s="26" t="s">
        <v>13</v>
      </c>
      <c r="G13" s="48">
        <v>3</v>
      </c>
      <c r="H13" s="26" t="s">
        <v>13</v>
      </c>
      <c r="I13" s="48">
        <v>10</v>
      </c>
      <c r="J13" s="26"/>
      <c r="K13" s="26" t="s">
        <v>6</v>
      </c>
      <c r="L13" s="26"/>
      <c r="M13" s="48">
        <f t="shared" si="0"/>
        <v>60</v>
      </c>
      <c r="N13" s="54" t="s">
        <v>21</v>
      </c>
      <c r="O13" s="26"/>
      <c r="P13" s="26"/>
      <c r="Q13" s="43"/>
      <c r="R13" s="26"/>
      <c r="S13" s="32"/>
    </row>
    <row r="14" spans="1:19" s="33" customFormat="1" ht="17.25">
      <c r="A14" s="31"/>
      <c r="B14" s="25"/>
      <c r="C14" s="24"/>
      <c r="D14" s="45"/>
      <c r="E14" s="45"/>
      <c r="F14" s="44"/>
      <c r="G14" s="44"/>
      <c r="H14" s="45"/>
      <c r="I14" s="45"/>
      <c r="J14" s="45"/>
      <c r="K14" s="45"/>
      <c r="L14" s="45"/>
      <c r="M14" s="45"/>
      <c r="N14" s="45"/>
      <c r="O14" s="26"/>
      <c r="P14" s="26"/>
      <c r="Q14" s="43"/>
      <c r="R14" s="26"/>
      <c r="S14" s="32"/>
    </row>
    <row r="15" spans="1:19" s="33" customFormat="1" ht="17.25">
      <c r="A15" s="31"/>
      <c r="B15" s="25"/>
      <c r="C15" s="36" t="s">
        <v>18</v>
      </c>
      <c r="D15" s="47">
        <f>SUM(M6:M14)</f>
        <v>1944</v>
      </c>
      <c r="E15" s="26" t="str">
        <f>N6</f>
        <v>Sft</v>
      </c>
      <c r="F15" s="26"/>
      <c r="G15" s="26"/>
      <c r="H15" s="26"/>
      <c r="I15" s="46"/>
      <c r="J15" s="49" t="s">
        <v>14</v>
      </c>
      <c r="K15" s="48">
        <v>425.84</v>
      </c>
      <c r="L15" s="26"/>
      <c r="M15" s="49" t="s">
        <v>15</v>
      </c>
      <c r="N15" s="54" t="str">
        <f>N6</f>
        <v>Sft</v>
      </c>
      <c r="O15" s="55">
        <f>IF(M15="P%",100,IF(M15="P%0",1000,1))</f>
        <v>100</v>
      </c>
      <c r="P15" s="51" t="s">
        <v>11</v>
      </c>
      <c r="Q15" s="50">
        <f>ROUND(SUM(D15*K15)/O15,0)</f>
        <v>8278</v>
      </c>
      <c r="R15" s="52" t="s">
        <v>12</v>
      </c>
      <c r="S15" s="32"/>
    </row>
    <row r="16" spans="1:19" s="33" customFormat="1" ht="17.25">
      <c r="A16" s="31"/>
      <c r="B16" s="25"/>
      <c r="C16" s="36"/>
      <c r="D16" s="47"/>
      <c r="E16" s="26"/>
      <c r="F16" s="26"/>
      <c r="G16" s="26"/>
      <c r="H16" s="26"/>
      <c r="I16" s="46"/>
      <c r="J16" s="49"/>
      <c r="K16" s="48"/>
      <c r="L16" s="26"/>
      <c r="M16" s="49"/>
      <c r="N16" s="54"/>
      <c r="O16" s="55"/>
      <c r="P16" s="51"/>
      <c r="Q16" s="50"/>
      <c r="R16" s="52"/>
      <c r="S16" s="32"/>
    </row>
    <row r="17" spans="1:19" s="33" customFormat="1" ht="37.5" customHeight="1">
      <c r="A17" s="31"/>
      <c r="B17" s="25">
        <v>2</v>
      </c>
      <c r="C17" s="24"/>
      <c r="D17" s="93" t="s">
        <v>25</v>
      </c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37"/>
      <c r="R17" s="38"/>
      <c r="S17" s="32"/>
    </row>
    <row r="18" spans="1:19" s="33" customFormat="1" ht="17.25">
      <c r="A18" s="31"/>
      <c r="B18" s="25"/>
      <c r="C18" s="24"/>
      <c r="D18" s="44"/>
      <c r="E18" s="44"/>
      <c r="F18" s="44"/>
      <c r="G18" s="44"/>
      <c r="H18" s="45"/>
      <c r="I18" s="45"/>
      <c r="J18" s="45"/>
      <c r="K18" s="45"/>
      <c r="L18" s="45"/>
      <c r="M18" s="45"/>
      <c r="N18" s="45"/>
      <c r="O18" s="35"/>
      <c r="P18" s="36"/>
      <c r="Q18" s="37"/>
      <c r="R18" s="38"/>
      <c r="S18" s="32"/>
    </row>
    <row r="19" spans="1:19" s="33" customFormat="1" ht="17.25">
      <c r="A19" s="31"/>
      <c r="B19" s="25"/>
      <c r="C19" s="24"/>
      <c r="D19" s="57" t="s">
        <v>22</v>
      </c>
      <c r="E19" s="53">
        <v>2</v>
      </c>
      <c r="F19" s="26" t="s">
        <v>13</v>
      </c>
      <c r="G19" s="48">
        <v>16</v>
      </c>
      <c r="H19" s="26" t="s">
        <v>13</v>
      </c>
      <c r="I19" s="48">
        <v>12</v>
      </c>
      <c r="J19" s="26"/>
      <c r="K19" s="26" t="s">
        <v>6</v>
      </c>
      <c r="L19" s="26"/>
      <c r="M19" s="48">
        <f>E19*G19*I19</f>
        <v>384</v>
      </c>
      <c r="N19" s="54" t="s">
        <v>21</v>
      </c>
      <c r="O19" s="26"/>
      <c r="P19" s="26"/>
      <c r="Q19" s="43"/>
      <c r="R19" s="26"/>
      <c r="S19" s="32"/>
    </row>
    <row r="20" spans="1:19" s="33" customFormat="1" ht="17.25">
      <c r="A20" s="31"/>
      <c r="B20" s="25"/>
      <c r="C20" s="24"/>
      <c r="D20" s="57" t="s">
        <v>22</v>
      </c>
      <c r="E20" s="53">
        <v>2</v>
      </c>
      <c r="F20" s="26" t="s">
        <v>13</v>
      </c>
      <c r="G20" s="48">
        <v>23</v>
      </c>
      <c r="H20" s="26" t="s">
        <v>13</v>
      </c>
      <c r="I20" s="48">
        <v>12</v>
      </c>
      <c r="J20" s="26"/>
      <c r="K20" s="26" t="s">
        <v>6</v>
      </c>
      <c r="L20" s="26"/>
      <c r="M20" s="48">
        <f t="shared" ref="M20:M26" si="1">E20*G20*I20</f>
        <v>552</v>
      </c>
      <c r="N20" s="54" t="s">
        <v>21</v>
      </c>
      <c r="O20" s="26"/>
      <c r="P20" s="26"/>
      <c r="Q20" s="43"/>
      <c r="R20" s="26"/>
      <c r="S20" s="32"/>
    </row>
    <row r="21" spans="1:19" s="33" customFormat="1" ht="17.25">
      <c r="A21" s="31"/>
      <c r="B21" s="25"/>
      <c r="C21" s="24"/>
      <c r="D21" s="57" t="s">
        <v>20</v>
      </c>
      <c r="E21" s="53">
        <v>2</v>
      </c>
      <c r="F21" s="26" t="s">
        <v>13</v>
      </c>
      <c r="G21" s="48">
        <v>6.5</v>
      </c>
      <c r="H21" s="26" t="s">
        <v>13</v>
      </c>
      <c r="I21" s="48">
        <v>10</v>
      </c>
      <c r="J21" s="26"/>
      <c r="K21" s="26" t="s">
        <v>6</v>
      </c>
      <c r="L21" s="26"/>
      <c r="M21" s="48">
        <f t="shared" si="1"/>
        <v>130</v>
      </c>
      <c r="N21" s="54" t="s">
        <v>21</v>
      </c>
      <c r="O21" s="26"/>
      <c r="P21" s="26"/>
      <c r="Q21" s="43"/>
      <c r="R21" s="26"/>
      <c r="S21" s="32"/>
    </row>
    <row r="22" spans="1:19" s="33" customFormat="1" ht="17.25">
      <c r="A22" s="31"/>
      <c r="B22" s="25"/>
      <c r="C22" s="24"/>
      <c r="D22" s="57" t="s">
        <v>20</v>
      </c>
      <c r="E22" s="53">
        <v>2</v>
      </c>
      <c r="F22" s="26" t="s">
        <v>13</v>
      </c>
      <c r="G22" s="48">
        <v>12</v>
      </c>
      <c r="H22" s="26" t="s">
        <v>13</v>
      </c>
      <c r="I22" s="48">
        <v>10</v>
      </c>
      <c r="J22" s="26"/>
      <c r="K22" s="26" t="s">
        <v>6</v>
      </c>
      <c r="L22" s="26"/>
      <c r="M22" s="48">
        <f t="shared" si="1"/>
        <v>240</v>
      </c>
      <c r="N22" s="54" t="s">
        <v>21</v>
      </c>
      <c r="O22" s="26"/>
      <c r="P22" s="26"/>
      <c r="Q22" s="43"/>
      <c r="R22" s="26"/>
      <c r="S22" s="32"/>
    </row>
    <row r="23" spans="1:19" s="33" customFormat="1" ht="17.25">
      <c r="A23" s="31"/>
      <c r="B23" s="25"/>
      <c r="C23" s="24"/>
      <c r="D23" s="57" t="s">
        <v>19</v>
      </c>
      <c r="E23" s="53">
        <v>2</v>
      </c>
      <c r="F23" s="26" t="s">
        <v>13</v>
      </c>
      <c r="G23" s="48">
        <v>5</v>
      </c>
      <c r="H23" s="26" t="s">
        <v>13</v>
      </c>
      <c r="I23" s="48">
        <v>4</v>
      </c>
      <c r="J23" s="26"/>
      <c r="K23" s="26" t="s">
        <v>6</v>
      </c>
      <c r="L23" s="26"/>
      <c r="M23" s="48">
        <f t="shared" si="1"/>
        <v>40</v>
      </c>
      <c r="N23" s="54" t="s">
        <v>21</v>
      </c>
      <c r="O23" s="26"/>
      <c r="P23" s="26"/>
      <c r="Q23" s="43"/>
      <c r="R23" s="26"/>
      <c r="S23" s="32"/>
    </row>
    <row r="24" spans="1:19" s="33" customFormat="1" ht="17.25">
      <c r="A24" s="31"/>
      <c r="B24" s="25"/>
      <c r="C24" s="24"/>
      <c r="D24" s="57" t="s">
        <v>19</v>
      </c>
      <c r="E24" s="53">
        <v>2</v>
      </c>
      <c r="F24" s="26" t="s">
        <v>13</v>
      </c>
      <c r="G24" s="48">
        <v>6</v>
      </c>
      <c r="H24" s="26" t="s">
        <v>13</v>
      </c>
      <c r="I24" s="48">
        <v>4</v>
      </c>
      <c r="J24" s="26"/>
      <c r="K24" s="26" t="s">
        <v>6</v>
      </c>
      <c r="L24" s="26"/>
      <c r="M24" s="48">
        <f t="shared" si="1"/>
        <v>48</v>
      </c>
      <c r="N24" s="54" t="s">
        <v>21</v>
      </c>
      <c r="O24" s="26"/>
      <c r="P24" s="26"/>
      <c r="Q24" s="43"/>
      <c r="R24" s="26"/>
      <c r="S24" s="32"/>
    </row>
    <row r="25" spans="1:19" s="33" customFormat="1" ht="17.25">
      <c r="A25" s="31"/>
      <c r="B25" s="25"/>
      <c r="C25" s="24"/>
      <c r="D25" s="57" t="s">
        <v>23</v>
      </c>
      <c r="E25" s="53">
        <v>2</v>
      </c>
      <c r="F25" s="26" t="s">
        <v>13</v>
      </c>
      <c r="G25" s="48">
        <v>24.5</v>
      </c>
      <c r="H25" s="26" t="s">
        <v>13</v>
      </c>
      <c r="I25" s="48">
        <v>10</v>
      </c>
      <c r="J25" s="26"/>
      <c r="K25" s="26" t="s">
        <v>6</v>
      </c>
      <c r="L25" s="26"/>
      <c r="M25" s="48">
        <f t="shared" si="1"/>
        <v>490</v>
      </c>
      <c r="N25" s="54" t="s">
        <v>21</v>
      </c>
      <c r="O25" s="26"/>
      <c r="P25" s="26"/>
      <c r="Q25" s="43"/>
      <c r="R25" s="26"/>
      <c r="S25" s="32"/>
    </row>
    <row r="26" spans="1:19" s="33" customFormat="1" ht="17.25">
      <c r="A26" s="31"/>
      <c r="B26" s="25"/>
      <c r="C26" s="24"/>
      <c r="D26" s="57" t="s">
        <v>23</v>
      </c>
      <c r="E26" s="53">
        <v>2</v>
      </c>
      <c r="F26" s="26" t="s">
        <v>13</v>
      </c>
      <c r="G26" s="48">
        <v>3</v>
      </c>
      <c r="H26" s="26" t="s">
        <v>13</v>
      </c>
      <c r="I26" s="48">
        <v>10</v>
      </c>
      <c r="J26" s="26"/>
      <c r="K26" s="26" t="s">
        <v>6</v>
      </c>
      <c r="L26" s="26"/>
      <c r="M26" s="48">
        <f t="shared" si="1"/>
        <v>60</v>
      </c>
      <c r="N26" s="54" t="s">
        <v>21</v>
      </c>
      <c r="O26" s="26"/>
      <c r="P26" s="26"/>
      <c r="Q26" s="43"/>
      <c r="R26" s="26"/>
      <c r="S26" s="32"/>
    </row>
    <row r="27" spans="1:19" s="33" customFormat="1" ht="17.25">
      <c r="A27" s="31"/>
      <c r="B27" s="25"/>
      <c r="C27" s="24"/>
      <c r="D27" s="45"/>
      <c r="E27" s="45"/>
      <c r="F27" s="44"/>
      <c r="G27" s="44"/>
      <c r="H27" s="45"/>
      <c r="I27" s="45"/>
      <c r="J27" s="45"/>
      <c r="K27" s="45"/>
      <c r="L27" s="45"/>
      <c r="M27" s="45"/>
      <c r="N27" s="45"/>
      <c r="O27" s="26"/>
      <c r="P27" s="26"/>
      <c r="Q27" s="43"/>
      <c r="R27" s="26"/>
      <c r="S27" s="32"/>
    </row>
    <row r="28" spans="1:19" s="33" customFormat="1" ht="17.25">
      <c r="A28" s="31"/>
      <c r="B28" s="25"/>
      <c r="C28" s="36" t="s">
        <v>18</v>
      </c>
      <c r="D28" s="47">
        <f>SUM(M19:M27)</f>
        <v>1944</v>
      </c>
      <c r="E28" s="26" t="str">
        <f>N19</f>
        <v>Sft</v>
      </c>
      <c r="F28" s="26"/>
      <c r="G28" s="26"/>
      <c r="H28" s="26"/>
      <c r="I28" s="46"/>
      <c r="J28" s="49" t="s">
        <v>14</v>
      </c>
      <c r="K28" s="48">
        <v>1079.6500000000001</v>
      </c>
      <c r="L28" s="26"/>
      <c r="M28" s="49" t="s">
        <v>15</v>
      </c>
      <c r="N28" s="54" t="str">
        <f>N19</f>
        <v>Sft</v>
      </c>
      <c r="O28" s="55">
        <f>IF(M28="P%",100,IF(M28="P%0",1000,1))</f>
        <v>100</v>
      </c>
      <c r="P28" s="51" t="s">
        <v>11</v>
      </c>
      <c r="Q28" s="50">
        <f>ROUND(SUM(D28*K28)/O28,0)</f>
        <v>20988</v>
      </c>
      <c r="R28" s="52" t="s">
        <v>12</v>
      </c>
      <c r="S28" s="32"/>
    </row>
    <row r="29" spans="1:19" s="33" customFormat="1" ht="17.25">
      <c r="A29" s="31"/>
      <c r="B29" s="25"/>
      <c r="C29" s="36"/>
      <c r="D29" s="47"/>
      <c r="E29" s="26"/>
      <c r="F29" s="26"/>
      <c r="G29" s="26"/>
      <c r="H29" s="26"/>
      <c r="I29" s="46"/>
      <c r="J29" s="49"/>
      <c r="K29" s="48"/>
      <c r="L29" s="26"/>
      <c r="M29" s="49"/>
      <c r="N29" s="54"/>
      <c r="O29" s="55"/>
      <c r="P29" s="51"/>
      <c r="Q29" s="50"/>
      <c r="R29" s="52"/>
      <c r="S29" s="32"/>
    </row>
    <row r="30" spans="1:19" s="33" customFormat="1" ht="88.5" customHeight="1">
      <c r="A30" s="31"/>
      <c r="B30" s="25">
        <v>3</v>
      </c>
      <c r="C30" s="24"/>
      <c r="D30" s="93" t="s">
        <v>26</v>
      </c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37"/>
      <c r="R30" s="38"/>
      <c r="S30" s="32"/>
    </row>
    <row r="31" spans="1:19" s="33" customFormat="1" ht="17.25">
      <c r="A31" s="31"/>
      <c r="B31" s="25"/>
      <c r="C31" s="24"/>
      <c r="D31" s="44"/>
      <c r="E31" s="44"/>
      <c r="F31" s="44"/>
      <c r="G31" s="44"/>
      <c r="H31" s="45"/>
      <c r="I31" s="45"/>
      <c r="J31" s="45"/>
      <c r="K31" s="45"/>
      <c r="L31" s="45"/>
      <c r="M31" s="45"/>
      <c r="N31" s="45"/>
      <c r="O31" s="35"/>
      <c r="P31" s="36"/>
      <c r="Q31" s="37"/>
      <c r="R31" s="38"/>
      <c r="S31" s="32"/>
    </row>
    <row r="32" spans="1:19" s="33" customFormat="1" ht="17.25">
      <c r="A32" s="31"/>
      <c r="B32" s="25"/>
      <c r="C32" s="24"/>
      <c r="D32" s="57" t="s">
        <v>27</v>
      </c>
      <c r="E32" s="53">
        <v>2</v>
      </c>
      <c r="F32" s="26" t="s">
        <v>13</v>
      </c>
      <c r="G32" s="48">
        <v>3.5</v>
      </c>
      <c r="H32" s="26" t="s">
        <v>13</v>
      </c>
      <c r="I32" s="48">
        <v>7</v>
      </c>
      <c r="J32" s="26"/>
      <c r="K32" s="26" t="s">
        <v>6</v>
      </c>
      <c r="L32" s="26"/>
      <c r="M32" s="48">
        <f>E32*G32*I32</f>
        <v>49</v>
      </c>
      <c r="N32" s="54" t="s">
        <v>21</v>
      </c>
      <c r="O32" s="26"/>
      <c r="P32" s="26"/>
      <c r="Q32" s="43"/>
      <c r="R32" s="26"/>
      <c r="S32" s="32"/>
    </row>
    <row r="33" spans="1:19" s="33" customFormat="1" ht="17.25">
      <c r="A33" s="31"/>
      <c r="B33" s="25"/>
      <c r="C33" s="24"/>
      <c r="D33" s="57" t="s">
        <v>27</v>
      </c>
      <c r="E33" s="53">
        <v>1</v>
      </c>
      <c r="F33" s="26" t="s">
        <v>13</v>
      </c>
      <c r="G33" s="48">
        <v>4</v>
      </c>
      <c r="H33" s="26" t="s">
        <v>13</v>
      </c>
      <c r="I33" s="48">
        <v>7</v>
      </c>
      <c r="J33" s="26"/>
      <c r="K33" s="26" t="s">
        <v>6</v>
      </c>
      <c r="L33" s="26"/>
      <c r="M33" s="48">
        <f t="shared" ref="M33:M35" si="2">E33*G33*I33</f>
        <v>28</v>
      </c>
      <c r="N33" s="54" t="s">
        <v>21</v>
      </c>
      <c r="O33" s="26"/>
      <c r="P33" s="26"/>
      <c r="Q33" s="43"/>
      <c r="R33" s="26"/>
      <c r="S33" s="32"/>
    </row>
    <row r="34" spans="1:19" s="33" customFormat="1" ht="17.25">
      <c r="A34" s="31"/>
      <c r="B34" s="25"/>
      <c r="C34" s="24"/>
      <c r="D34" s="57" t="s">
        <v>27</v>
      </c>
      <c r="E34" s="53">
        <v>1</v>
      </c>
      <c r="F34" s="26" t="s">
        <v>13</v>
      </c>
      <c r="G34" s="48">
        <v>8</v>
      </c>
      <c r="H34" s="26" t="s">
        <v>13</v>
      </c>
      <c r="I34" s="48">
        <v>6</v>
      </c>
      <c r="J34" s="26"/>
      <c r="K34" s="26" t="s">
        <v>6</v>
      </c>
      <c r="L34" s="26"/>
      <c r="M34" s="48">
        <f t="shared" si="2"/>
        <v>48</v>
      </c>
      <c r="N34" s="54" t="s">
        <v>21</v>
      </c>
      <c r="O34" s="26"/>
      <c r="P34" s="26"/>
      <c r="Q34" s="43"/>
      <c r="R34" s="26"/>
      <c r="S34" s="32"/>
    </row>
    <row r="35" spans="1:19" s="33" customFormat="1" ht="17.25">
      <c r="A35" s="31"/>
      <c r="B35" s="25"/>
      <c r="C35" s="24"/>
      <c r="D35" s="57" t="s">
        <v>29</v>
      </c>
      <c r="E35" s="53">
        <v>1</v>
      </c>
      <c r="F35" s="26" t="s">
        <v>13</v>
      </c>
      <c r="G35" s="48">
        <v>3.5</v>
      </c>
      <c r="H35" s="26" t="s">
        <v>13</v>
      </c>
      <c r="I35" s="48">
        <v>6</v>
      </c>
      <c r="J35" s="26"/>
      <c r="K35" s="26" t="s">
        <v>6</v>
      </c>
      <c r="L35" s="26"/>
      <c r="M35" s="48">
        <f t="shared" si="2"/>
        <v>21</v>
      </c>
      <c r="N35" s="54" t="s">
        <v>21</v>
      </c>
      <c r="O35" s="26"/>
      <c r="P35" s="26"/>
      <c r="Q35" s="43"/>
      <c r="R35" s="26"/>
      <c r="S35" s="32"/>
    </row>
    <row r="36" spans="1:19" s="33" customFormat="1" ht="17.25">
      <c r="A36" s="31"/>
      <c r="B36" s="25"/>
      <c r="C36" s="24"/>
      <c r="D36" s="45"/>
      <c r="E36" s="45"/>
      <c r="F36" s="44"/>
      <c r="G36" s="44"/>
      <c r="H36" s="45"/>
      <c r="I36" s="45"/>
      <c r="J36" s="45"/>
      <c r="K36" s="45"/>
      <c r="L36" s="45"/>
      <c r="M36" s="45"/>
      <c r="N36" s="45"/>
      <c r="O36" s="26"/>
      <c r="P36" s="26"/>
      <c r="Q36" s="43"/>
      <c r="R36" s="26"/>
      <c r="S36" s="32"/>
    </row>
    <row r="37" spans="1:19" s="33" customFormat="1" ht="17.25">
      <c r="A37" s="31"/>
      <c r="B37" s="25"/>
      <c r="C37" s="36" t="s">
        <v>18</v>
      </c>
      <c r="D37" s="47">
        <f>SUM(M32:M36)</f>
        <v>146</v>
      </c>
      <c r="E37" s="26" t="str">
        <f>N32</f>
        <v>Sft</v>
      </c>
      <c r="F37" s="26"/>
      <c r="G37" s="26"/>
      <c r="H37" s="26"/>
      <c r="I37" s="46"/>
      <c r="J37" s="49" t="s">
        <v>14</v>
      </c>
      <c r="K37" s="48">
        <v>1647.69</v>
      </c>
      <c r="L37" s="26"/>
      <c r="M37" s="49" t="s">
        <v>30</v>
      </c>
      <c r="N37" s="54" t="str">
        <f>N32</f>
        <v>Sft</v>
      </c>
      <c r="O37" s="55">
        <f>IF(M37="P%",100,IF(M37="P%0",1000,1))</f>
        <v>1</v>
      </c>
      <c r="P37" s="51" t="s">
        <v>11</v>
      </c>
      <c r="Q37" s="50">
        <f>ROUND(SUM(D37*K37)/O37,0)</f>
        <v>240563</v>
      </c>
      <c r="R37" s="52" t="s">
        <v>12</v>
      </c>
      <c r="S37" s="32"/>
    </row>
    <row r="38" spans="1:19" s="33" customFormat="1" ht="17.25">
      <c r="A38" s="31"/>
      <c r="B38" s="25"/>
      <c r="C38" s="36"/>
      <c r="D38" s="47"/>
      <c r="E38" s="26"/>
      <c r="F38" s="26"/>
      <c r="G38" s="26"/>
      <c r="H38" s="26"/>
      <c r="I38" s="46"/>
      <c r="J38" s="49"/>
      <c r="K38" s="48"/>
      <c r="L38" s="26"/>
      <c r="M38" s="49"/>
      <c r="N38" s="54"/>
      <c r="O38" s="55"/>
      <c r="P38" s="51"/>
      <c r="Q38" s="50"/>
      <c r="R38" s="52"/>
      <c r="S38" s="32"/>
    </row>
    <row r="39" spans="1:19" s="33" customFormat="1" ht="17.25">
      <c r="A39" s="31"/>
      <c r="B39" s="25"/>
      <c r="C39" s="36"/>
      <c r="D39" s="47"/>
      <c r="E39" s="26"/>
      <c r="F39" s="26"/>
      <c r="G39" s="26"/>
      <c r="H39" s="26"/>
      <c r="I39" s="46"/>
      <c r="J39" s="49"/>
      <c r="K39" s="48"/>
      <c r="L39" s="26"/>
      <c r="M39" s="49"/>
      <c r="N39" s="54"/>
      <c r="O39" s="55"/>
      <c r="P39" s="51"/>
      <c r="Q39" s="50"/>
      <c r="R39" s="52"/>
      <c r="S39" s="32"/>
    </row>
    <row r="40" spans="1:19" s="33" customFormat="1" ht="40.5" customHeight="1">
      <c r="A40" s="31"/>
      <c r="B40" s="25">
        <v>4</v>
      </c>
      <c r="C40" s="24"/>
      <c r="D40" s="93" t="s">
        <v>48</v>
      </c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37"/>
      <c r="R40" s="38"/>
      <c r="S40" s="32"/>
    </row>
    <row r="41" spans="1:19" s="33" customFormat="1" ht="17.25">
      <c r="A41" s="31"/>
      <c r="B41" s="25"/>
      <c r="C41" s="24"/>
      <c r="D41" s="44"/>
      <c r="E41" s="44"/>
      <c r="F41" s="44"/>
      <c r="G41" s="44"/>
      <c r="H41" s="45"/>
      <c r="I41" s="45"/>
      <c r="J41" s="45"/>
      <c r="K41" s="45"/>
      <c r="L41" s="45"/>
      <c r="M41" s="45"/>
      <c r="N41" s="45"/>
      <c r="O41" s="35"/>
      <c r="P41" s="36"/>
      <c r="Q41" s="37"/>
      <c r="R41" s="38"/>
      <c r="S41" s="32"/>
    </row>
    <row r="42" spans="1:19" s="33" customFormat="1" ht="17.25">
      <c r="A42" s="31"/>
      <c r="B42" s="25"/>
      <c r="C42" s="24"/>
      <c r="D42" s="57" t="s">
        <v>49</v>
      </c>
      <c r="E42" s="53">
        <v>1</v>
      </c>
      <c r="F42" s="26" t="s">
        <v>13</v>
      </c>
      <c r="G42" s="48">
        <v>12</v>
      </c>
      <c r="H42" s="26"/>
      <c r="I42" s="48"/>
      <c r="J42" s="26"/>
      <c r="K42" s="26" t="s">
        <v>6</v>
      </c>
      <c r="L42" s="26"/>
      <c r="M42" s="48">
        <f>E42*G42</f>
        <v>12</v>
      </c>
      <c r="N42" s="54" t="s">
        <v>33</v>
      </c>
      <c r="O42" s="26"/>
      <c r="P42" s="26"/>
      <c r="Q42" s="43"/>
      <c r="R42" s="26"/>
      <c r="S42" s="32"/>
    </row>
    <row r="43" spans="1:19" s="33" customFormat="1" ht="17.25">
      <c r="A43" s="31"/>
      <c r="B43" s="25"/>
      <c r="C43" s="24"/>
      <c r="D43" s="45"/>
      <c r="E43" s="45"/>
      <c r="F43" s="44"/>
      <c r="G43" s="44"/>
      <c r="H43" s="45"/>
      <c r="I43" s="45"/>
      <c r="J43" s="45"/>
      <c r="K43" s="45"/>
      <c r="L43" s="45"/>
      <c r="M43" s="45"/>
      <c r="N43" s="45"/>
      <c r="O43" s="26"/>
      <c r="P43" s="26"/>
      <c r="Q43" s="43"/>
      <c r="R43" s="26"/>
      <c r="S43" s="32"/>
    </row>
    <row r="44" spans="1:19" s="33" customFormat="1" ht="17.25">
      <c r="A44" s="31"/>
      <c r="B44" s="25"/>
      <c r="C44" s="36" t="s">
        <v>18</v>
      </c>
      <c r="D44" s="47">
        <f>SUM(M42:M43)</f>
        <v>12</v>
      </c>
      <c r="E44" s="26" t="str">
        <f>N42</f>
        <v>Nos.</v>
      </c>
      <c r="F44" s="26"/>
      <c r="G44" s="26"/>
      <c r="H44" s="26"/>
      <c r="I44" s="46"/>
      <c r="J44" s="49" t="s">
        <v>14</v>
      </c>
      <c r="K44" s="48">
        <v>5600</v>
      </c>
      <c r="L44" s="26"/>
      <c r="M44" s="49" t="s">
        <v>30</v>
      </c>
      <c r="N44" s="54" t="str">
        <f>N42</f>
        <v>Nos.</v>
      </c>
      <c r="O44" s="55">
        <f>IF(M44="P%",100,IF(M44="P%0",1000,1))</f>
        <v>1</v>
      </c>
      <c r="P44" s="51" t="s">
        <v>11</v>
      </c>
      <c r="Q44" s="50">
        <f>ROUND(SUM(D44*K44)/O44,0)</f>
        <v>67200</v>
      </c>
      <c r="R44" s="52" t="s">
        <v>12</v>
      </c>
      <c r="S44" s="32"/>
    </row>
    <row r="45" spans="1:19" s="33" customFormat="1" ht="17.25">
      <c r="A45" s="31"/>
      <c r="B45" s="25"/>
      <c r="C45" s="36"/>
      <c r="D45" s="47"/>
      <c r="E45" s="26"/>
      <c r="F45" s="26"/>
      <c r="G45" s="26"/>
      <c r="H45" s="26"/>
      <c r="I45" s="46"/>
      <c r="J45" s="49"/>
      <c r="K45" s="48"/>
      <c r="L45" s="26"/>
      <c r="M45" s="49"/>
      <c r="N45" s="54"/>
      <c r="O45" s="55"/>
      <c r="P45" s="51"/>
      <c r="Q45" s="50"/>
      <c r="R45" s="52"/>
      <c r="S45" s="32"/>
    </row>
    <row r="46" spans="1:19" s="33" customFormat="1" ht="36" customHeight="1">
      <c r="A46" s="31"/>
      <c r="B46" s="25">
        <v>5</v>
      </c>
      <c r="C46" s="24"/>
      <c r="D46" s="93" t="s">
        <v>31</v>
      </c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37"/>
      <c r="R46" s="38"/>
      <c r="S46" s="32"/>
    </row>
    <row r="47" spans="1:19" s="33" customFormat="1" ht="17.25">
      <c r="A47" s="31"/>
      <c r="B47" s="25"/>
      <c r="C47" s="24"/>
      <c r="D47" s="44"/>
      <c r="E47" s="44"/>
      <c r="F47" s="44"/>
      <c r="G47" s="44"/>
      <c r="H47" s="45"/>
      <c r="I47" s="45"/>
      <c r="J47" s="45"/>
      <c r="K47" s="45"/>
      <c r="L47" s="45"/>
      <c r="M47" s="45"/>
      <c r="N47" s="45"/>
      <c r="O47" s="35"/>
      <c r="P47" s="36"/>
      <c r="Q47" s="37"/>
      <c r="R47" s="38"/>
      <c r="S47" s="32"/>
    </row>
    <row r="48" spans="1:19" s="33" customFormat="1" ht="17.25">
      <c r="A48" s="31"/>
      <c r="B48" s="25"/>
      <c r="C48" s="24"/>
      <c r="D48" s="57" t="s">
        <v>32</v>
      </c>
      <c r="E48" s="53">
        <v>1</v>
      </c>
      <c r="F48" s="26" t="s">
        <v>13</v>
      </c>
      <c r="G48" s="48">
        <v>45</v>
      </c>
      <c r="H48" s="26"/>
      <c r="I48" s="48"/>
      <c r="J48" s="26"/>
      <c r="K48" s="26" t="s">
        <v>6</v>
      </c>
      <c r="L48" s="26"/>
      <c r="M48" s="48">
        <f>E48*G48</f>
        <v>45</v>
      </c>
      <c r="N48" s="54" t="s">
        <v>33</v>
      </c>
      <c r="O48" s="26"/>
      <c r="P48" s="26"/>
      <c r="Q48" s="43"/>
      <c r="R48" s="26"/>
      <c r="S48" s="32"/>
    </row>
    <row r="49" spans="1:19" s="33" customFormat="1" ht="17.25">
      <c r="A49" s="31"/>
      <c r="B49" s="25"/>
      <c r="C49" s="24"/>
      <c r="D49" s="45"/>
      <c r="E49" s="45"/>
      <c r="F49" s="44"/>
      <c r="G49" s="44"/>
      <c r="H49" s="45"/>
      <c r="I49" s="45"/>
      <c r="J49" s="45"/>
      <c r="K49" s="45"/>
      <c r="L49" s="45"/>
      <c r="M49" s="45"/>
      <c r="N49" s="45"/>
      <c r="O49" s="26"/>
      <c r="P49" s="26"/>
      <c r="Q49" s="43"/>
      <c r="R49" s="26"/>
      <c r="S49" s="32"/>
    </row>
    <row r="50" spans="1:19" s="33" customFormat="1" ht="17.25">
      <c r="A50" s="31"/>
      <c r="B50" s="25"/>
      <c r="C50" s="36" t="s">
        <v>18</v>
      </c>
      <c r="D50" s="47">
        <f>SUM(M48:M49)</f>
        <v>45</v>
      </c>
      <c r="E50" s="26" t="str">
        <f>N48</f>
        <v>Nos.</v>
      </c>
      <c r="F50" s="26"/>
      <c r="G50" s="26"/>
      <c r="H50" s="26"/>
      <c r="I50" s="46"/>
      <c r="J50" s="49" t="s">
        <v>14</v>
      </c>
      <c r="K50" s="48">
        <v>685</v>
      </c>
      <c r="L50" s="26"/>
      <c r="M50" s="49" t="s">
        <v>30</v>
      </c>
      <c r="N50" s="54" t="str">
        <f>N48</f>
        <v>Nos.</v>
      </c>
      <c r="O50" s="55">
        <f>IF(M50="P%",100,IF(M50="P%0",1000,1))</f>
        <v>1</v>
      </c>
      <c r="P50" s="51" t="s">
        <v>11</v>
      </c>
      <c r="Q50" s="50">
        <f>ROUND(SUM(D50*K50)/O50,0)</f>
        <v>30825</v>
      </c>
      <c r="R50" s="52" t="s">
        <v>12</v>
      </c>
      <c r="S50" s="32"/>
    </row>
    <row r="51" spans="1:19" s="33" customFormat="1" ht="17.25">
      <c r="A51" s="31"/>
      <c r="B51" s="25"/>
      <c r="C51" s="36"/>
      <c r="D51" s="47"/>
      <c r="E51" s="26"/>
      <c r="F51" s="26"/>
      <c r="G51" s="26"/>
      <c r="H51" s="26"/>
      <c r="I51" s="46"/>
      <c r="J51" s="49"/>
      <c r="K51" s="48"/>
      <c r="L51" s="26"/>
      <c r="M51" s="49"/>
      <c r="N51" s="54"/>
      <c r="O51" s="55"/>
      <c r="P51" s="51"/>
      <c r="Q51" s="50"/>
      <c r="R51" s="52"/>
      <c r="S51" s="32"/>
    </row>
    <row r="52" spans="1:19" s="33" customFormat="1" ht="57" customHeight="1">
      <c r="A52" s="31"/>
      <c r="B52" s="25">
        <v>6</v>
      </c>
      <c r="C52" s="24"/>
      <c r="D52" s="93" t="s">
        <v>50</v>
      </c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37"/>
      <c r="R52" s="38"/>
      <c r="S52" s="32"/>
    </row>
    <row r="53" spans="1:19" s="33" customFormat="1" ht="17.25">
      <c r="A53" s="31"/>
      <c r="B53" s="25"/>
      <c r="C53" s="24"/>
      <c r="D53" s="44"/>
      <c r="E53" s="44"/>
      <c r="F53" s="44"/>
      <c r="G53" s="44"/>
      <c r="H53" s="45"/>
      <c r="I53" s="45"/>
      <c r="J53" s="45"/>
      <c r="K53" s="45"/>
      <c r="L53" s="45"/>
      <c r="M53" s="45"/>
      <c r="N53" s="45"/>
      <c r="O53" s="35"/>
      <c r="P53" s="36"/>
      <c r="Q53" s="37"/>
      <c r="R53" s="38"/>
      <c r="S53" s="32"/>
    </row>
    <row r="54" spans="1:19" s="33" customFormat="1" ht="17.25">
      <c r="A54" s="31"/>
      <c r="B54" s="25"/>
      <c r="C54" s="24"/>
      <c r="D54" s="57"/>
      <c r="E54" s="53">
        <v>1</v>
      </c>
      <c r="F54" s="26" t="s">
        <v>13</v>
      </c>
      <c r="G54" s="48">
        <v>82</v>
      </c>
      <c r="H54" s="26"/>
      <c r="I54" s="48"/>
      <c r="J54" s="26"/>
      <c r="K54" s="26" t="s">
        <v>6</v>
      </c>
      <c r="L54" s="26"/>
      <c r="M54" s="48">
        <f>E54*G54</f>
        <v>82</v>
      </c>
      <c r="N54" s="54" t="s">
        <v>51</v>
      </c>
      <c r="O54" s="26"/>
      <c r="P54" s="26"/>
      <c r="Q54" s="43"/>
      <c r="R54" s="26"/>
      <c r="S54" s="32"/>
    </row>
    <row r="55" spans="1:19" s="33" customFormat="1" ht="17.25">
      <c r="A55" s="31"/>
      <c r="B55" s="25"/>
      <c r="C55" s="24"/>
      <c r="D55" s="45"/>
      <c r="E55" s="45"/>
      <c r="F55" s="44"/>
      <c r="G55" s="44"/>
      <c r="H55" s="45"/>
      <c r="I55" s="45"/>
      <c r="J55" s="45"/>
      <c r="K55" s="45"/>
      <c r="L55" s="45"/>
      <c r="M55" s="45"/>
      <c r="N55" s="45"/>
      <c r="O55" s="26"/>
      <c r="P55" s="26"/>
      <c r="Q55" s="43"/>
      <c r="R55" s="26"/>
      <c r="S55" s="32"/>
    </row>
    <row r="56" spans="1:19" s="33" customFormat="1" ht="17.25">
      <c r="A56" s="31"/>
      <c r="B56" s="25"/>
      <c r="C56" s="36" t="s">
        <v>18</v>
      </c>
      <c r="D56" s="47">
        <f>SUM(M54:M55)</f>
        <v>82</v>
      </c>
      <c r="E56" s="26" t="str">
        <f>N54</f>
        <v>Point</v>
      </c>
      <c r="F56" s="26"/>
      <c r="G56" s="26"/>
      <c r="H56" s="26"/>
      <c r="I56" s="46"/>
      <c r="J56" s="49" t="s">
        <v>14</v>
      </c>
      <c r="K56" s="48">
        <v>910</v>
      </c>
      <c r="L56" s="26"/>
      <c r="M56" s="49" t="s">
        <v>30</v>
      </c>
      <c r="N56" s="54" t="str">
        <f>N54</f>
        <v>Point</v>
      </c>
      <c r="O56" s="55">
        <f>IF(M56="P%",100,IF(M56="P%0",1000,1))</f>
        <v>1</v>
      </c>
      <c r="P56" s="51" t="s">
        <v>11</v>
      </c>
      <c r="Q56" s="50">
        <f>ROUND(SUM(D56*K56)/O56,0)</f>
        <v>74620</v>
      </c>
      <c r="R56" s="52" t="s">
        <v>12</v>
      </c>
      <c r="S56" s="32"/>
    </row>
    <row r="57" spans="1:19" s="33" customFormat="1" ht="17.25">
      <c r="A57" s="31"/>
      <c r="B57" s="25"/>
      <c r="C57" s="36"/>
      <c r="D57" s="47"/>
      <c r="E57" s="26"/>
      <c r="F57" s="26"/>
      <c r="G57" s="26"/>
      <c r="H57" s="26"/>
      <c r="I57" s="46"/>
      <c r="J57" s="49"/>
      <c r="K57" s="48"/>
      <c r="L57" s="26"/>
      <c r="M57" s="49"/>
      <c r="N57" s="54"/>
      <c r="O57" s="55"/>
      <c r="P57" s="51"/>
      <c r="Q57" s="50"/>
      <c r="R57" s="52"/>
      <c r="S57" s="32"/>
    </row>
    <row r="58" spans="1:19" s="33" customFormat="1" ht="57" customHeight="1">
      <c r="A58" s="31"/>
      <c r="B58" s="25">
        <v>7</v>
      </c>
      <c r="C58" s="24"/>
      <c r="D58" s="93" t="s">
        <v>52</v>
      </c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37"/>
      <c r="R58" s="38"/>
      <c r="S58" s="32"/>
    </row>
    <row r="59" spans="1:19" s="33" customFormat="1" ht="17.25">
      <c r="A59" s="31"/>
      <c r="B59" s="25"/>
      <c r="C59" s="24"/>
      <c r="D59" s="44"/>
      <c r="E59" s="44"/>
      <c r="F59" s="44"/>
      <c r="G59" s="44"/>
      <c r="H59" s="45"/>
      <c r="I59" s="45"/>
      <c r="J59" s="45"/>
      <c r="K59" s="45"/>
      <c r="L59" s="45"/>
      <c r="M59" s="45"/>
      <c r="N59" s="45"/>
      <c r="O59" s="35"/>
      <c r="P59" s="36"/>
      <c r="Q59" s="37"/>
      <c r="R59" s="38"/>
      <c r="S59" s="32"/>
    </row>
    <row r="60" spans="1:19" s="33" customFormat="1" ht="17.25">
      <c r="A60" s="31"/>
      <c r="B60" s="25"/>
      <c r="C60" s="24"/>
      <c r="D60" s="57"/>
      <c r="E60" s="53">
        <v>1</v>
      </c>
      <c r="F60" s="26" t="s">
        <v>13</v>
      </c>
      <c r="G60" s="48">
        <v>6</v>
      </c>
      <c r="H60" s="26"/>
      <c r="I60" s="48"/>
      <c r="J60" s="26"/>
      <c r="K60" s="26" t="s">
        <v>6</v>
      </c>
      <c r="L60" s="26"/>
      <c r="M60" s="48">
        <f>E60*G60</f>
        <v>6</v>
      </c>
      <c r="N60" s="54" t="s">
        <v>51</v>
      </c>
      <c r="O60" s="26"/>
      <c r="P60" s="26"/>
      <c r="Q60" s="43"/>
      <c r="R60" s="26"/>
      <c r="S60" s="32"/>
    </row>
    <row r="61" spans="1:19" s="33" customFormat="1" ht="17.25">
      <c r="A61" s="31"/>
      <c r="B61" s="25"/>
      <c r="C61" s="24"/>
      <c r="D61" s="45"/>
      <c r="E61" s="45"/>
      <c r="F61" s="44"/>
      <c r="G61" s="44"/>
      <c r="H61" s="45"/>
      <c r="I61" s="45"/>
      <c r="J61" s="45"/>
      <c r="K61" s="45"/>
      <c r="L61" s="45"/>
      <c r="M61" s="45"/>
      <c r="N61" s="45"/>
      <c r="O61" s="26"/>
      <c r="P61" s="26"/>
      <c r="Q61" s="43"/>
      <c r="R61" s="26"/>
      <c r="S61" s="32"/>
    </row>
    <row r="62" spans="1:19" s="33" customFormat="1" ht="17.25">
      <c r="A62" s="31"/>
      <c r="B62" s="25"/>
      <c r="C62" s="36" t="s">
        <v>18</v>
      </c>
      <c r="D62" s="47">
        <f>SUM(M60:M61)</f>
        <v>6</v>
      </c>
      <c r="E62" s="26" t="str">
        <f>N60</f>
        <v>Point</v>
      </c>
      <c r="F62" s="26"/>
      <c r="G62" s="26"/>
      <c r="H62" s="26"/>
      <c r="I62" s="46"/>
      <c r="J62" s="49" t="s">
        <v>14</v>
      </c>
      <c r="K62" s="48">
        <v>742</v>
      </c>
      <c r="L62" s="26"/>
      <c r="M62" s="49" t="s">
        <v>30</v>
      </c>
      <c r="N62" s="54" t="str">
        <f>N60</f>
        <v>Point</v>
      </c>
      <c r="O62" s="55">
        <f>IF(M62="P%",100,IF(M62="P%0",1000,1))</f>
        <v>1</v>
      </c>
      <c r="P62" s="51" t="s">
        <v>11</v>
      </c>
      <c r="Q62" s="50">
        <f>ROUND(SUM(D62*K62)/O62,0)</f>
        <v>4452</v>
      </c>
      <c r="R62" s="52" t="s">
        <v>12</v>
      </c>
      <c r="S62" s="32"/>
    </row>
    <row r="63" spans="1:19" s="33" customFormat="1" ht="17.25">
      <c r="A63" s="31"/>
      <c r="B63" s="25"/>
      <c r="C63" s="36"/>
      <c r="D63" s="47"/>
      <c r="E63" s="26"/>
      <c r="F63" s="26"/>
      <c r="G63" s="26"/>
      <c r="H63" s="26"/>
      <c r="I63" s="46"/>
      <c r="J63" s="49"/>
      <c r="K63" s="48"/>
      <c r="L63" s="26"/>
      <c r="M63" s="49"/>
      <c r="N63" s="54"/>
      <c r="O63" s="55"/>
      <c r="P63" s="51"/>
      <c r="Q63" s="50"/>
      <c r="R63" s="52"/>
      <c r="S63" s="32"/>
    </row>
    <row r="64" spans="1:19" s="33" customFormat="1" ht="57" customHeight="1">
      <c r="A64" s="31"/>
      <c r="B64" s="25">
        <v>8</v>
      </c>
      <c r="C64" s="24"/>
      <c r="D64" s="93" t="s">
        <v>53</v>
      </c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37"/>
      <c r="R64" s="38"/>
      <c r="S64" s="32"/>
    </row>
    <row r="65" spans="1:19" s="33" customFormat="1" ht="17.25">
      <c r="A65" s="31"/>
      <c r="B65" s="25"/>
      <c r="C65" s="24"/>
      <c r="D65" s="44"/>
      <c r="E65" s="44"/>
      <c r="F65" s="44"/>
      <c r="G65" s="44"/>
      <c r="H65" s="45"/>
      <c r="I65" s="45"/>
      <c r="J65" s="45"/>
      <c r="K65" s="45"/>
      <c r="L65" s="45"/>
      <c r="M65" s="45"/>
      <c r="N65" s="45"/>
      <c r="O65" s="35"/>
      <c r="P65" s="36"/>
      <c r="Q65" s="37"/>
      <c r="R65" s="38"/>
      <c r="S65" s="32"/>
    </row>
    <row r="66" spans="1:19" s="33" customFormat="1" ht="17.25">
      <c r="A66" s="31"/>
      <c r="B66" s="25"/>
      <c r="C66" s="24"/>
      <c r="D66" s="57"/>
      <c r="E66" s="53">
        <v>1</v>
      </c>
      <c r="F66" s="26" t="s">
        <v>13</v>
      </c>
      <c r="G66" s="48">
        <v>2</v>
      </c>
      <c r="H66" s="26"/>
      <c r="I66" s="48"/>
      <c r="J66" s="26"/>
      <c r="K66" s="26" t="s">
        <v>6</v>
      </c>
      <c r="L66" s="26"/>
      <c r="M66" s="48">
        <f>E66*G66</f>
        <v>2</v>
      </c>
      <c r="N66" s="54" t="s">
        <v>51</v>
      </c>
      <c r="O66" s="26"/>
      <c r="P66" s="26"/>
      <c r="Q66" s="43"/>
      <c r="R66" s="26"/>
      <c r="S66" s="32"/>
    </row>
    <row r="67" spans="1:19" s="33" customFormat="1" ht="17.25">
      <c r="A67" s="31"/>
      <c r="B67" s="25"/>
      <c r="C67" s="24"/>
      <c r="D67" s="45"/>
      <c r="E67" s="45"/>
      <c r="F67" s="44"/>
      <c r="G67" s="44"/>
      <c r="H67" s="45"/>
      <c r="I67" s="45"/>
      <c r="J67" s="45"/>
      <c r="K67" s="45"/>
      <c r="L67" s="45"/>
      <c r="M67" s="45"/>
      <c r="N67" s="45"/>
      <c r="O67" s="26"/>
      <c r="P67" s="26"/>
      <c r="Q67" s="43"/>
      <c r="R67" s="26"/>
      <c r="S67" s="32"/>
    </row>
    <row r="68" spans="1:19" s="33" customFormat="1" ht="17.25">
      <c r="A68" s="31"/>
      <c r="B68" s="25"/>
      <c r="C68" s="36" t="s">
        <v>18</v>
      </c>
      <c r="D68" s="47">
        <f>SUM(M66:M67)</f>
        <v>2</v>
      </c>
      <c r="E68" s="26" t="str">
        <f>N66</f>
        <v>Point</v>
      </c>
      <c r="F68" s="26"/>
      <c r="G68" s="26"/>
      <c r="H68" s="26"/>
      <c r="I68" s="46"/>
      <c r="J68" s="49" t="s">
        <v>14</v>
      </c>
      <c r="K68" s="48">
        <v>1590</v>
      </c>
      <c r="L68" s="26"/>
      <c r="M68" s="49" t="s">
        <v>30</v>
      </c>
      <c r="N68" s="54" t="str">
        <f>N66</f>
        <v>Point</v>
      </c>
      <c r="O68" s="55">
        <f>IF(M68="P%",100,IF(M68="P%0",1000,1))</f>
        <v>1</v>
      </c>
      <c r="P68" s="51" t="s">
        <v>11</v>
      </c>
      <c r="Q68" s="50">
        <f>ROUND(SUM(D68*K68)/O68,0)</f>
        <v>3180</v>
      </c>
      <c r="R68" s="52" t="s">
        <v>12</v>
      </c>
      <c r="S68" s="32"/>
    </row>
    <row r="69" spans="1:19" s="33" customFormat="1" ht="17.25">
      <c r="A69" s="31"/>
      <c r="B69" s="25"/>
      <c r="C69" s="36"/>
      <c r="D69" s="47"/>
      <c r="E69" s="26"/>
      <c r="F69" s="26"/>
      <c r="G69" s="26"/>
      <c r="H69" s="26"/>
      <c r="I69" s="46"/>
      <c r="J69" s="49"/>
      <c r="K69" s="48"/>
      <c r="L69" s="26"/>
      <c r="M69" s="49"/>
      <c r="N69" s="54"/>
      <c r="O69" s="55"/>
      <c r="P69" s="51"/>
      <c r="Q69" s="50"/>
      <c r="R69" s="52"/>
      <c r="S69" s="32"/>
    </row>
    <row r="70" spans="1:19" s="33" customFormat="1" ht="57" customHeight="1">
      <c r="A70" s="31"/>
      <c r="B70" s="25">
        <v>9</v>
      </c>
      <c r="C70" s="24"/>
      <c r="D70" s="93" t="s">
        <v>54</v>
      </c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37"/>
      <c r="R70" s="38"/>
      <c r="S70" s="32"/>
    </row>
    <row r="71" spans="1:19" s="33" customFormat="1" ht="17.25">
      <c r="A71" s="31"/>
      <c r="B71" s="25"/>
      <c r="C71" s="24"/>
      <c r="D71" s="44"/>
      <c r="E71" s="44"/>
      <c r="F71" s="44"/>
      <c r="G71" s="44"/>
      <c r="H71" s="45"/>
      <c r="I71" s="45"/>
      <c r="J71" s="45"/>
      <c r="K71" s="45"/>
      <c r="L71" s="45"/>
      <c r="M71" s="45"/>
      <c r="N71" s="45"/>
      <c r="O71" s="35"/>
      <c r="P71" s="36"/>
      <c r="Q71" s="37"/>
      <c r="R71" s="38"/>
      <c r="S71" s="32"/>
    </row>
    <row r="72" spans="1:19" s="33" customFormat="1" ht="17.25">
      <c r="A72" s="31"/>
      <c r="B72" s="25"/>
      <c r="C72" s="24"/>
      <c r="D72" s="57"/>
      <c r="E72" s="53">
        <v>1</v>
      </c>
      <c r="F72" s="26" t="s">
        <v>13</v>
      </c>
      <c r="G72" s="48">
        <v>2</v>
      </c>
      <c r="H72" s="26"/>
      <c r="I72" s="48"/>
      <c r="J72" s="26"/>
      <c r="K72" s="26" t="s">
        <v>6</v>
      </c>
      <c r="L72" s="26"/>
      <c r="M72" s="48">
        <f>E72*G72</f>
        <v>2</v>
      </c>
      <c r="N72" s="54" t="s">
        <v>21</v>
      </c>
      <c r="O72" s="26"/>
      <c r="P72" s="26"/>
      <c r="Q72" s="43"/>
      <c r="R72" s="26"/>
      <c r="S72" s="32"/>
    </row>
    <row r="73" spans="1:19" s="33" customFormat="1" ht="17.25">
      <c r="A73" s="31"/>
      <c r="B73" s="25"/>
      <c r="C73" s="24"/>
      <c r="D73" s="45"/>
      <c r="E73" s="45"/>
      <c r="F73" s="44"/>
      <c r="G73" s="44"/>
      <c r="H73" s="45"/>
      <c r="I73" s="45"/>
      <c r="J73" s="45"/>
      <c r="K73" s="45"/>
      <c r="L73" s="45"/>
      <c r="M73" s="45"/>
      <c r="N73" s="45"/>
      <c r="O73" s="26"/>
      <c r="P73" s="26"/>
      <c r="Q73" s="43"/>
      <c r="R73" s="26"/>
      <c r="S73" s="32"/>
    </row>
    <row r="74" spans="1:19" s="33" customFormat="1" ht="17.25">
      <c r="A74" s="31"/>
      <c r="B74" s="25"/>
      <c r="C74" s="36" t="s">
        <v>18</v>
      </c>
      <c r="D74" s="47">
        <v>1608</v>
      </c>
      <c r="E74" s="26" t="str">
        <f>N72</f>
        <v>Sft</v>
      </c>
      <c r="F74" s="26"/>
      <c r="G74" s="26"/>
      <c r="H74" s="26"/>
      <c r="I74" s="46"/>
      <c r="J74" s="49" t="s">
        <v>14</v>
      </c>
      <c r="K74" s="48">
        <v>190</v>
      </c>
      <c r="L74" s="26"/>
      <c r="M74" s="49" t="s">
        <v>30</v>
      </c>
      <c r="N74" s="54" t="str">
        <f>N72</f>
        <v>Sft</v>
      </c>
      <c r="O74" s="55">
        <f>IF(M74="P%",100,IF(M74="P%0",1000,1))</f>
        <v>1</v>
      </c>
      <c r="P74" s="51" t="s">
        <v>11</v>
      </c>
      <c r="Q74" s="50">
        <f>ROUND(SUM(D74*K74)/O74,0)</f>
        <v>305520</v>
      </c>
      <c r="R74" s="52" t="s">
        <v>12</v>
      </c>
      <c r="S74" s="32"/>
    </row>
    <row r="75" spans="1:19" s="33" customFormat="1" ht="17.25">
      <c r="A75" s="31"/>
      <c r="B75" s="25"/>
      <c r="C75" s="36"/>
      <c r="D75" s="47"/>
      <c r="E75" s="26"/>
      <c r="F75" s="26"/>
      <c r="G75" s="26"/>
      <c r="H75" s="26"/>
      <c r="I75" s="46"/>
      <c r="J75" s="49"/>
      <c r="K75" s="48"/>
      <c r="L75" s="26"/>
      <c r="M75" s="49"/>
      <c r="N75" s="54"/>
      <c r="O75" s="55"/>
      <c r="P75" s="51"/>
      <c r="Q75" s="50"/>
      <c r="R75" s="52"/>
      <c r="S75" s="32"/>
    </row>
    <row r="76" spans="1:19" s="33" customFormat="1" ht="57" customHeight="1">
      <c r="A76" s="24"/>
      <c r="B76" s="25">
        <v>10</v>
      </c>
      <c r="C76" s="24"/>
      <c r="D76" s="93" t="s">
        <v>55</v>
      </c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37"/>
      <c r="R76" s="38"/>
      <c r="S76" s="24"/>
    </row>
    <row r="77" spans="1:19" s="33" customFormat="1" ht="17.25">
      <c r="A77" s="24"/>
      <c r="B77" s="25"/>
      <c r="C77" s="24"/>
      <c r="D77" s="44"/>
      <c r="E77" s="44"/>
      <c r="F77" s="44"/>
      <c r="G77" s="44"/>
      <c r="H77" s="45"/>
      <c r="I77" s="45"/>
      <c r="J77" s="45"/>
      <c r="K77" s="45"/>
      <c r="L77" s="45"/>
      <c r="M77" s="45"/>
      <c r="N77" s="45"/>
      <c r="O77" s="35"/>
      <c r="P77" s="36"/>
      <c r="Q77" s="37"/>
      <c r="R77" s="38"/>
      <c r="S77" s="24"/>
    </row>
    <row r="78" spans="1:19" s="33" customFormat="1" ht="17.25">
      <c r="A78" s="24"/>
      <c r="B78" s="25"/>
      <c r="C78" s="24"/>
      <c r="D78" s="53" t="s">
        <v>56</v>
      </c>
      <c r="E78" s="53">
        <v>1</v>
      </c>
      <c r="F78" s="26" t="s">
        <v>13</v>
      </c>
      <c r="G78" s="48">
        <v>5.5</v>
      </c>
      <c r="H78" s="26" t="s">
        <v>13</v>
      </c>
      <c r="I78" s="48">
        <v>8</v>
      </c>
      <c r="J78" s="26"/>
      <c r="K78" s="26" t="s">
        <v>6</v>
      </c>
      <c r="L78" s="26"/>
      <c r="M78" s="48">
        <f>E78*G78*I78</f>
        <v>44</v>
      </c>
      <c r="N78" s="54" t="s">
        <v>21</v>
      </c>
      <c r="O78" s="26"/>
      <c r="P78" s="26"/>
      <c r="Q78" s="43"/>
      <c r="R78" s="26"/>
      <c r="S78" s="24"/>
    </row>
    <row r="79" spans="1:19" s="33" customFormat="1" ht="17.25">
      <c r="A79" s="24"/>
      <c r="B79" s="25"/>
      <c r="C79" s="24"/>
      <c r="D79" s="53" t="s">
        <v>34</v>
      </c>
      <c r="E79" s="53">
        <v>2</v>
      </c>
      <c r="F79" s="26" t="s">
        <v>13</v>
      </c>
      <c r="G79" s="48">
        <v>6</v>
      </c>
      <c r="H79" s="26" t="s">
        <v>13</v>
      </c>
      <c r="I79" s="48">
        <v>8</v>
      </c>
      <c r="J79" s="26"/>
      <c r="K79" s="26" t="s">
        <v>6</v>
      </c>
      <c r="L79" s="26"/>
      <c r="M79" s="48">
        <f t="shared" ref="M79:M80" si="3">E79*G79*I79</f>
        <v>96</v>
      </c>
      <c r="N79" s="54" t="s">
        <v>21</v>
      </c>
      <c r="O79" s="26"/>
      <c r="P79" s="26"/>
      <c r="Q79" s="43"/>
      <c r="R79" s="26"/>
      <c r="S79" s="24"/>
    </row>
    <row r="80" spans="1:19" s="33" customFormat="1" ht="17.25">
      <c r="A80" s="24"/>
      <c r="B80" s="25"/>
      <c r="C80" s="24"/>
      <c r="D80" s="53" t="s">
        <v>28</v>
      </c>
      <c r="E80" s="53">
        <v>1</v>
      </c>
      <c r="F80" s="26" t="s">
        <v>13</v>
      </c>
      <c r="G80" s="48">
        <v>5</v>
      </c>
      <c r="H80" s="26" t="s">
        <v>13</v>
      </c>
      <c r="I80" s="48">
        <v>8</v>
      </c>
      <c r="J80" s="26"/>
      <c r="K80" s="26" t="s">
        <v>6</v>
      </c>
      <c r="L80" s="26"/>
      <c r="M80" s="48">
        <f t="shared" si="3"/>
        <v>40</v>
      </c>
      <c r="N80" s="54" t="s">
        <v>21</v>
      </c>
      <c r="O80" s="26"/>
      <c r="P80" s="26"/>
      <c r="Q80" s="43"/>
      <c r="R80" s="26"/>
      <c r="S80" s="24"/>
    </row>
    <row r="81" spans="1:19" s="33" customFormat="1" ht="17.25">
      <c r="A81" s="24"/>
      <c r="B81" s="25"/>
      <c r="C81" s="24"/>
      <c r="D81" s="45"/>
      <c r="E81" s="45"/>
      <c r="F81" s="44"/>
      <c r="G81" s="44"/>
      <c r="H81" s="45"/>
      <c r="I81" s="45"/>
      <c r="J81" s="45"/>
      <c r="K81" s="45"/>
      <c r="L81" s="45"/>
      <c r="M81" s="45"/>
      <c r="N81" s="45"/>
      <c r="O81" s="26"/>
      <c r="P81" s="26"/>
      <c r="Q81" s="43"/>
      <c r="R81" s="26"/>
      <c r="S81" s="24"/>
    </row>
    <row r="82" spans="1:19" s="33" customFormat="1" ht="17.25">
      <c r="A82" s="24"/>
      <c r="B82" s="25"/>
      <c r="C82" s="36" t="s">
        <v>18</v>
      </c>
      <c r="D82" s="48">
        <v>432</v>
      </c>
      <c r="E82" s="26" t="str">
        <f>N78</f>
        <v>Sft</v>
      </c>
      <c r="F82" s="26"/>
      <c r="G82" s="26"/>
      <c r="H82" s="26"/>
      <c r="I82" s="46"/>
      <c r="J82" s="49" t="s">
        <v>14</v>
      </c>
      <c r="K82" s="48">
        <v>250</v>
      </c>
      <c r="L82" s="26"/>
      <c r="M82" s="49" t="s">
        <v>30</v>
      </c>
      <c r="N82" s="54" t="str">
        <f>N78</f>
        <v>Sft</v>
      </c>
      <c r="O82" s="55">
        <f>IF(M82="P%",100,IF(M82="P%0",1000,1))</f>
        <v>1</v>
      </c>
      <c r="P82" s="51" t="s">
        <v>11</v>
      </c>
      <c r="Q82" s="50">
        <f>ROUND(SUM(D82*K82)/O82,0)</f>
        <v>108000</v>
      </c>
      <c r="R82" s="52" t="s">
        <v>12</v>
      </c>
      <c r="S82" s="24"/>
    </row>
    <row r="83" spans="1:19" s="33" customFormat="1" ht="17.25">
      <c r="A83" s="31"/>
      <c r="B83" s="25"/>
      <c r="C83" s="36"/>
      <c r="D83" s="47"/>
      <c r="E83" s="26"/>
      <c r="F83" s="26"/>
      <c r="G83" s="26"/>
      <c r="H83" s="26"/>
      <c r="I83" s="46"/>
      <c r="J83" s="49"/>
      <c r="K83" s="48"/>
      <c r="L83" s="26"/>
      <c r="M83" s="49"/>
      <c r="N83" s="54"/>
      <c r="O83" s="55"/>
      <c r="P83" s="51"/>
      <c r="Q83" s="50"/>
      <c r="R83" s="52"/>
      <c r="S83" s="32"/>
    </row>
    <row r="84" spans="1:19" s="33" customFormat="1" ht="18" thickBot="1">
      <c r="A84" s="31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32"/>
    </row>
    <row r="85" spans="1:19" s="33" customFormat="1" ht="18.75" thickTop="1" thickBot="1">
      <c r="A85" s="31"/>
      <c r="B85" s="24"/>
      <c r="C85" s="24"/>
      <c r="D85" s="34"/>
      <c r="E85" s="34"/>
      <c r="F85" s="34"/>
      <c r="G85" s="34"/>
      <c r="H85" s="24"/>
      <c r="I85" s="24"/>
      <c r="J85" s="24"/>
      <c r="K85" s="24"/>
      <c r="L85" s="24"/>
      <c r="M85" s="24"/>
      <c r="N85" s="39" t="s">
        <v>7</v>
      </c>
      <c r="O85" s="39"/>
      <c r="P85" s="40" t="s">
        <v>11</v>
      </c>
      <c r="Q85" s="41">
        <f>SUM(Q40:Q84)</f>
        <v>593797</v>
      </c>
      <c r="R85" s="42" t="s">
        <v>12</v>
      </c>
      <c r="S85" s="32"/>
    </row>
    <row r="86" spans="1:19" s="33" customFormat="1" ht="18.75" thickTop="1" thickBot="1">
      <c r="A86" s="31"/>
      <c r="B86" s="24"/>
      <c r="C86" s="24"/>
      <c r="D86" s="34"/>
      <c r="E86" s="24" t="s">
        <v>36</v>
      </c>
      <c r="F86" s="34"/>
      <c r="G86" s="34"/>
      <c r="H86" s="24"/>
      <c r="I86" s="24"/>
      <c r="J86" s="24"/>
      <c r="L86" s="24"/>
      <c r="M86" s="24"/>
      <c r="N86" s="39"/>
      <c r="O86" s="39"/>
      <c r="P86" s="40" t="s">
        <v>11</v>
      </c>
      <c r="Q86" s="41">
        <v>62939</v>
      </c>
      <c r="R86" s="42"/>
      <c r="S86" s="32"/>
    </row>
    <row r="87" spans="1:19" s="33" customFormat="1" ht="18.75" thickTop="1" thickBot="1">
      <c r="A87" s="31"/>
      <c r="B87" s="24"/>
      <c r="C87" s="24"/>
      <c r="D87" s="34"/>
      <c r="E87" s="24"/>
      <c r="F87" s="34"/>
      <c r="G87" s="34"/>
      <c r="H87" s="24"/>
      <c r="I87" s="24"/>
      <c r="J87" s="24"/>
      <c r="L87" s="24"/>
      <c r="M87" s="24"/>
      <c r="N87" s="39" t="s">
        <v>7</v>
      </c>
      <c r="O87" s="39"/>
      <c r="P87" s="40" t="s">
        <v>11</v>
      </c>
      <c r="Q87" s="41">
        <f>SUM(Q85:Q86)</f>
        <v>656736</v>
      </c>
      <c r="R87" s="42" t="s">
        <v>12</v>
      </c>
      <c r="S87" s="32"/>
    </row>
    <row r="88" spans="1:19" s="33" customFormat="1" ht="18.75" thickTop="1" thickBot="1">
      <c r="A88" s="31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39" t="s">
        <v>16</v>
      </c>
      <c r="O88" s="39"/>
      <c r="P88" s="40" t="s">
        <v>11</v>
      </c>
      <c r="Q88" s="41">
        <v>999700</v>
      </c>
      <c r="R88" s="42" t="s">
        <v>12</v>
      </c>
      <c r="S88" s="32"/>
    </row>
    <row r="89" spans="1:19" s="33" customFormat="1" ht="18" thickTop="1">
      <c r="A89" s="31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32"/>
    </row>
    <row r="90" spans="1:19" s="33" customFormat="1" ht="17.25">
      <c r="A90" s="31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32"/>
    </row>
    <row r="91" spans="1:19" s="33" customFormat="1" ht="17.25">
      <c r="A91" s="31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32"/>
    </row>
    <row r="92" spans="1:19" ht="17.25">
      <c r="A92" s="4"/>
      <c r="B92" s="24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6"/>
    </row>
    <row r="93" spans="1:19" ht="17.25">
      <c r="A93" s="4"/>
      <c r="B93" s="5"/>
      <c r="C93" s="5"/>
      <c r="D93" s="25" t="s">
        <v>8</v>
      </c>
      <c r="E93" s="25"/>
      <c r="F93" s="25"/>
      <c r="G93" s="25"/>
      <c r="N93" s="5"/>
      <c r="O93" s="5"/>
      <c r="P93" s="5"/>
      <c r="Q93" s="25" t="s">
        <v>9</v>
      </c>
      <c r="R93" s="5"/>
      <c r="S93" s="6"/>
    </row>
    <row r="94" spans="1:19" ht="17.25">
      <c r="A94" s="4"/>
      <c r="B94" s="5"/>
      <c r="C94" s="5"/>
      <c r="D94" s="26" t="s">
        <v>10</v>
      </c>
      <c r="E94" s="26"/>
      <c r="F94" s="26"/>
      <c r="G94" s="26"/>
      <c r="N94" s="5"/>
      <c r="O94" s="5"/>
      <c r="P94" s="5"/>
      <c r="Q94" s="26" t="s">
        <v>10</v>
      </c>
      <c r="R94" s="5"/>
      <c r="S94" s="6"/>
    </row>
    <row r="95" spans="1:19">
      <c r="A95" s="4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6"/>
    </row>
    <row r="96" spans="1:19" ht="15.75" thickBot="1">
      <c r="A96" s="10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2"/>
    </row>
    <row r="97" ht="15.75" thickTop="1"/>
  </sheetData>
  <mergeCells count="11">
    <mergeCell ref="D58:P58"/>
    <mergeCell ref="D64:P64"/>
    <mergeCell ref="D70:P70"/>
    <mergeCell ref="D76:P76"/>
    <mergeCell ref="B2:R2"/>
    <mergeCell ref="D40:P40"/>
    <mergeCell ref="D4:P4"/>
    <mergeCell ref="D30:P30"/>
    <mergeCell ref="D46:P46"/>
    <mergeCell ref="D17:P17"/>
    <mergeCell ref="D52:P52"/>
  </mergeCells>
  <printOptions horizontalCentered="1"/>
  <pageMargins left="0.25" right="0.25" top="0.55000000000000004" bottom="0.45" header="0.3" footer="0.3"/>
  <pageSetup paperSize="9" scale="90" fitToHeight="0" orientation="portrait" r:id="rId1"/>
  <headerFooter>
    <oddHeader>&amp;C&amp;"-,Bold"DISTRICT COUNCIL THATTA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F27"/>
  <sheetViews>
    <sheetView zoomScale="130" zoomScaleNormal="130" workbookViewId="0">
      <selection activeCell="A4" sqref="A4:F4"/>
    </sheetView>
  </sheetViews>
  <sheetFormatPr defaultRowHeight="18.75"/>
  <cols>
    <col min="1" max="1" width="6.28515625" style="58" customWidth="1"/>
    <col min="2" max="2" width="48.28515625" style="58" customWidth="1"/>
    <col min="3" max="3" width="13.5703125" style="58" bestFit="1" customWidth="1"/>
    <col min="4" max="4" width="12" style="58" bestFit="1" customWidth="1"/>
    <col min="5" max="5" width="9.7109375" style="58" customWidth="1"/>
    <col min="6" max="6" width="14.140625" style="58" customWidth="1"/>
    <col min="7" max="16384" width="9.140625" style="58"/>
  </cols>
  <sheetData>
    <row r="1" spans="1:6" ht="31.5">
      <c r="A1" s="94" t="s">
        <v>10</v>
      </c>
      <c r="B1" s="94"/>
      <c r="C1" s="94"/>
      <c r="D1" s="94"/>
      <c r="E1" s="94"/>
      <c r="F1" s="94"/>
    </row>
    <row r="3" spans="1:6" ht="64.5" customHeight="1">
      <c r="A3" s="95" t="str">
        <f>Desciption!B2</f>
        <v>RENOVATION OF COUNCIL HALL, DISTRICT COUNCIL THATTA</v>
      </c>
      <c r="B3" s="95"/>
      <c r="C3" s="95"/>
      <c r="D3" s="95"/>
      <c r="E3" s="95"/>
      <c r="F3" s="95"/>
    </row>
    <row r="4" spans="1:6" ht="27.75" customHeight="1">
      <c r="A4" s="96" t="s">
        <v>37</v>
      </c>
      <c r="B4" s="96"/>
      <c r="C4" s="96"/>
      <c r="D4" s="96"/>
      <c r="E4" s="96"/>
      <c r="F4" s="96"/>
    </row>
    <row r="5" spans="1:6">
      <c r="A5" s="59" t="s">
        <v>38</v>
      </c>
      <c r="B5" s="59" t="s">
        <v>39</v>
      </c>
      <c r="C5" s="59" t="s">
        <v>40</v>
      </c>
      <c r="D5" s="59" t="s">
        <v>41</v>
      </c>
      <c r="E5" s="59" t="s">
        <v>42</v>
      </c>
      <c r="F5" s="59" t="s">
        <v>43</v>
      </c>
    </row>
    <row r="6" spans="1:6" s="64" customFormat="1" ht="37.5">
      <c r="A6" s="60">
        <v>1</v>
      </c>
      <c r="B6" s="61" t="str">
        <f>Desciption!D4</f>
        <v>White wash in (Two Coats)
(CS-1 No. 266, P.53)</v>
      </c>
      <c r="C6" s="62">
        <v>1600</v>
      </c>
      <c r="D6" s="62">
        <v>425.84</v>
      </c>
      <c r="E6" s="61" t="s">
        <v>57</v>
      </c>
      <c r="F6" s="63">
        <v>6813</v>
      </c>
    </row>
    <row r="7" spans="1:6" s="64" customFormat="1" ht="37.5">
      <c r="A7" s="60">
        <v>2</v>
      </c>
      <c r="B7" s="61" t="str">
        <f>Desciption!D17</f>
        <v>Distempring (Three Coats)
(CS-1 No. 24, P.53)</v>
      </c>
      <c r="C7" s="62">
        <v>1600</v>
      </c>
      <c r="D7" s="62">
        <v>1079.6500000000001</v>
      </c>
      <c r="E7" s="61" t="s">
        <v>57</v>
      </c>
      <c r="F7" s="63">
        <v>17274</v>
      </c>
    </row>
    <row r="8" spans="1:6" s="64" customFormat="1" ht="150">
      <c r="A8" s="60">
        <v>3</v>
      </c>
      <c r="B8" s="61" t="str">
        <f>Desciption!D30</f>
        <v>Supply &amp; Fixing in Position Aluminum Chennels framing for sliding windows &amp; verntilators of Akop made with 5mm thick tinked glass glazzing (Belgium) &amp; Aluminum fly screen i/c handles stoppers &amp; locking arrangments etc complete dewx model. (Bronze)
(CS-1 No. 24, P.53)</v>
      </c>
      <c r="C8" s="62">
        <v>180</v>
      </c>
      <c r="D8" s="62">
        <v>1647.69</v>
      </c>
      <c r="E8" s="61" t="s">
        <v>58</v>
      </c>
      <c r="F8" s="63">
        <v>296584</v>
      </c>
    </row>
    <row r="9" spans="1:6" s="64" customFormat="1" ht="56.25">
      <c r="A9" s="60">
        <v>4</v>
      </c>
      <c r="B9" s="61" t="str">
        <f>Desciption!D40</f>
        <v>Providing &amp; Installing Ceiling Fan of Pak made or equalant in Hall
(M.R)</v>
      </c>
      <c r="C9" s="62">
        <v>12</v>
      </c>
      <c r="D9" s="62">
        <v>5600</v>
      </c>
      <c r="E9" s="61" t="s">
        <v>35</v>
      </c>
      <c r="F9" s="63">
        <v>67200</v>
      </c>
    </row>
    <row r="10" spans="1:6" s="64" customFormat="1" ht="56.25">
      <c r="A10" s="60">
        <v>5</v>
      </c>
      <c r="B10" s="61" t="str">
        <f>Desciption!D46</f>
        <v>Providing &amp; Fixing LED lights different Watts 
(M.R)</v>
      </c>
      <c r="C10" s="62">
        <v>70</v>
      </c>
      <c r="D10" s="62">
        <v>1200</v>
      </c>
      <c r="E10" s="61" t="s">
        <v>35</v>
      </c>
      <c r="F10" s="63">
        <v>84000</v>
      </c>
    </row>
    <row r="11" spans="1:6" s="64" customFormat="1" ht="75">
      <c r="A11" s="60">
        <v>6</v>
      </c>
      <c r="B11" s="61" t="str">
        <f>Desciption!D52</f>
        <v>Wiring for Light or fan point with 3/029 PVC insulated wire in 20mm (3/4') channel pati of surface as required.
(E: Sch: P-15, I-129)</v>
      </c>
      <c r="C11" s="62">
        <v>82</v>
      </c>
      <c r="D11" s="62">
        <v>910</v>
      </c>
      <c r="E11" s="61" t="s">
        <v>59</v>
      </c>
      <c r="F11" s="63">
        <v>74620</v>
      </c>
    </row>
    <row r="12" spans="1:6" s="64" customFormat="1" ht="75">
      <c r="A12" s="60">
        <v>7</v>
      </c>
      <c r="B12" s="61" t="str">
        <f>Desciption!D58</f>
        <v>Wiring for plug point with 3/029 PVC insulated wire in 20mm (3/4') channel pati of surface as required.
(E: Sch: P-15, I-130)</v>
      </c>
      <c r="C12" s="62">
        <v>6</v>
      </c>
      <c r="D12" s="62">
        <v>742</v>
      </c>
      <c r="E12" s="61" t="s">
        <v>59</v>
      </c>
      <c r="F12" s="63">
        <v>4452</v>
      </c>
    </row>
    <row r="13" spans="1:6" s="64" customFormat="1" ht="75">
      <c r="A13" s="60">
        <v>8</v>
      </c>
      <c r="B13" s="61" t="str">
        <f>Desciption!D64</f>
        <v>Wiring for bell point with 3/029 PVC insulated wire in 20mm (3/4') channel pati of surface as required.
(E: Sch: P-15, I-131)</v>
      </c>
      <c r="C13" s="62">
        <v>2</v>
      </c>
      <c r="D13" s="62">
        <v>1590</v>
      </c>
      <c r="E13" s="61" t="s">
        <v>59</v>
      </c>
      <c r="F13" s="63">
        <v>3180</v>
      </c>
    </row>
    <row r="14" spans="1:6" s="64" customFormat="1" ht="75">
      <c r="A14" s="60">
        <v>9</v>
      </c>
      <c r="B14" s="61" t="str">
        <f>Desciption!D70</f>
        <v>Providing &amp; Fixing of Carpet standard pattern i/c transportation of site of work. (Council Hall &amp; Stage) etc complete
(M.R)</v>
      </c>
      <c r="C14" s="62">
        <v>1608</v>
      </c>
      <c r="D14" s="62">
        <v>190</v>
      </c>
      <c r="E14" s="61" t="s">
        <v>58</v>
      </c>
      <c r="F14" s="63">
        <v>305520</v>
      </c>
    </row>
    <row r="15" spans="1:6" s="64" customFormat="1" ht="75">
      <c r="A15" s="60">
        <v>10</v>
      </c>
      <c r="B15" s="61" t="str">
        <f>Desciption!D76</f>
        <v>Providing &amp; Fixing of Windows &amp; Doors (Parda) of standard quality &amp; design approved by Engineer.
(MR)</v>
      </c>
      <c r="C15" s="62">
        <v>432</v>
      </c>
      <c r="D15" s="62">
        <v>250</v>
      </c>
      <c r="E15" s="61" t="s">
        <v>58</v>
      </c>
      <c r="F15" s="63">
        <v>108000</v>
      </c>
    </row>
    <row r="16" spans="1:6" ht="27.75" customHeight="1">
      <c r="A16" s="97" t="s">
        <v>44</v>
      </c>
      <c r="B16" s="98"/>
      <c r="C16" s="98"/>
      <c r="D16" s="98"/>
      <c r="E16" s="99"/>
      <c r="F16" s="65">
        <f>SUM(F6:F15)</f>
        <v>967643</v>
      </c>
    </row>
    <row r="18" spans="1:6">
      <c r="B18" s="66" t="s">
        <v>45</v>
      </c>
    </row>
    <row r="20" spans="1:6">
      <c r="A20" s="67" t="s">
        <v>46</v>
      </c>
    </row>
    <row r="21" spans="1:6">
      <c r="A21" s="67"/>
      <c r="B21" s="68"/>
      <c r="C21" s="68"/>
      <c r="D21" s="68"/>
      <c r="E21" s="68"/>
      <c r="F21" s="68"/>
    </row>
    <row r="22" spans="1:6">
      <c r="A22" s="67"/>
    </row>
    <row r="23" spans="1:6">
      <c r="B23" s="69"/>
      <c r="E23" s="69"/>
    </row>
    <row r="24" spans="1:6">
      <c r="B24" s="70"/>
      <c r="E24" s="70"/>
    </row>
    <row r="25" spans="1:6">
      <c r="E25" s="25" t="s">
        <v>9</v>
      </c>
    </row>
    <row r="26" spans="1:6">
      <c r="A26" s="71"/>
      <c r="E26" s="26" t="s">
        <v>10</v>
      </c>
    </row>
    <row r="27" spans="1:6">
      <c r="B27" s="69" t="s">
        <v>47</v>
      </c>
    </row>
  </sheetData>
  <mergeCells count="4">
    <mergeCell ref="A1:F1"/>
    <mergeCell ref="A3:F3"/>
    <mergeCell ref="A4:F4"/>
    <mergeCell ref="A16:E16"/>
  </mergeCells>
  <pageMargins left="0.49" right="0.47" top="0.7" bottom="0.75" header="0.3" footer="0.3"/>
  <pageSetup paperSize="9" scale="8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C26"/>
  <sheetViews>
    <sheetView tabSelected="1" topLeftCell="A13" workbookViewId="0">
      <selection activeCell="B21" sqref="B21"/>
    </sheetView>
  </sheetViews>
  <sheetFormatPr defaultRowHeight="18.75"/>
  <cols>
    <col min="1" max="1" width="6.28515625" style="58" customWidth="1"/>
    <col min="2" max="2" width="48.140625" style="58" customWidth="1"/>
    <col min="3" max="3" width="46.5703125" style="58" customWidth="1"/>
    <col min="4" max="16384" width="9.140625" style="58"/>
  </cols>
  <sheetData>
    <row r="1" spans="1:3" ht="31.5">
      <c r="A1" s="94" t="s">
        <v>10</v>
      </c>
      <c r="B1" s="94"/>
      <c r="C1" s="94"/>
    </row>
    <row r="2" spans="1:3">
      <c r="A2" s="58">
        <v>7</v>
      </c>
    </row>
    <row r="3" spans="1:3" ht="29.25" customHeight="1">
      <c r="A3" s="102" t="s">
        <v>62</v>
      </c>
      <c r="B3" s="102"/>
      <c r="C3" s="102"/>
    </row>
    <row r="4" spans="1:3" ht="54" customHeight="1">
      <c r="A4" s="103" t="s">
        <v>63</v>
      </c>
      <c r="B4" s="103"/>
      <c r="C4" s="103"/>
    </row>
    <row r="5" spans="1:3" s="75" customFormat="1" ht="28.5" customHeight="1">
      <c r="A5" s="72" t="s">
        <v>64</v>
      </c>
      <c r="B5" s="73" t="s">
        <v>65</v>
      </c>
      <c r="C5" s="74" t="s">
        <v>66</v>
      </c>
    </row>
    <row r="6" spans="1:3" s="75" customFormat="1" ht="57" customHeight="1">
      <c r="A6" s="72" t="s">
        <v>67</v>
      </c>
      <c r="B6" s="73" t="s">
        <v>68</v>
      </c>
      <c r="C6" s="76" t="str">
        <f>Desciption!B2</f>
        <v>RENOVATION OF COUNCIL HALL, DISTRICT COUNCIL THATTA</v>
      </c>
    </row>
    <row r="7" spans="1:3" s="75" customFormat="1" ht="37.5">
      <c r="A7" s="72" t="s">
        <v>69</v>
      </c>
      <c r="B7" s="77" t="s">
        <v>70</v>
      </c>
      <c r="C7" s="76" t="s">
        <v>71</v>
      </c>
    </row>
    <row r="8" spans="1:3" s="75" customFormat="1" ht="29.25" customHeight="1">
      <c r="A8" s="72" t="s">
        <v>72</v>
      </c>
      <c r="B8" s="77" t="s">
        <v>73</v>
      </c>
      <c r="C8" s="78" t="str">
        <f>Desciption!Q88&amp;"/="</f>
        <v>999700/=</v>
      </c>
    </row>
    <row r="9" spans="1:3" s="75" customFormat="1" ht="27.75" customHeight="1">
      <c r="A9" s="72" t="s">
        <v>74</v>
      </c>
      <c r="B9" s="77" t="s">
        <v>75</v>
      </c>
      <c r="C9" s="76" t="s">
        <v>97</v>
      </c>
    </row>
    <row r="10" spans="1:3" s="75" customFormat="1">
      <c r="A10" s="100" t="s">
        <v>76</v>
      </c>
      <c r="B10" s="104" t="s">
        <v>77</v>
      </c>
      <c r="C10" s="79" t="s">
        <v>78</v>
      </c>
    </row>
    <row r="11" spans="1:3" s="75" customFormat="1">
      <c r="A11" s="100"/>
      <c r="B11" s="104"/>
      <c r="C11" s="80" t="s">
        <v>79</v>
      </c>
    </row>
    <row r="12" spans="1:3" s="75" customFormat="1">
      <c r="A12" s="100" t="s">
        <v>80</v>
      </c>
      <c r="B12" s="104" t="s">
        <v>81</v>
      </c>
      <c r="C12" s="81"/>
    </row>
    <row r="13" spans="1:3" s="75" customFormat="1" ht="37.5">
      <c r="A13" s="100"/>
      <c r="B13" s="104"/>
      <c r="C13" s="80" t="s">
        <v>82</v>
      </c>
    </row>
    <row r="14" spans="1:3" s="75" customFormat="1" ht="30.75" customHeight="1">
      <c r="A14" s="72" t="s">
        <v>83</v>
      </c>
      <c r="B14" s="77" t="s">
        <v>84</v>
      </c>
      <c r="C14" s="76" t="s">
        <v>85</v>
      </c>
    </row>
    <row r="15" spans="1:3" s="75" customFormat="1" ht="34.5">
      <c r="A15" s="72" t="s">
        <v>86</v>
      </c>
      <c r="B15" s="73" t="s">
        <v>87</v>
      </c>
      <c r="C15" s="76" t="s">
        <v>98</v>
      </c>
    </row>
    <row r="16" spans="1:3" s="75" customFormat="1" ht="56.25">
      <c r="A16" s="72" t="s">
        <v>88</v>
      </c>
      <c r="B16" s="73" t="s">
        <v>89</v>
      </c>
      <c r="C16" s="76" t="s">
        <v>99</v>
      </c>
    </row>
    <row r="17" spans="1:3" s="75" customFormat="1" ht="34.5">
      <c r="A17" s="72" t="s">
        <v>90</v>
      </c>
      <c r="B17" s="73" t="s">
        <v>91</v>
      </c>
      <c r="C17" s="76" t="s">
        <v>92</v>
      </c>
    </row>
    <row r="18" spans="1:3" s="75" customFormat="1">
      <c r="A18" s="100" t="s">
        <v>93</v>
      </c>
      <c r="B18" s="101" t="s">
        <v>94</v>
      </c>
      <c r="C18" s="82" t="s">
        <v>95</v>
      </c>
    </row>
    <row r="19" spans="1:3" s="75" customFormat="1" ht="56.25">
      <c r="A19" s="100"/>
      <c r="B19" s="101"/>
      <c r="C19" s="83" t="s">
        <v>96</v>
      </c>
    </row>
    <row r="20" spans="1:3" s="75" customFormat="1">
      <c r="A20" s="72"/>
      <c r="B20" s="84"/>
      <c r="C20" s="85"/>
    </row>
    <row r="25" spans="1:3">
      <c r="C25" s="25" t="s">
        <v>9</v>
      </c>
    </row>
    <row r="26" spans="1:3">
      <c r="A26" s="71"/>
      <c r="C26" s="26" t="s">
        <v>10</v>
      </c>
    </row>
  </sheetData>
  <mergeCells count="9">
    <mergeCell ref="A18:A19"/>
    <mergeCell ref="B18:B19"/>
    <mergeCell ref="A1:C1"/>
    <mergeCell ref="A3:C3"/>
    <mergeCell ref="A4:C4"/>
    <mergeCell ref="A10:A11"/>
    <mergeCell ref="B10:B11"/>
    <mergeCell ref="A12:A13"/>
    <mergeCell ref="B12:B13"/>
  </mergeCells>
  <pageMargins left="0.49" right="0.47" top="0.2" bottom="0.25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Title Page</vt:lpstr>
      <vt:lpstr>Abstract</vt:lpstr>
      <vt:lpstr>Desciption</vt:lpstr>
      <vt:lpstr>Schedule (B)</vt:lpstr>
      <vt:lpstr>BIDDING DATA</vt:lpstr>
      <vt:lpstr>Abstract!Print_Area</vt:lpstr>
      <vt:lpstr>Desciption!Print_Area</vt:lpstr>
      <vt:lpstr>'Schedule (B)'!Print_Titles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Ali Computers</cp:lastModifiedBy>
  <cp:lastPrinted>2017-12-20T10:54:39Z</cp:lastPrinted>
  <dcterms:created xsi:type="dcterms:W3CDTF">2017-11-27T09:24:11Z</dcterms:created>
  <dcterms:modified xsi:type="dcterms:W3CDTF">2018-01-09T17:48:57Z</dcterms:modified>
</cp:coreProperties>
</file>