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600" windowHeight="7755" tabRatio="878"/>
  </bookViews>
  <sheets>
    <sheet name="Abstract" sheetId="2" r:id="rId1"/>
    <sheet name="A=Foundation M-Buil" sheetId="4" r:id="rId2"/>
    <sheet name="B=Ground floor " sheetId="5" r:id="rId3"/>
    <sheet name="C= Firrst floor" sheetId="6" r:id="rId4"/>
    <sheet name="D=Water supply" sheetId="7" r:id="rId5"/>
    <sheet name="Sheet1" sheetId="8" r:id="rId6"/>
  </sheets>
  <definedNames>
    <definedName name="_xlnm.Print_Area" localSheetId="4">'D=Water supply'!$A$1:$S$123</definedName>
    <definedName name="_xlnm.Print_Titles" localSheetId="1">'A=Foundation M-Buil'!$4:$4</definedName>
    <definedName name="_xlnm.Print_Titles" localSheetId="2">'B=Ground floor '!$4:$4</definedName>
    <definedName name="_xlnm.Print_Titles" localSheetId="3">'C= Firrst floor'!$4:$4</definedName>
    <definedName name="_xlnm.Print_Titles" localSheetId="4">'D=Water supply'!$4:$4</definedName>
  </definedNames>
  <calcPr calcId="145621"/>
</workbook>
</file>

<file path=xl/calcChain.xml><?xml version="1.0" encoding="utf-8"?>
<calcChain xmlns="http://schemas.openxmlformats.org/spreadsheetml/2006/main">
  <c r="P10" i="2" l="1"/>
  <c r="S58" i="5" l="1"/>
  <c r="S37" i="5"/>
  <c r="S72" i="7"/>
  <c r="S70" i="7"/>
  <c r="S59" i="7"/>
  <c r="S57" i="7"/>
  <c r="S32" i="6" l="1"/>
  <c r="S67" i="6"/>
  <c r="S59" i="6" l="1"/>
  <c r="S63" i="4" l="1"/>
  <c r="S61" i="4" l="1"/>
  <c r="E111" i="7" l="1"/>
  <c r="E110" i="7"/>
  <c r="S101" i="7"/>
  <c r="S97" i="7"/>
  <c r="S95" i="7"/>
  <c r="S93" i="7"/>
  <c r="S91" i="7"/>
  <c r="S89" i="7"/>
  <c r="S87" i="7"/>
  <c r="S105" i="7"/>
  <c r="S106" i="7" s="1"/>
  <c r="Q110" i="7" s="1"/>
  <c r="S81" i="7"/>
  <c r="S79" i="7"/>
  <c r="S68" i="7"/>
  <c r="S67" i="7"/>
  <c r="S65" i="7"/>
  <c r="S63" i="7"/>
  <c r="S62" i="7"/>
  <c r="S61" i="7"/>
  <c r="S55" i="7"/>
  <c r="S53" i="7"/>
  <c r="S51" i="7"/>
  <c r="S49" i="7"/>
  <c r="S47" i="7"/>
  <c r="S46" i="7"/>
  <c r="S42" i="7"/>
  <c r="S41" i="7"/>
  <c r="S40" i="7"/>
  <c r="S39" i="7"/>
  <c r="S38" i="7"/>
  <c r="S36" i="7"/>
  <c r="S34" i="7"/>
  <c r="S32" i="7"/>
  <c r="S30" i="7"/>
  <c r="O29" i="7"/>
  <c r="O28" i="7"/>
  <c r="O27" i="7"/>
  <c r="O26" i="7"/>
  <c r="O25" i="7"/>
  <c r="O24" i="7"/>
  <c r="O23" i="7"/>
  <c r="O22" i="7"/>
  <c r="O21" i="7"/>
  <c r="O20" i="7"/>
  <c r="O19" i="7"/>
  <c r="S17" i="7"/>
  <c r="O16" i="7"/>
  <c r="M16" i="7"/>
  <c r="M15" i="7"/>
  <c r="O14" i="7"/>
  <c r="M14" i="7"/>
  <c r="O13" i="7"/>
  <c r="M13" i="7"/>
  <c r="O12" i="7"/>
  <c r="M12" i="7"/>
  <c r="M11" i="7"/>
  <c r="M10" i="7"/>
  <c r="M9" i="7"/>
  <c r="M8" i="7"/>
  <c r="O7" i="7"/>
  <c r="M6" i="7"/>
  <c r="S102" i="7" l="1"/>
  <c r="Q111" i="7" s="1"/>
  <c r="S75" i="7"/>
  <c r="Q108" i="7" s="1"/>
  <c r="S84" i="7"/>
  <c r="Q109" i="7" s="1"/>
  <c r="S65" i="6"/>
  <c r="S61" i="6"/>
  <c r="S57" i="6"/>
  <c r="S55" i="6"/>
  <c r="S53" i="6"/>
  <c r="S51" i="6"/>
  <c r="S50" i="6"/>
  <c r="S49" i="6"/>
  <c r="S48" i="6"/>
  <c r="S47" i="6"/>
  <c r="S46" i="6"/>
  <c r="S45" i="6"/>
  <c r="S44" i="6"/>
  <c r="S42" i="6"/>
  <c r="S40" i="6"/>
  <c r="S38" i="6"/>
  <c r="S36" i="6"/>
  <c r="S34" i="6"/>
  <c r="O30" i="6"/>
  <c r="S30" i="6" s="1"/>
  <c r="S28" i="6"/>
  <c r="S26" i="6"/>
  <c r="S24" i="6"/>
  <c r="S22" i="6"/>
  <c r="S20" i="6"/>
  <c r="S18" i="6"/>
  <c r="O16" i="6"/>
  <c r="M16" i="6"/>
  <c r="M15" i="6"/>
  <c r="O14" i="6"/>
  <c r="M14" i="6"/>
  <c r="O13" i="6"/>
  <c r="M13" i="6"/>
  <c r="O12" i="6"/>
  <c r="M12" i="6"/>
  <c r="M11" i="6"/>
  <c r="M10" i="6"/>
  <c r="M9" i="6"/>
  <c r="M8" i="6"/>
  <c r="O7" i="6"/>
  <c r="S6" i="6"/>
  <c r="S68" i="6" l="1"/>
  <c r="Q112" i="7"/>
  <c r="S62" i="5" l="1"/>
  <c r="S60" i="5"/>
  <c r="S54" i="5"/>
  <c r="S52" i="5"/>
  <c r="S48" i="5"/>
  <c r="S46" i="5"/>
  <c r="S44" i="5"/>
  <c r="S42" i="5"/>
  <c r="S40" i="5"/>
  <c r="S35" i="5"/>
  <c r="S31" i="5"/>
  <c r="S29" i="5"/>
  <c r="S27" i="5"/>
  <c r="S25" i="5"/>
  <c r="S23" i="5"/>
  <c r="S21" i="5"/>
  <c r="S19" i="5"/>
  <c r="O17" i="5"/>
  <c r="M17" i="5"/>
  <c r="M16" i="5"/>
  <c r="O15" i="5"/>
  <c r="M15" i="5"/>
  <c r="O14" i="5"/>
  <c r="M14" i="5"/>
  <c r="O13" i="5"/>
  <c r="M13" i="5"/>
  <c r="M12" i="5"/>
  <c r="M11" i="5"/>
  <c r="M10" i="5"/>
  <c r="M9" i="5"/>
  <c r="O8" i="5"/>
  <c r="S7" i="5"/>
  <c r="S70" i="5" l="1"/>
  <c r="S58" i="4"/>
  <c r="S56" i="4"/>
  <c r="S50" i="4"/>
  <c r="S48" i="4"/>
  <c r="S46" i="4"/>
  <c r="O44" i="4"/>
  <c r="M44" i="4"/>
  <c r="O43" i="4"/>
  <c r="M43" i="4"/>
  <c r="O42" i="4"/>
  <c r="M42" i="4"/>
  <c r="O41" i="4"/>
  <c r="M41" i="4"/>
  <c r="O40" i="4"/>
  <c r="M40" i="4"/>
  <c r="O39" i="4"/>
  <c r="M39" i="4"/>
  <c r="S37" i="4"/>
  <c r="S35" i="4"/>
  <c r="S33" i="4"/>
  <c r="O31" i="4"/>
  <c r="O30" i="4"/>
  <c r="O29" i="4"/>
  <c r="O28" i="4"/>
  <c r="O27" i="4"/>
  <c r="O26" i="4"/>
  <c r="O25" i="4"/>
  <c r="O24" i="4"/>
  <c r="O23" i="4"/>
  <c r="O22" i="4"/>
  <c r="O21" i="4"/>
  <c r="S19" i="4"/>
  <c r="O17" i="4"/>
  <c r="M17" i="4"/>
  <c r="M16" i="4"/>
  <c r="O15" i="4"/>
  <c r="M15" i="4"/>
  <c r="O14" i="4"/>
  <c r="M14" i="4"/>
  <c r="O13" i="4"/>
  <c r="M13" i="4"/>
  <c r="M12" i="4"/>
  <c r="M11" i="4"/>
  <c r="M10" i="4"/>
  <c r="M9" i="4"/>
  <c r="O8" i="4"/>
  <c r="M7" i="4"/>
  <c r="S65" i="4" l="1"/>
  <c r="O45" i="4"/>
  <c r="O32" i="4"/>
</calcChain>
</file>

<file path=xl/sharedStrings.xml><?xml version="1.0" encoding="utf-8"?>
<sst xmlns="http://schemas.openxmlformats.org/spreadsheetml/2006/main" count="741" uniqueCount="133">
  <si>
    <t>TOTAL</t>
  </si>
  <si>
    <t>RS.</t>
  </si>
  <si>
    <t>PART B MAIN BUILDING GROUND FLOOR</t>
  </si>
  <si>
    <t>GENERAL ABSTRACT</t>
  </si>
  <si>
    <t>(SCHEDULE B)</t>
  </si>
  <si>
    <t>PART-A MAIN BUILDING FOUNDATION</t>
  </si>
  <si>
    <t>S.No</t>
  </si>
  <si>
    <t xml:space="preserve">Name of Items </t>
  </si>
  <si>
    <t xml:space="preserve">Qty </t>
  </si>
  <si>
    <t xml:space="preserve">Rate </t>
  </si>
  <si>
    <t xml:space="preserve">Unit </t>
  </si>
  <si>
    <t xml:space="preserve">Amount </t>
  </si>
  <si>
    <t>Excavation in foundation of buildings bridges and other structures including dag belling dressing refilling around structure with excavated earth watering and ramming lead upto 5ft. (b) in ordinary soil. (S.I.No.18 P.No.5).</t>
  </si>
  <si>
    <t>x</t>
  </si>
  <si>
    <t>=</t>
  </si>
  <si>
    <t>cft</t>
  </si>
  <si>
    <t>x(</t>
  </si>
  <si>
    <t>+</t>
  </si>
  <si>
    <t>)x</t>
  </si>
  <si>
    <t>%0Cft</t>
  </si>
  <si>
    <t>Rs.</t>
  </si>
  <si>
    <t>Cement concrete brick or stone ballast 1-1/2 to 2 gauge. (A) ratio 1:4:8. (S.I.No.    P.No.    ).</t>
  </si>
  <si>
    <t>Sft</t>
  </si>
  <si>
    <t>%Cft</t>
  </si>
  <si>
    <t>R.C.C works in roof slab, beams columns rafts lintels and other structural members laid in situ recast laid in position complete in all respects ratio 1:2:4 90lbs cement 2cft sand 4cft shingle 1/8 to ¼ gauge (S.I.No.06 P.No.19)</t>
  </si>
  <si>
    <t>P-Cft</t>
  </si>
  <si>
    <t>Fabrication of mild steel reinforcement for cement concrete including cutting bending, laying  in position making joints and fastenings including cost of binding wire also including cost of binding wire also includes removal of rust from bars.(S.I.No.07 P.No.20)</t>
  </si>
  <si>
    <t>P-Cwt</t>
  </si>
  <si>
    <t>Cement concrete plain including placing compacting finishing and curing, complete (including screening and washing of stone aggregate without shuttering Ratio 1:3:6. (S.I.No.05 P.No.18).</t>
  </si>
  <si>
    <t>%Sft</t>
  </si>
  <si>
    <t>Erection and removal of Vertical centering for R.C.C or plain cement concrete works of Deodar wood (2nd-Class) ( S.I.No: 19 B P-18)</t>
  </si>
  <si>
    <t>Pacca Brick work in foundation &amp; plinth in cement &amp; sand mortar Ratio 1:6 (S.I.No.4 (c) P.No.25).</t>
  </si>
  <si>
    <t>Filling watering and ramming earth in floor with surplus earth from foundation lead upto one chain and lift upto 5ft.(S.I.NO:11 P-5)</t>
  </si>
  <si>
    <t>Filling watering and ramming earth under floor with new excavated from outside lead upto one chain and lift upto 5ft (S.I.No.12 P.No.5).</t>
  </si>
  <si>
    <t xml:space="preserve">Extra lead 3 miles </t>
  </si>
  <si>
    <t>Cement concrete brick or stone ballast 1-1/2 to 2 gauge. (A) ratio 1:5:10. (S.I.No.4 P.No.17).</t>
  </si>
  <si>
    <t>Cement plaster 1:6 upto 20 height ½ thick. (S.I.No.13 P.No.58)</t>
  </si>
  <si>
    <t>Cement plaster 1:4 upto 20 height 3/8”thick. (S.I.No.11 P.No.58).</t>
  </si>
  <si>
    <t>Cement concrete plain including placing compacting finishing and curing, complete (including screening and washing of stone aggregate without shuttering Ratio 1:2:4. (S.I.No.05 P.No.18).</t>
  </si>
  <si>
    <t>Total</t>
  </si>
  <si>
    <t>__________________% Above / Below (Amount to be added / deducted). RS. ______________</t>
  </si>
  <si>
    <t xml:space="preserve">                                                                                              Grand Total  Rs.   ___________________</t>
  </si>
  <si>
    <t>Total Amount in word: _____________________________________________________________________</t>
  </si>
  <si>
    <t>Note:-</t>
  </si>
  <si>
    <t>Quantities and rates are provisional and may be changed as per /according to the Technical Sanction by the competent authority</t>
  </si>
  <si>
    <t>CONTRACTOR</t>
  </si>
  <si>
    <t xml:space="preserve">PART-B MAIN BUILDING  GROUND FLOOR </t>
  </si>
  <si>
    <t>Pacca brick work in Ground Floor and plinth in Ratio 1:6.  (S.I.No.04 P.No.24).</t>
  </si>
  <si>
    <t>Providing  and fixing G.I. frames chowkats of size 7x2xor 4-1/2x3 for door using 20 gauge G.I. sheet i/c welded hinge and fixing at with cement sand slurry of ration 1.6 despairing the jambs. The cost also i/c all carriage tools and plants used in making and fixing.(S.I.NO.18 P-98).</t>
  </si>
  <si>
    <t>P-Sft</t>
  </si>
  <si>
    <t>Providing and fixing G.I. Frames chowkats of size 7x2xir 4-1/2x3 for windows using 20guage G.I. sheet i/c welded hinges and fixing at site with necessary hold fasts, filling with cement sand slurry of ration 1;6 and repainting the jamb. The cost also i/c all carriage tools and plants used in making and fixing. (S.I.No.29 P.No.98).</t>
  </si>
  <si>
    <t>Laying floor of approved colour glazed tiles 1/4" thick laid in white cement  mortor 1:2 ( S.I.No. 25 P- 43 )</t>
  </si>
  <si>
    <t>Laying white marble flooring fine dressed in the surface without winging set in lime mortar 1:2 including rubbing and polishing of the joints. (a) ¾”thick flooring. (S.I.No.28 P.No.49).</t>
  </si>
  <si>
    <t>P/F 3/8 thick marble tiles of approved quality and colour shade size 8x4/6x4 in dado skirting and facing removal/tucking of existing plaster surface etc over 1/2thick base of cement mortar 1:3 setting mortar base including filling the joins and washing the tiles with white cement slurry. Current, finishing cleaning and polishing etc complete for new works.(S.I.NO.68 P-55).</t>
  </si>
  <si>
    <t>Providing and fixing iron steel grill using solid square bars of size ½”x1/2” placed at 4” i/c and frame of flat iron patti of ¾”x3/4” i/c circle shape at 1-0 a part equivalent fitted with screws are pins i/c painting 3 coats with 1st coat of red oxide paint etc. (S.I.No.26 P.No.97).</t>
  </si>
  <si>
    <t xml:space="preserve">White washing  Three coats.  </t>
  </si>
  <si>
    <t>Primary coat of chalk under distemper. (S.I.No.23 P.No.59).</t>
  </si>
  <si>
    <t>Distemper in two coats. (S.I.No.24 P.No.60).</t>
  </si>
  <si>
    <t>Supplying and fixing Galvanized wire gauze fixed to chowkats with 3/4" deodar stips and screws.(S.I.No.14 (D)  P.No.60).</t>
  </si>
  <si>
    <t>First class deodar wood wrought, joinery in doors &amp; windows etc. fixed in position i/c chowkhats holds fasts hinges, iron tower blts. Chocks cleats, handles and cords with hooks, etc. Deodar paneled or paneled and glazed or fully glazed (without chowkhats).</t>
  </si>
  <si>
    <t>Supplying &amp; fixing inposition Aluminium channels framing for hinged doors or Alcop made with 5 mm thick tinted glass glazing (Belgium) and Alpha (Japan) locks I/c handles, stoppers etc.(b) Deluxe model (Bronze).(S.I.No.83 P.No.108).</t>
  </si>
  <si>
    <t>Supplying &amp; fixing in position Aluminium channels framing for slidding windows &amp; ventilators of Alcop made with 5 mm thick tinted glass glazing (Belgium) &amp; Aluminium fly screen I/c handles stoppers &amp; locking arrangement etc. complete.(b) Deluxe model (Bronze)..(S.I.No.84 P.No.108).</t>
  </si>
  <si>
    <t>Painting New surface(a) Preparing surface painting corrugated surface, patent roofing etc. (SINO.5(a+b) P-69) for Two Coats</t>
  </si>
  <si>
    <t>Providing and  laying HALA or pattern tiles glazed 6" x 6" x 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 61, P.No: 47).</t>
  </si>
  <si>
    <t>%sft</t>
  </si>
  <si>
    <t xml:space="preserve">  </t>
  </si>
  <si>
    <t xml:space="preserve">PART-C MAIN BUILDING  FRIST  FLOOR </t>
  </si>
  <si>
    <t>Pacca brick work in 1st Floor and plinth in Ratio 1:6.  (S.I.No.04 P.No.24).</t>
  </si>
  <si>
    <t>) Preparing the surface &amp; painting with matt finishing i/c rubbing the surface with Bathy (silicon carbide rubbing brick) filling the voids with zink (SINO.36 (a+b) P-54) for Two Coats</t>
  </si>
  <si>
    <t xml:space="preserve">Providing and laying 2" thick topping cement concrete (1:2:4 ) including Surface finishing and dividiing into panels:(S.I.No –16 / P-42) </t>
  </si>
  <si>
    <t>Cement pointing flush upto 20' height ( a ) Ratio 1:2 (SINO.17 (a) P-53)</t>
  </si>
  <si>
    <t>Colour Washing two coats</t>
  </si>
  <si>
    <t xml:space="preserve">PART-D I W/S &amp; S/F &amp; INTERNAL &amp; EXTERANL DRAINAGE SYSTEM </t>
  </si>
  <si>
    <t>Providing and fixing squating type white glazed earthen ware w.c pan with front flush inletr &amp; complete with  including the cost of flushing cistern with internal fitting and flush Pipe with bend and making requisite number of holes in walls plinth &amp; floor for Pipe connection &amp; making good in cement concrete  1: 2: 4: (Foreign Equivalant).(i) With 4" dia C.I Trap. (s.i. no: 02 P-01)</t>
  </si>
  <si>
    <t>P-Nos</t>
  </si>
  <si>
    <t>Providing &amp; fixing European white glazed earthen ware wash down w.c pan complete with and I/c the cost  of white/black plastic seat (Best Quality ) and lid with c.P brass hineges and buffers, 3 gallons white glazed earthen earthen ware low level foushing cistern with siphon fitting 1-1/2" dia white porcelain enamelled flush bend 3/4" dia and making requiste number of holes in walls, plinth and floor for Pipe connectios and making good in cement concerete 1: 2: 4.  (Foreign Quality). (S.I.No: 5 P-02)</t>
  </si>
  <si>
    <t>Providing &amp; fixing 24" x 18" lavatory basin in white glazed earthen ware complete with &amp; I/c the cost of W.I or C.I cantilever brackets 6 inches built into walls, painted white in two coats after a primary coat of red lead paint a pair of 1/2" dia rubber plug &amp; chrome plated brass  chain 1-1/4" dia, malloable iron or brass unions and making requisite number of holes in walls , plinth &amp; floor for Pipe connections and making good in cement concrete 1: 2: 4 (Foreign or Equivalant). (S. I NO: 10 P-03)</t>
  </si>
  <si>
    <t>Add extra for labour for providing &amp; fixing of earthen ware pedestal white or coloured glazed (Foreign or Equivalent..) (S.I NO: 11 P-03)</t>
  </si>
  <si>
    <t>Providing &amp; fixing in position nyloon connections  complete with 1/2" dia, brass stop cock with pair of brass nuts and lining joints to nyloon connection. (S.i.No: 23 P-06)</t>
  </si>
  <si>
    <t>Providing G.I Pipes, specials, and clamps etc, including fixing cutting &amp; fitting complete with and I/c the cost of breaking thorugh walls and roof, making good etc. painting two coats after cleaning the Pipe etc. with white zink paint with pigment to match the colour5 of the building and testing with water to a pressure head of 200 feet and handling.(S. I.No: 01 P-12)</t>
  </si>
  <si>
    <t xml:space="preserve">1" Dia </t>
  </si>
  <si>
    <t>P-Rft</t>
  </si>
  <si>
    <t>3/4" Dia</t>
  </si>
  <si>
    <t>1 1/2" Dia</t>
  </si>
  <si>
    <t>1/2" Dia</t>
  </si>
  <si>
    <t>2 " Dia</t>
  </si>
  <si>
    <t>Add extra labour for concealed G.I Pipe &amp; fittings I/c making recess in the wall  for Pipe &amp; making good in cement mortor etc. complete. (S.I.NO: 02 P-12)</t>
  </si>
  <si>
    <t xml:space="preserve">3/4" Dia </t>
  </si>
  <si>
    <t xml:space="preserve">1/2" Dia </t>
  </si>
  <si>
    <t>S/Fixing long bib- cock of superir quality with c.p head 1/2" dia (S.I.No: 13 P-19)</t>
  </si>
  <si>
    <t>S/Fixing cancealed stop cock of superir quality with c.p head 1/2" dia. S.I No: 11 P-18)</t>
  </si>
  <si>
    <t>Supplying &amp; fixing C.P Muslim Showeer with double Bib cock &amp; ring Pipe etc complete. S.I No: 19 P-19)</t>
  </si>
  <si>
    <t>Supplying &amp; fixing Bath room accessories set (7  Piece ) I/c towel rod, brush holder soaptray shelf of approved design I/c cost of screws, nuts etc Complete.(Master Braqnd). C.S.I No: 23 P-19)</t>
  </si>
  <si>
    <t>Providing and fixing handle valves (china)  S.I. No: 05 P-17)</t>
  </si>
  <si>
    <t xml:space="preserve">1 1/2" Dia </t>
  </si>
  <si>
    <t>S/F Absestor pipe with collor deal pipe</t>
  </si>
  <si>
    <t>Providing &amp; fixing 6" x 4" C.C gully trap with  4" outlet complete with 4" thick 1: 2: 4 C.C. for bed  &amp; 1/2" thick cement plaster (1:3) to the karb, C.I grating  6" x 6" &amp;  C.I cover  and frame 12" x 12" (inside) etc. complete.C.C Gully Trap 6" x  6" x 4" (i) With  C.I Cover &amp; frame.(S.I.No: 01 P-24) (ii) With  R.C.C. Cover.</t>
  </si>
  <si>
    <t>Providing  R.C.C pipe with collars slass "B" and digging the trenches to required  depth &amp; fixing inposition including cutting , fitting &amp; jointing with maxphalt composition &amp; cement mortor 1: 1 and testing with water pressure jto a head of 4 feet a bove the top of the heghest pipe &amp; refilling with excavated staff.(c.)  6"  dia  R.C.C pipe class  "B" C.S.I NO: 2 P-24)</t>
  </si>
  <si>
    <t xml:space="preserve">6" Dia </t>
  </si>
  <si>
    <t xml:space="preserve">9" Dia </t>
  </si>
  <si>
    <t>Providing &amp; fixing 15" x 12" bavelled edge mirror of belgium glass complete with 1/8" thick hard board and c.p screws fixed to wooden pleat.(a) Standard Pattern. C.S.I: No: 4 P-7)</t>
  </si>
  <si>
    <t>Providing &amp; fixing chrome plated brass towel rail complete with brackets fixing on wooden cleats with 1" long c.p brass screws.(a) 3/4" dia round or square (Standard Pattern)(III) Towel rail 24" long (a) 3/4" dia round or square (Standard Pattern) C. S..l No: 1 P-7)</t>
  </si>
  <si>
    <t>ii</t>
  </si>
  <si>
    <t>PART D II P.H. SCHEDULE ITEM</t>
  </si>
  <si>
    <t>Boring for tube well in all water bearing soils from ground level upto 100 ft. or 30.5 meter depth i/c sinking and with drawing of casing pipe. (C.S.I NO: 1 P-27)</t>
  </si>
  <si>
    <t>Constructing manhole for the required dia of circular sewer and 7'-9" depth with walls of B.B in cement mortor 1:3 cement plastered 1:3, 1/2" thick, inside of walls and 1" (25 mm) thick over benching and channel i/c fixing C.I manhole cover with frame of clear opening      2' x 2' (610x610 mm) of 4.5 cwt. embaded in plain C.C 1:2:4 and two way rainforced 6" thickness i/c fixing 1" (25  mm) dia M.S steps 6" (150 mm) wide projecting 4" (102 mm) from the face of wall at 12" (305 mm) C/C duly painted etc, complete as per standard specification and drawing.4" to 12" dia 2'x2'x3'-6" C.S.I NO:02 P-33)</t>
  </si>
  <si>
    <t>Cement concrete brick or stone ballast 1-1/2 to 2 gauge. (A) ratio 1:5:10. (S.I.No.    P.No.    ).</t>
  </si>
  <si>
    <t xml:space="preserve">PART D I W/S S/F </t>
  </si>
  <si>
    <t xml:space="preserve">PART D II P.H ITEM </t>
  </si>
  <si>
    <t>Description</t>
  </si>
  <si>
    <t>Unit</t>
  </si>
  <si>
    <t>Amount</t>
  </si>
  <si>
    <t>PART D W/S S/F INTERNAL &amp; EXT: DRAINAGE I to V</t>
  </si>
  <si>
    <t>Total Amount in word: __________________________________________________________________</t>
  </si>
  <si>
    <t xml:space="preserve">Preparing the surface &amp; painting with matt finishing i/c rubbing the surface with Bathy (silicon carbide rubbing brick) filling the voids with zink / chalk(SINO.36 (a+b) P-54) for Two Coats </t>
  </si>
  <si>
    <t>Grand Total  Rs.   ___________________</t>
  </si>
  <si>
    <t>PART A MAIN BUILDING FOUNDATION</t>
  </si>
  <si>
    <t>PART-C II MAIN BUILDING  FRIST  FLOOR NON SCHEDULE</t>
  </si>
  <si>
    <t xml:space="preserve"> Providing and fixing Guttka  bricks of size 9x2x1/2 as doado jointed in grey cement and laid over 1:2 cement sand mortar 3/8 thick including finishing the cost also i/c carriage of all type material used at site of work(M.R.)</t>
  </si>
  <si>
    <t>PART D IV EXTERNAL DRAINAGE SEPTIC TANK</t>
  </si>
  <si>
    <t xml:space="preserve">Supplying and filling sand under floor and plugging in walls.(S.I.No.29 P.No.31). </t>
  </si>
  <si>
    <t>NAME OF WORK: UP-GRADATION OF R-H-C TO  THE LEVEL OF T-H-Q HOSPITAL  @ THARI MIRWAH TALUKA THARI MIRWAH DISTRICT KHAIRPUR</t>
  </si>
  <si>
    <t>Bitumen coating to plastered or cement concrete surface. (SINO.9 P-71</t>
  </si>
  <si>
    <t xml:space="preserve"> NAME OF WORK : UP-GRADATION OF R-H-C TO  THE LEVEL OF T-H-Q HOSPITAL  @ THARI MIRWAH TALUKA THARI MIRWAH DISTRICT KHAIRPUR</t>
  </si>
  <si>
    <t>PART D III ECLECTIC NON SCHEDULE ITEM</t>
  </si>
  <si>
    <t>P/F A/C Ape Class D etc Complete</t>
  </si>
  <si>
    <t>Supplying &amp; Fixing swan type piller cock of Superior quality single c.p. head 1/2" dia</t>
  </si>
  <si>
    <t>Supplying and Fixing  filter Pipe etc completed</t>
  </si>
  <si>
    <t xml:space="preserve">Providing &amp; Fixing water Pumping set ½” H.P set etc completed. </t>
  </si>
  <si>
    <t xml:space="preserve">PART C MAIN BUILDING FRIST FLOOR </t>
  </si>
  <si>
    <t>Total Amount in word: ________________________________________________________________</t>
  </si>
  <si>
    <t>Teak wood wrought framed and fixed in place including chowkats hold fasts, tower bolts, chocks, cleats, handles cord with hooks and cost of nails and screws, etc.((b) Panelled or panelled and glazed or fully glazed 1 3/4" thick.(S.I.NO:3 (b) P-58)</t>
  </si>
  <si>
    <t>PART-B II MAIN BUILDING   GROUND FLOOR NON SCHEDULE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</si>
</sst>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_);\(0\)"/>
    <numFmt numFmtId="165" formatCode="0.0"/>
    <numFmt numFmtId="166" formatCode="0.000"/>
    <numFmt numFmtId="167" formatCode="0.00_);\(0.00\)"/>
    <numFmt numFmtId="168" formatCode="_(* #,##0_);_(* \(#,##0\);_(* &quot;-&quot;??_);_(@_)"/>
    <numFmt numFmtId="169" formatCode="0.0_);\(0.0\)"/>
  </numFmts>
  <fonts count="21" x14ac:knownFonts="1">
    <font>
      <sz val="11"/>
      <color theme="1"/>
      <name val="Calibri"/>
      <family val="2"/>
      <scheme val="minor"/>
    </font>
    <font>
      <sz val="11"/>
      <color theme="1"/>
      <name val="Times New Roman"/>
      <family val="1"/>
    </font>
    <font>
      <b/>
      <sz val="11"/>
      <color theme="1"/>
      <name val="Times New Roman"/>
      <family val="1"/>
    </font>
    <font>
      <b/>
      <u/>
      <sz val="11"/>
      <color theme="1"/>
      <name val="Times New Roman"/>
      <family val="1"/>
    </font>
    <font>
      <b/>
      <u/>
      <sz val="15"/>
      <color theme="1"/>
      <name val="Times New Roman"/>
      <family val="1"/>
    </font>
    <font>
      <b/>
      <u/>
      <sz val="20"/>
      <color theme="1"/>
      <name val="Times New Roman"/>
      <family val="1"/>
    </font>
    <font>
      <b/>
      <u/>
      <sz val="13"/>
      <color theme="1"/>
      <name val="Times New Roman"/>
      <family val="1"/>
    </font>
    <font>
      <b/>
      <sz val="8"/>
      <color theme="1"/>
      <name val="Times New Roman"/>
      <family val="1"/>
    </font>
    <font>
      <sz val="12"/>
      <color indexed="8"/>
      <name val="Times New Roman"/>
      <family val="1"/>
    </font>
    <font>
      <b/>
      <sz val="7"/>
      <color theme="1"/>
      <name val="Times New Roman"/>
      <family val="1"/>
    </font>
    <font>
      <b/>
      <sz val="12"/>
      <color indexed="8"/>
      <name val="Times New Roman"/>
      <family val="1"/>
    </font>
    <font>
      <b/>
      <u/>
      <sz val="12"/>
      <color indexed="8"/>
      <name val="Times New Roman"/>
      <family val="1"/>
    </font>
    <font>
      <sz val="12"/>
      <color theme="1"/>
      <name val="Times New Roman"/>
      <family val="1"/>
    </font>
    <font>
      <b/>
      <sz val="12"/>
      <color theme="1"/>
      <name val="Times New Roman"/>
      <family val="1"/>
    </font>
    <font>
      <b/>
      <u val="double"/>
      <sz val="11"/>
      <color theme="1"/>
      <name val="Times New Roman"/>
      <family val="1"/>
    </font>
    <font>
      <b/>
      <u/>
      <sz val="12"/>
      <color theme="1"/>
      <name val="Times New Roman"/>
      <family val="1"/>
    </font>
    <font>
      <b/>
      <u/>
      <sz val="16"/>
      <color theme="1"/>
      <name val="Times New Roman"/>
      <family val="1"/>
    </font>
    <font>
      <b/>
      <u/>
      <sz val="18"/>
      <color theme="1"/>
      <name val="Times New Roman"/>
      <family val="1"/>
    </font>
    <font>
      <sz val="11"/>
      <color theme="1"/>
      <name val="Calibri"/>
      <family val="2"/>
      <scheme val="minor"/>
    </font>
    <font>
      <b/>
      <u val="singleAccounting"/>
      <sz val="11"/>
      <color theme="1"/>
      <name val="Times New Roman"/>
      <family val="1"/>
    </font>
    <font>
      <b/>
      <u/>
      <sz val="10"/>
      <color theme="1"/>
      <name val="Times New Roman"/>
      <family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4">
    <border>
      <left/>
      <right/>
      <top/>
      <bottom/>
      <diagonal/>
    </border>
    <border>
      <left/>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8" fillId="0" borderId="0" applyFont="0" applyFill="0" applyBorder="0" applyAlignment="0" applyProtection="0"/>
  </cellStyleXfs>
  <cellXfs count="208">
    <xf numFmtId="0" fontId="0" fillId="0" borderId="0" xfId="0"/>
    <xf numFmtId="0" fontId="1" fillId="0" borderId="0" xfId="0" applyFont="1"/>
    <xf numFmtId="0" fontId="1" fillId="0" borderId="0" xfId="0" applyFont="1" applyAlignment="1">
      <alignment vertical="top"/>
    </xf>
    <xf numFmtId="164" fontId="2" fillId="0" borderId="0" xfId="0" applyNumberFormat="1" applyFont="1" applyAlignment="1">
      <alignment horizontal="left" vertical="top"/>
    </xf>
    <xf numFmtId="2" fontId="1" fillId="0" borderId="0" xfId="0" applyNumberFormat="1" applyFont="1" applyAlignment="1">
      <alignment horizontal="center" vertical="top"/>
    </xf>
    <xf numFmtId="0" fontId="2" fillId="0" borderId="0" xfId="0" applyFont="1" applyAlignment="1">
      <alignment horizontal="left" vertical="center"/>
    </xf>
    <xf numFmtId="0" fontId="1" fillId="0" borderId="0" xfId="0" applyFont="1" applyAlignment="1">
      <alignment horizontal="center" vertical="top" wrapText="1"/>
    </xf>
    <xf numFmtId="164" fontId="2" fillId="0" borderId="0" xfId="0" applyNumberFormat="1" applyFont="1" applyBorder="1" applyAlignment="1">
      <alignment horizontal="left" vertical="top"/>
    </xf>
    <xf numFmtId="2" fontId="2" fillId="0" borderId="0" xfId="0" applyNumberFormat="1" applyFont="1" applyAlignment="1">
      <alignment horizontal="center" vertical="top"/>
    </xf>
    <xf numFmtId="165" fontId="2" fillId="0" borderId="0" xfId="0" applyNumberFormat="1" applyFont="1" applyAlignment="1">
      <alignment horizontal="center" vertical="top"/>
    </xf>
    <xf numFmtId="0" fontId="2" fillId="0" borderId="0" xfId="0" applyFont="1" applyAlignment="1">
      <alignment horizontal="left" vertical="top"/>
    </xf>
    <xf numFmtId="0" fontId="2" fillId="0" borderId="0" xfId="0" applyFont="1" applyAlignment="1">
      <alignment horizontal="center" vertical="top"/>
    </xf>
    <xf numFmtId="0" fontId="1" fillId="0" borderId="0" xfId="0" applyFont="1" applyAlignment="1">
      <alignment horizontal="center" vertical="center"/>
    </xf>
    <xf numFmtId="0" fontId="1" fillId="0" borderId="0" xfId="0" applyFont="1" applyAlignment="1">
      <alignment horizontal="center" vertical="top"/>
    </xf>
    <xf numFmtId="1" fontId="1" fillId="0" borderId="0" xfId="0" applyNumberFormat="1" applyFont="1" applyAlignment="1">
      <alignment horizontal="center" vertical="top"/>
    </xf>
    <xf numFmtId="1" fontId="1" fillId="0" borderId="0" xfId="0" applyNumberFormat="1" applyFont="1" applyAlignment="1">
      <alignment horizontal="center" vertical="top"/>
    </xf>
    <xf numFmtId="0" fontId="1" fillId="0" borderId="0" xfId="0" applyFont="1" applyAlignment="1">
      <alignment horizontal="left" vertical="top"/>
    </xf>
    <xf numFmtId="0" fontId="2" fillId="0" borderId="0" xfId="0" applyFont="1" applyBorder="1" applyAlignment="1">
      <alignment horizontal="center" vertical="top"/>
    </xf>
    <xf numFmtId="0" fontId="4" fillId="0" borderId="2" xfId="0" applyFont="1" applyBorder="1" applyAlignment="1">
      <alignment horizontal="center" vertical="center" wrapText="1"/>
    </xf>
    <xf numFmtId="0" fontId="2" fillId="0" borderId="3" xfId="0" applyFont="1" applyBorder="1" applyAlignment="1">
      <alignment horizontal="center" vertical="top"/>
    </xf>
    <xf numFmtId="1" fontId="2" fillId="0" borderId="3" xfId="0" applyNumberFormat="1" applyFont="1" applyBorder="1" applyAlignment="1">
      <alignment horizontal="center" vertical="top"/>
    </xf>
    <xf numFmtId="1" fontId="2" fillId="0" borderId="0" xfId="0" applyNumberFormat="1" applyFont="1" applyBorder="1" applyAlignment="1">
      <alignment horizontal="center" vertical="top"/>
    </xf>
    <xf numFmtId="0" fontId="2" fillId="0" borderId="0" xfId="0" applyFont="1" applyBorder="1" applyAlignment="1">
      <alignment horizontal="center" vertical="center"/>
    </xf>
    <xf numFmtId="0" fontId="1" fillId="0" borderId="0" xfId="0" applyFont="1" applyAlignment="1">
      <alignment vertical="top" wrapText="1"/>
    </xf>
    <xf numFmtId="0" fontId="7" fillId="0" borderId="0" xfId="0" applyFont="1" applyAlignment="1">
      <alignment horizontal="left" vertical="center" wrapText="1"/>
    </xf>
    <xf numFmtId="1" fontId="8" fillId="2" borderId="0" xfId="0" applyNumberFormat="1" applyFont="1" applyFill="1" applyAlignment="1">
      <alignment horizontal="center" vertical="center"/>
    </xf>
    <xf numFmtId="0" fontId="8" fillId="2" borderId="0" xfId="0" applyFont="1" applyFill="1" applyAlignment="1">
      <alignment horizontal="center" vertical="center"/>
    </xf>
    <xf numFmtId="2" fontId="8" fillId="2" borderId="0" xfId="0" applyNumberFormat="1" applyFont="1" applyFill="1" applyBorder="1" applyAlignment="1">
      <alignment horizontal="center" vertical="center"/>
    </xf>
    <xf numFmtId="0" fontId="8" fillId="2" borderId="0" xfId="0" applyFont="1" applyFill="1" applyBorder="1" applyAlignment="1">
      <alignment horizontal="center" vertical="center"/>
    </xf>
    <xf numFmtId="166" fontId="8" fillId="2" borderId="0" xfId="0" applyNumberFormat="1" applyFont="1" applyFill="1" applyBorder="1" applyAlignment="1">
      <alignment horizontal="center" vertical="center"/>
    </xf>
    <xf numFmtId="2" fontId="8" fillId="2" borderId="0" xfId="0" applyNumberFormat="1" applyFont="1" applyFill="1" applyAlignment="1">
      <alignment horizontal="center" vertical="center"/>
    </xf>
    <xf numFmtId="2" fontId="8" fillId="2" borderId="0" xfId="0" applyNumberFormat="1" applyFont="1" applyFill="1" applyAlignment="1">
      <alignment horizontal="center" vertical="center" wrapText="1"/>
    </xf>
    <xf numFmtId="2" fontId="8" fillId="2" borderId="0" xfId="0" applyNumberFormat="1" applyFont="1" applyFill="1"/>
    <xf numFmtId="0" fontId="8" fillId="2" borderId="0" xfId="0" applyFont="1" applyFill="1" applyAlignment="1">
      <alignment horizontal="center" vertical="center" wrapText="1"/>
    </xf>
    <xf numFmtId="0" fontId="8" fillId="2" borderId="0" xfId="0" applyFont="1" applyFill="1" applyAlignment="1">
      <alignment horizontal="left" vertical="top" wrapText="1"/>
    </xf>
    <xf numFmtId="165" fontId="8" fillId="2" borderId="0" xfId="0" applyNumberFormat="1" applyFont="1" applyFill="1" applyBorder="1" applyAlignment="1">
      <alignment horizontal="center" vertical="center"/>
    </xf>
    <xf numFmtId="0" fontId="9" fillId="0" borderId="0" xfId="0" applyFont="1" applyAlignment="1">
      <alignment horizontal="left" vertical="center" wrapText="1"/>
    </xf>
    <xf numFmtId="2" fontId="1" fillId="0" borderId="9" xfId="0" applyNumberFormat="1" applyFont="1" applyBorder="1" applyAlignment="1">
      <alignment horizontal="center" vertical="top"/>
    </xf>
    <xf numFmtId="0" fontId="2" fillId="0" borderId="0" xfId="0" applyFont="1" applyAlignment="1">
      <alignment horizontal="left" vertical="center" wrapText="1"/>
    </xf>
    <xf numFmtId="0" fontId="1" fillId="0" borderId="0" xfId="0" applyFont="1" applyAlignment="1">
      <alignment horizontal="left" vertical="top" wrapText="1"/>
    </xf>
    <xf numFmtId="2" fontId="2" fillId="0" borderId="0" xfId="0" applyNumberFormat="1" applyFont="1" applyAlignment="1">
      <alignment horizontal="center" vertical="top" wrapText="1"/>
    </xf>
    <xf numFmtId="0" fontId="10" fillId="2" borderId="0" xfId="0" applyFont="1" applyFill="1" applyAlignment="1">
      <alignment horizontal="left" vertical="top" wrapText="1"/>
    </xf>
    <xf numFmtId="0" fontId="1" fillId="0" borderId="0" xfId="0" applyFont="1" applyAlignment="1">
      <alignment horizontal="left" vertical="center"/>
    </xf>
    <xf numFmtId="166" fontId="8" fillId="2" borderId="0" xfId="0" applyNumberFormat="1" applyFont="1" applyFill="1" applyBorder="1" applyAlignment="1">
      <alignment horizontal="right" vertical="center" wrapText="1"/>
    </xf>
    <xf numFmtId="0" fontId="8" fillId="2" borderId="0" xfId="0" applyFont="1" applyFill="1" applyBorder="1" applyAlignment="1">
      <alignment horizontal="left" vertical="center" wrapText="1"/>
    </xf>
    <xf numFmtId="0" fontId="11" fillId="2" borderId="0" xfId="0" applyFont="1" applyFill="1" applyAlignment="1">
      <alignment horizontal="center" vertical="center" wrapText="1"/>
    </xf>
    <xf numFmtId="166" fontId="2" fillId="0" borderId="0" xfId="0" applyNumberFormat="1" applyFont="1" applyAlignment="1">
      <alignment horizontal="center" vertical="top"/>
    </xf>
    <xf numFmtId="0" fontId="13" fillId="0" borderId="0" xfId="0" applyFont="1" applyAlignment="1">
      <alignment horizontal="center" vertical="top"/>
    </xf>
    <xf numFmtId="0" fontId="14" fillId="0" borderId="0" xfId="0" applyFont="1" applyAlignment="1">
      <alignment horizontal="left" vertical="center"/>
    </xf>
    <xf numFmtId="0" fontId="4" fillId="3" borderId="2" xfId="0" applyFont="1" applyFill="1" applyBorder="1" applyAlignment="1">
      <alignment horizontal="center" vertical="center" wrapText="1"/>
    </xf>
    <xf numFmtId="0" fontId="1" fillId="3" borderId="0" xfId="0" applyFont="1" applyFill="1" applyAlignment="1">
      <alignment horizontal="center" vertical="center"/>
    </xf>
    <xf numFmtId="0" fontId="12" fillId="0" borderId="0" xfId="0" applyFont="1" applyAlignment="1">
      <alignment horizontal="left" vertical="top" wrapText="1"/>
    </xf>
    <xf numFmtId="0" fontId="2" fillId="0" borderId="3" xfId="0" applyFont="1" applyBorder="1" applyAlignment="1">
      <alignment horizontal="center" vertical="center"/>
    </xf>
    <xf numFmtId="1" fontId="2" fillId="0" borderId="3" xfId="0" applyNumberFormat="1" applyFont="1" applyBorder="1" applyAlignment="1">
      <alignment horizontal="center" vertical="center"/>
    </xf>
    <xf numFmtId="0" fontId="7" fillId="0" borderId="0" xfId="0" applyFont="1" applyAlignment="1">
      <alignment horizontal="left" vertical="top" wrapText="1"/>
    </xf>
    <xf numFmtId="1" fontId="8" fillId="2" borderId="0" xfId="0" applyNumberFormat="1" applyFont="1" applyFill="1" applyAlignment="1">
      <alignment horizontal="center" vertical="top"/>
    </xf>
    <xf numFmtId="0" fontId="8" fillId="2" borderId="0" xfId="0" applyFont="1" applyFill="1" applyAlignment="1">
      <alignment horizontal="center" vertical="top"/>
    </xf>
    <xf numFmtId="2" fontId="8" fillId="2" borderId="0" xfId="0" applyNumberFormat="1" applyFont="1" applyFill="1" applyBorder="1" applyAlignment="1">
      <alignment horizontal="center" vertical="top"/>
    </xf>
    <xf numFmtId="0" fontId="8" fillId="2" borderId="0" xfId="0" applyFont="1" applyFill="1" applyBorder="1" applyAlignment="1">
      <alignment horizontal="center" vertical="top"/>
    </xf>
    <xf numFmtId="166" fontId="8" fillId="2" borderId="0" xfId="0" applyNumberFormat="1" applyFont="1" applyFill="1" applyBorder="1" applyAlignment="1">
      <alignment horizontal="center" vertical="top"/>
    </xf>
    <xf numFmtId="2" fontId="8" fillId="2" borderId="0" xfId="0" applyNumberFormat="1" applyFont="1" applyFill="1" applyAlignment="1">
      <alignment horizontal="center" vertical="top"/>
    </xf>
    <xf numFmtId="2" fontId="8" fillId="2" borderId="0" xfId="0" applyNumberFormat="1" applyFont="1" applyFill="1" applyAlignment="1">
      <alignment horizontal="center" vertical="top" wrapText="1"/>
    </xf>
    <xf numFmtId="2" fontId="8" fillId="2" borderId="0" xfId="0" applyNumberFormat="1" applyFont="1" applyFill="1" applyAlignment="1">
      <alignment vertical="top"/>
    </xf>
    <xf numFmtId="0" fontId="8" fillId="2" borderId="0" xfId="0" applyFont="1" applyFill="1" applyAlignment="1">
      <alignment horizontal="center" vertical="top" wrapText="1"/>
    </xf>
    <xf numFmtId="165" fontId="8" fillId="2" borderId="0" xfId="0" applyNumberFormat="1" applyFont="1" applyFill="1" applyBorder="1" applyAlignment="1">
      <alignment horizontal="center" vertical="top"/>
    </xf>
    <xf numFmtId="0" fontId="9" fillId="0" borderId="0" xfId="0" applyFont="1" applyAlignment="1">
      <alignment horizontal="left" vertical="top" wrapText="1"/>
    </xf>
    <xf numFmtId="166" fontId="8" fillId="2" borderId="0" xfId="0" applyNumberFormat="1" applyFont="1" applyFill="1" applyBorder="1" applyAlignment="1">
      <alignment horizontal="right" vertical="top" wrapText="1"/>
    </xf>
    <xf numFmtId="0" fontId="8" fillId="2" borderId="0" xfId="0" applyFont="1" applyFill="1" applyBorder="1" applyAlignment="1">
      <alignment horizontal="left" vertical="top" wrapText="1"/>
    </xf>
    <xf numFmtId="0" fontId="11" fillId="2" borderId="0" xfId="0" applyFont="1" applyFill="1" applyAlignment="1">
      <alignment horizontal="center" vertical="top" wrapText="1"/>
    </xf>
    <xf numFmtId="0" fontId="1" fillId="0" borderId="0" xfId="0" applyFont="1" applyAlignment="1">
      <alignment horizontal="center" vertical="center"/>
    </xf>
    <xf numFmtId="1" fontId="1" fillId="0" borderId="0" xfId="0" applyNumberFormat="1" applyFont="1" applyAlignment="1">
      <alignment horizontal="center" vertical="top"/>
    </xf>
    <xf numFmtId="0" fontId="1"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vertical="center"/>
    </xf>
    <xf numFmtId="2" fontId="1" fillId="0" borderId="0" xfId="0" applyNumberFormat="1" applyFont="1" applyAlignment="1">
      <alignment horizontal="center" vertical="center"/>
    </xf>
    <xf numFmtId="0" fontId="1" fillId="0" borderId="0" xfId="0" applyFont="1" applyAlignment="1">
      <alignment horizontal="center" vertical="center" wrapText="1"/>
    </xf>
    <xf numFmtId="165" fontId="2" fillId="0" borderId="0" xfId="0" applyNumberFormat="1" applyFont="1" applyAlignment="1">
      <alignment horizontal="center" vertical="center"/>
    </xf>
    <xf numFmtId="2" fontId="2" fillId="0" borderId="0" xfId="0" applyNumberFormat="1" applyFont="1" applyAlignment="1">
      <alignment horizontal="center" vertical="center"/>
    </xf>
    <xf numFmtId="1" fontId="1" fillId="0" borderId="0" xfId="0" applyNumberFormat="1" applyFont="1" applyAlignment="1">
      <alignment horizontal="center" vertical="center"/>
    </xf>
    <xf numFmtId="164" fontId="2" fillId="0" borderId="0" xfId="0" applyNumberFormat="1" applyFont="1" applyAlignment="1">
      <alignment horizontal="left" vertical="center"/>
    </xf>
    <xf numFmtId="0" fontId="16" fillId="0" borderId="0" xfId="0" applyFont="1" applyBorder="1" applyAlignment="1">
      <alignment horizontal="center" vertical="top"/>
    </xf>
    <xf numFmtId="0" fontId="1" fillId="0" borderId="0" xfId="0" applyFont="1" applyAlignment="1">
      <alignment horizontal="center" vertical="center"/>
    </xf>
    <xf numFmtId="0" fontId="1" fillId="0" borderId="0" xfId="0" applyFont="1" applyAlignment="1">
      <alignment horizontal="center" vertical="top"/>
    </xf>
    <xf numFmtId="0" fontId="13" fillId="0" borderId="11" xfId="0" applyFont="1" applyBorder="1" applyAlignment="1">
      <alignment horizontal="center" vertical="center"/>
    </xf>
    <xf numFmtId="0" fontId="2" fillId="0" borderId="11" xfId="0" applyFont="1" applyBorder="1" applyAlignment="1">
      <alignment horizontal="center" vertical="center"/>
    </xf>
    <xf numFmtId="2" fontId="1" fillId="0" borderId="11" xfId="0" applyNumberFormat="1" applyFont="1" applyBorder="1" applyAlignment="1">
      <alignment horizontal="center" vertical="center"/>
    </xf>
    <xf numFmtId="1" fontId="1" fillId="0" borderId="11" xfId="0" applyNumberFormat="1" applyFont="1" applyBorder="1" applyAlignment="1">
      <alignment horizontal="center" vertical="center"/>
    </xf>
    <xf numFmtId="1" fontId="13" fillId="0" borderId="11" xfId="0" applyNumberFormat="1" applyFont="1" applyBorder="1" applyAlignment="1">
      <alignment horizontal="center" vertical="center"/>
    </xf>
    <xf numFmtId="1" fontId="2" fillId="0" borderId="0" xfId="0" applyNumberFormat="1" applyFont="1" applyBorder="1" applyAlignment="1">
      <alignment horizontal="center" vertical="center"/>
    </xf>
    <xf numFmtId="2" fontId="1" fillId="0" borderId="9" xfId="0" applyNumberFormat="1" applyFont="1" applyBorder="1" applyAlignment="1">
      <alignment horizontal="center" vertical="center"/>
    </xf>
    <xf numFmtId="2" fontId="2" fillId="0" borderId="0" xfId="0" applyNumberFormat="1" applyFont="1" applyAlignment="1">
      <alignment horizontal="center" vertical="center" wrapText="1"/>
    </xf>
    <xf numFmtId="166" fontId="2" fillId="0" borderId="0" xfId="0" applyNumberFormat="1" applyFont="1" applyAlignment="1">
      <alignment horizontal="center" vertical="center"/>
    </xf>
    <xf numFmtId="0" fontId="4" fillId="0" borderId="2" xfId="0" applyFont="1" applyBorder="1" applyAlignment="1">
      <alignment vertical="center" wrapText="1"/>
    </xf>
    <xf numFmtId="0" fontId="2" fillId="0" borderId="0" xfId="0" applyFont="1" applyBorder="1" applyAlignment="1">
      <alignment vertical="center"/>
    </xf>
    <xf numFmtId="164" fontId="2" fillId="0" borderId="0" xfId="0" applyNumberFormat="1" applyFont="1" applyAlignment="1">
      <alignment vertical="top"/>
    </xf>
    <xf numFmtId="164" fontId="2" fillId="0" borderId="0" xfId="0" applyNumberFormat="1" applyFont="1" applyBorder="1" applyAlignment="1">
      <alignment vertical="top"/>
    </xf>
    <xf numFmtId="167" fontId="2" fillId="0" borderId="0" xfId="0" applyNumberFormat="1" applyFont="1" applyAlignment="1">
      <alignment vertical="top"/>
    </xf>
    <xf numFmtId="168" fontId="2" fillId="0" borderId="0" xfId="1" applyNumberFormat="1" applyFont="1" applyAlignment="1">
      <alignment vertical="top"/>
    </xf>
    <xf numFmtId="0" fontId="4" fillId="0" borderId="2" xfId="0" applyFont="1" applyBorder="1" applyAlignment="1">
      <alignment horizontal="right" vertical="center" wrapText="1"/>
    </xf>
    <xf numFmtId="0" fontId="2" fillId="0" borderId="0" xfId="0" applyFont="1" applyBorder="1" applyAlignment="1">
      <alignment horizontal="right" vertical="center"/>
    </xf>
    <xf numFmtId="164" fontId="2" fillId="0" borderId="0" xfId="0" applyNumberFormat="1" applyFont="1" applyBorder="1" applyAlignment="1">
      <alignment horizontal="right" vertical="top"/>
    </xf>
    <xf numFmtId="164" fontId="2" fillId="0" borderId="0" xfId="0" applyNumberFormat="1" applyFont="1" applyAlignment="1">
      <alignment horizontal="right" vertical="top"/>
    </xf>
    <xf numFmtId="167" fontId="2" fillId="0" borderId="0" xfId="0" applyNumberFormat="1" applyFont="1" applyAlignment="1">
      <alignment horizontal="right" vertical="top"/>
    </xf>
    <xf numFmtId="0" fontId="1" fillId="0" borderId="0" xfId="0" applyFont="1" applyAlignment="1">
      <alignment horizontal="center" vertical="center"/>
    </xf>
    <xf numFmtId="0" fontId="12" fillId="0" borderId="0" xfId="0" applyFont="1" applyAlignment="1">
      <alignment horizontal="left" vertical="top" wrapText="1"/>
    </xf>
    <xf numFmtId="0" fontId="1" fillId="0" borderId="0" xfId="0" applyFont="1" applyAlignment="1">
      <alignment horizontal="center" vertical="top"/>
    </xf>
    <xf numFmtId="2" fontId="13" fillId="0" borderId="11" xfId="0" applyNumberFormat="1"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vertical="center"/>
    </xf>
    <xf numFmtId="0" fontId="1" fillId="0" borderId="0" xfId="0" applyFont="1" applyAlignment="1">
      <alignment horizontal="center" vertical="top"/>
    </xf>
    <xf numFmtId="168" fontId="19" fillId="0" borderId="10" xfId="1" applyNumberFormat="1" applyFont="1" applyBorder="1" applyAlignment="1">
      <alignment vertical="top"/>
    </xf>
    <xf numFmtId="0" fontId="1" fillId="0" borderId="0" xfId="0" applyFont="1" applyAlignment="1">
      <alignment horizontal="center" vertical="top"/>
    </xf>
    <xf numFmtId="0" fontId="1" fillId="0" borderId="0" xfId="0" applyFont="1" applyAlignment="1">
      <alignment horizontal="left" vertical="top" wrapText="1"/>
    </xf>
    <xf numFmtId="0" fontId="1"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left" vertical="top"/>
    </xf>
    <xf numFmtId="0" fontId="1" fillId="0" borderId="0" xfId="0" applyFont="1" applyAlignment="1">
      <alignment horizontal="center" vertical="center"/>
    </xf>
    <xf numFmtId="0" fontId="1" fillId="0" borderId="0" xfId="0" applyFont="1" applyAlignment="1">
      <alignment horizontal="center" vertical="top"/>
    </xf>
    <xf numFmtId="0" fontId="2" fillId="0" borderId="0" xfId="0" applyFont="1" applyAlignment="1">
      <alignment horizontal="left" vertical="top"/>
    </xf>
    <xf numFmtId="0" fontId="3" fillId="0" borderId="0" xfId="0" applyFont="1" applyAlignment="1">
      <alignment vertical="top"/>
    </xf>
    <xf numFmtId="0" fontId="2" fillId="0" borderId="0" xfId="0" applyFont="1" applyAlignment="1">
      <alignment vertical="top"/>
    </xf>
    <xf numFmtId="0" fontId="16" fillId="0" borderId="0" xfId="0" applyFont="1" applyBorder="1" applyAlignment="1">
      <alignment horizontal="center" vertical="top"/>
    </xf>
    <xf numFmtId="0" fontId="1" fillId="0" borderId="0" xfId="0" applyFont="1" applyAlignment="1">
      <alignment horizontal="center" vertical="center"/>
    </xf>
    <xf numFmtId="164" fontId="2" fillId="0" borderId="9" xfId="0" applyNumberFormat="1" applyFont="1" applyBorder="1" applyAlignment="1">
      <alignment horizontal="center" vertical="top"/>
    </xf>
    <xf numFmtId="1" fontId="4" fillId="0" borderId="2" xfId="0" applyNumberFormat="1" applyFont="1" applyBorder="1" applyAlignment="1">
      <alignment horizontal="center" vertical="center" wrapText="1"/>
    </xf>
    <xf numFmtId="1" fontId="2" fillId="0" borderId="0" xfId="0" applyNumberFormat="1" applyFont="1" applyAlignment="1">
      <alignment horizontal="center" vertical="top"/>
    </xf>
    <xf numFmtId="1" fontId="1" fillId="0" borderId="9" xfId="0" applyNumberFormat="1" applyFont="1" applyBorder="1" applyAlignment="1">
      <alignment horizontal="center" vertical="top"/>
    </xf>
    <xf numFmtId="1" fontId="2" fillId="0" borderId="0" xfId="0" applyNumberFormat="1" applyFont="1" applyAlignment="1">
      <alignment horizontal="center" vertical="top" wrapText="1"/>
    </xf>
    <xf numFmtId="0" fontId="1" fillId="0" borderId="0" xfId="0" applyFont="1" applyAlignment="1">
      <alignment horizontal="left" vertical="top" wrapText="1"/>
    </xf>
    <xf numFmtId="0" fontId="1" fillId="0" borderId="0" xfId="0" applyFont="1" applyAlignment="1">
      <alignment horizontal="center" vertical="center"/>
    </xf>
    <xf numFmtId="0" fontId="1" fillId="0" borderId="0" xfId="0" applyFont="1" applyAlignment="1">
      <alignment horizontal="center" vertical="top"/>
    </xf>
    <xf numFmtId="164" fontId="3" fillId="0" borderId="1" xfId="0" applyNumberFormat="1" applyFont="1" applyBorder="1" applyAlignment="1">
      <alignment horizontal="right" vertical="top"/>
    </xf>
    <xf numFmtId="164" fontId="2" fillId="0" borderId="0" xfId="0" applyNumberFormat="1" applyFont="1" applyAlignment="1">
      <alignment horizontal="center" vertical="top"/>
    </xf>
    <xf numFmtId="164" fontId="2" fillId="0" borderId="0" xfId="0" applyNumberFormat="1" applyFont="1" applyBorder="1" applyAlignment="1">
      <alignment horizontal="center" vertical="top"/>
    </xf>
    <xf numFmtId="164" fontId="3" fillId="0" borderId="0" xfId="0" applyNumberFormat="1" applyFont="1" applyBorder="1" applyAlignment="1">
      <alignment horizontal="center" vertical="top"/>
    </xf>
    <xf numFmtId="0" fontId="12" fillId="0" borderId="0" xfId="0" applyFont="1" applyAlignment="1">
      <alignment horizontal="center" vertical="top" wrapText="1"/>
    </xf>
    <xf numFmtId="164" fontId="3" fillId="0" borderId="1" xfId="0" applyNumberFormat="1" applyFont="1" applyBorder="1" applyAlignment="1">
      <alignment horizontal="center" vertical="top"/>
    </xf>
    <xf numFmtId="0" fontId="16" fillId="0" borderId="0" xfId="0" applyFont="1" applyBorder="1" applyAlignment="1">
      <alignment horizontal="center" vertical="top"/>
    </xf>
    <xf numFmtId="0" fontId="1"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169" fontId="13" fillId="0" borderId="11" xfId="1" applyNumberFormat="1" applyFont="1" applyBorder="1" applyAlignment="1">
      <alignment horizontal="center" vertical="center"/>
    </xf>
    <xf numFmtId="0" fontId="1" fillId="0" borderId="0" xfId="0" applyFont="1" applyAlignment="1">
      <alignment horizontal="center" vertical="center"/>
    </xf>
    <xf numFmtId="164" fontId="2" fillId="3" borderId="0" xfId="0" applyNumberFormat="1" applyFont="1" applyFill="1" applyBorder="1" applyAlignment="1">
      <alignment horizontal="center" vertical="center"/>
    </xf>
    <xf numFmtId="164" fontId="2" fillId="3" borderId="0" xfId="0" applyNumberFormat="1" applyFont="1" applyFill="1" applyAlignment="1">
      <alignment horizontal="center" vertical="center"/>
    </xf>
    <xf numFmtId="164" fontId="3" fillId="3" borderId="1" xfId="0" applyNumberFormat="1" applyFont="1" applyFill="1" applyBorder="1" applyAlignment="1">
      <alignment horizontal="center" vertical="center"/>
    </xf>
    <xf numFmtId="164" fontId="2" fillId="0" borderId="0" xfId="0" applyNumberFormat="1" applyFont="1" applyBorder="1" applyAlignment="1">
      <alignment horizontal="center" vertical="center"/>
    </xf>
    <xf numFmtId="0" fontId="12" fillId="0" borderId="0" xfId="0" applyFont="1" applyAlignment="1">
      <alignment horizontal="center" vertical="center" wrapText="1"/>
    </xf>
    <xf numFmtId="164" fontId="2" fillId="0" borderId="0" xfId="0" applyNumberFormat="1" applyFont="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xf>
    <xf numFmtId="0" fontId="2" fillId="0" borderId="0" xfId="0" applyFont="1" applyAlignment="1">
      <alignment horizontal="left" vertical="top"/>
    </xf>
    <xf numFmtId="0" fontId="1" fillId="0" borderId="0" xfId="0" applyFont="1" applyAlignment="1">
      <alignment horizontal="center" vertical="top"/>
    </xf>
    <xf numFmtId="164" fontId="2" fillId="3" borderId="10"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20" fillId="0" borderId="0" xfId="0" applyNumberFormat="1" applyFont="1" applyBorder="1" applyAlignment="1">
      <alignment horizontal="center" vertical="top"/>
    </xf>
    <xf numFmtId="0" fontId="17" fillId="0" borderId="0" xfId="0" applyFont="1" applyBorder="1" applyAlignment="1">
      <alignment horizontal="center" vertical="center" wrapText="1"/>
    </xf>
    <xf numFmtId="2" fontId="2" fillId="0" borderId="12" xfId="0" applyNumberFormat="1" applyFont="1" applyBorder="1" applyAlignment="1">
      <alignment horizontal="right" vertical="center" indent="3"/>
    </xf>
    <xf numFmtId="2" fontId="2" fillId="0" borderId="10" xfId="0" applyNumberFormat="1" applyFont="1" applyBorder="1" applyAlignment="1">
      <alignment horizontal="right" vertical="center" indent="3"/>
    </xf>
    <xf numFmtId="2" fontId="2" fillId="0" borderId="13" xfId="0" applyNumberFormat="1" applyFont="1" applyBorder="1" applyAlignment="1">
      <alignment horizontal="right" vertical="center" indent="3"/>
    </xf>
    <xf numFmtId="0" fontId="16" fillId="0" borderId="0" xfId="0" applyFont="1" applyBorder="1" applyAlignment="1">
      <alignment horizontal="center" vertical="top"/>
    </xf>
    <xf numFmtId="0" fontId="13" fillId="0" borderId="11" xfId="0" applyFont="1" applyBorder="1" applyAlignment="1">
      <alignment horizontal="left" vertical="center" indent="1"/>
    </xf>
    <xf numFmtId="0" fontId="1" fillId="0" borderId="12" xfId="0" applyFont="1" applyBorder="1" applyAlignment="1">
      <alignment vertical="center"/>
    </xf>
    <xf numFmtId="0" fontId="1" fillId="0" borderId="10" xfId="0" applyFont="1" applyBorder="1" applyAlignment="1">
      <alignment vertical="center"/>
    </xf>
    <xf numFmtId="0" fontId="1" fillId="0" borderId="13" xfId="0" applyFont="1" applyBorder="1" applyAlignment="1">
      <alignment vertical="center"/>
    </xf>
    <xf numFmtId="0" fontId="1" fillId="0" borderId="11" xfId="0" applyFont="1" applyBorder="1" applyAlignment="1">
      <alignment horizontal="left" vertical="center" indent="1"/>
    </xf>
    <xf numFmtId="12" fontId="1" fillId="0" borderId="0" xfId="0" applyNumberFormat="1" applyFont="1" applyAlignment="1">
      <alignment horizontal="justify" vertical="top" wrapText="1"/>
    </xf>
    <xf numFmtId="0" fontId="5" fillId="0" borderId="0" xfId="0" applyFont="1" applyAlignment="1">
      <alignment horizontal="center" vertical="center"/>
    </xf>
    <xf numFmtId="0" fontId="4" fillId="0" borderId="0" xfId="0" applyFont="1" applyBorder="1" applyAlignment="1">
      <alignment horizontal="center" vertical="center" wrapText="1"/>
    </xf>
    <xf numFmtId="0" fontId="6" fillId="0" borderId="2" xfId="0" applyFont="1" applyBorder="1" applyAlignment="1">
      <alignment horizontal="left" vertical="center" wrapText="1"/>
    </xf>
    <xf numFmtId="0" fontId="2" fillId="0" borderId="4" xfId="0" applyFont="1" applyBorder="1" applyAlignment="1">
      <alignment horizontal="center" vertical="top"/>
    </xf>
    <xf numFmtId="0" fontId="2" fillId="0" borderId="5" xfId="0" applyFont="1" applyBorder="1" applyAlignment="1">
      <alignment horizontal="center" vertical="top"/>
    </xf>
    <xf numFmtId="0" fontId="2" fillId="0" borderId="6" xfId="0" applyFont="1" applyBorder="1" applyAlignment="1">
      <alignment horizontal="center" vertical="top"/>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1" fillId="0" borderId="0" xfId="0" applyFont="1" applyAlignment="1">
      <alignment horizontal="left" vertical="top" wrapText="1"/>
    </xf>
    <xf numFmtId="2" fontId="8" fillId="2" borderId="0" xfId="0" applyNumberFormat="1" applyFont="1" applyFill="1" applyAlignment="1">
      <alignment horizontal="center" vertical="center" wrapText="1"/>
    </xf>
    <xf numFmtId="2" fontId="1" fillId="0" borderId="0" xfId="0" applyNumberFormat="1" applyFont="1" applyAlignment="1">
      <alignment horizontal="left" vertical="top" wrapText="1"/>
    </xf>
    <xf numFmtId="0" fontId="1" fillId="0" borderId="0" xfId="0" applyFont="1" applyAlignment="1">
      <alignment horizontal="left" vertical="center" wrapText="1"/>
    </xf>
    <xf numFmtId="0" fontId="12" fillId="0" borderId="0" xfId="0" applyFont="1" applyAlignment="1">
      <alignment horizontal="left" vertical="center"/>
    </xf>
    <xf numFmtId="0" fontId="1" fillId="0" borderId="0" xfId="0" applyFont="1" applyAlignment="1">
      <alignment horizontal="center" vertical="center"/>
    </xf>
    <xf numFmtId="0" fontId="12" fillId="0" borderId="0" xfId="0" applyFont="1" applyAlignment="1">
      <alignment horizontal="left" vertical="top" wrapText="1"/>
    </xf>
    <xf numFmtId="0" fontId="3" fillId="0" borderId="2" xfId="0" applyFont="1" applyBorder="1" applyAlignment="1">
      <alignment horizontal="left" vertical="center" wrapText="1"/>
    </xf>
    <xf numFmtId="0" fontId="1" fillId="0" borderId="0" xfId="0" applyFont="1" applyAlignment="1">
      <alignment horizontal="right" vertical="center"/>
    </xf>
    <xf numFmtId="0" fontId="6" fillId="0" borderId="0" xfId="0" applyFont="1" applyBorder="1" applyAlignment="1">
      <alignment horizontal="left" vertical="center" wrapText="1"/>
    </xf>
    <xf numFmtId="0" fontId="5" fillId="0" borderId="0" xfId="0" applyFont="1" applyAlignment="1">
      <alignment horizontal="center" vertical="top"/>
    </xf>
    <xf numFmtId="0" fontId="1" fillId="0" borderId="0" xfId="0" applyFont="1" applyAlignment="1">
      <alignment horizontal="justify" vertical="top" wrapText="1"/>
    </xf>
    <xf numFmtId="2" fontId="8" fillId="2" borderId="0" xfId="0" applyNumberFormat="1" applyFont="1" applyFill="1" applyAlignment="1">
      <alignment horizontal="center" vertical="top" wrapText="1"/>
    </xf>
    <xf numFmtId="0" fontId="15" fillId="0" borderId="2" xfId="0" applyFont="1" applyBorder="1" applyAlignment="1">
      <alignment horizontal="lef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1" fillId="0" borderId="0" xfId="0" applyFont="1" applyAlignment="1">
      <alignment horizontal="justify" vertical="top"/>
    </xf>
    <xf numFmtId="0" fontId="3" fillId="0" borderId="0" xfId="0" applyFont="1" applyAlignment="1">
      <alignment horizontal="left" vertical="top"/>
    </xf>
    <xf numFmtId="0" fontId="2" fillId="0" borderId="0" xfId="0" applyFont="1" applyAlignment="1">
      <alignment horizontal="left" vertical="top" indent="1"/>
    </xf>
    <xf numFmtId="0" fontId="2" fillId="0" borderId="0" xfId="0" applyFont="1" applyAlignment="1">
      <alignment horizontal="left" vertical="top"/>
    </xf>
    <xf numFmtId="0" fontId="1" fillId="0" borderId="0" xfId="0" applyFont="1" applyAlignment="1">
      <alignment horizontal="left" vertical="top"/>
    </xf>
    <xf numFmtId="164" fontId="1" fillId="0" borderId="0" xfId="0" applyNumberFormat="1" applyFont="1" applyAlignment="1">
      <alignment horizontal="center" vertical="top"/>
    </xf>
    <xf numFmtId="0" fontId="1" fillId="0" borderId="0" xfId="0" applyFont="1" applyAlignment="1">
      <alignment horizontal="center" vertical="top"/>
    </xf>
    <xf numFmtId="0" fontId="3" fillId="0" borderId="0" xfId="0" applyFont="1" applyBorder="1" applyAlignment="1">
      <alignment horizontal="center" vertical="top"/>
    </xf>
    <xf numFmtId="164" fontId="1" fillId="0" borderId="0" xfId="0" applyNumberFormat="1" applyFont="1" applyBorder="1" applyAlignment="1">
      <alignment horizontal="center" vertical="top"/>
    </xf>
    <xf numFmtId="164" fontId="2" fillId="0" borderId="1" xfId="0" applyNumberFormat="1" applyFont="1" applyBorder="1" applyAlignment="1">
      <alignment horizontal="center" vertical="top"/>
    </xf>
    <xf numFmtId="0" fontId="6" fillId="0" borderId="0" xfId="0"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297657</xdr:colOff>
      <xdr:row>2</xdr:row>
      <xdr:rowOff>0</xdr:rowOff>
    </xdr:from>
    <xdr:to>
      <xdr:col>14</xdr:col>
      <xdr:colOff>702880</xdr:colOff>
      <xdr:row>2</xdr:row>
      <xdr:rowOff>45983</xdr:rowOff>
    </xdr:to>
    <xdr:sp macro="" textlink="">
      <xdr:nvSpPr>
        <xdr:cNvPr id="2" name="TextBox 1"/>
        <xdr:cNvSpPr txBox="1"/>
      </xdr:nvSpPr>
      <xdr:spPr>
        <a:xfrm>
          <a:off x="4288632" y="647700"/>
          <a:ext cx="2424523" cy="45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n-US" sz="1100">
            <a:solidFill>
              <a:schemeClr val="dk1"/>
            </a:solidFill>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297657</xdr:colOff>
      <xdr:row>76</xdr:row>
      <xdr:rowOff>18476</xdr:rowOff>
    </xdr:from>
    <xdr:to>
      <xdr:col>18</xdr:col>
      <xdr:colOff>702880</xdr:colOff>
      <xdr:row>79</xdr:row>
      <xdr:rowOff>45983</xdr:rowOff>
    </xdr:to>
    <xdr:sp macro="" textlink="">
      <xdr:nvSpPr>
        <xdr:cNvPr id="2" name="TextBox 1"/>
        <xdr:cNvSpPr txBox="1"/>
      </xdr:nvSpPr>
      <xdr:spPr>
        <a:xfrm>
          <a:off x="4288632" y="16001426"/>
          <a:ext cx="2424523" cy="599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&amp;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297657</xdr:colOff>
      <xdr:row>83</xdr:row>
      <xdr:rowOff>18476</xdr:rowOff>
    </xdr:from>
    <xdr:to>
      <xdr:col>18</xdr:col>
      <xdr:colOff>702880</xdr:colOff>
      <xdr:row>86</xdr:row>
      <xdr:rowOff>0</xdr:rowOff>
    </xdr:to>
    <xdr:sp macro="" textlink="">
      <xdr:nvSpPr>
        <xdr:cNvPr id="2" name="TextBox 1"/>
        <xdr:cNvSpPr txBox="1"/>
      </xdr:nvSpPr>
      <xdr:spPr>
        <a:xfrm>
          <a:off x="4288632" y="24945401"/>
          <a:ext cx="2424523" cy="599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&amp;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400049</xdr:colOff>
      <xdr:row>86</xdr:row>
      <xdr:rowOff>45983</xdr:rowOff>
    </xdr:from>
    <xdr:to>
      <xdr:col>18</xdr:col>
      <xdr:colOff>702879</xdr:colOff>
      <xdr:row>87</xdr:row>
      <xdr:rowOff>123825</xdr:rowOff>
    </xdr:to>
    <xdr:sp macro="" textlink="">
      <xdr:nvSpPr>
        <xdr:cNvPr id="2" name="TextBox 1"/>
        <xdr:cNvSpPr txBox="1"/>
      </xdr:nvSpPr>
      <xdr:spPr>
        <a:xfrm flipV="1">
          <a:off x="4333874" y="25468208"/>
          <a:ext cx="2198305" cy="2683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endParaRPr lang="en-US" sz="1100">
            <a:solidFill>
              <a:schemeClr val="dk1"/>
            </a:solidFill>
            <a:latin typeface="+mn-lt"/>
            <a:ea typeface="+mn-ea"/>
            <a:cs typeface="+mn-cs"/>
          </a:endParaRPr>
        </a:p>
      </xdr:txBody>
    </xdr:sp>
    <xdr:clientData/>
  </xdr:twoCellAnchor>
  <xdr:twoCellAnchor>
    <xdr:from>
      <xdr:col>14</xdr:col>
      <xdr:colOff>297657</xdr:colOff>
      <xdr:row>81</xdr:row>
      <xdr:rowOff>18476</xdr:rowOff>
    </xdr:from>
    <xdr:to>
      <xdr:col>18</xdr:col>
      <xdr:colOff>702880</xdr:colOff>
      <xdr:row>84</xdr:row>
      <xdr:rowOff>0</xdr:rowOff>
    </xdr:to>
    <xdr:sp macro="" textlink="">
      <xdr:nvSpPr>
        <xdr:cNvPr id="3" name="TextBox 2"/>
        <xdr:cNvSpPr txBox="1"/>
      </xdr:nvSpPr>
      <xdr:spPr>
        <a:xfrm>
          <a:off x="4736307" y="33946526"/>
          <a:ext cx="2014948" cy="5530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297657</xdr:colOff>
      <xdr:row>118</xdr:row>
      <xdr:rowOff>18476</xdr:rowOff>
    </xdr:from>
    <xdr:to>
      <xdr:col>18</xdr:col>
      <xdr:colOff>702880</xdr:colOff>
      <xdr:row>121</xdr:row>
      <xdr:rowOff>0</xdr:rowOff>
    </xdr:to>
    <xdr:sp macro="" textlink="">
      <xdr:nvSpPr>
        <xdr:cNvPr id="2" name="TextBox 1"/>
        <xdr:cNvSpPr txBox="1"/>
      </xdr:nvSpPr>
      <xdr:spPr>
        <a:xfrm>
          <a:off x="4288632" y="34565651"/>
          <a:ext cx="2424523" cy="5530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twoCellAnchor>
    <xdr:from>
      <xdr:col>14</xdr:col>
      <xdr:colOff>297657</xdr:colOff>
      <xdr:row>106</xdr:row>
      <xdr:rowOff>0</xdr:rowOff>
    </xdr:from>
    <xdr:to>
      <xdr:col>18</xdr:col>
      <xdr:colOff>702880</xdr:colOff>
      <xdr:row>106</xdr:row>
      <xdr:rowOff>45983</xdr:rowOff>
    </xdr:to>
    <xdr:sp macro="" textlink="">
      <xdr:nvSpPr>
        <xdr:cNvPr id="3" name="TextBox 2"/>
        <xdr:cNvSpPr txBox="1"/>
      </xdr:nvSpPr>
      <xdr:spPr>
        <a:xfrm>
          <a:off x="4288632" y="31842075"/>
          <a:ext cx="2424523" cy="45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n-US" sz="1100">
            <a:solidFill>
              <a:schemeClr val="dk1"/>
            </a:solidFill>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tabSelected="1" view="pageBreakPreview" zoomScale="85" zoomScaleNormal="100" zoomScaleSheetLayoutView="85" workbookViewId="0">
      <selection activeCell="C8" sqref="C8:N8"/>
    </sheetView>
  </sheetViews>
  <sheetFormatPr defaultRowHeight="15" x14ac:dyDescent="0.25"/>
  <cols>
    <col min="1" max="1" width="4.42578125" style="13" customWidth="1"/>
    <col min="2" max="2" width="12.140625" style="5" customWidth="1"/>
    <col min="3" max="3" width="7.28515625" style="13" customWidth="1"/>
    <col min="4" max="4" width="1.7109375" style="2" customWidth="1"/>
    <col min="5" max="5" width="7" style="13" customWidth="1"/>
    <col min="6" max="6" width="2" style="13" customWidth="1"/>
    <col min="7" max="7" width="6.140625" style="13" customWidth="1"/>
    <col min="8" max="8" width="1.85546875" style="2" customWidth="1"/>
    <col min="9" max="9" width="2.42578125" style="2" customWidth="1"/>
    <col min="10" max="10" width="3.5703125" style="2" customWidth="1"/>
    <col min="11" max="11" width="1.7109375" style="2" customWidth="1"/>
    <col min="12" max="12" width="5.28515625" style="13" customWidth="1"/>
    <col min="13" max="13" width="9.140625" style="14" customWidth="1"/>
    <col min="14" max="14" width="8.5703125" style="2" customWidth="1"/>
    <col min="15" max="15" width="12" style="3" customWidth="1"/>
    <col min="16" max="16" width="20.85546875" style="145" customWidth="1"/>
    <col min="17" max="16384" width="9.140625" style="1"/>
  </cols>
  <sheetData>
    <row r="1" spans="1:16" s="81" customFormat="1" ht="20.25" x14ac:dyDescent="0.25">
      <c r="A1" s="80"/>
      <c r="B1" s="80"/>
      <c r="C1" s="80"/>
      <c r="D1" s="80"/>
      <c r="E1" s="80"/>
      <c r="F1" s="80"/>
      <c r="G1" s="80"/>
      <c r="H1" s="80"/>
      <c r="I1" s="80"/>
      <c r="J1" s="80"/>
      <c r="K1" s="80"/>
      <c r="L1" s="80"/>
      <c r="M1" s="80"/>
      <c r="N1" s="80"/>
      <c r="O1" s="80"/>
      <c r="P1" s="142"/>
    </row>
    <row r="2" spans="1:16" ht="78" customHeight="1" x14ac:dyDescent="0.25">
      <c r="A2" s="1"/>
      <c r="B2" s="161" t="s">
        <v>121</v>
      </c>
      <c r="C2" s="161"/>
      <c r="D2" s="161"/>
      <c r="E2" s="161"/>
      <c r="F2" s="161"/>
      <c r="G2" s="161"/>
      <c r="H2" s="161"/>
      <c r="I2" s="161"/>
      <c r="J2" s="161"/>
      <c r="K2" s="161"/>
      <c r="L2" s="161"/>
      <c r="M2" s="161"/>
      <c r="N2" s="161"/>
      <c r="O2" s="161"/>
      <c r="P2" s="161"/>
    </row>
    <row r="3" spans="1:16" s="12" customFormat="1" ht="20.25" x14ac:dyDescent="0.25">
      <c r="A3" s="165" t="s">
        <v>3</v>
      </c>
      <c r="B3" s="165"/>
      <c r="C3" s="165"/>
      <c r="D3" s="165"/>
      <c r="E3" s="165"/>
      <c r="F3" s="165"/>
      <c r="G3" s="165"/>
      <c r="H3" s="165"/>
      <c r="I3" s="165"/>
      <c r="J3" s="165"/>
      <c r="K3" s="165"/>
      <c r="L3" s="165"/>
      <c r="M3" s="165"/>
      <c r="N3" s="165"/>
      <c r="O3" s="165"/>
      <c r="P3" s="165"/>
    </row>
    <row r="4" spans="1:16" s="127" customFormat="1" ht="20.25" x14ac:dyDescent="0.25">
      <c r="A4" s="126"/>
      <c r="B4" s="126"/>
      <c r="C4" s="126"/>
      <c r="D4" s="126"/>
      <c r="E4" s="126"/>
      <c r="F4" s="126"/>
      <c r="G4" s="126"/>
      <c r="H4" s="126"/>
      <c r="I4" s="126"/>
      <c r="J4" s="126"/>
      <c r="K4" s="126"/>
      <c r="L4" s="126"/>
      <c r="M4" s="126"/>
      <c r="N4" s="126"/>
      <c r="O4" s="126"/>
      <c r="P4" s="142"/>
    </row>
    <row r="5" spans="1:16" s="69" customFormat="1" ht="29.25" customHeight="1" x14ac:dyDescent="0.25">
      <c r="A5" s="22"/>
      <c r="B5" s="83" t="s">
        <v>6</v>
      </c>
      <c r="C5" s="166" t="s">
        <v>109</v>
      </c>
      <c r="D5" s="166"/>
      <c r="E5" s="166"/>
      <c r="F5" s="166"/>
      <c r="G5" s="166"/>
      <c r="H5" s="166"/>
      <c r="I5" s="166"/>
      <c r="J5" s="166"/>
      <c r="K5" s="166"/>
      <c r="L5" s="166"/>
      <c r="M5" s="166"/>
      <c r="N5" s="166"/>
      <c r="O5" s="106" t="s">
        <v>110</v>
      </c>
      <c r="P5" s="87" t="s">
        <v>111</v>
      </c>
    </row>
    <row r="6" spans="1:16" s="71" customFormat="1" ht="41.25" customHeight="1" x14ac:dyDescent="0.25">
      <c r="A6" s="22"/>
      <c r="B6" s="84">
        <v>1</v>
      </c>
      <c r="C6" s="167" t="s">
        <v>116</v>
      </c>
      <c r="D6" s="168"/>
      <c r="E6" s="168"/>
      <c r="F6" s="168"/>
      <c r="G6" s="168"/>
      <c r="H6" s="168"/>
      <c r="I6" s="168"/>
      <c r="J6" s="168"/>
      <c r="K6" s="168"/>
      <c r="L6" s="168"/>
      <c r="M6" s="168"/>
      <c r="N6" s="169"/>
      <c r="O6" s="85" t="s">
        <v>1</v>
      </c>
      <c r="P6" s="86">
        <v>8557497</v>
      </c>
    </row>
    <row r="7" spans="1:16" s="69" customFormat="1" ht="41.25" customHeight="1" x14ac:dyDescent="0.25">
      <c r="A7" s="22"/>
      <c r="B7" s="84">
        <v>2</v>
      </c>
      <c r="C7" s="170" t="s">
        <v>2</v>
      </c>
      <c r="D7" s="170"/>
      <c r="E7" s="170"/>
      <c r="F7" s="170"/>
      <c r="G7" s="170"/>
      <c r="H7" s="170"/>
      <c r="I7" s="170"/>
      <c r="J7" s="170"/>
      <c r="K7" s="170"/>
      <c r="L7" s="170"/>
      <c r="M7" s="170"/>
      <c r="N7" s="170"/>
      <c r="O7" s="85" t="s">
        <v>1</v>
      </c>
      <c r="P7" s="86">
        <v>20433652</v>
      </c>
    </row>
    <row r="8" spans="1:16" s="69" customFormat="1" ht="41.25" customHeight="1" x14ac:dyDescent="0.25">
      <c r="A8" s="22"/>
      <c r="B8" s="84">
        <v>3</v>
      </c>
      <c r="C8" s="170" t="s">
        <v>129</v>
      </c>
      <c r="D8" s="170"/>
      <c r="E8" s="170"/>
      <c r="F8" s="170"/>
      <c r="G8" s="170"/>
      <c r="H8" s="170"/>
      <c r="I8" s="170"/>
      <c r="J8" s="170"/>
      <c r="K8" s="170"/>
      <c r="L8" s="170"/>
      <c r="M8" s="170"/>
      <c r="N8" s="170"/>
      <c r="O8" s="85" t="s">
        <v>1</v>
      </c>
      <c r="P8" s="86">
        <v>19210819</v>
      </c>
    </row>
    <row r="9" spans="1:16" s="69" customFormat="1" ht="41.25" customHeight="1" x14ac:dyDescent="0.25">
      <c r="A9" s="22"/>
      <c r="B9" s="84">
        <v>4</v>
      </c>
      <c r="C9" s="170" t="s">
        <v>112</v>
      </c>
      <c r="D9" s="170"/>
      <c r="E9" s="170"/>
      <c r="F9" s="170"/>
      <c r="G9" s="170"/>
      <c r="H9" s="170"/>
      <c r="I9" s="170"/>
      <c r="J9" s="170"/>
      <c r="K9" s="170"/>
      <c r="L9" s="170"/>
      <c r="M9" s="170"/>
      <c r="N9" s="170"/>
      <c r="O9" s="85" t="s">
        <v>1</v>
      </c>
      <c r="P9" s="86">
        <v>2507819</v>
      </c>
    </row>
    <row r="10" spans="1:16" s="12" customFormat="1" ht="45" customHeight="1" x14ac:dyDescent="0.25">
      <c r="A10" s="22"/>
      <c r="B10" s="162" t="s">
        <v>0</v>
      </c>
      <c r="C10" s="163"/>
      <c r="D10" s="163"/>
      <c r="E10" s="163"/>
      <c r="F10" s="163"/>
      <c r="G10" s="163"/>
      <c r="H10" s="163"/>
      <c r="I10" s="163"/>
      <c r="J10" s="163"/>
      <c r="K10" s="163"/>
      <c r="L10" s="163"/>
      <c r="M10" s="163"/>
      <c r="N10" s="163"/>
      <c r="O10" s="164"/>
      <c r="P10" s="146">
        <f>SUM(P5:P9)</f>
        <v>50709787</v>
      </c>
    </row>
    <row r="11" spans="1:16" ht="24.75" customHeight="1" x14ac:dyDescent="0.25">
      <c r="A11" s="69"/>
      <c r="C11" s="69"/>
      <c r="D11" s="73"/>
      <c r="E11" s="69"/>
      <c r="F11" s="69"/>
      <c r="G11" s="69"/>
      <c r="H11" s="73"/>
      <c r="I11" s="73"/>
      <c r="J11" s="73"/>
      <c r="K11" s="73"/>
      <c r="L11" s="69"/>
      <c r="M11" s="78"/>
      <c r="N11" s="1"/>
      <c r="O11" s="69"/>
      <c r="P11" s="143"/>
    </row>
    <row r="12" spans="1:16" ht="24.75" customHeight="1" x14ac:dyDescent="0.25">
      <c r="A12" s="69"/>
      <c r="C12" s="69"/>
      <c r="D12" s="73"/>
      <c r="E12" s="69"/>
      <c r="F12" s="69"/>
      <c r="G12" s="69"/>
      <c r="H12" s="73"/>
      <c r="I12" s="73"/>
      <c r="J12" s="73"/>
      <c r="K12" s="73"/>
      <c r="L12" s="69"/>
      <c r="M12" s="78"/>
      <c r="N12" s="1"/>
      <c r="O12" s="69"/>
      <c r="P12" s="143"/>
    </row>
    <row r="13" spans="1:16" ht="24.75" customHeight="1" x14ac:dyDescent="0.25">
      <c r="A13" s="69"/>
      <c r="C13" s="69"/>
      <c r="D13" s="73"/>
      <c r="E13" s="69"/>
      <c r="F13" s="69"/>
      <c r="G13" s="69"/>
      <c r="H13" s="73"/>
      <c r="I13" s="73"/>
      <c r="J13" s="73"/>
      <c r="K13" s="73"/>
      <c r="L13" s="69"/>
      <c r="M13" s="78"/>
      <c r="N13" s="73"/>
      <c r="O13" s="79"/>
      <c r="P13" s="143"/>
    </row>
    <row r="14" spans="1:16" x14ac:dyDescent="0.25">
      <c r="A14" s="69"/>
      <c r="C14" s="69"/>
      <c r="D14" s="73"/>
      <c r="E14" s="69"/>
      <c r="F14" s="69"/>
      <c r="G14" s="69"/>
      <c r="H14" s="73"/>
      <c r="I14" s="73"/>
      <c r="J14" s="73"/>
      <c r="K14" s="73"/>
      <c r="L14" s="69"/>
      <c r="M14" s="78"/>
      <c r="N14" s="73"/>
      <c r="O14" s="79"/>
      <c r="P14" s="143"/>
    </row>
    <row r="15" spans="1:16" x14ac:dyDescent="0.25">
      <c r="A15" s="69"/>
      <c r="C15" s="69"/>
      <c r="D15" s="73"/>
      <c r="E15" s="69"/>
      <c r="F15" s="69"/>
      <c r="G15" s="69"/>
      <c r="H15" s="73"/>
      <c r="I15" s="73"/>
      <c r="J15" s="73"/>
      <c r="K15" s="73"/>
      <c r="L15" s="69"/>
      <c r="M15" s="78"/>
      <c r="N15" s="73"/>
      <c r="O15" s="79"/>
      <c r="P15" s="143"/>
    </row>
    <row r="16" spans="1:16" x14ac:dyDescent="0.25">
      <c r="A16" s="69"/>
      <c r="C16" s="69"/>
      <c r="D16" s="73"/>
      <c r="E16" s="69"/>
      <c r="F16" s="69"/>
      <c r="G16" s="69"/>
      <c r="H16" s="73"/>
      <c r="I16" s="73"/>
      <c r="J16" s="73"/>
      <c r="K16" s="73"/>
      <c r="L16" s="69"/>
      <c r="M16" s="78"/>
      <c r="N16" s="73"/>
      <c r="O16" s="79"/>
      <c r="P16" s="143"/>
    </row>
    <row r="17" spans="1:16" x14ac:dyDescent="0.25">
      <c r="A17" s="69"/>
      <c r="C17" s="69"/>
      <c r="D17" s="73"/>
      <c r="E17" s="69"/>
      <c r="F17" s="69"/>
      <c r="G17" s="69"/>
      <c r="H17" s="73"/>
      <c r="I17" s="73"/>
      <c r="J17" s="73"/>
      <c r="K17" s="73"/>
      <c r="L17" s="69"/>
      <c r="M17" s="78"/>
      <c r="N17" s="73"/>
      <c r="O17" s="79"/>
      <c r="P17" s="143"/>
    </row>
  </sheetData>
  <mergeCells count="8">
    <mergeCell ref="B2:P2"/>
    <mergeCell ref="B10:O10"/>
    <mergeCell ref="A3:P3"/>
    <mergeCell ref="C5:N5"/>
    <mergeCell ref="C6:N6"/>
    <mergeCell ref="C7:N7"/>
    <mergeCell ref="C8:N8"/>
    <mergeCell ref="C9:N9"/>
  </mergeCells>
  <pageMargins left="0.25" right="0.25" top="0.33" bottom="0.55000000000000004" header="0.3" footer="0.3"/>
  <pageSetup paperSize="9" scale="93" fitToHeight="4" orientation="portrait" horizontalDpi="200" verticalDpi="200" r:id="rId1"/>
  <headerFooter>
    <oddFoote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9"/>
  <sheetViews>
    <sheetView topLeftCell="A55" zoomScaleNormal="100" zoomScaleSheetLayoutView="140" workbookViewId="0">
      <selection activeCell="B6" sqref="B6:N6"/>
    </sheetView>
  </sheetViews>
  <sheetFormatPr defaultRowHeight="15" x14ac:dyDescent="0.25"/>
  <cols>
    <col min="1" max="1" width="4.5703125" style="13" customWidth="1"/>
    <col min="2" max="2" width="10.28515625" style="5" customWidth="1"/>
    <col min="3" max="3" width="3.5703125" style="13" customWidth="1"/>
    <col min="4" max="4" width="1.7109375" style="2" customWidth="1"/>
    <col min="5" max="5" width="7.28515625" style="13" customWidth="1"/>
    <col min="6" max="6" width="1.7109375" style="2" customWidth="1"/>
    <col min="7" max="7" width="7" style="13" customWidth="1"/>
    <col min="8" max="8" width="2" style="13" customWidth="1"/>
    <col min="9" max="9" width="6.140625" style="13" customWidth="1"/>
    <col min="10" max="10" width="1.85546875" style="2" customWidth="1"/>
    <col min="11" max="11" width="2.42578125" style="2" customWidth="1"/>
    <col min="12" max="12" width="3.5703125" style="2" customWidth="1"/>
    <col min="13" max="13" width="1.7109375" style="2" customWidth="1"/>
    <col min="14" max="14" width="5.28515625" style="13" customWidth="1"/>
    <col min="15" max="15" width="9.140625" style="78" customWidth="1"/>
    <col min="16" max="16" width="9.85546875" style="13" customWidth="1"/>
    <col min="17" max="17" width="7.5703125" style="2" customWidth="1"/>
    <col min="18" max="18" width="3.7109375" style="2" customWidth="1"/>
    <col min="19" max="19" width="12.28515625" style="94" customWidth="1"/>
    <col min="20" max="16384" width="9.140625" style="1"/>
  </cols>
  <sheetData>
    <row r="1" spans="1:19" ht="25.5" x14ac:dyDescent="0.25">
      <c r="A1" s="172" t="s">
        <v>4</v>
      </c>
      <c r="B1" s="172"/>
      <c r="C1" s="172"/>
      <c r="D1" s="172"/>
      <c r="E1" s="172"/>
      <c r="F1" s="172"/>
      <c r="G1" s="172"/>
      <c r="H1" s="172"/>
      <c r="I1" s="172"/>
      <c r="J1" s="172"/>
      <c r="K1" s="172"/>
      <c r="L1" s="172"/>
      <c r="M1" s="172"/>
      <c r="N1" s="172"/>
      <c r="O1" s="172"/>
      <c r="P1" s="172"/>
      <c r="Q1" s="172"/>
      <c r="R1" s="172"/>
      <c r="S1" s="172"/>
    </row>
    <row r="2" spans="1:19" ht="59.25" customHeight="1" x14ac:dyDescent="0.25">
      <c r="A2" s="173" t="s">
        <v>121</v>
      </c>
      <c r="B2" s="173"/>
      <c r="C2" s="173"/>
      <c r="D2" s="173"/>
      <c r="E2" s="173"/>
      <c r="F2" s="173"/>
      <c r="G2" s="173"/>
      <c r="H2" s="173"/>
      <c r="I2" s="173"/>
      <c r="J2" s="173"/>
      <c r="K2" s="173"/>
      <c r="L2" s="173"/>
      <c r="M2" s="173"/>
      <c r="N2" s="173"/>
      <c r="O2" s="173"/>
      <c r="P2" s="173"/>
      <c r="Q2" s="173"/>
      <c r="R2" s="173"/>
      <c r="S2" s="173"/>
    </row>
    <row r="3" spans="1:19" ht="20.25" customHeight="1" thickBot="1" x14ac:dyDescent="0.3">
      <c r="A3" s="174" t="s">
        <v>5</v>
      </c>
      <c r="B3" s="174"/>
      <c r="C3" s="174"/>
      <c r="D3" s="174"/>
      <c r="E3" s="174"/>
      <c r="F3" s="174"/>
      <c r="G3" s="174"/>
      <c r="H3" s="174"/>
      <c r="I3" s="174"/>
      <c r="J3" s="174"/>
      <c r="K3" s="174"/>
      <c r="L3" s="174"/>
      <c r="M3" s="174"/>
      <c r="N3" s="174"/>
      <c r="O3" s="174"/>
      <c r="P3" s="18"/>
      <c r="Q3" s="18"/>
      <c r="R3" s="18"/>
      <c r="S3" s="92"/>
    </row>
    <row r="4" spans="1:19" s="12" customFormat="1" ht="15.75" thickBot="1" x14ac:dyDescent="0.3">
      <c r="A4" s="19" t="s">
        <v>6</v>
      </c>
      <c r="B4" s="175" t="s">
        <v>7</v>
      </c>
      <c r="C4" s="176"/>
      <c r="D4" s="176"/>
      <c r="E4" s="176"/>
      <c r="F4" s="176"/>
      <c r="G4" s="176"/>
      <c r="H4" s="176"/>
      <c r="I4" s="176"/>
      <c r="J4" s="176"/>
      <c r="K4" s="176"/>
      <c r="L4" s="176"/>
      <c r="M4" s="176"/>
      <c r="N4" s="177"/>
      <c r="O4" s="53" t="s">
        <v>8</v>
      </c>
      <c r="P4" s="19" t="s">
        <v>9</v>
      </c>
      <c r="Q4" s="19" t="s">
        <v>10</v>
      </c>
      <c r="R4" s="178" t="s">
        <v>11</v>
      </c>
      <c r="S4" s="179"/>
    </row>
    <row r="5" spans="1:19" s="12" customFormat="1" x14ac:dyDescent="0.25">
      <c r="A5" s="17"/>
      <c r="B5" s="17"/>
      <c r="C5" s="17"/>
      <c r="D5" s="17"/>
      <c r="E5" s="17"/>
      <c r="F5" s="17"/>
      <c r="G5" s="17"/>
      <c r="H5" s="17"/>
      <c r="I5" s="17"/>
      <c r="J5" s="17"/>
      <c r="K5" s="17"/>
      <c r="L5" s="17"/>
      <c r="M5" s="17"/>
      <c r="N5" s="17"/>
      <c r="O5" s="88"/>
      <c r="P5" s="17"/>
      <c r="Q5" s="17"/>
      <c r="R5" s="22"/>
      <c r="S5" s="93"/>
    </row>
    <row r="6" spans="1:19" s="12" customFormat="1" ht="58.5" customHeight="1" x14ac:dyDescent="0.25">
      <c r="A6" s="17">
        <v>1</v>
      </c>
      <c r="B6" s="171" t="s">
        <v>12</v>
      </c>
      <c r="C6" s="171"/>
      <c r="D6" s="171"/>
      <c r="E6" s="171"/>
      <c r="F6" s="171"/>
      <c r="G6" s="171"/>
      <c r="H6" s="171"/>
      <c r="I6" s="171"/>
      <c r="J6" s="171"/>
      <c r="K6" s="171"/>
      <c r="L6" s="171"/>
      <c r="M6" s="171"/>
      <c r="N6" s="171"/>
      <c r="O6" s="75"/>
      <c r="P6" s="13"/>
      <c r="Q6" s="2"/>
      <c r="R6" s="2"/>
      <c r="S6" s="94"/>
    </row>
    <row r="7" spans="1:19" s="12" customFormat="1" ht="16.5" hidden="1" customHeight="1" x14ac:dyDescent="0.25">
      <c r="A7" s="17"/>
      <c r="B7" s="24"/>
      <c r="C7" s="25">
        <v>2</v>
      </c>
      <c r="D7" s="26" t="s">
        <v>13</v>
      </c>
      <c r="E7" s="27">
        <v>25.75</v>
      </c>
      <c r="F7" s="28" t="s">
        <v>13</v>
      </c>
      <c r="G7" s="29">
        <v>0.375</v>
      </c>
      <c r="H7" s="26" t="s">
        <v>13</v>
      </c>
      <c r="I7" s="30">
        <v>0.25</v>
      </c>
      <c r="J7" s="26"/>
      <c r="K7" s="31"/>
      <c r="M7" s="32">
        <f>I7*G7*E7*C7</f>
        <v>4.828125</v>
      </c>
      <c r="N7" s="33" t="s">
        <v>14</v>
      </c>
      <c r="O7" s="74">
        <v>4.82</v>
      </c>
      <c r="P7" s="34" t="s">
        <v>15</v>
      </c>
      <c r="Q7" s="2"/>
      <c r="R7" s="2"/>
      <c r="S7" s="94"/>
    </row>
    <row r="8" spans="1:19" s="12" customFormat="1" ht="16.5" hidden="1" customHeight="1" x14ac:dyDescent="0.25">
      <c r="A8" s="17"/>
      <c r="B8" s="24"/>
      <c r="C8" s="25">
        <v>1</v>
      </c>
      <c r="D8" s="28" t="s">
        <v>16</v>
      </c>
      <c r="E8" s="35">
        <v>100</v>
      </c>
      <c r="F8" s="28" t="s">
        <v>17</v>
      </c>
      <c r="G8" s="35">
        <v>50</v>
      </c>
      <c r="H8" s="26" t="s">
        <v>18</v>
      </c>
      <c r="I8" s="12">
        <v>0.375</v>
      </c>
      <c r="J8" s="12" t="s">
        <v>13</v>
      </c>
      <c r="K8" s="181">
        <v>0.25</v>
      </c>
      <c r="L8" s="181"/>
      <c r="M8" s="32"/>
      <c r="N8" s="33" t="s">
        <v>14</v>
      </c>
      <c r="O8" s="74">
        <f>(E8+G8)*I8*K8</f>
        <v>14.0625</v>
      </c>
      <c r="P8" s="34" t="s">
        <v>15</v>
      </c>
      <c r="Q8" s="2"/>
      <c r="R8" s="2"/>
      <c r="S8" s="94"/>
    </row>
    <row r="9" spans="1:19" s="12" customFormat="1" ht="16.5" hidden="1" customHeight="1" x14ac:dyDescent="0.25">
      <c r="A9" s="17"/>
      <c r="B9" s="36"/>
      <c r="C9" s="25">
        <v>2</v>
      </c>
      <c r="D9" s="26" t="s">
        <v>13</v>
      </c>
      <c r="E9" s="35">
        <v>41</v>
      </c>
      <c r="F9" s="28" t="s">
        <v>13</v>
      </c>
      <c r="G9" s="29">
        <v>0.375</v>
      </c>
      <c r="H9" s="26" t="s">
        <v>13</v>
      </c>
      <c r="I9" s="30">
        <v>0.25</v>
      </c>
      <c r="J9" s="26"/>
      <c r="K9" s="31"/>
      <c r="M9" s="32">
        <f t="shared" ref="M9:M17" si="0">I9*G9*E9*C9</f>
        <v>7.6875</v>
      </c>
      <c r="N9" s="33" t="s">
        <v>14</v>
      </c>
      <c r="O9" s="74">
        <v>7.68</v>
      </c>
      <c r="P9" s="34" t="s">
        <v>15</v>
      </c>
      <c r="Q9" s="2"/>
      <c r="R9" s="2"/>
      <c r="S9" s="94"/>
    </row>
    <row r="10" spans="1:19" s="12" customFormat="1" ht="16.5" hidden="1" customHeight="1" x14ac:dyDescent="0.25">
      <c r="A10" s="17"/>
      <c r="B10" s="36"/>
      <c r="C10" s="25">
        <v>1</v>
      </c>
      <c r="D10" s="26" t="s">
        <v>13</v>
      </c>
      <c r="E10" s="35">
        <v>50</v>
      </c>
      <c r="F10" s="28" t="s">
        <v>13</v>
      </c>
      <c r="G10" s="29">
        <v>0.375</v>
      </c>
      <c r="H10" s="26" t="s">
        <v>13</v>
      </c>
      <c r="I10" s="30">
        <v>0.25</v>
      </c>
      <c r="J10" s="26"/>
      <c r="K10" s="31"/>
      <c r="M10" s="32">
        <f t="shared" si="0"/>
        <v>4.6875</v>
      </c>
      <c r="N10" s="33" t="s">
        <v>14</v>
      </c>
      <c r="O10" s="74">
        <v>4.68</v>
      </c>
      <c r="P10" s="34" t="s">
        <v>15</v>
      </c>
      <c r="Q10" s="2"/>
      <c r="R10" s="2"/>
      <c r="S10" s="94"/>
    </row>
    <row r="11" spans="1:19" s="12" customFormat="1" ht="16.5" hidden="1" customHeight="1" x14ac:dyDescent="0.25">
      <c r="A11" s="17"/>
      <c r="B11" s="36"/>
      <c r="C11" s="25">
        <v>2</v>
      </c>
      <c r="D11" s="26" t="s">
        <v>13</v>
      </c>
      <c r="E11" s="35">
        <v>85</v>
      </c>
      <c r="F11" s="28" t="s">
        <v>13</v>
      </c>
      <c r="G11" s="29">
        <v>0.375</v>
      </c>
      <c r="H11" s="26" t="s">
        <v>13</v>
      </c>
      <c r="I11" s="30">
        <v>0.25</v>
      </c>
      <c r="J11" s="26"/>
      <c r="K11" s="31"/>
      <c r="M11" s="32">
        <f t="shared" si="0"/>
        <v>15.9375</v>
      </c>
      <c r="N11" s="33" t="s">
        <v>14</v>
      </c>
      <c r="O11" s="74">
        <v>15.93</v>
      </c>
      <c r="P11" s="34" t="s">
        <v>15</v>
      </c>
      <c r="Q11" s="2"/>
      <c r="R11" s="2"/>
      <c r="S11" s="94"/>
    </row>
    <row r="12" spans="1:19" s="12" customFormat="1" ht="16.5" hidden="1" customHeight="1" x14ac:dyDescent="0.25">
      <c r="A12" s="17"/>
      <c r="B12" s="36"/>
      <c r="C12" s="25">
        <v>2</v>
      </c>
      <c r="D12" s="26" t="s">
        <v>13</v>
      </c>
      <c r="E12" s="35">
        <v>49</v>
      </c>
      <c r="F12" s="28" t="s">
        <v>13</v>
      </c>
      <c r="G12" s="29">
        <v>0.375</v>
      </c>
      <c r="H12" s="26" t="s">
        <v>13</v>
      </c>
      <c r="I12" s="30">
        <v>0.5</v>
      </c>
      <c r="J12" s="26"/>
      <c r="K12" s="31"/>
      <c r="M12" s="32">
        <f t="shared" si="0"/>
        <v>18.375</v>
      </c>
      <c r="N12" s="33" t="s">
        <v>14</v>
      </c>
      <c r="O12" s="74">
        <v>18.37</v>
      </c>
      <c r="P12" s="34" t="s">
        <v>15</v>
      </c>
      <c r="Q12" s="2"/>
      <c r="R12" s="2"/>
      <c r="S12" s="94"/>
    </row>
    <row r="13" spans="1:19" s="12" customFormat="1" ht="16.5" hidden="1" customHeight="1" x14ac:dyDescent="0.25">
      <c r="A13" s="17"/>
      <c r="B13" s="36"/>
      <c r="C13" s="25">
        <v>2</v>
      </c>
      <c r="D13" s="26" t="s">
        <v>13</v>
      </c>
      <c r="E13" s="27">
        <v>20.75</v>
      </c>
      <c r="F13" s="28" t="s">
        <v>13</v>
      </c>
      <c r="G13" s="29">
        <v>0.75</v>
      </c>
      <c r="H13" s="26" t="s">
        <v>13</v>
      </c>
      <c r="I13" s="30">
        <v>0.75</v>
      </c>
      <c r="J13" s="26"/>
      <c r="K13" s="31"/>
      <c r="M13" s="32">
        <f t="shared" si="0"/>
        <v>23.34375</v>
      </c>
      <c r="N13" s="33" t="s">
        <v>14</v>
      </c>
      <c r="O13" s="74">
        <f>C13*E13*G13*I13</f>
        <v>23.34375</v>
      </c>
      <c r="P13" s="34" t="s">
        <v>15</v>
      </c>
      <c r="Q13" s="2"/>
      <c r="R13" s="2"/>
      <c r="S13" s="94"/>
    </row>
    <row r="14" spans="1:19" s="12" customFormat="1" ht="16.5" hidden="1" customHeight="1" x14ac:dyDescent="0.25">
      <c r="A14" s="17"/>
      <c r="B14" s="36"/>
      <c r="C14" s="25">
        <v>1</v>
      </c>
      <c r="D14" s="26" t="s">
        <v>13</v>
      </c>
      <c r="E14" s="27">
        <v>17.5</v>
      </c>
      <c r="F14" s="28" t="s">
        <v>13</v>
      </c>
      <c r="G14" s="29">
        <v>0.375</v>
      </c>
      <c r="H14" s="26" t="s">
        <v>13</v>
      </c>
      <c r="I14" s="30">
        <v>0.5</v>
      </c>
      <c r="J14" s="26"/>
      <c r="K14" s="31"/>
      <c r="M14" s="32">
        <f t="shared" si="0"/>
        <v>3.28125</v>
      </c>
      <c r="N14" s="33" t="s">
        <v>14</v>
      </c>
      <c r="O14" s="74">
        <f>C14*E14*G14*I14</f>
        <v>3.28125</v>
      </c>
      <c r="P14" s="34" t="s">
        <v>15</v>
      </c>
      <c r="Q14" s="2"/>
      <c r="R14" s="2"/>
      <c r="S14" s="94"/>
    </row>
    <row r="15" spans="1:19" s="12" customFormat="1" ht="16.5" hidden="1" customHeight="1" x14ac:dyDescent="0.25">
      <c r="A15" s="17"/>
      <c r="B15" s="36"/>
      <c r="C15" s="25">
        <v>1</v>
      </c>
      <c r="D15" s="26" t="s">
        <v>13</v>
      </c>
      <c r="E15" s="27">
        <v>17.5</v>
      </c>
      <c r="F15" s="28" t="s">
        <v>13</v>
      </c>
      <c r="G15" s="29">
        <v>0.375</v>
      </c>
      <c r="H15" s="26" t="s">
        <v>13</v>
      </c>
      <c r="I15" s="30">
        <v>0.75</v>
      </c>
      <c r="J15" s="26"/>
      <c r="K15" s="31"/>
      <c r="M15" s="32">
        <f t="shared" si="0"/>
        <v>4.921875</v>
      </c>
      <c r="N15" s="33" t="s">
        <v>14</v>
      </c>
      <c r="O15" s="74">
        <f>C15*E15*G15*I15</f>
        <v>4.921875</v>
      </c>
      <c r="P15" s="34" t="s">
        <v>15</v>
      </c>
      <c r="Q15" s="2"/>
      <c r="R15" s="2"/>
      <c r="S15" s="94"/>
    </row>
    <row r="16" spans="1:19" s="12" customFormat="1" ht="16.5" hidden="1" customHeight="1" x14ac:dyDescent="0.25">
      <c r="A16" s="17"/>
      <c r="B16" s="36"/>
      <c r="C16" s="25">
        <v>1</v>
      </c>
      <c r="D16" s="26" t="s">
        <v>13</v>
      </c>
      <c r="E16" s="35">
        <v>53</v>
      </c>
      <c r="F16" s="28" t="s">
        <v>13</v>
      </c>
      <c r="G16" s="29">
        <v>0.375</v>
      </c>
      <c r="H16" s="26" t="s">
        <v>13</v>
      </c>
      <c r="I16" s="30">
        <v>0.75</v>
      </c>
      <c r="J16" s="26"/>
      <c r="K16" s="31"/>
      <c r="M16" s="32">
        <f t="shared" si="0"/>
        <v>14.90625</v>
      </c>
      <c r="N16" s="33" t="s">
        <v>14</v>
      </c>
      <c r="O16" s="74">
        <v>14.9</v>
      </c>
      <c r="P16" s="34" t="s">
        <v>15</v>
      </c>
      <c r="Q16" s="2"/>
      <c r="R16" s="2"/>
      <c r="S16" s="94"/>
    </row>
    <row r="17" spans="1:19" s="12" customFormat="1" ht="16.5" hidden="1" customHeight="1" x14ac:dyDescent="0.25">
      <c r="A17" s="17"/>
      <c r="B17" s="36"/>
      <c r="C17" s="25">
        <v>1</v>
      </c>
      <c r="D17" s="26" t="s">
        <v>13</v>
      </c>
      <c r="E17" s="35">
        <v>81</v>
      </c>
      <c r="F17" s="28" t="s">
        <v>13</v>
      </c>
      <c r="G17" s="29">
        <v>0.375</v>
      </c>
      <c r="H17" s="26" t="s">
        <v>13</v>
      </c>
      <c r="I17" s="30">
        <v>0.25</v>
      </c>
      <c r="J17" s="26"/>
      <c r="K17" s="31"/>
      <c r="M17" s="32">
        <f t="shared" si="0"/>
        <v>7.59375</v>
      </c>
      <c r="N17" s="33" t="s">
        <v>14</v>
      </c>
      <c r="O17" s="89">
        <f>C17*E17*G17*I17</f>
        <v>7.59375</v>
      </c>
      <c r="P17" s="34" t="s">
        <v>15</v>
      </c>
      <c r="Q17" s="2"/>
      <c r="R17" s="2"/>
      <c r="S17" s="94"/>
    </row>
    <row r="18" spans="1:19" s="12" customFormat="1" ht="15.75" hidden="1" x14ac:dyDescent="0.25">
      <c r="A18" s="17"/>
      <c r="B18" s="38"/>
      <c r="C18" s="39"/>
      <c r="D18" s="39"/>
      <c r="E18" s="39"/>
      <c r="F18" s="39"/>
      <c r="G18" s="39"/>
      <c r="H18" s="39"/>
      <c r="I18" s="39"/>
      <c r="J18" s="39"/>
      <c r="K18" s="39"/>
      <c r="L18" s="39"/>
      <c r="M18" s="39"/>
      <c r="N18" s="39"/>
      <c r="O18" s="90">
        <v>119.57</v>
      </c>
      <c r="P18" s="41" t="s">
        <v>15</v>
      </c>
      <c r="Q18" s="2"/>
      <c r="R18" s="2"/>
      <c r="S18" s="94"/>
    </row>
    <row r="19" spans="1:19" s="12" customFormat="1" x14ac:dyDescent="0.25">
      <c r="A19" s="17"/>
      <c r="B19" s="5"/>
      <c r="C19" s="13"/>
      <c r="D19" s="2"/>
      <c r="E19" s="13"/>
      <c r="F19" s="2"/>
      <c r="G19" s="13"/>
      <c r="H19" s="13"/>
      <c r="I19" s="13"/>
      <c r="J19" s="2"/>
      <c r="K19" s="2"/>
      <c r="L19" s="2"/>
      <c r="M19" s="2"/>
      <c r="N19" s="13"/>
      <c r="O19" s="76">
        <v>29879</v>
      </c>
      <c r="P19" s="4">
        <v>3176.25</v>
      </c>
      <c r="Q19" s="13" t="s">
        <v>19</v>
      </c>
      <c r="R19" s="13" t="s">
        <v>20</v>
      </c>
      <c r="S19" s="97">
        <f>O19*P19/1000</f>
        <v>94903.173750000002</v>
      </c>
    </row>
    <row r="20" spans="1:19" s="12" customFormat="1" ht="32.25" customHeight="1" x14ac:dyDescent="0.25">
      <c r="A20" s="17">
        <v>2</v>
      </c>
      <c r="B20" s="180" t="s">
        <v>21</v>
      </c>
      <c r="C20" s="180"/>
      <c r="D20" s="180"/>
      <c r="E20" s="180"/>
      <c r="F20" s="180"/>
      <c r="G20" s="180"/>
      <c r="H20" s="180"/>
      <c r="I20" s="180"/>
      <c r="J20" s="180"/>
      <c r="K20" s="180"/>
      <c r="L20" s="180"/>
      <c r="M20" s="180"/>
      <c r="N20" s="180"/>
      <c r="O20" s="78"/>
      <c r="P20" s="4"/>
      <c r="Q20" s="13"/>
      <c r="R20" s="13"/>
      <c r="S20" s="94"/>
    </row>
    <row r="21" spans="1:19" s="12" customFormat="1" ht="15.75" hidden="1" x14ac:dyDescent="0.25">
      <c r="A21" s="17"/>
      <c r="B21" s="42"/>
      <c r="C21" s="25">
        <v>2</v>
      </c>
      <c r="D21" s="26" t="s">
        <v>13</v>
      </c>
      <c r="E21" s="27">
        <v>25.71</v>
      </c>
      <c r="F21" s="28" t="s">
        <v>13</v>
      </c>
      <c r="G21" s="27">
        <v>1</v>
      </c>
      <c r="H21" s="28"/>
      <c r="I21" s="27"/>
      <c r="J21" s="26"/>
      <c r="K21" s="43"/>
      <c r="L21" s="44"/>
      <c r="M21" s="45"/>
      <c r="N21" s="33" t="s">
        <v>14</v>
      </c>
      <c r="O21" s="74">
        <f>C21*E21*G21</f>
        <v>51.42</v>
      </c>
      <c r="P21" s="34" t="s">
        <v>22</v>
      </c>
      <c r="Q21" s="13"/>
      <c r="R21" s="13"/>
      <c r="S21" s="94"/>
    </row>
    <row r="22" spans="1:19" s="12" customFormat="1" ht="15.75" hidden="1" customHeight="1" x14ac:dyDescent="0.25">
      <c r="A22" s="17"/>
      <c r="B22" s="42"/>
      <c r="C22" s="25">
        <v>1</v>
      </c>
      <c r="D22" s="28" t="s">
        <v>16</v>
      </c>
      <c r="E22" s="35">
        <v>100</v>
      </c>
      <c r="F22" s="28" t="s">
        <v>17</v>
      </c>
      <c r="G22" s="35">
        <v>50</v>
      </c>
      <c r="H22" s="26" t="s">
        <v>18</v>
      </c>
      <c r="I22" s="12">
        <v>0.75</v>
      </c>
      <c r="K22" s="181"/>
      <c r="L22" s="181"/>
      <c r="M22" s="32"/>
      <c r="N22" s="33" t="s">
        <v>14</v>
      </c>
      <c r="O22" s="74">
        <f>(E22+G22)*I22</f>
        <v>112.5</v>
      </c>
      <c r="P22" s="34" t="s">
        <v>22</v>
      </c>
      <c r="Q22" s="13"/>
      <c r="R22" s="13"/>
      <c r="S22" s="94"/>
    </row>
    <row r="23" spans="1:19" s="12" customFormat="1" ht="15.75" hidden="1" customHeight="1" x14ac:dyDescent="0.25">
      <c r="A23" s="17"/>
      <c r="B23" s="42"/>
      <c r="C23" s="25">
        <v>2</v>
      </c>
      <c r="D23" s="26" t="s">
        <v>13</v>
      </c>
      <c r="E23" s="35">
        <v>41</v>
      </c>
      <c r="F23" s="28" t="s">
        <v>13</v>
      </c>
      <c r="G23" s="27">
        <v>0.75</v>
      </c>
      <c r="H23" s="28"/>
      <c r="I23" s="27"/>
      <c r="J23" s="26"/>
      <c r="K23" s="43"/>
      <c r="L23" s="44"/>
      <c r="M23" s="45"/>
      <c r="N23" s="33" t="s">
        <v>14</v>
      </c>
      <c r="O23" s="74">
        <f t="shared" ref="O23:O31" si="1">C23*E23*G23</f>
        <v>61.5</v>
      </c>
      <c r="P23" s="34" t="s">
        <v>22</v>
      </c>
      <c r="Q23" s="182"/>
      <c r="R23" s="182"/>
      <c r="S23" s="182"/>
    </row>
    <row r="24" spans="1:19" s="12" customFormat="1" ht="15.75" hidden="1" customHeight="1" x14ac:dyDescent="0.25">
      <c r="A24" s="17"/>
      <c r="B24" s="42"/>
      <c r="C24" s="25">
        <v>1</v>
      </c>
      <c r="D24" s="26" t="s">
        <v>13</v>
      </c>
      <c r="E24" s="35">
        <v>50</v>
      </c>
      <c r="F24" s="28" t="s">
        <v>13</v>
      </c>
      <c r="G24" s="27">
        <v>0.75</v>
      </c>
      <c r="H24" s="28"/>
      <c r="I24" s="27"/>
      <c r="J24" s="26"/>
      <c r="K24" s="43"/>
      <c r="L24" s="44"/>
      <c r="M24" s="45"/>
      <c r="N24" s="33" t="s">
        <v>14</v>
      </c>
      <c r="O24" s="74">
        <f t="shared" si="1"/>
        <v>37.5</v>
      </c>
      <c r="P24" s="34" t="s">
        <v>22</v>
      </c>
      <c r="Q24" s="13"/>
      <c r="R24" s="13"/>
      <c r="S24" s="94"/>
    </row>
    <row r="25" spans="1:19" s="12" customFormat="1" ht="15.75" hidden="1" customHeight="1" x14ac:dyDescent="0.25">
      <c r="A25" s="17"/>
      <c r="B25" s="42"/>
      <c r="C25" s="25">
        <v>2</v>
      </c>
      <c r="D25" s="26" t="s">
        <v>13</v>
      </c>
      <c r="E25" s="35">
        <v>85</v>
      </c>
      <c r="F25" s="28" t="s">
        <v>13</v>
      </c>
      <c r="G25" s="27">
        <v>0.75</v>
      </c>
      <c r="H25" s="28"/>
      <c r="I25" s="27"/>
      <c r="J25" s="26"/>
      <c r="K25" s="43"/>
      <c r="L25" s="44"/>
      <c r="M25" s="45"/>
      <c r="N25" s="33" t="s">
        <v>14</v>
      </c>
      <c r="O25" s="74">
        <f t="shared" si="1"/>
        <v>127.5</v>
      </c>
      <c r="P25" s="34" t="s">
        <v>22</v>
      </c>
      <c r="Q25" s="13"/>
      <c r="R25" s="13"/>
      <c r="S25" s="94"/>
    </row>
    <row r="26" spans="1:19" s="12" customFormat="1" ht="15.75" hidden="1" customHeight="1" x14ac:dyDescent="0.25">
      <c r="A26" s="17"/>
      <c r="B26" s="42"/>
      <c r="C26" s="25">
        <v>2</v>
      </c>
      <c r="D26" s="26" t="s">
        <v>13</v>
      </c>
      <c r="E26" s="35">
        <v>49</v>
      </c>
      <c r="F26" s="28" t="s">
        <v>13</v>
      </c>
      <c r="G26" s="27">
        <v>0.75</v>
      </c>
      <c r="H26" s="28"/>
      <c r="I26" s="27"/>
      <c r="J26" s="26"/>
      <c r="K26" s="43"/>
      <c r="L26" s="44"/>
      <c r="M26" s="45"/>
      <c r="N26" s="33" t="s">
        <v>14</v>
      </c>
      <c r="O26" s="74">
        <f t="shared" si="1"/>
        <v>73.5</v>
      </c>
      <c r="P26" s="34" t="s">
        <v>22</v>
      </c>
      <c r="Q26" s="13"/>
      <c r="R26" s="13"/>
      <c r="S26" s="94"/>
    </row>
    <row r="27" spans="1:19" s="12" customFormat="1" ht="15.75" hidden="1" customHeight="1" x14ac:dyDescent="0.25">
      <c r="A27" s="17"/>
      <c r="B27" s="42"/>
      <c r="C27" s="25">
        <v>2</v>
      </c>
      <c r="D27" s="26" t="s">
        <v>13</v>
      </c>
      <c r="E27" s="27">
        <v>20.75</v>
      </c>
      <c r="F27" s="28" t="s">
        <v>13</v>
      </c>
      <c r="G27" s="27">
        <v>1.25</v>
      </c>
      <c r="H27" s="28"/>
      <c r="I27" s="27"/>
      <c r="J27" s="26"/>
      <c r="K27" s="43"/>
      <c r="L27" s="44"/>
      <c r="M27" s="45"/>
      <c r="N27" s="33" t="s">
        <v>14</v>
      </c>
      <c r="O27" s="74">
        <f t="shared" si="1"/>
        <v>51.875</v>
      </c>
      <c r="P27" s="34" t="s">
        <v>22</v>
      </c>
      <c r="Q27" s="13"/>
      <c r="R27" s="13"/>
      <c r="S27" s="94"/>
    </row>
    <row r="28" spans="1:19" s="12" customFormat="1" ht="15.75" hidden="1" customHeight="1" x14ac:dyDescent="0.25">
      <c r="A28" s="17"/>
      <c r="B28" s="42"/>
      <c r="C28" s="25">
        <v>1</v>
      </c>
      <c r="D28" s="26" t="s">
        <v>13</v>
      </c>
      <c r="E28" s="27">
        <v>17.5</v>
      </c>
      <c r="F28" s="28" t="s">
        <v>13</v>
      </c>
      <c r="G28" s="27">
        <v>1</v>
      </c>
      <c r="H28" s="28"/>
      <c r="I28" s="27"/>
      <c r="J28" s="26"/>
      <c r="K28" s="43"/>
      <c r="L28" s="44"/>
      <c r="M28" s="45"/>
      <c r="N28" s="33" t="s">
        <v>14</v>
      </c>
      <c r="O28" s="74">
        <f t="shared" si="1"/>
        <v>17.5</v>
      </c>
      <c r="P28" s="34" t="s">
        <v>22</v>
      </c>
      <c r="Q28" s="13"/>
      <c r="R28" s="13"/>
      <c r="S28" s="94"/>
    </row>
    <row r="29" spans="1:19" s="12" customFormat="1" ht="15.75" hidden="1" customHeight="1" x14ac:dyDescent="0.25">
      <c r="A29" s="17"/>
      <c r="B29" s="42"/>
      <c r="C29" s="25">
        <v>1</v>
      </c>
      <c r="D29" s="26" t="s">
        <v>13</v>
      </c>
      <c r="E29" s="27">
        <v>17.5</v>
      </c>
      <c r="F29" s="28" t="s">
        <v>13</v>
      </c>
      <c r="G29" s="27">
        <v>1.25</v>
      </c>
      <c r="H29" s="28"/>
      <c r="I29" s="27"/>
      <c r="J29" s="26"/>
      <c r="K29" s="43"/>
      <c r="L29" s="44"/>
      <c r="M29" s="45"/>
      <c r="N29" s="33" t="s">
        <v>14</v>
      </c>
      <c r="O29" s="74">
        <f t="shared" si="1"/>
        <v>21.875</v>
      </c>
      <c r="P29" s="34" t="s">
        <v>22</v>
      </c>
      <c r="Q29" s="13"/>
      <c r="R29" s="13"/>
      <c r="S29" s="94"/>
    </row>
    <row r="30" spans="1:19" s="12" customFormat="1" ht="15.75" hidden="1" customHeight="1" x14ac:dyDescent="0.25">
      <c r="A30" s="17"/>
      <c r="B30" s="42"/>
      <c r="C30" s="25">
        <v>1</v>
      </c>
      <c r="D30" s="26" t="s">
        <v>13</v>
      </c>
      <c r="E30" s="35">
        <v>53</v>
      </c>
      <c r="F30" s="28" t="s">
        <v>13</v>
      </c>
      <c r="G30" s="27">
        <v>1.25</v>
      </c>
      <c r="H30" s="28"/>
      <c r="I30" s="27"/>
      <c r="J30" s="26"/>
      <c r="K30" s="43"/>
      <c r="L30" s="44"/>
      <c r="M30" s="45"/>
      <c r="N30" s="33" t="s">
        <v>14</v>
      </c>
      <c r="O30" s="74">
        <f t="shared" si="1"/>
        <v>66.25</v>
      </c>
      <c r="P30" s="34" t="s">
        <v>22</v>
      </c>
      <c r="Q30" s="13"/>
      <c r="R30" s="13"/>
      <c r="S30" s="94"/>
    </row>
    <row r="31" spans="1:19" s="12" customFormat="1" ht="15.75" hidden="1" customHeight="1" x14ac:dyDescent="0.25">
      <c r="A31" s="17"/>
      <c r="B31" s="42"/>
      <c r="C31" s="25">
        <v>1</v>
      </c>
      <c r="D31" s="26" t="s">
        <v>13</v>
      </c>
      <c r="E31" s="35">
        <v>83</v>
      </c>
      <c r="F31" s="28" t="s">
        <v>13</v>
      </c>
      <c r="G31" s="27">
        <v>0.75</v>
      </c>
      <c r="H31" s="28"/>
      <c r="I31" s="27"/>
      <c r="J31" s="26"/>
      <c r="K31" s="43"/>
      <c r="L31" s="44"/>
      <c r="M31" s="45"/>
      <c r="N31" s="33" t="s">
        <v>14</v>
      </c>
      <c r="O31" s="89">
        <f t="shared" si="1"/>
        <v>62.25</v>
      </c>
      <c r="P31" s="34" t="s">
        <v>22</v>
      </c>
      <c r="Q31" s="13"/>
      <c r="R31" s="13"/>
      <c r="S31" s="94"/>
    </row>
    <row r="32" spans="1:19" s="12" customFormat="1" ht="15.75" hidden="1" x14ac:dyDescent="0.25">
      <c r="A32" s="17"/>
      <c r="B32" s="42"/>
      <c r="C32" s="13"/>
      <c r="D32" s="2"/>
      <c r="E32" s="13"/>
      <c r="F32" s="2"/>
      <c r="G32" s="15"/>
      <c r="H32" s="2"/>
      <c r="I32" s="15"/>
      <c r="J32" s="2"/>
      <c r="K32" s="2"/>
      <c r="L32" s="2"/>
      <c r="M32" s="2"/>
      <c r="N32" s="6" t="s">
        <v>14</v>
      </c>
      <c r="O32" s="77">
        <f>SUM(O21:O31)</f>
        <v>683.67000000000007</v>
      </c>
      <c r="P32" s="41" t="s">
        <v>22</v>
      </c>
      <c r="Q32" s="13"/>
      <c r="R32" s="13"/>
      <c r="S32" s="94"/>
    </row>
    <row r="33" spans="1:19" s="12" customFormat="1" x14ac:dyDescent="0.25">
      <c r="A33" s="17"/>
      <c r="B33" s="5"/>
      <c r="C33" s="13"/>
      <c r="D33" s="2"/>
      <c r="E33" s="13"/>
      <c r="F33" s="2"/>
      <c r="G33" s="15"/>
      <c r="H33" s="2"/>
      <c r="I33" s="15"/>
      <c r="J33" s="2"/>
      <c r="K33" s="2"/>
      <c r="L33" s="2"/>
      <c r="M33" s="2"/>
      <c r="N33" s="13"/>
      <c r="O33" s="77">
        <v>4881</v>
      </c>
      <c r="P33" s="4">
        <v>9416.2800000000007</v>
      </c>
      <c r="Q33" s="13" t="s">
        <v>23</v>
      </c>
      <c r="R33" s="13" t="s">
        <v>20</v>
      </c>
      <c r="S33" s="97">
        <f>O33*P33/100</f>
        <v>459608.62679999997</v>
      </c>
    </row>
    <row r="34" spans="1:19" s="12" customFormat="1" ht="62.25" customHeight="1" x14ac:dyDescent="0.25">
      <c r="A34" s="17">
        <v>3</v>
      </c>
      <c r="B34" s="180" t="s">
        <v>24</v>
      </c>
      <c r="C34" s="180"/>
      <c r="D34" s="180"/>
      <c r="E34" s="180"/>
      <c r="F34" s="180"/>
      <c r="G34" s="180"/>
      <c r="H34" s="180"/>
      <c r="I34" s="180"/>
      <c r="J34" s="180"/>
      <c r="K34" s="180"/>
      <c r="L34" s="180"/>
      <c r="M34" s="180"/>
      <c r="N34" s="180"/>
      <c r="O34" s="77"/>
      <c r="P34" s="4"/>
      <c r="Q34" s="13"/>
      <c r="R34" s="13"/>
      <c r="S34" s="95"/>
    </row>
    <row r="35" spans="1:19" s="12" customFormat="1" x14ac:dyDescent="0.25">
      <c r="A35" s="17"/>
      <c r="B35" s="5"/>
      <c r="C35" s="13"/>
      <c r="D35" s="2"/>
      <c r="F35" s="2"/>
      <c r="G35" s="6"/>
      <c r="H35" s="13"/>
      <c r="I35" s="13"/>
      <c r="J35" s="2"/>
      <c r="K35" s="2"/>
      <c r="L35" s="2"/>
      <c r="M35" s="2"/>
      <c r="N35" s="13"/>
      <c r="O35" s="77">
        <v>9592</v>
      </c>
      <c r="P35" s="4">
        <v>337</v>
      </c>
      <c r="Q35" s="13" t="s">
        <v>25</v>
      </c>
      <c r="R35" s="13" t="s">
        <v>20</v>
      </c>
      <c r="S35" s="97">
        <f>O35*P35</f>
        <v>3232504</v>
      </c>
    </row>
    <row r="36" spans="1:19" s="12" customFormat="1" ht="77.25" customHeight="1" x14ac:dyDescent="0.25">
      <c r="A36" s="17">
        <v>4</v>
      </c>
      <c r="B36" s="180" t="s">
        <v>26</v>
      </c>
      <c r="C36" s="180"/>
      <c r="D36" s="180"/>
      <c r="E36" s="180"/>
      <c r="F36" s="180"/>
      <c r="G36" s="180"/>
      <c r="H36" s="180"/>
      <c r="I36" s="180"/>
      <c r="J36" s="180"/>
      <c r="K36" s="180"/>
      <c r="L36" s="180"/>
      <c r="M36" s="180"/>
      <c r="N36" s="180"/>
      <c r="O36" s="77"/>
      <c r="P36" s="4"/>
      <c r="Q36" s="13"/>
      <c r="R36" s="13"/>
      <c r="S36" s="95"/>
    </row>
    <row r="37" spans="1:19" s="12" customFormat="1" x14ac:dyDescent="0.25">
      <c r="A37" s="17"/>
      <c r="B37" s="5"/>
      <c r="C37" s="13"/>
      <c r="D37" s="2"/>
      <c r="F37" s="2"/>
      <c r="G37" s="6"/>
      <c r="H37" s="13"/>
      <c r="I37" s="13"/>
      <c r="J37" s="2"/>
      <c r="K37" s="2"/>
      <c r="L37" s="2"/>
      <c r="M37" s="2"/>
      <c r="N37" s="13"/>
      <c r="O37" s="91">
        <v>513.85699999999997</v>
      </c>
      <c r="P37" s="4">
        <v>5001.7</v>
      </c>
      <c r="Q37" s="13" t="s">
        <v>27</v>
      </c>
      <c r="R37" s="13" t="s">
        <v>20</v>
      </c>
      <c r="S37" s="97">
        <f>O37*P37</f>
        <v>2570158.5568999997</v>
      </c>
    </row>
    <row r="38" spans="1:19" s="12" customFormat="1" ht="48.75" customHeight="1" x14ac:dyDescent="0.25">
      <c r="A38" s="17">
        <v>5</v>
      </c>
      <c r="B38" s="180" t="s">
        <v>28</v>
      </c>
      <c r="C38" s="180"/>
      <c r="D38" s="180"/>
      <c r="E38" s="180"/>
      <c r="F38" s="180"/>
      <c r="G38" s="180"/>
      <c r="H38" s="180"/>
      <c r="I38" s="180"/>
      <c r="J38" s="180"/>
      <c r="K38" s="180"/>
      <c r="L38" s="180"/>
      <c r="M38" s="180"/>
      <c r="N38" s="180"/>
      <c r="O38" s="75"/>
      <c r="P38" s="4"/>
      <c r="Q38" s="13"/>
      <c r="R38" s="13"/>
      <c r="S38" s="96"/>
    </row>
    <row r="39" spans="1:19" s="12" customFormat="1" ht="17.25" hidden="1" customHeight="1" x14ac:dyDescent="0.25">
      <c r="A39" s="17"/>
      <c r="B39" s="5"/>
      <c r="C39" s="25">
        <v>1</v>
      </c>
      <c r="D39" s="26" t="s">
        <v>13</v>
      </c>
      <c r="E39" s="35">
        <v>98</v>
      </c>
      <c r="F39" s="28" t="s">
        <v>13</v>
      </c>
      <c r="G39" s="29">
        <v>0.75</v>
      </c>
      <c r="H39" s="26" t="s">
        <v>13</v>
      </c>
      <c r="I39" s="30">
        <v>0.75</v>
      </c>
      <c r="J39" s="26"/>
      <c r="K39" s="31"/>
      <c r="M39" s="32">
        <f t="shared" ref="M39:M44" si="2">I39*G39*E39*C39</f>
        <v>55.125</v>
      </c>
      <c r="N39" s="33" t="s">
        <v>14</v>
      </c>
      <c r="O39" s="74">
        <f t="shared" ref="O39:O44" si="3">C39*E39*G39*I39</f>
        <v>55.125</v>
      </c>
      <c r="P39" s="34" t="s">
        <v>22</v>
      </c>
      <c r="Q39" s="13"/>
      <c r="R39" s="13"/>
      <c r="S39" s="96"/>
    </row>
    <row r="40" spans="1:19" s="12" customFormat="1" ht="17.25" hidden="1" customHeight="1" x14ac:dyDescent="0.25">
      <c r="A40" s="17"/>
      <c r="B40" s="5"/>
      <c r="C40" s="25">
        <v>1</v>
      </c>
      <c r="D40" s="26" t="s">
        <v>13</v>
      </c>
      <c r="E40" s="35">
        <v>5</v>
      </c>
      <c r="F40" s="28" t="s">
        <v>13</v>
      </c>
      <c r="G40" s="27">
        <v>2</v>
      </c>
      <c r="H40" s="26" t="s">
        <v>13</v>
      </c>
      <c r="I40" s="30">
        <v>0.25</v>
      </c>
      <c r="J40" s="26"/>
      <c r="K40" s="31"/>
      <c r="M40" s="32">
        <f t="shared" si="2"/>
        <v>2.5</v>
      </c>
      <c r="N40" s="33" t="s">
        <v>14</v>
      </c>
      <c r="O40" s="74">
        <f t="shared" si="3"/>
        <v>2.5</v>
      </c>
      <c r="P40" s="34" t="s">
        <v>22</v>
      </c>
      <c r="Q40" s="13"/>
      <c r="R40" s="13"/>
      <c r="S40" s="96"/>
    </row>
    <row r="41" spans="1:19" s="12" customFormat="1" ht="17.25" hidden="1" customHeight="1" x14ac:dyDescent="0.25">
      <c r="A41" s="17"/>
      <c r="B41" s="5"/>
      <c r="C41" s="25">
        <v>1</v>
      </c>
      <c r="D41" s="26" t="s">
        <v>13</v>
      </c>
      <c r="E41" s="27">
        <v>5.5</v>
      </c>
      <c r="F41" s="28" t="s">
        <v>13</v>
      </c>
      <c r="G41" s="27">
        <v>2</v>
      </c>
      <c r="H41" s="26" t="s">
        <v>13</v>
      </c>
      <c r="I41" s="30">
        <v>0.25</v>
      </c>
      <c r="J41" s="26"/>
      <c r="K41" s="31"/>
      <c r="M41" s="32">
        <f t="shared" si="2"/>
        <v>2.75</v>
      </c>
      <c r="N41" s="33" t="s">
        <v>14</v>
      </c>
      <c r="O41" s="74">
        <f t="shared" si="3"/>
        <v>2.75</v>
      </c>
      <c r="P41" s="34" t="s">
        <v>22</v>
      </c>
      <c r="Q41" s="13"/>
      <c r="R41" s="13"/>
      <c r="S41" s="96"/>
    </row>
    <row r="42" spans="1:19" s="12" customFormat="1" ht="17.25" hidden="1" customHeight="1" x14ac:dyDescent="0.25">
      <c r="A42" s="17"/>
      <c r="B42" s="5"/>
      <c r="C42" s="25">
        <v>2</v>
      </c>
      <c r="D42" s="26" t="s">
        <v>13</v>
      </c>
      <c r="E42" s="35">
        <v>13</v>
      </c>
      <c r="F42" s="28" t="s">
        <v>13</v>
      </c>
      <c r="G42" s="27">
        <v>1.5</v>
      </c>
      <c r="H42" s="26" t="s">
        <v>13</v>
      </c>
      <c r="I42" s="30">
        <v>0.25</v>
      </c>
      <c r="J42" s="26"/>
      <c r="K42" s="31"/>
      <c r="M42" s="32">
        <f t="shared" si="2"/>
        <v>9.75</v>
      </c>
      <c r="N42" s="33" t="s">
        <v>14</v>
      </c>
      <c r="O42" s="74">
        <f t="shared" si="3"/>
        <v>9.75</v>
      </c>
      <c r="P42" s="34" t="s">
        <v>22</v>
      </c>
      <c r="Q42" s="13"/>
      <c r="R42" s="13"/>
      <c r="S42" s="96"/>
    </row>
    <row r="43" spans="1:19" s="12" customFormat="1" ht="17.25" hidden="1" customHeight="1" x14ac:dyDescent="0.25">
      <c r="A43" s="17"/>
      <c r="B43" s="5"/>
      <c r="C43" s="25">
        <v>2</v>
      </c>
      <c r="D43" s="26" t="s">
        <v>13</v>
      </c>
      <c r="E43" s="27">
        <v>20.75</v>
      </c>
      <c r="F43" s="28" t="s">
        <v>13</v>
      </c>
      <c r="G43" s="27">
        <v>1.5</v>
      </c>
      <c r="H43" s="26" t="s">
        <v>13</v>
      </c>
      <c r="I43" s="30">
        <v>0.25</v>
      </c>
      <c r="J43" s="26"/>
      <c r="K43" s="31"/>
      <c r="M43" s="32">
        <f t="shared" si="2"/>
        <v>15.5625</v>
      </c>
      <c r="N43" s="33" t="s">
        <v>14</v>
      </c>
      <c r="O43" s="74">
        <f t="shared" si="3"/>
        <v>15.5625</v>
      </c>
      <c r="P43" s="34" t="s">
        <v>22</v>
      </c>
      <c r="Q43" s="13"/>
      <c r="R43" s="13"/>
      <c r="S43" s="96"/>
    </row>
    <row r="44" spans="1:19" s="12" customFormat="1" ht="17.25" hidden="1" customHeight="1" x14ac:dyDescent="0.25">
      <c r="A44" s="17"/>
      <c r="B44" s="5"/>
      <c r="C44" s="25">
        <v>1</v>
      </c>
      <c r="D44" s="26" t="s">
        <v>13</v>
      </c>
      <c r="E44" s="35">
        <v>16</v>
      </c>
      <c r="F44" s="28" t="s">
        <v>13</v>
      </c>
      <c r="G44" s="27">
        <v>4</v>
      </c>
      <c r="H44" s="26" t="s">
        <v>13</v>
      </c>
      <c r="I44" s="30">
        <v>0.25</v>
      </c>
      <c r="J44" s="26"/>
      <c r="K44" s="31"/>
      <c r="M44" s="32">
        <f t="shared" si="2"/>
        <v>16</v>
      </c>
      <c r="N44" s="33" t="s">
        <v>14</v>
      </c>
      <c r="O44" s="89">
        <f t="shared" si="3"/>
        <v>16</v>
      </c>
      <c r="P44" s="34" t="s">
        <v>22</v>
      </c>
      <c r="Q44" s="13"/>
      <c r="R44" s="13"/>
      <c r="S44" s="96"/>
    </row>
    <row r="45" spans="1:19" s="12" customFormat="1" ht="15.75" hidden="1" x14ac:dyDescent="0.25">
      <c r="A45" s="17"/>
      <c r="B45" s="5"/>
      <c r="C45" s="13"/>
      <c r="D45" s="2"/>
      <c r="F45" s="2"/>
      <c r="G45" s="6"/>
      <c r="H45" s="13"/>
      <c r="I45" s="13"/>
      <c r="J45" s="2"/>
      <c r="K45" s="2"/>
      <c r="L45" s="2"/>
      <c r="M45" s="2"/>
      <c r="N45" s="13"/>
      <c r="O45" s="74">
        <f>SUM(O39:O44)</f>
        <v>101.6875</v>
      </c>
      <c r="P45" s="34" t="s">
        <v>22</v>
      </c>
      <c r="Q45" s="13"/>
      <c r="R45" s="13"/>
      <c r="S45" s="96"/>
    </row>
    <row r="46" spans="1:19" s="12" customFormat="1" x14ac:dyDescent="0.25">
      <c r="A46" s="17"/>
      <c r="B46" s="5"/>
      <c r="C46" s="13"/>
      <c r="D46" s="2"/>
      <c r="F46" s="2"/>
      <c r="G46" s="6"/>
      <c r="H46" s="13"/>
      <c r="I46" s="13"/>
      <c r="J46" s="2"/>
      <c r="K46" s="2"/>
      <c r="L46" s="2"/>
      <c r="M46" s="2"/>
      <c r="N46" s="13"/>
      <c r="O46" s="77">
        <v>3173</v>
      </c>
      <c r="P46" s="4">
        <v>12595</v>
      </c>
      <c r="Q46" s="13" t="s">
        <v>29</v>
      </c>
      <c r="R46" s="13" t="s">
        <v>20</v>
      </c>
      <c r="S46" s="97">
        <f>O46*P46/100</f>
        <v>399639.35</v>
      </c>
    </row>
    <row r="47" spans="1:19" s="12" customFormat="1" ht="41.25" customHeight="1" x14ac:dyDescent="0.25">
      <c r="A47" s="17">
        <v>6</v>
      </c>
      <c r="B47" s="180" t="s">
        <v>30</v>
      </c>
      <c r="C47" s="180"/>
      <c r="D47" s="180"/>
      <c r="E47" s="180"/>
      <c r="F47" s="180"/>
      <c r="G47" s="180"/>
      <c r="H47" s="180"/>
      <c r="I47" s="180"/>
      <c r="J47" s="180"/>
      <c r="K47" s="180"/>
      <c r="L47" s="180"/>
      <c r="M47" s="180"/>
      <c r="N47" s="180"/>
      <c r="O47" s="77"/>
      <c r="P47" s="4"/>
      <c r="Q47" s="13"/>
      <c r="R47" s="13"/>
      <c r="S47" s="95"/>
    </row>
    <row r="48" spans="1:19" s="12" customFormat="1" x14ac:dyDescent="0.25">
      <c r="A48" s="17"/>
      <c r="B48" s="5"/>
      <c r="C48" s="13"/>
      <c r="D48" s="2"/>
      <c r="F48" s="2"/>
      <c r="G48" s="6"/>
      <c r="H48" s="13"/>
      <c r="I48" s="13"/>
      <c r="J48" s="2"/>
      <c r="K48" s="2"/>
      <c r="L48" s="2"/>
      <c r="M48" s="2"/>
      <c r="N48" s="13"/>
      <c r="O48" s="77">
        <v>6506</v>
      </c>
      <c r="P48" s="4">
        <v>3588.48</v>
      </c>
      <c r="Q48" s="13" t="s">
        <v>29</v>
      </c>
      <c r="R48" s="13" t="s">
        <v>20</v>
      </c>
      <c r="S48" s="97">
        <f>O48*P48/100</f>
        <v>233466.50879999998</v>
      </c>
    </row>
    <row r="49" spans="1:19" s="12" customFormat="1" ht="33.75" customHeight="1" x14ac:dyDescent="0.25">
      <c r="A49" s="17">
        <v>7</v>
      </c>
      <c r="B49" s="180" t="s">
        <v>31</v>
      </c>
      <c r="C49" s="180"/>
      <c r="D49" s="180"/>
      <c r="E49" s="180"/>
      <c r="F49" s="180"/>
      <c r="G49" s="180"/>
      <c r="H49" s="180"/>
      <c r="I49" s="180"/>
      <c r="J49" s="180"/>
      <c r="K49" s="180"/>
      <c r="L49" s="180"/>
      <c r="M49" s="180"/>
      <c r="N49" s="180"/>
      <c r="O49" s="77"/>
      <c r="P49" s="4"/>
      <c r="Q49" s="13"/>
      <c r="R49" s="13"/>
      <c r="S49" s="95"/>
    </row>
    <row r="50" spans="1:19" s="12" customFormat="1" x14ac:dyDescent="0.25">
      <c r="A50" s="17"/>
      <c r="B50" s="5"/>
      <c r="C50" s="13"/>
      <c r="D50" s="2"/>
      <c r="F50" s="2"/>
      <c r="G50" s="6"/>
      <c r="H50" s="13"/>
      <c r="I50" s="13"/>
      <c r="J50" s="2"/>
      <c r="K50" s="2"/>
      <c r="L50" s="2"/>
      <c r="M50" s="2"/>
      <c r="N50" s="13"/>
      <c r="O50" s="76">
        <v>7680</v>
      </c>
      <c r="P50" s="4">
        <v>11948.36</v>
      </c>
      <c r="Q50" s="13" t="s">
        <v>23</v>
      </c>
      <c r="R50" s="13" t="s">
        <v>20</v>
      </c>
      <c r="S50" s="97">
        <f>O50*P50/100</f>
        <v>917634.04800000007</v>
      </c>
    </row>
    <row r="51" spans="1:19" s="109" customFormat="1" ht="27.75" customHeight="1" x14ac:dyDescent="0.25">
      <c r="A51" s="17">
        <v>8</v>
      </c>
      <c r="B51" s="180" t="s">
        <v>122</v>
      </c>
      <c r="C51" s="180"/>
      <c r="D51" s="180"/>
      <c r="E51" s="180"/>
      <c r="F51" s="180"/>
      <c r="G51" s="180"/>
      <c r="H51" s="180"/>
      <c r="I51" s="180"/>
      <c r="J51" s="180"/>
      <c r="K51" s="180"/>
      <c r="L51" s="180"/>
      <c r="M51" s="180"/>
      <c r="N51" s="180"/>
      <c r="O51" s="76"/>
      <c r="P51" s="4"/>
      <c r="Q51" s="110"/>
      <c r="R51" s="110"/>
      <c r="S51" s="97"/>
    </row>
    <row r="52" spans="1:19" s="109" customFormat="1" x14ac:dyDescent="0.25">
      <c r="A52" s="17"/>
      <c r="B52" s="5"/>
      <c r="C52" s="110"/>
      <c r="D52" s="2"/>
      <c r="F52" s="2"/>
      <c r="G52" s="6"/>
      <c r="H52" s="110"/>
      <c r="I52" s="110"/>
      <c r="J52" s="2"/>
      <c r="K52" s="2"/>
      <c r="L52" s="2"/>
      <c r="M52" s="2"/>
      <c r="N52" s="110"/>
      <c r="O52" s="76">
        <v>6908</v>
      </c>
      <c r="P52" s="4">
        <v>778.9</v>
      </c>
      <c r="Q52" s="110" t="s">
        <v>29</v>
      </c>
      <c r="R52" s="110" t="s">
        <v>20</v>
      </c>
      <c r="S52" s="97">
        <v>53806</v>
      </c>
    </row>
    <row r="53" spans="1:19" s="12" customFormat="1" ht="44.25" customHeight="1" x14ac:dyDescent="0.25">
      <c r="A53" s="17">
        <v>9</v>
      </c>
      <c r="B53" s="183" t="s">
        <v>32</v>
      </c>
      <c r="C53" s="183"/>
      <c r="D53" s="183"/>
      <c r="E53" s="183"/>
      <c r="F53" s="183"/>
      <c r="G53" s="183"/>
      <c r="H53" s="183"/>
      <c r="I53" s="183"/>
      <c r="J53" s="183"/>
      <c r="K53" s="183"/>
      <c r="L53" s="183"/>
      <c r="M53" s="183"/>
      <c r="N53" s="183"/>
      <c r="O53" s="77"/>
      <c r="P53" s="4"/>
      <c r="Q53" s="13"/>
      <c r="R53" s="13"/>
      <c r="S53" s="97"/>
    </row>
    <row r="54" spans="1:19" s="12" customFormat="1" x14ac:dyDescent="0.25">
      <c r="A54" s="17"/>
      <c r="B54" s="5"/>
      <c r="C54" s="13"/>
      <c r="D54" s="2"/>
      <c r="F54" s="2"/>
      <c r="G54" s="6"/>
      <c r="H54" s="13"/>
      <c r="I54" s="13"/>
      <c r="J54" s="2"/>
      <c r="K54" s="2"/>
      <c r="L54" s="2"/>
      <c r="M54" s="2"/>
      <c r="N54" s="13"/>
      <c r="O54" s="76">
        <v>19919</v>
      </c>
      <c r="P54" s="4">
        <v>1512.5</v>
      </c>
      <c r="Q54" s="13" t="s">
        <v>19</v>
      </c>
      <c r="R54" s="13" t="s">
        <v>20</v>
      </c>
      <c r="S54" s="97">
        <v>30127</v>
      </c>
    </row>
    <row r="55" spans="1:19" s="12" customFormat="1" ht="47.25" customHeight="1" x14ac:dyDescent="0.25">
      <c r="A55" s="17">
        <v>10</v>
      </c>
      <c r="B55" s="180" t="s">
        <v>33</v>
      </c>
      <c r="C55" s="180"/>
      <c r="D55" s="180"/>
      <c r="E55" s="180"/>
      <c r="F55" s="180"/>
      <c r="G55" s="180"/>
      <c r="H55" s="180"/>
      <c r="I55" s="180"/>
      <c r="J55" s="180"/>
      <c r="K55" s="180"/>
      <c r="L55" s="180"/>
      <c r="M55" s="180"/>
      <c r="N55" s="180"/>
      <c r="O55" s="77"/>
      <c r="P55" s="4"/>
      <c r="Q55" s="13"/>
      <c r="R55" s="13"/>
      <c r="S55" s="97"/>
    </row>
    <row r="56" spans="1:19" s="12" customFormat="1" x14ac:dyDescent="0.25">
      <c r="A56" s="17"/>
      <c r="B56" s="5"/>
      <c r="C56" s="13"/>
      <c r="D56" s="2"/>
      <c r="F56" s="2"/>
      <c r="G56" s="6"/>
      <c r="H56" s="13"/>
      <c r="I56" s="13"/>
      <c r="J56" s="2"/>
      <c r="K56" s="2"/>
      <c r="L56" s="2"/>
      <c r="M56" s="2"/>
      <c r="N56" s="13"/>
      <c r="O56" s="76">
        <v>15636</v>
      </c>
      <c r="P56" s="4">
        <v>3630</v>
      </c>
      <c r="Q56" s="13" t="s">
        <v>19</v>
      </c>
      <c r="R56" s="13" t="s">
        <v>20</v>
      </c>
      <c r="S56" s="97">
        <f>O56*P56/1000</f>
        <v>56758.68</v>
      </c>
    </row>
    <row r="57" spans="1:19" s="12" customFormat="1" ht="29.25" customHeight="1" x14ac:dyDescent="0.25">
      <c r="A57" s="17">
        <v>11</v>
      </c>
      <c r="B57" s="180" t="s">
        <v>120</v>
      </c>
      <c r="C57" s="180"/>
      <c r="D57" s="180"/>
      <c r="E57" s="180"/>
      <c r="F57" s="180"/>
      <c r="G57" s="180"/>
      <c r="H57" s="180"/>
      <c r="I57" s="180"/>
      <c r="J57" s="180"/>
      <c r="K57" s="180"/>
      <c r="L57" s="180"/>
      <c r="M57" s="180"/>
      <c r="N57" s="180"/>
      <c r="O57" s="77"/>
      <c r="P57" s="4"/>
      <c r="Q57" s="13"/>
      <c r="R57" s="13"/>
      <c r="S57" s="97"/>
    </row>
    <row r="58" spans="1:19" s="12" customFormat="1" x14ac:dyDescent="0.25">
      <c r="A58" s="17"/>
      <c r="B58" s="5"/>
      <c r="C58" s="13"/>
      <c r="D58" s="2"/>
      <c r="F58" s="2"/>
      <c r="G58" s="6"/>
      <c r="H58" s="13"/>
      <c r="I58" s="13"/>
      <c r="J58" s="2"/>
      <c r="K58" s="2"/>
      <c r="L58" s="2"/>
      <c r="M58" s="2"/>
      <c r="N58" s="13"/>
      <c r="O58" s="76">
        <v>5608</v>
      </c>
      <c r="P58" s="4">
        <v>1141.25</v>
      </c>
      <c r="Q58" s="13" t="s">
        <v>23</v>
      </c>
      <c r="R58" s="13" t="s">
        <v>20</v>
      </c>
      <c r="S58" s="97">
        <f>O58*P58/100</f>
        <v>64001.3</v>
      </c>
    </row>
    <row r="59" spans="1:19" s="111" customFormat="1" x14ac:dyDescent="0.25">
      <c r="A59" s="17"/>
      <c r="B59" s="5"/>
      <c r="C59" s="112"/>
      <c r="D59" s="2"/>
      <c r="F59" s="2"/>
      <c r="G59" s="6"/>
      <c r="H59" s="112"/>
      <c r="I59" s="112"/>
      <c r="J59" s="2"/>
      <c r="K59" s="2"/>
      <c r="L59" s="2"/>
      <c r="M59" s="2"/>
      <c r="N59" s="112"/>
      <c r="O59" s="76"/>
      <c r="P59" s="4"/>
      <c r="Q59" s="112"/>
      <c r="R59" s="112"/>
      <c r="S59" s="97"/>
    </row>
    <row r="60" spans="1:19" s="12" customFormat="1" ht="30.75" customHeight="1" x14ac:dyDescent="0.25">
      <c r="A60" s="17">
        <v>12</v>
      </c>
      <c r="B60" s="180" t="s">
        <v>34</v>
      </c>
      <c r="C60" s="180"/>
      <c r="D60" s="180"/>
      <c r="E60" s="180"/>
      <c r="F60" s="180"/>
      <c r="G60" s="180"/>
      <c r="H60" s="180"/>
      <c r="I60" s="180"/>
      <c r="J60" s="180"/>
      <c r="K60" s="180"/>
      <c r="L60" s="180"/>
      <c r="M60" s="180"/>
      <c r="N60" s="180"/>
      <c r="O60" s="77"/>
      <c r="P60" s="4"/>
      <c r="Q60" s="108"/>
      <c r="R60" s="108"/>
      <c r="S60" s="97"/>
    </row>
    <row r="61" spans="1:19" s="12" customFormat="1" x14ac:dyDescent="0.25">
      <c r="A61" s="17"/>
      <c r="B61" s="5"/>
      <c r="C61" s="108"/>
      <c r="D61" s="2"/>
      <c r="E61" s="107"/>
      <c r="F61" s="2"/>
      <c r="G61" s="6"/>
      <c r="H61" s="108"/>
      <c r="I61" s="108"/>
      <c r="J61" s="2"/>
      <c r="K61" s="2"/>
      <c r="L61" s="2"/>
      <c r="M61" s="2"/>
      <c r="N61" s="108"/>
      <c r="O61" s="76">
        <v>21244</v>
      </c>
      <c r="P61" s="4">
        <v>579.41</v>
      </c>
      <c r="Q61" s="108" t="s">
        <v>23</v>
      </c>
      <c r="R61" s="108" t="s">
        <v>20</v>
      </c>
      <c r="S61" s="97">
        <f>O61*P61/100</f>
        <v>123089.86039999999</v>
      </c>
    </row>
    <row r="62" spans="1:19" s="107" customFormat="1" ht="29.25" customHeight="1" x14ac:dyDescent="0.25">
      <c r="A62" s="17">
        <v>13</v>
      </c>
      <c r="B62" s="180" t="s">
        <v>35</v>
      </c>
      <c r="C62" s="180"/>
      <c r="D62" s="180"/>
      <c r="E62" s="180"/>
      <c r="F62" s="180"/>
      <c r="G62" s="180"/>
      <c r="H62" s="180"/>
      <c r="I62" s="180"/>
      <c r="J62" s="180"/>
      <c r="K62" s="180"/>
      <c r="L62" s="180"/>
      <c r="M62" s="180"/>
      <c r="N62" s="180"/>
      <c r="O62" s="8"/>
      <c r="P62" s="4"/>
      <c r="Q62" s="108"/>
      <c r="R62" s="108"/>
      <c r="S62" s="7"/>
    </row>
    <row r="63" spans="1:19" s="107" customFormat="1" x14ac:dyDescent="0.25">
      <c r="A63" s="17"/>
      <c r="B63" s="5"/>
      <c r="C63" s="108"/>
      <c r="D63" s="2"/>
      <c r="F63" s="2"/>
      <c r="G63" s="6"/>
      <c r="H63" s="108"/>
      <c r="I63" s="108"/>
      <c r="J63" s="2"/>
      <c r="K63" s="2"/>
      <c r="L63" s="2"/>
      <c r="M63" s="2"/>
      <c r="N63" s="108"/>
      <c r="O63" s="9">
        <v>3701</v>
      </c>
      <c r="P63" s="4">
        <v>8694.9500000000007</v>
      </c>
      <c r="Q63" s="108" t="s">
        <v>23</v>
      </c>
      <c r="R63" s="108" t="s">
        <v>20</v>
      </c>
      <c r="S63" s="100">
        <f>O63*P63/100</f>
        <v>321800.09950000001</v>
      </c>
    </row>
    <row r="64" spans="1:19" s="71" customFormat="1" x14ac:dyDescent="0.25">
      <c r="A64" s="17"/>
      <c r="B64" s="5"/>
      <c r="C64" s="72"/>
      <c r="D64" s="2"/>
      <c r="F64" s="2"/>
      <c r="G64" s="6"/>
      <c r="H64" s="72"/>
      <c r="I64" s="72"/>
      <c r="J64" s="2"/>
      <c r="K64" s="2"/>
      <c r="L64" s="2"/>
      <c r="M64" s="2"/>
      <c r="N64" s="72"/>
      <c r="O64" s="76"/>
      <c r="P64" s="4"/>
      <c r="Q64" s="72"/>
      <c r="R64" s="72"/>
      <c r="S64" s="97"/>
    </row>
    <row r="65" spans="1:19" s="12" customFormat="1" ht="16.5" x14ac:dyDescent="0.25">
      <c r="A65" s="17"/>
      <c r="B65" s="5"/>
      <c r="C65" s="13"/>
      <c r="D65" s="2"/>
      <c r="F65" s="2"/>
      <c r="G65" s="6"/>
      <c r="H65" s="13"/>
      <c r="I65" s="13"/>
      <c r="J65" s="2"/>
      <c r="K65" s="2"/>
      <c r="L65" s="2"/>
      <c r="M65" s="2"/>
      <c r="N65" s="13"/>
      <c r="O65" s="76"/>
      <c r="P65" s="4"/>
      <c r="Q65" s="13" t="s">
        <v>39</v>
      </c>
      <c r="R65" s="13" t="s">
        <v>20</v>
      </c>
      <c r="S65" s="115">
        <f>SUM(S33:S64,S19)</f>
        <v>8557497.2041499987</v>
      </c>
    </row>
    <row r="66" spans="1:19" s="12" customFormat="1" x14ac:dyDescent="0.25">
      <c r="A66" s="17"/>
      <c r="B66" s="5"/>
      <c r="C66" s="13"/>
      <c r="D66" s="2"/>
      <c r="F66" s="2"/>
      <c r="G66" s="6"/>
      <c r="H66" s="13"/>
      <c r="I66" s="13"/>
      <c r="J66" s="2"/>
      <c r="K66" s="2"/>
      <c r="L66" s="2"/>
      <c r="M66" s="2"/>
      <c r="N66" s="13"/>
      <c r="O66" s="76"/>
      <c r="P66" s="4"/>
      <c r="Q66" s="13"/>
      <c r="R66" s="13"/>
      <c r="S66" s="95"/>
    </row>
    <row r="67" spans="1:19" s="12" customFormat="1" x14ac:dyDescent="0.25">
      <c r="A67" s="17"/>
      <c r="B67" s="5"/>
      <c r="C67" s="13"/>
      <c r="D67" s="2"/>
      <c r="F67" s="2"/>
      <c r="G67" s="6"/>
      <c r="H67" s="13"/>
      <c r="I67" s="13"/>
      <c r="J67" s="2"/>
      <c r="K67" s="2"/>
      <c r="L67" s="2"/>
      <c r="M67" s="2"/>
      <c r="N67" s="13"/>
      <c r="O67" s="76"/>
      <c r="P67" s="4"/>
      <c r="Q67" s="13"/>
      <c r="R67" s="13"/>
      <c r="S67" s="95"/>
    </row>
    <row r="68" spans="1:19" s="12" customFormat="1" x14ac:dyDescent="0.25">
      <c r="A68" s="17"/>
      <c r="B68" s="5"/>
      <c r="C68" s="13"/>
      <c r="D68" s="2"/>
      <c r="F68" s="2"/>
      <c r="G68" s="6"/>
      <c r="H68" s="13"/>
      <c r="I68" s="13"/>
      <c r="J68" s="2"/>
      <c r="K68" s="2"/>
      <c r="L68" s="2"/>
      <c r="M68" s="2"/>
      <c r="N68" s="13"/>
      <c r="O68" s="76"/>
      <c r="P68" s="4"/>
      <c r="Q68" s="13"/>
      <c r="R68" s="13"/>
      <c r="S68" s="95"/>
    </row>
    <row r="69" spans="1:19" s="12" customFormat="1" ht="24" customHeight="1" x14ac:dyDescent="0.25">
      <c r="A69" s="17"/>
      <c r="B69" s="184" t="s">
        <v>40</v>
      </c>
      <c r="C69" s="184"/>
      <c r="D69" s="184"/>
      <c r="E69" s="184"/>
      <c r="F69" s="184"/>
      <c r="G69" s="184"/>
      <c r="H69" s="184"/>
      <c r="I69" s="184"/>
      <c r="J69" s="184"/>
      <c r="K69" s="184"/>
      <c r="L69" s="184"/>
      <c r="M69" s="184"/>
      <c r="N69" s="184"/>
      <c r="O69" s="184"/>
      <c r="P69" s="184"/>
      <c r="Q69" s="184"/>
      <c r="R69" s="184"/>
      <c r="S69" s="184"/>
    </row>
    <row r="70" spans="1:19" s="12" customFormat="1" ht="22.5" customHeight="1" x14ac:dyDescent="0.25">
      <c r="A70" s="17"/>
      <c r="B70" s="185" t="s">
        <v>41</v>
      </c>
      <c r="C70" s="185"/>
      <c r="D70" s="185"/>
      <c r="E70" s="185"/>
      <c r="F70" s="185"/>
      <c r="G70" s="185"/>
      <c r="H70" s="185"/>
      <c r="I70" s="185"/>
      <c r="J70" s="185"/>
      <c r="K70" s="185"/>
      <c r="L70" s="185"/>
      <c r="M70" s="185"/>
      <c r="N70" s="185"/>
      <c r="O70" s="185"/>
      <c r="P70" s="185"/>
      <c r="Q70" s="185"/>
      <c r="R70" s="185"/>
      <c r="S70" s="185"/>
    </row>
    <row r="71" spans="1:19" s="12" customFormat="1" ht="24.75" customHeight="1" x14ac:dyDescent="0.25">
      <c r="A71" s="17"/>
      <c r="B71" s="42" t="s">
        <v>113</v>
      </c>
      <c r="C71" s="13"/>
      <c r="D71" s="2"/>
      <c r="F71" s="2"/>
      <c r="G71" s="6"/>
      <c r="H71" s="13"/>
      <c r="I71" s="13"/>
      <c r="J71" s="2"/>
      <c r="K71" s="2"/>
      <c r="L71" s="2"/>
      <c r="M71" s="2"/>
      <c r="N71" s="13"/>
      <c r="O71" s="76"/>
      <c r="P71" s="4"/>
      <c r="Q71" s="13"/>
      <c r="R71" s="13"/>
      <c r="S71" s="95"/>
    </row>
    <row r="72" spans="1:19" s="12" customFormat="1" x14ac:dyDescent="0.25">
      <c r="A72" s="17"/>
      <c r="B72" s="5"/>
      <c r="C72" s="13"/>
      <c r="D72" s="2"/>
      <c r="F72" s="2"/>
      <c r="G72" s="6"/>
      <c r="H72" s="13"/>
      <c r="I72" s="13"/>
      <c r="J72" s="2"/>
      <c r="K72" s="2"/>
      <c r="L72" s="2"/>
      <c r="M72" s="2"/>
      <c r="N72" s="13"/>
      <c r="O72" s="76"/>
      <c r="P72" s="4"/>
      <c r="Q72" s="13"/>
      <c r="R72" s="13"/>
      <c r="S72" s="95"/>
    </row>
    <row r="73" spans="1:19" s="13" customFormat="1" ht="31.5" customHeight="1" x14ac:dyDescent="0.25">
      <c r="A73" s="17"/>
      <c r="B73" s="47" t="s">
        <v>43</v>
      </c>
      <c r="D73" s="2"/>
      <c r="E73" s="186" t="s">
        <v>44</v>
      </c>
      <c r="F73" s="186"/>
      <c r="G73" s="186"/>
      <c r="H73" s="186"/>
      <c r="I73" s="186"/>
      <c r="J73" s="186"/>
      <c r="K73" s="186"/>
      <c r="L73" s="186"/>
      <c r="M73" s="186"/>
      <c r="N73" s="186"/>
      <c r="O73" s="186"/>
      <c r="P73" s="186"/>
      <c r="Q73" s="186"/>
      <c r="R73" s="186"/>
      <c r="S73" s="186"/>
    </row>
    <row r="74" spans="1:19" s="12" customFormat="1" x14ac:dyDescent="0.25">
      <c r="A74" s="17"/>
      <c r="B74" s="5"/>
      <c r="C74" s="13"/>
      <c r="D74" s="2"/>
      <c r="F74" s="2"/>
      <c r="G74" s="6"/>
      <c r="H74" s="13"/>
      <c r="I74" s="13"/>
      <c r="J74" s="2"/>
      <c r="K74" s="2"/>
      <c r="L74" s="2"/>
      <c r="M74" s="2"/>
      <c r="N74" s="13"/>
      <c r="O74" s="76"/>
      <c r="P74" s="4"/>
      <c r="Q74" s="13"/>
      <c r="R74" s="13"/>
      <c r="S74" s="95"/>
    </row>
    <row r="75" spans="1:19" s="12" customFormat="1" x14ac:dyDescent="0.25">
      <c r="A75" s="17"/>
      <c r="B75" s="5"/>
      <c r="C75" s="13"/>
      <c r="D75" s="2"/>
      <c r="F75" s="2"/>
      <c r="G75" s="6"/>
      <c r="H75" s="13"/>
      <c r="I75" s="13"/>
      <c r="J75" s="2"/>
      <c r="K75" s="2"/>
      <c r="L75" s="2"/>
      <c r="M75" s="2"/>
      <c r="N75" s="13"/>
      <c r="O75" s="76"/>
      <c r="P75" s="4"/>
      <c r="Q75" s="13"/>
      <c r="R75" s="13"/>
      <c r="S75" s="95"/>
    </row>
    <row r="77" spans="1:19" x14ac:dyDescent="0.25">
      <c r="B77" s="48" t="s">
        <v>45</v>
      </c>
    </row>
    <row r="79" spans="1:19" x14ac:dyDescent="0.25">
      <c r="B79" s="1"/>
    </row>
  </sheetData>
  <mergeCells count="24">
    <mergeCell ref="B69:S69"/>
    <mergeCell ref="B70:S70"/>
    <mergeCell ref="E73:S73"/>
    <mergeCell ref="B60:N60"/>
    <mergeCell ref="B62:N62"/>
    <mergeCell ref="B57:N57"/>
    <mergeCell ref="K8:L8"/>
    <mergeCell ref="B20:N20"/>
    <mergeCell ref="K22:L22"/>
    <mergeCell ref="Q23:S23"/>
    <mergeCell ref="B34:N34"/>
    <mergeCell ref="B36:N36"/>
    <mergeCell ref="B38:N38"/>
    <mergeCell ref="B47:N47"/>
    <mergeCell ref="B49:N49"/>
    <mergeCell ref="B53:N53"/>
    <mergeCell ref="B55:N55"/>
    <mergeCell ref="B51:N51"/>
    <mergeCell ref="B6:N6"/>
    <mergeCell ref="A1:S1"/>
    <mergeCell ref="A2:S2"/>
    <mergeCell ref="A3:O3"/>
    <mergeCell ref="B4:N4"/>
    <mergeCell ref="R4:S4"/>
  </mergeCells>
  <pageMargins left="0.25" right="0.25" top="0.57999999999999996" bottom="0.55000000000000004" header="0.3" footer="0.3"/>
  <pageSetup paperSize="9" scale="97" orientation="portrait" horizontalDpi="200" verticalDpi="200" r:id="rId1"/>
  <headerFooter>
    <oddFooter>Page &amp;P</oddFooter>
  </headerFooter>
  <rowBreaks count="1" manualBreakCount="1">
    <brk id="58"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6"/>
  <sheetViews>
    <sheetView topLeftCell="A79" zoomScaleNormal="100" zoomScaleSheetLayoutView="145" workbookViewId="0">
      <selection activeCell="B72" sqref="B72:N72"/>
    </sheetView>
  </sheetViews>
  <sheetFormatPr defaultRowHeight="15" x14ac:dyDescent="0.25"/>
  <cols>
    <col min="1" max="1" width="5.28515625" style="13" customWidth="1"/>
    <col min="2" max="2" width="10.28515625" style="5" customWidth="1"/>
    <col min="3" max="3" width="3.5703125" style="13" customWidth="1"/>
    <col min="4" max="4" width="1.7109375" style="2" customWidth="1"/>
    <col min="5" max="5" width="7.28515625" style="13" customWidth="1"/>
    <col min="6" max="6" width="1.7109375" style="2" customWidth="1"/>
    <col min="7" max="7" width="7" style="13" customWidth="1"/>
    <col min="8" max="8" width="2" style="13" customWidth="1"/>
    <col min="9" max="9" width="6.140625" style="13" customWidth="1"/>
    <col min="10" max="10" width="1.85546875" style="2" customWidth="1"/>
    <col min="11" max="11" width="2.42578125" style="2" customWidth="1"/>
    <col min="12" max="12" width="3.5703125" style="2" customWidth="1"/>
    <col min="13" max="13" width="1.7109375" style="2" customWidth="1"/>
    <col min="14" max="14" width="3.5703125" style="13" customWidth="1"/>
    <col min="15" max="15" width="9.140625" style="70" customWidth="1"/>
    <col min="16" max="16" width="9.85546875" style="13" customWidth="1"/>
    <col min="17" max="17" width="7.5703125" style="2" customWidth="1"/>
    <col min="18" max="18" width="3.7109375" style="2" customWidth="1"/>
    <col min="19" max="19" width="11.28515625" style="101" customWidth="1"/>
    <col min="20" max="16384" width="9.140625" style="1"/>
  </cols>
  <sheetData>
    <row r="1" spans="1:19" ht="25.5" x14ac:dyDescent="0.25">
      <c r="A1" s="172" t="s">
        <v>4</v>
      </c>
      <c r="B1" s="172"/>
      <c r="C1" s="172"/>
      <c r="D1" s="172"/>
      <c r="E1" s="172"/>
      <c r="F1" s="172"/>
      <c r="G1" s="172"/>
      <c r="H1" s="172"/>
      <c r="I1" s="172"/>
      <c r="J1" s="172"/>
      <c r="K1" s="172"/>
      <c r="L1" s="172"/>
      <c r="M1" s="172"/>
      <c r="N1" s="172"/>
      <c r="O1" s="172"/>
      <c r="P1" s="172"/>
      <c r="Q1" s="172"/>
      <c r="R1" s="172"/>
      <c r="S1" s="172"/>
    </row>
    <row r="2" spans="1:19" ht="34.5" customHeight="1" x14ac:dyDescent="0.25">
      <c r="A2" s="207" t="s">
        <v>123</v>
      </c>
      <c r="B2" s="207"/>
      <c r="C2" s="207"/>
      <c r="D2" s="207"/>
      <c r="E2" s="207"/>
      <c r="F2" s="207"/>
      <c r="G2" s="207"/>
      <c r="H2" s="207"/>
      <c r="I2" s="207"/>
      <c r="J2" s="207"/>
      <c r="K2" s="207"/>
      <c r="L2" s="207"/>
      <c r="M2" s="207"/>
      <c r="N2" s="207"/>
      <c r="O2" s="207"/>
      <c r="P2" s="207"/>
      <c r="Q2" s="207"/>
      <c r="R2" s="207"/>
      <c r="S2" s="207"/>
    </row>
    <row r="3" spans="1:19" ht="20.25" thickBot="1" x14ac:dyDescent="0.3">
      <c r="A3" s="187" t="s">
        <v>46</v>
      </c>
      <c r="B3" s="187"/>
      <c r="C3" s="187"/>
      <c r="D3" s="187"/>
      <c r="E3" s="187"/>
      <c r="F3" s="187"/>
      <c r="G3" s="187"/>
      <c r="H3" s="187"/>
      <c r="I3" s="187"/>
      <c r="J3" s="187"/>
      <c r="K3" s="18"/>
      <c r="L3" s="18"/>
      <c r="M3" s="18"/>
      <c r="N3" s="18"/>
      <c r="O3" s="129"/>
      <c r="P3" s="18"/>
      <c r="Q3" s="18"/>
      <c r="R3" s="18"/>
      <c r="S3" s="98"/>
    </row>
    <row r="4" spans="1:19" s="12" customFormat="1" ht="15.75" thickBot="1" x14ac:dyDescent="0.3">
      <c r="A4" s="19" t="s">
        <v>6</v>
      </c>
      <c r="B4" s="175" t="s">
        <v>7</v>
      </c>
      <c r="C4" s="176"/>
      <c r="D4" s="176"/>
      <c r="E4" s="176"/>
      <c r="F4" s="176"/>
      <c r="G4" s="176"/>
      <c r="H4" s="176"/>
      <c r="I4" s="176"/>
      <c r="J4" s="176"/>
      <c r="K4" s="176"/>
      <c r="L4" s="176"/>
      <c r="M4" s="176"/>
      <c r="N4" s="177"/>
      <c r="O4" s="20" t="s">
        <v>8</v>
      </c>
      <c r="P4" s="19" t="s">
        <v>9</v>
      </c>
      <c r="Q4" s="19" t="s">
        <v>10</v>
      </c>
      <c r="R4" s="178" t="s">
        <v>11</v>
      </c>
      <c r="S4" s="179"/>
    </row>
    <row r="5" spans="1:19" s="12" customFormat="1" x14ac:dyDescent="0.25">
      <c r="A5" s="17"/>
      <c r="B5" s="17"/>
      <c r="C5" s="17"/>
      <c r="D5" s="17"/>
      <c r="E5" s="17"/>
      <c r="F5" s="17"/>
      <c r="G5" s="17"/>
      <c r="H5" s="17"/>
      <c r="I5" s="17"/>
      <c r="J5" s="17"/>
      <c r="K5" s="17"/>
      <c r="L5" s="17"/>
      <c r="M5" s="17"/>
      <c r="N5" s="17"/>
      <c r="O5" s="21"/>
      <c r="P5" s="17"/>
      <c r="Q5" s="17"/>
      <c r="R5" s="22"/>
      <c r="S5" s="99"/>
    </row>
    <row r="6" spans="1:19" s="12" customFormat="1" ht="58.5" customHeight="1" x14ac:dyDescent="0.25">
      <c r="A6" s="17">
        <v>1</v>
      </c>
      <c r="B6" s="180" t="s">
        <v>24</v>
      </c>
      <c r="C6" s="180"/>
      <c r="D6" s="180"/>
      <c r="E6" s="180"/>
      <c r="F6" s="180"/>
      <c r="G6" s="180"/>
      <c r="H6" s="180"/>
      <c r="I6" s="180"/>
      <c r="J6" s="180"/>
      <c r="K6" s="180"/>
      <c r="L6" s="180"/>
      <c r="M6" s="180"/>
      <c r="N6" s="180"/>
      <c r="O6" s="130"/>
      <c r="P6" s="4"/>
      <c r="Q6" s="13"/>
      <c r="R6" s="13"/>
      <c r="S6" s="100"/>
    </row>
    <row r="7" spans="1:19" s="12" customFormat="1" ht="16.5" hidden="1" customHeight="1" x14ac:dyDescent="0.25">
      <c r="A7" s="17"/>
      <c r="B7" s="5"/>
      <c r="C7" s="13"/>
      <c r="D7" s="2"/>
      <c r="F7" s="2"/>
      <c r="G7" s="6"/>
      <c r="H7" s="13"/>
      <c r="I7" s="13"/>
      <c r="J7" s="2"/>
      <c r="K7" s="2"/>
      <c r="L7" s="2"/>
      <c r="M7" s="2"/>
      <c r="N7" s="13"/>
      <c r="O7" s="130">
        <v>2299</v>
      </c>
      <c r="P7" s="4">
        <v>337</v>
      </c>
      <c r="Q7" s="13" t="s">
        <v>25</v>
      </c>
      <c r="R7" s="13" t="s">
        <v>20</v>
      </c>
      <c r="S7" s="100">
        <f>O7*P7</f>
        <v>774763</v>
      </c>
    </row>
    <row r="8" spans="1:19" s="12" customFormat="1" ht="16.5" hidden="1" customHeight="1" x14ac:dyDescent="0.25">
      <c r="A8" s="17"/>
      <c r="B8" s="24"/>
      <c r="C8" s="25">
        <v>1</v>
      </c>
      <c r="D8" s="28" t="s">
        <v>16</v>
      </c>
      <c r="E8" s="35">
        <v>100</v>
      </c>
      <c r="F8" s="28" t="s">
        <v>17</v>
      </c>
      <c r="G8" s="35">
        <v>50</v>
      </c>
      <c r="H8" s="26" t="s">
        <v>18</v>
      </c>
      <c r="I8" s="12">
        <v>0.375</v>
      </c>
      <c r="J8" s="12" t="s">
        <v>13</v>
      </c>
      <c r="K8" s="181">
        <v>0.25</v>
      </c>
      <c r="L8" s="181"/>
      <c r="M8" s="32"/>
      <c r="N8" s="33" t="s">
        <v>14</v>
      </c>
      <c r="O8" s="70">
        <f>(E8+G8)*I8*K8</f>
        <v>14.0625</v>
      </c>
      <c r="P8" s="34" t="s">
        <v>15</v>
      </c>
      <c r="Q8" s="2"/>
      <c r="R8" s="2"/>
      <c r="S8" s="101"/>
    </row>
    <row r="9" spans="1:19" s="12" customFormat="1" ht="16.5" hidden="1" customHeight="1" x14ac:dyDescent="0.25">
      <c r="A9" s="17"/>
      <c r="B9" s="36"/>
      <c r="C9" s="25">
        <v>2</v>
      </c>
      <c r="D9" s="26" t="s">
        <v>13</v>
      </c>
      <c r="E9" s="35">
        <v>41</v>
      </c>
      <c r="F9" s="28" t="s">
        <v>13</v>
      </c>
      <c r="G9" s="29">
        <v>0.375</v>
      </c>
      <c r="H9" s="26" t="s">
        <v>13</v>
      </c>
      <c r="I9" s="30">
        <v>0.25</v>
      </c>
      <c r="J9" s="26"/>
      <c r="K9" s="31"/>
      <c r="M9" s="32">
        <f t="shared" ref="M9:M17" si="0">I9*G9*E9*C9</f>
        <v>7.6875</v>
      </c>
      <c r="N9" s="33" t="s">
        <v>14</v>
      </c>
      <c r="O9" s="70">
        <v>7.68</v>
      </c>
      <c r="P9" s="34" t="s">
        <v>15</v>
      </c>
      <c r="Q9" s="2"/>
      <c r="R9" s="2"/>
      <c r="S9" s="101"/>
    </row>
    <row r="10" spans="1:19" s="12" customFormat="1" ht="16.5" hidden="1" customHeight="1" x14ac:dyDescent="0.25">
      <c r="A10" s="17"/>
      <c r="B10" s="36"/>
      <c r="C10" s="25">
        <v>1</v>
      </c>
      <c r="D10" s="26" t="s">
        <v>13</v>
      </c>
      <c r="E10" s="35">
        <v>50</v>
      </c>
      <c r="F10" s="28" t="s">
        <v>13</v>
      </c>
      <c r="G10" s="29">
        <v>0.375</v>
      </c>
      <c r="H10" s="26" t="s">
        <v>13</v>
      </c>
      <c r="I10" s="30">
        <v>0.25</v>
      </c>
      <c r="J10" s="26"/>
      <c r="K10" s="31"/>
      <c r="M10" s="32">
        <f t="shared" si="0"/>
        <v>4.6875</v>
      </c>
      <c r="N10" s="33" t="s">
        <v>14</v>
      </c>
      <c r="O10" s="70">
        <v>4.68</v>
      </c>
      <c r="P10" s="34" t="s">
        <v>15</v>
      </c>
      <c r="Q10" s="2"/>
      <c r="R10" s="2"/>
      <c r="S10" s="101"/>
    </row>
    <row r="11" spans="1:19" s="12" customFormat="1" ht="16.5" hidden="1" customHeight="1" x14ac:dyDescent="0.25">
      <c r="A11" s="17"/>
      <c r="B11" s="36"/>
      <c r="C11" s="25">
        <v>2</v>
      </c>
      <c r="D11" s="26" t="s">
        <v>13</v>
      </c>
      <c r="E11" s="35">
        <v>85</v>
      </c>
      <c r="F11" s="28" t="s">
        <v>13</v>
      </c>
      <c r="G11" s="29">
        <v>0.375</v>
      </c>
      <c r="H11" s="26" t="s">
        <v>13</v>
      </c>
      <c r="I11" s="30">
        <v>0.25</v>
      </c>
      <c r="J11" s="26"/>
      <c r="K11" s="31"/>
      <c r="M11" s="32">
        <f t="shared" si="0"/>
        <v>15.9375</v>
      </c>
      <c r="N11" s="33" t="s">
        <v>14</v>
      </c>
      <c r="O11" s="70">
        <v>15.93</v>
      </c>
      <c r="P11" s="34" t="s">
        <v>15</v>
      </c>
      <c r="Q11" s="2"/>
      <c r="R11" s="2"/>
      <c r="S11" s="101"/>
    </row>
    <row r="12" spans="1:19" s="12" customFormat="1" ht="16.5" hidden="1" customHeight="1" x14ac:dyDescent="0.25">
      <c r="A12" s="17"/>
      <c r="B12" s="36"/>
      <c r="C12" s="25">
        <v>2</v>
      </c>
      <c r="D12" s="26" t="s">
        <v>13</v>
      </c>
      <c r="E12" s="35">
        <v>49</v>
      </c>
      <c r="F12" s="28" t="s">
        <v>13</v>
      </c>
      <c r="G12" s="29">
        <v>0.375</v>
      </c>
      <c r="H12" s="26" t="s">
        <v>13</v>
      </c>
      <c r="I12" s="30">
        <v>0.5</v>
      </c>
      <c r="J12" s="26"/>
      <c r="K12" s="31"/>
      <c r="M12" s="32">
        <f t="shared" si="0"/>
        <v>18.375</v>
      </c>
      <c r="N12" s="33" t="s">
        <v>14</v>
      </c>
      <c r="O12" s="70">
        <v>18.37</v>
      </c>
      <c r="P12" s="34" t="s">
        <v>15</v>
      </c>
      <c r="Q12" s="2"/>
      <c r="R12" s="2"/>
      <c r="S12" s="101"/>
    </row>
    <row r="13" spans="1:19" s="12" customFormat="1" ht="16.5" hidden="1" customHeight="1" x14ac:dyDescent="0.25">
      <c r="A13" s="17"/>
      <c r="B13" s="36"/>
      <c r="C13" s="25">
        <v>2</v>
      </c>
      <c r="D13" s="26" t="s">
        <v>13</v>
      </c>
      <c r="E13" s="27">
        <v>20.75</v>
      </c>
      <c r="F13" s="28" t="s">
        <v>13</v>
      </c>
      <c r="G13" s="29">
        <v>0.75</v>
      </c>
      <c r="H13" s="26" t="s">
        <v>13</v>
      </c>
      <c r="I13" s="30">
        <v>0.75</v>
      </c>
      <c r="J13" s="26"/>
      <c r="K13" s="31"/>
      <c r="M13" s="32">
        <f t="shared" si="0"/>
        <v>23.34375</v>
      </c>
      <c r="N13" s="33" t="s">
        <v>14</v>
      </c>
      <c r="O13" s="70">
        <f>C13*E13*G13*I13</f>
        <v>23.34375</v>
      </c>
      <c r="P13" s="34" t="s">
        <v>15</v>
      </c>
      <c r="Q13" s="2"/>
      <c r="R13" s="2"/>
      <c r="S13" s="101"/>
    </row>
    <row r="14" spans="1:19" s="12" customFormat="1" ht="16.5" hidden="1" customHeight="1" x14ac:dyDescent="0.25">
      <c r="A14" s="17"/>
      <c r="B14" s="36"/>
      <c r="C14" s="25">
        <v>1</v>
      </c>
      <c r="D14" s="26" t="s">
        <v>13</v>
      </c>
      <c r="E14" s="27">
        <v>17.5</v>
      </c>
      <c r="F14" s="28" t="s">
        <v>13</v>
      </c>
      <c r="G14" s="29">
        <v>0.375</v>
      </c>
      <c r="H14" s="26" t="s">
        <v>13</v>
      </c>
      <c r="I14" s="30">
        <v>0.5</v>
      </c>
      <c r="J14" s="26"/>
      <c r="K14" s="31"/>
      <c r="M14" s="32">
        <f t="shared" si="0"/>
        <v>3.28125</v>
      </c>
      <c r="N14" s="33" t="s">
        <v>14</v>
      </c>
      <c r="O14" s="70">
        <f>C14*E14*G14*I14</f>
        <v>3.28125</v>
      </c>
      <c r="P14" s="34" t="s">
        <v>15</v>
      </c>
      <c r="Q14" s="2"/>
      <c r="R14" s="2"/>
      <c r="S14" s="101"/>
    </row>
    <row r="15" spans="1:19" s="12" customFormat="1" ht="16.5" hidden="1" customHeight="1" x14ac:dyDescent="0.25">
      <c r="A15" s="17"/>
      <c r="B15" s="36"/>
      <c r="C15" s="25">
        <v>1</v>
      </c>
      <c r="D15" s="26" t="s">
        <v>13</v>
      </c>
      <c r="E15" s="27">
        <v>17.5</v>
      </c>
      <c r="F15" s="28" t="s">
        <v>13</v>
      </c>
      <c r="G15" s="29">
        <v>0.375</v>
      </c>
      <c r="H15" s="26" t="s">
        <v>13</v>
      </c>
      <c r="I15" s="30">
        <v>0.75</v>
      </c>
      <c r="J15" s="26"/>
      <c r="K15" s="31"/>
      <c r="M15" s="32">
        <f t="shared" si="0"/>
        <v>4.921875</v>
      </c>
      <c r="N15" s="33" t="s">
        <v>14</v>
      </c>
      <c r="O15" s="70">
        <f>C15*E15*G15*I15</f>
        <v>4.921875</v>
      </c>
      <c r="P15" s="34" t="s">
        <v>15</v>
      </c>
      <c r="Q15" s="2"/>
      <c r="R15" s="2"/>
      <c r="S15" s="101"/>
    </row>
    <row r="16" spans="1:19" s="12" customFormat="1" ht="16.5" hidden="1" customHeight="1" x14ac:dyDescent="0.25">
      <c r="A16" s="17"/>
      <c r="B16" s="36"/>
      <c r="C16" s="25">
        <v>1</v>
      </c>
      <c r="D16" s="26" t="s">
        <v>13</v>
      </c>
      <c r="E16" s="35">
        <v>53</v>
      </c>
      <c r="F16" s="28" t="s">
        <v>13</v>
      </c>
      <c r="G16" s="29">
        <v>0.375</v>
      </c>
      <c r="H16" s="26" t="s">
        <v>13</v>
      </c>
      <c r="I16" s="30">
        <v>0.75</v>
      </c>
      <c r="J16" s="26"/>
      <c r="K16" s="31"/>
      <c r="M16" s="32">
        <f t="shared" si="0"/>
        <v>14.90625</v>
      </c>
      <c r="N16" s="33" t="s">
        <v>14</v>
      </c>
      <c r="O16" s="70">
        <v>14.9</v>
      </c>
      <c r="P16" s="34" t="s">
        <v>15</v>
      </c>
      <c r="Q16" s="2"/>
      <c r="R16" s="2"/>
      <c r="S16" s="101"/>
    </row>
    <row r="17" spans="1:19" s="12" customFormat="1" ht="16.5" hidden="1" customHeight="1" x14ac:dyDescent="0.25">
      <c r="A17" s="17"/>
      <c r="B17" s="36"/>
      <c r="C17" s="25">
        <v>1</v>
      </c>
      <c r="D17" s="26" t="s">
        <v>13</v>
      </c>
      <c r="E17" s="35">
        <v>81</v>
      </c>
      <c r="F17" s="28" t="s">
        <v>13</v>
      </c>
      <c r="G17" s="29">
        <v>0.375</v>
      </c>
      <c r="H17" s="26" t="s">
        <v>13</v>
      </c>
      <c r="I17" s="30">
        <v>0.25</v>
      </c>
      <c r="J17" s="26"/>
      <c r="K17" s="31"/>
      <c r="M17" s="32">
        <f t="shared" si="0"/>
        <v>7.59375</v>
      </c>
      <c r="N17" s="33" t="s">
        <v>14</v>
      </c>
      <c r="O17" s="131">
        <f>C17*E17*G17*I17</f>
        <v>7.59375</v>
      </c>
      <c r="P17" s="34" t="s">
        <v>15</v>
      </c>
      <c r="Q17" s="2"/>
      <c r="R17" s="2"/>
      <c r="S17" s="101"/>
    </row>
    <row r="18" spans="1:19" s="12" customFormat="1" ht="15.75" hidden="1" x14ac:dyDescent="0.25">
      <c r="A18" s="17"/>
      <c r="B18" s="38"/>
      <c r="C18" s="39"/>
      <c r="D18" s="39"/>
      <c r="E18" s="39"/>
      <c r="F18" s="39"/>
      <c r="G18" s="39"/>
      <c r="H18" s="39"/>
      <c r="I18" s="39"/>
      <c r="J18" s="39"/>
      <c r="K18" s="39"/>
      <c r="L18" s="39"/>
      <c r="M18" s="39"/>
      <c r="N18" s="39"/>
      <c r="O18" s="132">
        <v>119.57</v>
      </c>
      <c r="P18" s="41" t="s">
        <v>15</v>
      </c>
      <c r="Q18" s="2"/>
      <c r="R18" s="2"/>
      <c r="S18" s="101"/>
    </row>
    <row r="19" spans="1:19" s="12" customFormat="1" x14ac:dyDescent="0.25">
      <c r="A19" s="17"/>
      <c r="B19" s="5"/>
      <c r="C19" s="13"/>
      <c r="D19" s="2"/>
      <c r="E19" s="13"/>
      <c r="F19" s="2"/>
      <c r="G19" s="13"/>
      <c r="H19" s="13"/>
      <c r="I19" s="13"/>
      <c r="J19" s="2"/>
      <c r="K19" s="2"/>
      <c r="L19" s="2"/>
      <c r="M19" s="2"/>
      <c r="N19" s="13"/>
      <c r="O19" s="130">
        <v>15906</v>
      </c>
      <c r="P19" s="4">
        <v>337</v>
      </c>
      <c r="Q19" s="13" t="s">
        <v>25</v>
      </c>
      <c r="R19" s="13" t="s">
        <v>20</v>
      </c>
      <c r="S19" s="101">
        <f>O19*P19</f>
        <v>5360322</v>
      </c>
    </row>
    <row r="20" spans="1:19" s="12" customFormat="1" ht="75" customHeight="1" x14ac:dyDescent="0.25">
      <c r="A20" s="17">
        <v>2</v>
      </c>
      <c r="B20" s="180" t="s">
        <v>26</v>
      </c>
      <c r="C20" s="180"/>
      <c r="D20" s="180"/>
      <c r="E20" s="180"/>
      <c r="F20" s="180"/>
      <c r="G20" s="180"/>
      <c r="H20" s="180"/>
      <c r="I20" s="180"/>
      <c r="J20" s="180"/>
      <c r="K20" s="180"/>
      <c r="L20" s="180"/>
      <c r="M20" s="180"/>
      <c r="N20" s="180"/>
      <c r="O20" s="130"/>
      <c r="P20" s="4"/>
      <c r="Q20" s="13"/>
      <c r="R20" s="13"/>
      <c r="S20" s="100"/>
    </row>
    <row r="21" spans="1:19" s="12" customFormat="1" x14ac:dyDescent="0.25">
      <c r="A21" s="17"/>
      <c r="B21" s="5"/>
      <c r="C21" s="13"/>
      <c r="D21" s="2"/>
      <c r="F21" s="2"/>
      <c r="G21" s="6"/>
      <c r="H21" s="13"/>
      <c r="I21" s="13"/>
      <c r="J21" s="2"/>
      <c r="K21" s="2"/>
      <c r="L21" s="2"/>
      <c r="M21" s="2"/>
      <c r="N21" s="13"/>
      <c r="O21" s="130">
        <v>852.10699999999997</v>
      </c>
      <c r="P21" s="4">
        <v>5001.7</v>
      </c>
      <c r="Q21" s="13" t="s">
        <v>27</v>
      </c>
      <c r="R21" s="13" t="s">
        <v>20</v>
      </c>
      <c r="S21" s="100">
        <f>O21*P21</f>
        <v>4261983.5818999996</v>
      </c>
    </row>
    <row r="22" spans="1:19" s="12" customFormat="1" ht="29.25" customHeight="1" x14ac:dyDescent="0.25">
      <c r="A22" s="17">
        <v>3</v>
      </c>
      <c r="B22" s="180" t="s">
        <v>47</v>
      </c>
      <c r="C22" s="180"/>
      <c r="D22" s="180"/>
      <c r="E22" s="180"/>
      <c r="F22" s="180"/>
      <c r="G22" s="180"/>
      <c r="H22" s="180"/>
      <c r="I22" s="180"/>
      <c r="J22" s="180"/>
      <c r="K22" s="180"/>
      <c r="L22" s="180"/>
      <c r="M22" s="180"/>
      <c r="N22" s="180"/>
      <c r="O22" s="130"/>
      <c r="P22" s="4"/>
      <c r="Q22" s="13"/>
      <c r="R22" s="13"/>
      <c r="S22" s="100"/>
    </row>
    <row r="23" spans="1:19" s="12" customFormat="1" x14ac:dyDescent="0.25">
      <c r="A23" s="17"/>
      <c r="B23" s="5"/>
      <c r="C23" s="13"/>
      <c r="D23" s="2"/>
      <c r="F23" s="2"/>
      <c r="G23" s="6"/>
      <c r="H23" s="13"/>
      <c r="I23" s="13"/>
      <c r="J23" s="2"/>
      <c r="K23" s="2"/>
      <c r="L23" s="2"/>
      <c r="M23" s="2"/>
      <c r="N23" s="13"/>
      <c r="O23" s="130">
        <v>13294</v>
      </c>
      <c r="P23" s="4">
        <v>12674.36</v>
      </c>
      <c r="Q23" s="13" t="s">
        <v>23</v>
      </c>
      <c r="R23" s="13" t="s">
        <v>20</v>
      </c>
      <c r="S23" s="100">
        <f>O23*P23/100</f>
        <v>1684929.4184000001</v>
      </c>
    </row>
    <row r="24" spans="1:19" s="12" customFormat="1" ht="75.75" customHeight="1" x14ac:dyDescent="0.25">
      <c r="A24" s="17">
        <v>4</v>
      </c>
      <c r="B24" s="180" t="s">
        <v>48</v>
      </c>
      <c r="C24" s="180"/>
      <c r="D24" s="180"/>
      <c r="E24" s="180"/>
      <c r="F24" s="180"/>
      <c r="G24" s="180"/>
      <c r="H24" s="180"/>
      <c r="I24" s="180"/>
      <c r="J24" s="180"/>
      <c r="K24" s="180"/>
      <c r="L24" s="180"/>
      <c r="M24" s="180"/>
      <c r="N24" s="180"/>
      <c r="O24" s="70"/>
      <c r="P24" s="4"/>
      <c r="Q24" s="13"/>
      <c r="R24" s="13"/>
      <c r="S24" s="101"/>
    </row>
    <row r="25" spans="1:19" s="12" customFormat="1" ht="18.75" customHeight="1" x14ac:dyDescent="0.25">
      <c r="A25" s="17"/>
      <c r="B25" s="39"/>
      <c r="C25" s="39"/>
      <c r="D25" s="39"/>
      <c r="E25" s="39"/>
      <c r="F25" s="39"/>
      <c r="G25" s="39"/>
      <c r="H25" s="39"/>
      <c r="I25" s="39"/>
      <c r="J25" s="39"/>
      <c r="K25" s="39"/>
      <c r="L25" s="39"/>
      <c r="M25" s="39"/>
      <c r="N25" s="39"/>
      <c r="O25" s="130">
        <v>1313</v>
      </c>
      <c r="P25" s="4">
        <v>228.9</v>
      </c>
      <c r="Q25" s="13" t="s">
        <v>49</v>
      </c>
      <c r="R25" s="13" t="s">
        <v>20</v>
      </c>
      <c r="S25" s="100">
        <f>O25*P25</f>
        <v>300545.7</v>
      </c>
    </row>
    <row r="26" spans="1:19" s="12" customFormat="1" ht="89.25" customHeight="1" x14ac:dyDescent="0.25">
      <c r="A26" s="17">
        <v>5</v>
      </c>
      <c r="B26" s="180" t="s">
        <v>50</v>
      </c>
      <c r="C26" s="180"/>
      <c r="D26" s="180"/>
      <c r="E26" s="180"/>
      <c r="F26" s="180"/>
      <c r="G26" s="180"/>
      <c r="H26" s="180"/>
      <c r="I26" s="180"/>
      <c r="J26" s="180"/>
      <c r="K26" s="180"/>
      <c r="L26" s="180"/>
      <c r="M26" s="180"/>
      <c r="N26" s="180"/>
      <c r="O26" s="70"/>
      <c r="P26" s="4"/>
      <c r="Q26" s="13"/>
      <c r="R26" s="13"/>
      <c r="S26" s="101"/>
    </row>
    <row r="27" spans="1:19" s="12" customFormat="1" ht="18.75" customHeight="1" x14ac:dyDescent="0.25">
      <c r="A27" s="17"/>
      <c r="B27" s="39"/>
      <c r="C27" s="39"/>
      <c r="D27" s="39"/>
      <c r="E27" s="39"/>
      <c r="F27" s="39"/>
      <c r="G27" s="39"/>
      <c r="H27" s="39"/>
      <c r="I27" s="39"/>
      <c r="J27" s="39"/>
      <c r="K27" s="39"/>
      <c r="L27" s="39"/>
      <c r="M27" s="39"/>
      <c r="N27" s="39"/>
      <c r="O27" s="130">
        <v>2385</v>
      </c>
      <c r="P27" s="4">
        <v>240.75</v>
      </c>
      <c r="Q27" s="13" t="s">
        <v>49</v>
      </c>
      <c r="R27" s="13" t="s">
        <v>20</v>
      </c>
      <c r="S27" s="100">
        <f>O27*P27</f>
        <v>574188.75</v>
      </c>
    </row>
    <row r="28" spans="1:19" s="12" customFormat="1" ht="18.75" customHeight="1" x14ac:dyDescent="0.25">
      <c r="A28" s="17">
        <v>6</v>
      </c>
      <c r="B28" s="180" t="s">
        <v>36</v>
      </c>
      <c r="C28" s="180"/>
      <c r="D28" s="180"/>
      <c r="E28" s="180"/>
      <c r="F28" s="180"/>
      <c r="G28" s="180"/>
      <c r="H28" s="180"/>
      <c r="I28" s="180"/>
      <c r="J28" s="180"/>
      <c r="K28" s="180"/>
      <c r="L28" s="180"/>
      <c r="M28" s="180"/>
      <c r="N28" s="180"/>
      <c r="O28" s="130"/>
      <c r="P28" s="4"/>
      <c r="Q28" s="13"/>
      <c r="R28" s="13"/>
      <c r="S28" s="100"/>
    </row>
    <row r="29" spans="1:19" s="12" customFormat="1" ht="18.75" customHeight="1" x14ac:dyDescent="0.25">
      <c r="A29" s="17"/>
      <c r="B29" s="5"/>
      <c r="C29" s="13"/>
      <c r="D29" s="2"/>
      <c r="F29" s="2"/>
      <c r="G29" s="6"/>
      <c r="H29" s="13"/>
      <c r="I29" s="13"/>
      <c r="J29" s="2"/>
      <c r="K29" s="2"/>
      <c r="L29" s="2"/>
      <c r="M29" s="2"/>
      <c r="N29" s="13"/>
      <c r="O29" s="130">
        <v>33327</v>
      </c>
      <c r="P29" s="4">
        <v>2206.6</v>
      </c>
      <c r="Q29" s="13" t="s">
        <v>29</v>
      </c>
      <c r="R29" s="13" t="s">
        <v>20</v>
      </c>
      <c r="S29" s="100">
        <f>O29*P29/100</f>
        <v>735393.58200000005</v>
      </c>
    </row>
    <row r="30" spans="1:19" s="12" customFormat="1" ht="31.5" customHeight="1" x14ac:dyDescent="0.25">
      <c r="A30" s="17">
        <v>7</v>
      </c>
      <c r="B30" s="180" t="s">
        <v>37</v>
      </c>
      <c r="C30" s="180"/>
      <c r="D30" s="180"/>
      <c r="E30" s="180"/>
      <c r="F30" s="180"/>
      <c r="G30" s="180"/>
      <c r="H30" s="180"/>
      <c r="I30" s="180"/>
      <c r="J30" s="180"/>
      <c r="K30" s="180"/>
      <c r="L30" s="180"/>
      <c r="M30" s="180"/>
      <c r="N30" s="180"/>
      <c r="O30" s="130"/>
      <c r="P30" s="4"/>
      <c r="Q30" s="13"/>
      <c r="R30" s="13"/>
      <c r="S30" s="100"/>
    </row>
    <row r="31" spans="1:19" s="12" customFormat="1" ht="18.75" customHeight="1" x14ac:dyDescent="0.25">
      <c r="A31" s="17"/>
      <c r="B31" s="5"/>
      <c r="C31" s="13"/>
      <c r="D31" s="2"/>
      <c r="F31" s="2"/>
      <c r="G31" s="6"/>
      <c r="H31" s="13"/>
      <c r="I31" s="13"/>
      <c r="J31" s="2"/>
      <c r="K31" s="2"/>
      <c r="L31" s="2"/>
      <c r="M31" s="2"/>
      <c r="N31" s="13"/>
      <c r="O31" s="130">
        <v>33327</v>
      </c>
      <c r="P31" s="4">
        <v>2197.52</v>
      </c>
      <c r="Q31" s="13" t="s">
        <v>29</v>
      </c>
      <c r="R31" s="13" t="s">
        <v>20</v>
      </c>
      <c r="S31" s="100">
        <f>O31*P31/100</f>
        <v>732367.49040000001</v>
      </c>
    </row>
    <row r="32" spans="1:19" s="113" customFormat="1" ht="51" customHeight="1" x14ac:dyDescent="0.25">
      <c r="A32" s="17">
        <v>8</v>
      </c>
      <c r="B32" s="183" t="s">
        <v>69</v>
      </c>
      <c r="C32" s="183"/>
      <c r="D32" s="183"/>
      <c r="E32" s="183"/>
      <c r="F32" s="183"/>
      <c r="G32" s="183"/>
      <c r="H32" s="183"/>
      <c r="I32" s="183"/>
      <c r="J32" s="183"/>
      <c r="K32" s="183"/>
      <c r="L32" s="183"/>
      <c r="M32" s="183"/>
      <c r="N32" s="183"/>
      <c r="O32" s="130"/>
      <c r="P32" s="4"/>
      <c r="Q32" s="114"/>
      <c r="R32" s="114"/>
      <c r="S32" s="100"/>
    </row>
    <row r="33" spans="1:19" s="113" customFormat="1" ht="12.75" customHeight="1" x14ac:dyDescent="0.25">
      <c r="A33" s="17"/>
      <c r="B33" s="5"/>
      <c r="C33" s="114"/>
      <c r="D33" s="2"/>
      <c r="F33" s="2"/>
      <c r="G33" s="6"/>
      <c r="H33" s="114"/>
      <c r="I33" s="114"/>
      <c r="J33" s="2"/>
      <c r="K33" s="2"/>
      <c r="L33" s="2"/>
      <c r="M33" s="2"/>
      <c r="N33" s="114"/>
      <c r="O33" s="130">
        <v>644</v>
      </c>
      <c r="P33" s="4">
        <v>3275.5</v>
      </c>
      <c r="Q33" s="116" t="s">
        <v>23</v>
      </c>
      <c r="R33" s="114" t="s">
        <v>20</v>
      </c>
      <c r="S33" s="100">
        <v>21749</v>
      </c>
    </row>
    <row r="34" spans="1:19" s="12" customFormat="1" ht="44.25" customHeight="1" x14ac:dyDescent="0.25">
      <c r="A34" s="17">
        <v>9</v>
      </c>
      <c r="B34" s="180" t="s">
        <v>38</v>
      </c>
      <c r="C34" s="180"/>
      <c r="D34" s="180"/>
      <c r="E34" s="180"/>
      <c r="F34" s="180"/>
      <c r="G34" s="180"/>
      <c r="H34" s="180"/>
      <c r="I34" s="180"/>
      <c r="J34" s="180"/>
      <c r="K34" s="180"/>
      <c r="L34" s="180"/>
      <c r="M34" s="180"/>
      <c r="N34" s="180"/>
      <c r="O34" s="130"/>
      <c r="P34" s="4"/>
      <c r="Q34" s="13"/>
      <c r="R34" s="13"/>
      <c r="S34" s="100"/>
    </row>
    <row r="35" spans="1:19" s="12" customFormat="1" ht="18.75" customHeight="1" x14ac:dyDescent="0.25">
      <c r="A35" s="17"/>
      <c r="B35" s="5"/>
      <c r="C35" s="13"/>
      <c r="D35" s="2"/>
      <c r="F35" s="2"/>
      <c r="G35" s="6"/>
      <c r="H35" s="13"/>
      <c r="I35" s="13"/>
      <c r="J35" s="2"/>
      <c r="K35" s="2"/>
      <c r="L35" s="2"/>
      <c r="M35" s="2"/>
      <c r="N35" s="13"/>
      <c r="O35" s="130">
        <v>1928</v>
      </c>
      <c r="P35" s="4">
        <v>14429.25</v>
      </c>
      <c r="Q35" s="13" t="s">
        <v>23</v>
      </c>
      <c r="R35" s="13" t="s">
        <v>20</v>
      </c>
      <c r="S35" s="100">
        <f>O35*P35/100</f>
        <v>278195.94</v>
      </c>
    </row>
    <row r="36" spans="1:19" s="121" customFormat="1" ht="30.75" customHeight="1" x14ac:dyDescent="0.25">
      <c r="A36" s="17">
        <v>10</v>
      </c>
      <c r="B36" s="180" t="s">
        <v>51</v>
      </c>
      <c r="C36" s="180"/>
      <c r="D36" s="180"/>
      <c r="E36" s="180"/>
      <c r="F36" s="180"/>
      <c r="G36" s="180"/>
      <c r="H36" s="180"/>
      <c r="I36" s="180"/>
      <c r="J36" s="180"/>
      <c r="K36" s="180"/>
      <c r="L36" s="180"/>
      <c r="M36" s="180"/>
      <c r="N36" s="180"/>
      <c r="O36" s="130"/>
      <c r="P36" s="4"/>
      <c r="Q36" s="122"/>
      <c r="R36" s="122"/>
      <c r="S36" s="100"/>
    </row>
    <row r="37" spans="1:19" s="121" customFormat="1" ht="18.75" customHeight="1" x14ac:dyDescent="0.25">
      <c r="A37" s="17"/>
      <c r="B37" s="5"/>
      <c r="C37" s="122"/>
      <c r="D37" s="2"/>
      <c r="F37" s="2"/>
      <c r="G37" s="6"/>
      <c r="H37" s="122"/>
      <c r="I37" s="122"/>
      <c r="J37" s="2"/>
      <c r="K37" s="2"/>
      <c r="L37" s="2"/>
      <c r="M37" s="2"/>
      <c r="N37" s="122"/>
      <c r="O37" s="130">
        <v>8444</v>
      </c>
      <c r="P37" s="4">
        <v>30509.77</v>
      </c>
      <c r="Q37" s="122" t="s">
        <v>29</v>
      </c>
      <c r="R37" s="122" t="s">
        <v>20</v>
      </c>
      <c r="S37" s="100">
        <f>O37*P37/100</f>
        <v>2576244.9788000002</v>
      </c>
    </row>
    <row r="38" spans="1:19" s="71" customFormat="1" ht="12.75" customHeight="1" x14ac:dyDescent="0.25">
      <c r="A38" s="17"/>
      <c r="B38" s="5"/>
      <c r="C38" s="72"/>
      <c r="D38" s="2"/>
      <c r="F38" s="2"/>
      <c r="G38" s="6"/>
      <c r="H38" s="72"/>
      <c r="I38" s="72"/>
      <c r="J38" s="2"/>
      <c r="K38" s="2"/>
      <c r="L38" s="2"/>
      <c r="M38" s="2"/>
      <c r="N38" s="72"/>
      <c r="O38" s="130"/>
      <c r="P38" s="4"/>
      <c r="Q38" s="72"/>
      <c r="R38" s="72"/>
      <c r="S38" s="100"/>
    </row>
    <row r="39" spans="1:19" s="12" customFormat="1" ht="93" customHeight="1" x14ac:dyDescent="0.25">
      <c r="A39" s="17">
        <v>11</v>
      </c>
      <c r="B39" s="180" t="s">
        <v>53</v>
      </c>
      <c r="C39" s="180"/>
      <c r="D39" s="180"/>
      <c r="E39" s="180"/>
      <c r="F39" s="180"/>
      <c r="G39" s="180"/>
      <c r="H39" s="180"/>
      <c r="I39" s="180"/>
      <c r="J39" s="180"/>
      <c r="K39" s="180"/>
      <c r="L39" s="180"/>
      <c r="M39" s="180"/>
      <c r="N39" s="180"/>
      <c r="O39" s="130"/>
      <c r="P39" s="4"/>
      <c r="Q39" s="13"/>
      <c r="R39" s="13"/>
      <c r="S39" s="100"/>
    </row>
    <row r="40" spans="1:19" s="12" customFormat="1" ht="18.75" customHeight="1" x14ac:dyDescent="0.25">
      <c r="A40" s="17"/>
      <c r="B40" s="5"/>
      <c r="C40" s="13"/>
      <c r="D40" s="2"/>
      <c r="F40" s="2"/>
      <c r="G40" s="6"/>
      <c r="H40" s="13"/>
      <c r="I40" s="13"/>
      <c r="J40" s="2"/>
      <c r="K40" s="2"/>
      <c r="L40" s="2"/>
      <c r="M40" s="2"/>
      <c r="N40" s="13"/>
      <c r="O40" s="130">
        <v>1269</v>
      </c>
      <c r="P40" s="4">
        <v>186.04</v>
      </c>
      <c r="Q40" s="13" t="s">
        <v>49</v>
      </c>
      <c r="R40" s="13" t="s">
        <v>20</v>
      </c>
      <c r="S40" s="100">
        <f>O40*P40</f>
        <v>236084.75999999998</v>
      </c>
    </row>
    <row r="41" spans="1:19" s="12" customFormat="1" ht="75.75" customHeight="1" x14ac:dyDescent="0.25">
      <c r="A41" s="17">
        <v>12</v>
      </c>
      <c r="B41" s="180" t="s">
        <v>54</v>
      </c>
      <c r="C41" s="180"/>
      <c r="D41" s="180"/>
      <c r="E41" s="180"/>
      <c r="F41" s="180"/>
      <c r="G41" s="180"/>
      <c r="H41" s="180"/>
      <c r="I41" s="180"/>
      <c r="J41" s="180"/>
      <c r="K41" s="180"/>
      <c r="L41" s="180"/>
      <c r="M41" s="180"/>
      <c r="N41" s="180"/>
      <c r="O41" s="130"/>
      <c r="P41" s="4"/>
      <c r="Q41" s="13"/>
      <c r="R41" s="13"/>
      <c r="S41" s="100"/>
    </row>
    <row r="42" spans="1:19" s="12" customFormat="1" ht="18.75" customHeight="1" x14ac:dyDescent="0.25">
      <c r="A42" s="17"/>
      <c r="B42" s="5"/>
      <c r="C42" s="13"/>
      <c r="D42" s="2"/>
      <c r="F42" s="2"/>
      <c r="G42" s="6"/>
      <c r="H42" s="13"/>
      <c r="I42" s="13"/>
      <c r="J42" s="2"/>
      <c r="K42" s="2"/>
      <c r="L42" s="2"/>
      <c r="M42" s="2"/>
      <c r="N42" s="13"/>
      <c r="O42" s="130">
        <v>2478</v>
      </c>
      <c r="P42" s="4">
        <v>194.16</v>
      </c>
      <c r="Q42" s="13" t="s">
        <v>49</v>
      </c>
      <c r="R42" s="13" t="s">
        <v>20</v>
      </c>
      <c r="S42" s="100">
        <f>O42*P42</f>
        <v>481128.48</v>
      </c>
    </row>
    <row r="43" spans="1:19" s="12" customFormat="1" ht="17.25" customHeight="1" x14ac:dyDescent="0.25">
      <c r="A43" s="17">
        <v>13</v>
      </c>
      <c r="B43" s="180" t="s">
        <v>55</v>
      </c>
      <c r="C43" s="180"/>
      <c r="D43" s="180"/>
      <c r="E43" s="180"/>
      <c r="F43" s="180"/>
      <c r="G43" s="180"/>
      <c r="H43" s="180"/>
      <c r="I43" s="180"/>
      <c r="J43" s="180"/>
      <c r="K43" s="180"/>
      <c r="L43" s="180"/>
      <c r="M43" s="180"/>
      <c r="N43" s="180"/>
      <c r="O43" s="130"/>
      <c r="P43" s="4"/>
      <c r="Q43" s="13"/>
      <c r="R43" s="13"/>
      <c r="S43" s="100"/>
    </row>
    <row r="44" spans="1:19" s="12" customFormat="1" ht="18.75" customHeight="1" x14ac:dyDescent="0.25">
      <c r="A44" s="17"/>
      <c r="B44" s="5"/>
      <c r="C44" s="13"/>
      <c r="D44" s="2"/>
      <c r="F44" s="2"/>
      <c r="G44" s="6"/>
      <c r="H44" s="13"/>
      <c r="I44" s="13"/>
      <c r="J44" s="2"/>
      <c r="K44" s="2"/>
      <c r="L44" s="2"/>
      <c r="M44" s="2"/>
      <c r="N44" s="13"/>
      <c r="O44" s="130">
        <v>818</v>
      </c>
      <c r="P44" s="4">
        <v>829.9</v>
      </c>
      <c r="Q44" s="13" t="s">
        <v>29</v>
      </c>
      <c r="R44" s="13" t="s">
        <v>20</v>
      </c>
      <c r="S44" s="100">
        <f>O44*P44/100</f>
        <v>6788.5819999999994</v>
      </c>
    </row>
    <row r="45" spans="1:19" s="12" customFormat="1" ht="18.75" customHeight="1" x14ac:dyDescent="0.25">
      <c r="A45" s="17">
        <v>14</v>
      </c>
      <c r="B45" s="180" t="s">
        <v>56</v>
      </c>
      <c r="C45" s="180"/>
      <c r="D45" s="180"/>
      <c r="E45" s="180"/>
      <c r="F45" s="180"/>
      <c r="G45" s="180"/>
      <c r="H45" s="180"/>
      <c r="I45" s="180"/>
      <c r="J45" s="180"/>
      <c r="K45" s="180"/>
      <c r="L45" s="180"/>
      <c r="M45" s="180"/>
      <c r="N45" s="180"/>
      <c r="O45" s="130"/>
      <c r="P45" s="4"/>
      <c r="Q45" s="13"/>
      <c r="R45" s="13"/>
      <c r="S45" s="100"/>
    </row>
    <row r="46" spans="1:19" s="12" customFormat="1" ht="18.75" customHeight="1" x14ac:dyDescent="0.25">
      <c r="A46" s="17"/>
      <c r="B46" s="5"/>
      <c r="C46" s="13"/>
      <c r="D46" s="2"/>
      <c r="F46" s="2"/>
      <c r="G46" s="6"/>
      <c r="H46" s="13"/>
      <c r="I46" s="13"/>
      <c r="J46" s="2"/>
      <c r="K46" s="2"/>
      <c r="L46" s="2"/>
      <c r="M46" s="2"/>
      <c r="N46" s="13"/>
      <c r="O46" s="130">
        <v>10523</v>
      </c>
      <c r="P46" s="4">
        <v>442.75</v>
      </c>
      <c r="Q46" s="13" t="s">
        <v>29</v>
      </c>
      <c r="R46" s="13" t="s">
        <v>20</v>
      </c>
      <c r="S46" s="100">
        <f>O46*P46/100</f>
        <v>46590.582499999997</v>
      </c>
    </row>
    <row r="47" spans="1:19" s="12" customFormat="1" ht="18.75" customHeight="1" x14ac:dyDescent="0.25">
      <c r="A47" s="17">
        <v>15</v>
      </c>
      <c r="B47" s="180" t="s">
        <v>57</v>
      </c>
      <c r="C47" s="180"/>
      <c r="D47" s="180"/>
      <c r="E47" s="180"/>
      <c r="F47" s="180"/>
      <c r="G47" s="180"/>
      <c r="H47" s="180"/>
      <c r="I47" s="180"/>
      <c r="J47" s="180"/>
      <c r="K47" s="180"/>
      <c r="L47" s="180"/>
      <c r="M47" s="180"/>
      <c r="N47" s="180"/>
      <c r="O47" s="130"/>
      <c r="P47" s="4"/>
      <c r="Q47" s="13"/>
      <c r="R47" s="13"/>
      <c r="S47" s="100"/>
    </row>
    <row r="48" spans="1:19" s="12" customFormat="1" ht="18.75" customHeight="1" x14ac:dyDescent="0.25">
      <c r="A48" s="17"/>
      <c r="B48" s="5"/>
      <c r="C48" s="13"/>
      <c r="D48" s="2"/>
      <c r="F48" s="2"/>
      <c r="G48" s="6"/>
      <c r="H48" s="13"/>
      <c r="I48" s="13"/>
      <c r="J48" s="2"/>
      <c r="K48" s="2"/>
      <c r="L48" s="2"/>
      <c r="M48" s="2"/>
      <c r="N48" s="13"/>
      <c r="O48" s="130">
        <v>10523</v>
      </c>
      <c r="P48" s="4">
        <v>1043.6500000000001</v>
      </c>
      <c r="Q48" s="13" t="s">
        <v>29</v>
      </c>
      <c r="R48" s="13" t="s">
        <v>20</v>
      </c>
      <c r="S48" s="100">
        <f>O48*P48/100</f>
        <v>109823.28950000001</v>
      </c>
    </row>
    <row r="49" spans="1:19" s="12" customFormat="1" ht="42.75" customHeight="1" x14ac:dyDescent="0.25">
      <c r="A49" s="17">
        <v>16</v>
      </c>
      <c r="B49" s="180" t="s">
        <v>114</v>
      </c>
      <c r="C49" s="180"/>
      <c r="D49" s="180"/>
      <c r="E49" s="180"/>
      <c r="F49" s="180"/>
      <c r="G49" s="180"/>
      <c r="H49" s="180"/>
      <c r="I49" s="180"/>
      <c r="J49" s="180"/>
      <c r="K49" s="180"/>
      <c r="L49" s="180"/>
      <c r="M49" s="180"/>
      <c r="N49" s="180"/>
      <c r="O49" s="130"/>
      <c r="P49" s="4"/>
      <c r="Q49" s="13"/>
      <c r="R49" s="13"/>
      <c r="S49" s="100"/>
    </row>
    <row r="50" spans="1:19" s="12" customFormat="1" ht="15.75" customHeight="1" x14ac:dyDescent="0.25">
      <c r="A50" s="17"/>
      <c r="B50" s="5"/>
      <c r="C50" s="13"/>
      <c r="D50" s="2"/>
      <c r="F50" s="2"/>
      <c r="G50" s="6"/>
      <c r="H50" s="13"/>
      <c r="I50" s="13"/>
      <c r="J50" s="2"/>
      <c r="K50" s="2"/>
      <c r="L50" s="2"/>
      <c r="M50" s="2"/>
      <c r="N50" s="13"/>
      <c r="O50" s="130">
        <v>31004</v>
      </c>
      <c r="P50" s="4">
        <v>2717</v>
      </c>
      <c r="Q50" s="13" t="s">
        <v>29</v>
      </c>
      <c r="R50" s="13" t="s">
        <v>20</v>
      </c>
      <c r="S50" s="100">
        <v>842379</v>
      </c>
    </row>
    <row r="51" spans="1:19" s="12" customFormat="1" ht="33" customHeight="1" x14ac:dyDescent="0.25">
      <c r="A51" s="17">
        <v>17</v>
      </c>
      <c r="B51" s="180" t="s">
        <v>58</v>
      </c>
      <c r="C51" s="180"/>
      <c r="D51" s="180"/>
      <c r="E51" s="180"/>
      <c r="F51" s="180"/>
      <c r="G51" s="180"/>
      <c r="H51" s="180"/>
      <c r="I51" s="180"/>
      <c r="J51" s="180"/>
      <c r="K51" s="180"/>
      <c r="L51" s="180"/>
      <c r="M51" s="180"/>
      <c r="N51" s="180"/>
      <c r="O51" s="130"/>
      <c r="P51" s="4"/>
      <c r="Q51" s="13"/>
      <c r="R51" s="13"/>
      <c r="S51" s="100"/>
    </row>
    <row r="52" spans="1:19" s="12" customFormat="1" ht="15" customHeight="1" x14ac:dyDescent="0.25">
      <c r="A52" s="17"/>
      <c r="B52" s="5"/>
      <c r="C52" s="13"/>
      <c r="D52" s="2"/>
      <c r="F52" s="2"/>
      <c r="G52" s="6"/>
      <c r="H52" s="13"/>
      <c r="I52" s="13"/>
      <c r="J52" s="2"/>
      <c r="K52" s="2"/>
      <c r="L52" s="2"/>
      <c r="M52" s="2"/>
      <c r="N52" s="13"/>
      <c r="O52" s="130">
        <v>2478</v>
      </c>
      <c r="P52" s="4">
        <v>190.72</v>
      </c>
      <c r="Q52" s="13" t="s">
        <v>49</v>
      </c>
      <c r="R52" s="13" t="s">
        <v>20</v>
      </c>
      <c r="S52" s="100">
        <f>O52*P52</f>
        <v>472604.15999999997</v>
      </c>
    </row>
    <row r="53" spans="1:19" s="12" customFormat="1" ht="75.75" customHeight="1" x14ac:dyDescent="0.25">
      <c r="A53" s="17">
        <v>18</v>
      </c>
      <c r="B53" s="180" t="s">
        <v>59</v>
      </c>
      <c r="C53" s="180"/>
      <c r="D53" s="180"/>
      <c r="E53" s="180"/>
      <c r="F53" s="180"/>
      <c r="G53" s="180"/>
      <c r="H53" s="180"/>
      <c r="I53" s="180"/>
      <c r="J53" s="180"/>
      <c r="K53" s="180"/>
      <c r="L53" s="180"/>
      <c r="M53" s="180"/>
      <c r="N53" s="180"/>
      <c r="O53" s="130"/>
      <c r="P53" s="4"/>
      <c r="Q53" s="13"/>
      <c r="R53" s="13"/>
      <c r="S53" s="100"/>
    </row>
    <row r="54" spans="1:19" s="12" customFormat="1" ht="14.25" customHeight="1" x14ac:dyDescent="0.25">
      <c r="A54" s="17"/>
      <c r="B54" s="5"/>
      <c r="C54" s="13"/>
      <c r="D54" s="2"/>
      <c r="F54" s="2"/>
      <c r="G54" s="6"/>
      <c r="H54" s="13"/>
      <c r="I54" s="13"/>
      <c r="J54" s="2"/>
      <c r="K54" s="2"/>
      <c r="L54" s="2"/>
      <c r="M54" s="2"/>
      <c r="N54" s="13"/>
      <c r="O54" s="130">
        <v>1133</v>
      </c>
      <c r="P54" s="4">
        <v>902.93</v>
      </c>
      <c r="Q54" s="13" t="s">
        <v>49</v>
      </c>
      <c r="R54" s="13" t="s">
        <v>20</v>
      </c>
      <c r="S54" s="100">
        <f>O54*P54</f>
        <v>1023019.69</v>
      </c>
    </row>
    <row r="55" spans="1:19" s="113" customFormat="1" ht="71.25" customHeight="1" x14ac:dyDescent="0.25">
      <c r="A55" s="17">
        <v>19</v>
      </c>
      <c r="B55" s="180" t="s">
        <v>131</v>
      </c>
      <c r="C55" s="180"/>
      <c r="D55" s="180"/>
      <c r="E55" s="180"/>
      <c r="F55" s="180"/>
      <c r="G55" s="180"/>
      <c r="H55" s="180"/>
      <c r="I55" s="180"/>
      <c r="J55" s="180"/>
      <c r="K55" s="180"/>
      <c r="L55" s="180"/>
      <c r="M55" s="180"/>
      <c r="N55" s="180"/>
      <c r="O55" s="130"/>
      <c r="P55" s="4"/>
      <c r="Q55" s="114"/>
      <c r="R55" s="114"/>
      <c r="S55" s="100"/>
    </row>
    <row r="56" spans="1:19" s="113" customFormat="1" ht="18.75" customHeight="1" x14ac:dyDescent="0.25">
      <c r="A56" s="17"/>
      <c r="B56" s="5"/>
      <c r="C56" s="114"/>
      <c r="D56" s="2"/>
      <c r="F56" s="2"/>
      <c r="G56" s="6"/>
      <c r="H56" s="114"/>
      <c r="I56" s="114"/>
      <c r="J56" s="2"/>
      <c r="K56" s="2"/>
      <c r="L56" s="2"/>
      <c r="M56" s="2"/>
      <c r="N56" s="114"/>
      <c r="O56" s="130">
        <v>136</v>
      </c>
      <c r="P56" s="4">
        <v>2430.14</v>
      </c>
      <c r="Q56" s="114"/>
      <c r="R56" s="114" t="s">
        <v>20</v>
      </c>
      <c r="S56" s="100">
        <v>330499</v>
      </c>
    </row>
    <row r="57" spans="1:19" s="121" customFormat="1" ht="38.25" customHeight="1" x14ac:dyDescent="0.25">
      <c r="A57" s="17">
        <v>20</v>
      </c>
      <c r="B57" s="180" t="s">
        <v>62</v>
      </c>
      <c r="C57" s="180"/>
      <c r="D57" s="180"/>
      <c r="E57" s="180"/>
      <c r="F57" s="180"/>
      <c r="G57" s="180"/>
      <c r="H57" s="180"/>
      <c r="I57" s="180"/>
      <c r="J57" s="180"/>
      <c r="K57" s="180"/>
      <c r="L57" s="180"/>
      <c r="M57" s="180"/>
      <c r="N57" s="180"/>
      <c r="O57" s="130"/>
      <c r="P57" s="4"/>
      <c r="Q57" s="122"/>
      <c r="R57" s="122"/>
      <c r="S57" s="100"/>
    </row>
    <row r="58" spans="1:19" s="121" customFormat="1" x14ac:dyDescent="0.25">
      <c r="A58" s="17"/>
      <c r="B58" s="5"/>
      <c r="C58" s="122"/>
      <c r="D58" s="2"/>
      <c r="F58" s="2"/>
      <c r="G58" s="6"/>
      <c r="H58" s="122"/>
      <c r="I58" s="122"/>
      <c r="J58" s="2"/>
      <c r="K58" s="2"/>
      <c r="L58" s="2"/>
      <c r="M58" s="2"/>
      <c r="N58" s="122"/>
      <c r="O58" s="130">
        <v>2538</v>
      </c>
      <c r="P58" s="4">
        <v>1489.68</v>
      </c>
      <c r="Q58" s="122" t="s">
        <v>29</v>
      </c>
      <c r="R58" s="122" t="s">
        <v>20</v>
      </c>
      <c r="S58" s="100">
        <f>O58*P58/100</f>
        <v>37808.078400000006</v>
      </c>
    </row>
    <row r="59" spans="1:19" s="12" customFormat="1" ht="63" customHeight="1" x14ac:dyDescent="0.25">
      <c r="A59" s="17">
        <v>21</v>
      </c>
      <c r="B59" s="180" t="s">
        <v>60</v>
      </c>
      <c r="C59" s="180"/>
      <c r="D59" s="180"/>
      <c r="E59" s="180"/>
      <c r="F59" s="180"/>
      <c r="G59" s="180"/>
      <c r="H59" s="180"/>
      <c r="I59" s="180"/>
      <c r="J59" s="180"/>
      <c r="K59" s="180"/>
      <c r="L59" s="180"/>
      <c r="M59" s="180"/>
      <c r="N59" s="180"/>
      <c r="O59" s="130"/>
      <c r="P59" s="4"/>
      <c r="Q59" s="13"/>
      <c r="R59" s="13"/>
      <c r="S59" s="100"/>
    </row>
    <row r="60" spans="1:19" s="12" customFormat="1" ht="18.75" customHeight="1" x14ac:dyDescent="0.25">
      <c r="A60" s="17"/>
      <c r="B60" s="5"/>
      <c r="C60" s="13"/>
      <c r="D60" s="2"/>
      <c r="F60" s="2"/>
      <c r="G60" s="6"/>
      <c r="H60" s="13"/>
      <c r="I60" s="13"/>
      <c r="J60" s="2"/>
      <c r="K60" s="2"/>
      <c r="L60" s="2"/>
      <c r="M60" s="2"/>
      <c r="N60" s="13"/>
      <c r="O60" s="130">
        <v>108</v>
      </c>
      <c r="P60" s="4">
        <v>1507.66</v>
      </c>
      <c r="Q60" s="13" t="s">
        <v>49</v>
      </c>
      <c r="R60" s="13" t="s">
        <v>20</v>
      </c>
      <c r="S60" s="100">
        <f>O60*P60</f>
        <v>162827.28</v>
      </c>
    </row>
    <row r="61" spans="1:19" s="12" customFormat="1" ht="77.25" customHeight="1" x14ac:dyDescent="0.25">
      <c r="A61" s="17">
        <v>22</v>
      </c>
      <c r="B61" s="180" t="s">
        <v>61</v>
      </c>
      <c r="C61" s="180"/>
      <c r="D61" s="180"/>
      <c r="E61" s="180"/>
      <c r="F61" s="180"/>
      <c r="G61" s="180"/>
      <c r="H61" s="180"/>
      <c r="I61" s="180"/>
      <c r="J61" s="180"/>
      <c r="K61" s="180"/>
      <c r="L61" s="180"/>
      <c r="M61" s="180"/>
      <c r="N61" s="180"/>
      <c r="O61" s="130"/>
      <c r="P61" s="4"/>
      <c r="Q61" s="13"/>
      <c r="R61" s="13"/>
      <c r="S61" s="100"/>
    </row>
    <row r="62" spans="1:19" s="12" customFormat="1" ht="12.75" customHeight="1" x14ac:dyDescent="0.25">
      <c r="A62" s="17"/>
      <c r="B62" s="5"/>
      <c r="C62" s="13"/>
      <c r="D62" s="2"/>
      <c r="F62" s="2"/>
      <c r="G62" s="6"/>
      <c r="H62" s="13"/>
      <c r="I62" s="13"/>
      <c r="J62" s="2"/>
      <c r="K62" s="2"/>
      <c r="L62" s="2"/>
      <c r="M62" s="2"/>
      <c r="N62" s="13"/>
      <c r="O62" s="130">
        <v>96</v>
      </c>
      <c r="P62" s="4">
        <v>1647.69</v>
      </c>
      <c r="Q62" s="13" t="s">
        <v>49</v>
      </c>
      <c r="R62" s="13" t="s">
        <v>20</v>
      </c>
      <c r="S62" s="100">
        <f>O62*P62</f>
        <v>158178.23999999999</v>
      </c>
    </row>
    <row r="63" spans="1:19" s="12" customFormat="1" ht="17.25" hidden="1" customHeight="1" x14ac:dyDescent="0.25">
      <c r="A63" s="17"/>
      <c r="B63" s="5"/>
      <c r="C63" s="25"/>
      <c r="D63" s="26"/>
      <c r="E63" s="35"/>
      <c r="F63" s="28"/>
      <c r="G63" s="29"/>
      <c r="H63" s="26"/>
      <c r="I63" s="30"/>
      <c r="J63" s="26"/>
      <c r="K63" s="31"/>
      <c r="M63" s="32"/>
      <c r="N63" s="33"/>
      <c r="O63" s="70"/>
      <c r="P63" s="34"/>
      <c r="Q63" s="13"/>
      <c r="R63" s="13"/>
      <c r="S63" s="102"/>
    </row>
    <row r="64" spans="1:19" s="12" customFormat="1" ht="17.25" hidden="1" customHeight="1" x14ac:dyDescent="0.25">
      <c r="A64" s="17"/>
      <c r="B64" s="5"/>
      <c r="C64" s="25"/>
      <c r="D64" s="26"/>
      <c r="E64" s="35"/>
      <c r="F64" s="28"/>
      <c r="G64" s="27"/>
      <c r="H64" s="26"/>
      <c r="I64" s="30"/>
      <c r="J64" s="26"/>
      <c r="K64" s="31"/>
      <c r="M64" s="32"/>
      <c r="N64" s="33"/>
      <c r="O64" s="70"/>
      <c r="P64" s="34"/>
      <c r="Q64" s="13"/>
      <c r="R64" s="13"/>
      <c r="S64" s="102"/>
    </row>
    <row r="65" spans="1:19" s="12" customFormat="1" ht="17.25" hidden="1" customHeight="1" x14ac:dyDescent="0.25">
      <c r="A65" s="17"/>
      <c r="B65" s="5"/>
      <c r="C65" s="25"/>
      <c r="D65" s="26"/>
      <c r="E65" s="27"/>
      <c r="F65" s="28"/>
      <c r="G65" s="27"/>
      <c r="H65" s="26"/>
      <c r="I65" s="30"/>
      <c r="J65" s="26"/>
      <c r="K65" s="31"/>
      <c r="M65" s="32"/>
      <c r="N65" s="33"/>
      <c r="O65" s="70"/>
      <c r="P65" s="34"/>
      <c r="Q65" s="13"/>
      <c r="R65" s="13"/>
      <c r="S65" s="102"/>
    </row>
    <row r="66" spans="1:19" s="12" customFormat="1" ht="17.25" hidden="1" customHeight="1" x14ac:dyDescent="0.25">
      <c r="A66" s="17"/>
      <c r="B66" s="5"/>
      <c r="C66" s="25"/>
      <c r="D66" s="26"/>
      <c r="E66" s="35"/>
      <c r="F66" s="28"/>
      <c r="G66" s="27"/>
      <c r="H66" s="26"/>
      <c r="I66" s="30"/>
      <c r="J66" s="26"/>
      <c r="K66" s="31"/>
      <c r="M66" s="32"/>
      <c r="N66" s="33"/>
      <c r="O66" s="70"/>
      <c r="P66" s="34"/>
      <c r="Q66" s="13"/>
      <c r="R66" s="13"/>
      <c r="S66" s="102"/>
    </row>
    <row r="67" spans="1:19" s="12" customFormat="1" ht="17.25" hidden="1" customHeight="1" x14ac:dyDescent="0.25">
      <c r="A67" s="17"/>
      <c r="B67" s="5"/>
      <c r="C67" s="25"/>
      <c r="D67" s="26"/>
      <c r="E67" s="27"/>
      <c r="F67" s="28"/>
      <c r="G67" s="27"/>
      <c r="H67" s="26"/>
      <c r="I67" s="30"/>
      <c r="J67" s="26"/>
      <c r="K67" s="31"/>
      <c r="M67" s="32"/>
      <c r="N67" s="33"/>
      <c r="O67" s="70"/>
      <c r="P67" s="34"/>
      <c r="Q67" s="13"/>
      <c r="R67" s="13"/>
      <c r="S67" s="102"/>
    </row>
    <row r="68" spans="1:19" s="12" customFormat="1" ht="17.25" hidden="1" customHeight="1" x14ac:dyDescent="0.25">
      <c r="A68" s="17"/>
      <c r="B68" s="5"/>
      <c r="C68" s="25"/>
      <c r="D68" s="26"/>
      <c r="E68" s="35"/>
      <c r="F68" s="28"/>
      <c r="G68" s="27"/>
      <c r="H68" s="26"/>
      <c r="I68" s="30"/>
      <c r="J68" s="26"/>
      <c r="K68" s="31"/>
      <c r="M68" s="32"/>
      <c r="N68" s="33"/>
      <c r="O68" s="131"/>
      <c r="P68" s="34"/>
      <c r="Q68" s="13"/>
      <c r="R68" s="13"/>
      <c r="S68" s="102"/>
    </row>
    <row r="69" spans="1:19" s="12" customFormat="1" ht="15.75" hidden="1" x14ac:dyDescent="0.25">
      <c r="A69" s="17"/>
      <c r="B69" s="5"/>
      <c r="C69" s="13"/>
      <c r="D69" s="2"/>
      <c r="F69" s="2"/>
      <c r="G69" s="6"/>
      <c r="H69" s="13"/>
      <c r="I69" s="13"/>
      <c r="J69" s="2"/>
      <c r="K69" s="2"/>
      <c r="L69" s="2"/>
      <c r="M69" s="2"/>
      <c r="N69" s="13"/>
      <c r="O69" s="70"/>
      <c r="P69" s="34"/>
      <c r="Q69" s="13"/>
      <c r="R69" s="13"/>
      <c r="S69" s="102"/>
    </row>
    <row r="70" spans="1:19" s="12" customFormat="1" x14ac:dyDescent="0.25">
      <c r="A70" s="17"/>
      <c r="B70" s="5"/>
      <c r="C70" s="13"/>
      <c r="D70" s="2"/>
      <c r="F70" s="2"/>
      <c r="G70" s="6"/>
      <c r="H70" s="13"/>
      <c r="I70" s="13"/>
      <c r="J70" s="2"/>
      <c r="K70" s="2"/>
      <c r="L70" s="2"/>
      <c r="M70" s="2"/>
      <c r="N70" s="13"/>
      <c r="O70" s="130"/>
      <c r="P70" s="4"/>
      <c r="Q70" s="13" t="s">
        <v>39</v>
      </c>
      <c r="R70" s="13" t="s">
        <v>20</v>
      </c>
      <c r="S70" s="136">
        <f>SUM(S19:S69)</f>
        <v>20433651.583900001</v>
      </c>
    </row>
    <row r="71" spans="1:19" ht="20.25" customHeight="1" x14ac:dyDescent="0.25">
      <c r="A71" s="189" t="s">
        <v>132</v>
      </c>
      <c r="B71" s="189"/>
      <c r="C71" s="189"/>
      <c r="D71" s="189"/>
      <c r="E71" s="189"/>
      <c r="F71" s="189"/>
      <c r="G71" s="189"/>
      <c r="H71" s="189"/>
      <c r="I71" s="189"/>
      <c r="J71" s="189"/>
      <c r="K71" s="189"/>
      <c r="L71" s="189"/>
      <c r="M71" s="189"/>
      <c r="N71" s="189"/>
      <c r="O71" s="189"/>
      <c r="P71" s="189"/>
      <c r="Q71" s="189"/>
      <c r="R71" s="189"/>
      <c r="S71" s="154"/>
    </row>
    <row r="72" spans="1:19" s="12" customFormat="1" ht="48.75" customHeight="1" x14ac:dyDescent="0.25">
      <c r="A72" s="17">
        <v>1</v>
      </c>
      <c r="B72" s="180" t="s">
        <v>52</v>
      </c>
      <c r="C72" s="180"/>
      <c r="D72" s="180"/>
      <c r="E72" s="180"/>
      <c r="F72" s="180"/>
      <c r="G72" s="180"/>
      <c r="H72" s="180"/>
      <c r="I72" s="180"/>
      <c r="J72" s="180"/>
      <c r="K72" s="180"/>
      <c r="L72" s="180"/>
      <c r="M72" s="180"/>
      <c r="N72" s="180"/>
      <c r="O72" s="130"/>
      <c r="P72" s="4"/>
      <c r="Q72" s="13"/>
      <c r="R72" s="13"/>
      <c r="S72" s="100"/>
    </row>
    <row r="73" spans="1:19" s="12" customFormat="1" ht="18.75" customHeight="1" x14ac:dyDescent="0.25">
      <c r="A73" s="17"/>
      <c r="B73" s="5"/>
      <c r="C73" s="13"/>
      <c r="D73" s="2"/>
      <c r="F73" s="2"/>
      <c r="G73" s="6"/>
      <c r="H73" s="13"/>
      <c r="I73" s="13"/>
      <c r="J73" s="2"/>
      <c r="K73" s="2"/>
      <c r="L73" s="2"/>
      <c r="M73" s="2"/>
      <c r="N73" s="13"/>
      <c r="O73" s="130">
        <v>6782</v>
      </c>
      <c r="P73" s="4"/>
      <c r="Q73" s="13" t="s">
        <v>49</v>
      </c>
      <c r="R73" s="13" t="s">
        <v>20</v>
      </c>
      <c r="S73" s="136"/>
    </row>
    <row r="74" spans="1:19" s="12" customFormat="1" x14ac:dyDescent="0.25">
      <c r="A74" s="17"/>
      <c r="B74" s="5"/>
      <c r="C74" s="13"/>
      <c r="D74" s="2"/>
      <c r="F74" s="2"/>
      <c r="G74" s="6"/>
      <c r="H74" s="13"/>
      <c r="I74" s="13"/>
      <c r="J74" s="2"/>
      <c r="K74" s="2"/>
      <c r="L74" s="2"/>
      <c r="M74" s="2"/>
      <c r="N74" s="13"/>
      <c r="O74" s="130"/>
      <c r="P74" s="4"/>
      <c r="Q74" s="13"/>
      <c r="R74" s="13"/>
      <c r="S74" s="100"/>
    </row>
    <row r="75" spans="1:19" s="12" customFormat="1" x14ac:dyDescent="0.25">
      <c r="A75" s="17"/>
      <c r="B75" s="5"/>
      <c r="C75" s="13"/>
      <c r="D75" s="2"/>
      <c r="F75" s="2"/>
      <c r="G75" s="6"/>
      <c r="H75" s="13"/>
      <c r="I75" s="13"/>
      <c r="J75" s="2"/>
      <c r="K75" s="2"/>
      <c r="L75" s="2"/>
      <c r="M75" s="2"/>
      <c r="N75" s="13"/>
      <c r="O75" s="130"/>
      <c r="P75" s="4"/>
      <c r="Q75" s="13"/>
      <c r="R75" s="13"/>
      <c r="S75" s="100" t="s">
        <v>65</v>
      </c>
    </row>
    <row r="76" spans="1:19" s="12" customFormat="1" ht="24" customHeight="1" x14ac:dyDescent="0.25">
      <c r="A76" s="17"/>
      <c r="B76" s="184" t="s">
        <v>40</v>
      </c>
      <c r="C76" s="184"/>
      <c r="D76" s="184"/>
      <c r="E76" s="184"/>
      <c r="F76" s="184"/>
      <c r="G76" s="184"/>
      <c r="H76" s="184"/>
      <c r="I76" s="184"/>
      <c r="J76" s="184"/>
      <c r="K76" s="184"/>
      <c r="L76" s="184"/>
      <c r="M76" s="184"/>
      <c r="N76" s="184"/>
      <c r="O76" s="184"/>
      <c r="P76" s="184"/>
      <c r="Q76" s="184"/>
      <c r="R76" s="184"/>
      <c r="S76" s="184"/>
    </row>
    <row r="77" spans="1:19" s="12" customFormat="1" ht="22.5" customHeight="1" x14ac:dyDescent="0.25">
      <c r="A77" s="17"/>
      <c r="B77" s="188" t="s">
        <v>115</v>
      </c>
      <c r="C77" s="188"/>
      <c r="D77" s="188"/>
      <c r="E77" s="188"/>
      <c r="F77" s="188"/>
      <c r="G77" s="188"/>
      <c r="H77" s="188"/>
      <c r="I77" s="188"/>
      <c r="J77" s="188"/>
      <c r="K77" s="188"/>
      <c r="L77" s="188"/>
      <c r="M77" s="188"/>
      <c r="N77" s="188"/>
      <c r="O77" s="188"/>
      <c r="P77" s="188"/>
      <c r="Q77" s="188"/>
      <c r="R77" s="188"/>
      <c r="S77" s="188"/>
    </row>
    <row r="78" spans="1:19" s="12" customFormat="1" ht="24.75" customHeight="1" x14ac:dyDescent="0.25">
      <c r="A78" s="17"/>
      <c r="B78" s="42" t="s">
        <v>113</v>
      </c>
      <c r="C78" s="13"/>
      <c r="D78" s="2"/>
      <c r="F78" s="2"/>
      <c r="G78" s="6"/>
      <c r="H78" s="13"/>
      <c r="I78" s="13"/>
      <c r="J78" s="2"/>
      <c r="K78" s="2"/>
      <c r="L78" s="2"/>
      <c r="M78" s="2"/>
      <c r="N78" s="13"/>
      <c r="O78" s="130"/>
      <c r="P78" s="4"/>
      <c r="Q78" s="13"/>
      <c r="R78" s="13"/>
      <c r="S78" s="100"/>
    </row>
    <row r="79" spans="1:19" s="12" customFormat="1" x14ac:dyDescent="0.25">
      <c r="A79" s="17"/>
      <c r="B79" s="5"/>
      <c r="C79" s="13"/>
      <c r="D79" s="2"/>
      <c r="F79" s="2"/>
      <c r="G79" s="6"/>
      <c r="H79" s="13"/>
      <c r="I79" s="13"/>
      <c r="J79" s="2"/>
      <c r="K79" s="2"/>
      <c r="L79" s="2"/>
      <c r="M79" s="2"/>
      <c r="N79" s="13"/>
      <c r="O79" s="130"/>
      <c r="P79" s="4"/>
      <c r="Q79" s="13"/>
      <c r="R79" s="13"/>
      <c r="S79" s="100"/>
    </row>
    <row r="80" spans="1:19" s="13" customFormat="1" ht="31.5" customHeight="1" x14ac:dyDescent="0.25">
      <c r="A80" s="17"/>
      <c r="B80" s="47" t="s">
        <v>43</v>
      </c>
      <c r="D80" s="2"/>
      <c r="E80" s="186" t="s">
        <v>44</v>
      </c>
      <c r="F80" s="186"/>
      <c r="G80" s="186"/>
      <c r="H80" s="186"/>
      <c r="I80" s="186"/>
      <c r="J80" s="186"/>
      <c r="K80" s="186"/>
      <c r="L80" s="186"/>
      <c r="M80" s="186"/>
      <c r="N80" s="186"/>
      <c r="O80" s="186"/>
      <c r="P80" s="186"/>
      <c r="Q80" s="186"/>
      <c r="R80" s="186"/>
      <c r="S80" s="186"/>
    </row>
    <row r="81" spans="1:19" s="12" customFormat="1" x14ac:dyDescent="0.25">
      <c r="A81" s="17"/>
      <c r="B81" s="5"/>
      <c r="C81" s="13"/>
      <c r="D81" s="2"/>
      <c r="F81" s="2"/>
      <c r="G81" s="6"/>
      <c r="H81" s="13"/>
      <c r="I81" s="13"/>
      <c r="J81" s="2"/>
      <c r="K81" s="2"/>
      <c r="L81" s="2"/>
      <c r="M81" s="2"/>
      <c r="N81" s="13"/>
      <c r="O81" s="130"/>
      <c r="P81" s="4"/>
      <c r="Q81" s="13"/>
      <c r="R81" s="13"/>
      <c r="S81" s="100"/>
    </row>
    <row r="82" spans="1:19" s="12" customFormat="1" x14ac:dyDescent="0.25">
      <c r="A82" s="17"/>
      <c r="B82" s="5"/>
      <c r="C82" s="13"/>
      <c r="D82" s="2"/>
      <c r="F82" s="2"/>
      <c r="G82" s="6"/>
      <c r="H82" s="13"/>
      <c r="I82" s="13"/>
      <c r="J82" s="2"/>
      <c r="K82" s="2"/>
      <c r="L82" s="2"/>
      <c r="M82" s="2"/>
      <c r="N82" s="13"/>
      <c r="O82" s="130"/>
      <c r="P82" s="4"/>
      <c r="Q82" s="13"/>
      <c r="R82" s="13"/>
      <c r="S82" s="100"/>
    </row>
    <row r="84" spans="1:19" x14ac:dyDescent="0.25">
      <c r="B84" s="48" t="s">
        <v>45</v>
      </c>
    </row>
    <row r="86" spans="1:19" x14ac:dyDescent="0.25">
      <c r="B86" s="1"/>
    </row>
  </sheetData>
  <mergeCells count="33">
    <mergeCell ref="B77:S77"/>
    <mergeCell ref="E80:S80"/>
    <mergeCell ref="B53:N53"/>
    <mergeCell ref="B59:N59"/>
    <mergeCell ref="B61:N61"/>
    <mergeCell ref="B76:S76"/>
    <mergeCell ref="B57:N57"/>
    <mergeCell ref="B55:N55"/>
    <mergeCell ref="A71:R71"/>
    <mergeCell ref="B51:N51"/>
    <mergeCell ref="B30:N30"/>
    <mergeCell ref="B34:N34"/>
    <mergeCell ref="B72:N72"/>
    <mergeCell ref="B39:N39"/>
    <mergeCell ref="B41:N41"/>
    <mergeCell ref="B43:N43"/>
    <mergeCell ref="B45:N45"/>
    <mergeCell ref="B47:N47"/>
    <mergeCell ref="B49:N49"/>
    <mergeCell ref="B36:N36"/>
    <mergeCell ref="B32:N32"/>
    <mergeCell ref="B28:N28"/>
    <mergeCell ref="A1:S1"/>
    <mergeCell ref="A2:S2"/>
    <mergeCell ref="A3:J3"/>
    <mergeCell ref="B4:N4"/>
    <mergeCell ref="R4:S4"/>
    <mergeCell ref="B6:N6"/>
    <mergeCell ref="K8:L8"/>
    <mergeCell ref="B20:N20"/>
    <mergeCell ref="B22:N22"/>
    <mergeCell ref="B24:N24"/>
    <mergeCell ref="B26:N26"/>
  </mergeCells>
  <pageMargins left="0.25" right="0.25" top="0.08" bottom="0.05" header="0.3" footer="0.3"/>
  <pageSetup paperSize="9" scale="97" orientation="portrait" horizontalDpi="200" verticalDpi="200" r:id="rId1"/>
  <headerFooter>
    <oddFooter>Page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6"/>
  <sheetViews>
    <sheetView topLeftCell="A18" zoomScale="115" zoomScaleNormal="115" zoomScaleSheetLayoutView="145" workbookViewId="0">
      <selection activeCell="I20" sqref="I20"/>
    </sheetView>
  </sheetViews>
  <sheetFormatPr defaultRowHeight="15" x14ac:dyDescent="0.25"/>
  <cols>
    <col min="1" max="1" width="5.28515625" style="13" customWidth="1"/>
    <col min="2" max="2" width="10.28515625" style="5" customWidth="1"/>
    <col min="3" max="3" width="3.5703125" style="13" customWidth="1"/>
    <col min="4" max="4" width="1.7109375" style="2" customWidth="1"/>
    <col min="5" max="5" width="7.28515625" style="13" customWidth="1"/>
    <col min="6" max="6" width="1.7109375" style="2" customWidth="1"/>
    <col min="7" max="7" width="7" style="13" customWidth="1"/>
    <col min="8" max="8" width="2" style="13" customWidth="1"/>
    <col min="9" max="9" width="6.140625" style="13" customWidth="1"/>
    <col min="10" max="10" width="1.85546875" style="2" customWidth="1"/>
    <col min="11" max="11" width="2.42578125" style="2" customWidth="1"/>
    <col min="12" max="12" width="3.5703125" style="2" customWidth="1"/>
    <col min="13" max="13" width="1.7109375" style="2" customWidth="1"/>
    <col min="14" max="14" width="4.42578125" style="13" customWidth="1"/>
    <col min="15" max="15" width="9.140625" style="15" customWidth="1"/>
    <col min="16" max="16" width="9.28515625" style="13" customWidth="1"/>
    <col min="17" max="17" width="6.5703125" style="2" bestFit="1" customWidth="1"/>
    <col min="18" max="18" width="3.7109375" style="2" customWidth="1"/>
    <col min="19" max="19" width="10.85546875" style="149" bestFit="1" customWidth="1"/>
    <col min="20" max="16384" width="9.140625" style="1"/>
  </cols>
  <sheetData>
    <row r="1" spans="1:19" ht="25.5" x14ac:dyDescent="0.25">
      <c r="A1" s="190" t="s">
        <v>4</v>
      </c>
      <c r="B1" s="190"/>
      <c r="C1" s="190"/>
      <c r="D1" s="190"/>
      <c r="E1" s="190"/>
      <c r="F1" s="190"/>
      <c r="G1" s="190"/>
      <c r="H1" s="190"/>
      <c r="I1" s="190"/>
      <c r="J1" s="190"/>
      <c r="K1" s="190"/>
      <c r="L1" s="190"/>
      <c r="M1" s="190"/>
      <c r="N1" s="190"/>
      <c r="O1" s="190"/>
      <c r="P1" s="190"/>
      <c r="Q1" s="190"/>
      <c r="R1" s="190"/>
      <c r="S1" s="190"/>
    </row>
    <row r="2" spans="1:19" ht="51" customHeight="1" x14ac:dyDescent="0.25">
      <c r="A2" s="173" t="s">
        <v>123</v>
      </c>
      <c r="B2" s="173"/>
      <c r="C2" s="173"/>
      <c r="D2" s="173"/>
      <c r="E2" s="173"/>
      <c r="F2" s="173"/>
      <c r="G2" s="173"/>
      <c r="H2" s="173"/>
      <c r="I2" s="173"/>
      <c r="J2" s="173"/>
      <c r="K2" s="173"/>
      <c r="L2" s="173"/>
      <c r="M2" s="173"/>
      <c r="N2" s="173"/>
      <c r="O2" s="173"/>
      <c r="P2" s="173"/>
      <c r="Q2" s="173"/>
      <c r="R2" s="173"/>
      <c r="S2" s="173"/>
    </row>
    <row r="3" spans="1:19" ht="20.25" thickBot="1" x14ac:dyDescent="0.3">
      <c r="A3" s="187" t="s">
        <v>66</v>
      </c>
      <c r="B3" s="187"/>
      <c r="C3" s="187"/>
      <c r="D3" s="187"/>
      <c r="E3" s="187"/>
      <c r="F3" s="187"/>
      <c r="G3" s="187"/>
      <c r="H3" s="187"/>
      <c r="I3" s="187"/>
      <c r="J3" s="187"/>
      <c r="K3" s="18"/>
      <c r="L3" s="18"/>
      <c r="M3" s="18"/>
      <c r="N3" s="18"/>
      <c r="O3" s="18"/>
      <c r="P3" s="18"/>
      <c r="Q3" s="18"/>
      <c r="R3" s="18"/>
      <c r="S3" s="49"/>
    </row>
    <row r="4" spans="1:19" s="12" customFormat="1" ht="15.75" thickBot="1" x14ac:dyDescent="0.3">
      <c r="A4" s="19" t="s">
        <v>6</v>
      </c>
      <c r="B4" s="175" t="s">
        <v>7</v>
      </c>
      <c r="C4" s="176"/>
      <c r="D4" s="176"/>
      <c r="E4" s="176"/>
      <c r="F4" s="176"/>
      <c r="G4" s="176"/>
      <c r="H4" s="176"/>
      <c r="I4" s="176"/>
      <c r="J4" s="176"/>
      <c r="K4" s="176"/>
      <c r="L4" s="176"/>
      <c r="M4" s="176"/>
      <c r="N4" s="177"/>
      <c r="O4" s="20" t="s">
        <v>8</v>
      </c>
      <c r="P4" s="19" t="s">
        <v>9</v>
      </c>
      <c r="Q4" s="19" t="s">
        <v>10</v>
      </c>
      <c r="R4" s="178" t="s">
        <v>11</v>
      </c>
      <c r="S4" s="179"/>
    </row>
    <row r="5" spans="1:19" s="12" customFormat="1" ht="58.5" customHeight="1" x14ac:dyDescent="0.25">
      <c r="A5" s="17">
        <v>1</v>
      </c>
      <c r="B5" s="180" t="s">
        <v>24</v>
      </c>
      <c r="C5" s="180"/>
      <c r="D5" s="180"/>
      <c r="E5" s="180"/>
      <c r="F5" s="180"/>
      <c r="G5" s="180"/>
      <c r="H5" s="180"/>
      <c r="I5" s="180"/>
      <c r="J5" s="180"/>
      <c r="K5" s="180"/>
      <c r="L5" s="180"/>
      <c r="M5" s="180"/>
      <c r="N5" s="180"/>
      <c r="O5" s="8"/>
      <c r="P5" s="4"/>
      <c r="Q5" s="13"/>
      <c r="R5" s="13"/>
      <c r="S5" s="50"/>
    </row>
    <row r="6" spans="1:19" s="12" customFormat="1" ht="16.5" hidden="1" customHeight="1" x14ac:dyDescent="0.25">
      <c r="A6" s="17"/>
      <c r="B6" s="5"/>
      <c r="C6" s="13"/>
      <c r="D6" s="2"/>
      <c r="F6" s="2"/>
      <c r="G6" s="6"/>
      <c r="H6" s="13"/>
      <c r="I6" s="13"/>
      <c r="J6" s="2"/>
      <c r="K6" s="2"/>
      <c r="L6" s="2"/>
      <c r="M6" s="2"/>
      <c r="N6" s="13"/>
      <c r="O6" s="8">
        <v>2299</v>
      </c>
      <c r="P6" s="4">
        <v>337</v>
      </c>
      <c r="Q6" s="13" t="s">
        <v>25</v>
      </c>
      <c r="R6" s="13" t="s">
        <v>20</v>
      </c>
      <c r="S6" s="148">
        <f>O6*P6</f>
        <v>774763</v>
      </c>
    </row>
    <row r="7" spans="1:19" s="12" customFormat="1" ht="16.5" hidden="1" customHeight="1" x14ac:dyDescent="0.25">
      <c r="A7" s="17"/>
      <c r="B7" s="24"/>
      <c r="C7" s="25">
        <v>1</v>
      </c>
      <c r="D7" s="28" t="s">
        <v>16</v>
      </c>
      <c r="E7" s="35">
        <v>100</v>
      </c>
      <c r="F7" s="28" t="s">
        <v>17</v>
      </c>
      <c r="G7" s="35">
        <v>50</v>
      </c>
      <c r="H7" s="26" t="s">
        <v>18</v>
      </c>
      <c r="I7" s="12">
        <v>0.375</v>
      </c>
      <c r="J7" s="12" t="s">
        <v>13</v>
      </c>
      <c r="K7" s="181">
        <v>0.25</v>
      </c>
      <c r="L7" s="181"/>
      <c r="M7" s="32"/>
      <c r="N7" s="33" t="s">
        <v>14</v>
      </c>
      <c r="O7" s="4">
        <f>(E7+G7)*I7*K7</f>
        <v>14.0625</v>
      </c>
      <c r="P7" s="34" t="s">
        <v>15</v>
      </c>
      <c r="Q7" s="2"/>
      <c r="R7" s="2"/>
      <c r="S7" s="149"/>
    </row>
    <row r="8" spans="1:19" s="12" customFormat="1" ht="16.5" hidden="1" customHeight="1" x14ac:dyDescent="0.25">
      <c r="A8" s="17"/>
      <c r="B8" s="36"/>
      <c r="C8" s="25">
        <v>2</v>
      </c>
      <c r="D8" s="26" t="s">
        <v>13</v>
      </c>
      <c r="E8" s="35">
        <v>41</v>
      </c>
      <c r="F8" s="28" t="s">
        <v>13</v>
      </c>
      <c r="G8" s="29">
        <v>0.375</v>
      </c>
      <c r="H8" s="26" t="s">
        <v>13</v>
      </c>
      <c r="I8" s="30">
        <v>0.25</v>
      </c>
      <c r="J8" s="26"/>
      <c r="K8" s="31"/>
      <c r="M8" s="32">
        <f t="shared" ref="M8:M16" si="0">I8*G8*E8*C8</f>
        <v>7.6875</v>
      </c>
      <c r="N8" s="33" t="s">
        <v>14</v>
      </c>
      <c r="O8" s="4">
        <v>7.68</v>
      </c>
      <c r="P8" s="34" t="s">
        <v>15</v>
      </c>
      <c r="Q8" s="2"/>
      <c r="R8" s="2"/>
      <c r="S8" s="149"/>
    </row>
    <row r="9" spans="1:19" s="12" customFormat="1" ht="16.5" hidden="1" customHeight="1" x14ac:dyDescent="0.25">
      <c r="A9" s="17"/>
      <c r="B9" s="36"/>
      <c r="C9" s="25">
        <v>1</v>
      </c>
      <c r="D9" s="26" t="s">
        <v>13</v>
      </c>
      <c r="E9" s="35">
        <v>50</v>
      </c>
      <c r="F9" s="28" t="s">
        <v>13</v>
      </c>
      <c r="G9" s="29">
        <v>0.375</v>
      </c>
      <c r="H9" s="26" t="s">
        <v>13</v>
      </c>
      <c r="I9" s="30">
        <v>0.25</v>
      </c>
      <c r="J9" s="26"/>
      <c r="K9" s="31"/>
      <c r="M9" s="32">
        <f t="shared" si="0"/>
        <v>4.6875</v>
      </c>
      <c r="N9" s="33" t="s">
        <v>14</v>
      </c>
      <c r="O9" s="4">
        <v>4.68</v>
      </c>
      <c r="P9" s="34" t="s">
        <v>15</v>
      </c>
      <c r="Q9" s="2"/>
      <c r="R9" s="2"/>
      <c r="S9" s="149"/>
    </row>
    <row r="10" spans="1:19" s="12" customFormat="1" ht="16.5" hidden="1" customHeight="1" x14ac:dyDescent="0.25">
      <c r="A10" s="17"/>
      <c r="B10" s="36"/>
      <c r="C10" s="25">
        <v>2</v>
      </c>
      <c r="D10" s="26" t="s">
        <v>13</v>
      </c>
      <c r="E10" s="35">
        <v>85</v>
      </c>
      <c r="F10" s="28" t="s">
        <v>13</v>
      </c>
      <c r="G10" s="29">
        <v>0.375</v>
      </c>
      <c r="H10" s="26" t="s">
        <v>13</v>
      </c>
      <c r="I10" s="30">
        <v>0.25</v>
      </c>
      <c r="J10" s="26"/>
      <c r="K10" s="31"/>
      <c r="M10" s="32">
        <f t="shared" si="0"/>
        <v>15.9375</v>
      </c>
      <c r="N10" s="33" t="s">
        <v>14</v>
      </c>
      <c r="O10" s="4">
        <v>15.93</v>
      </c>
      <c r="P10" s="34" t="s">
        <v>15</v>
      </c>
      <c r="Q10" s="2"/>
      <c r="R10" s="2"/>
      <c r="S10" s="149"/>
    </row>
    <row r="11" spans="1:19" s="12" customFormat="1" ht="16.5" hidden="1" customHeight="1" x14ac:dyDescent="0.25">
      <c r="A11" s="17"/>
      <c r="B11" s="36"/>
      <c r="C11" s="25">
        <v>2</v>
      </c>
      <c r="D11" s="26" t="s">
        <v>13</v>
      </c>
      <c r="E11" s="35">
        <v>49</v>
      </c>
      <c r="F11" s="28" t="s">
        <v>13</v>
      </c>
      <c r="G11" s="29">
        <v>0.375</v>
      </c>
      <c r="H11" s="26" t="s">
        <v>13</v>
      </c>
      <c r="I11" s="30">
        <v>0.5</v>
      </c>
      <c r="J11" s="26"/>
      <c r="K11" s="31"/>
      <c r="M11" s="32">
        <f t="shared" si="0"/>
        <v>18.375</v>
      </c>
      <c r="N11" s="33" t="s">
        <v>14</v>
      </c>
      <c r="O11" s="4">
        <v>18.37</v>
      </c>
      <c r="P11" s="34" t="s">
        <v>15</v>
      </c>
      <c r="Q11" s="2"/>
      <c r="R11" s="2"/>
      <c r="S11" s="149"/>
    </row>
    <row r="12" spans="1:19" s="12" customFormat="1" ht="16.5" hidden="1" customHeight="1" x14ac:dyDescent="0.25">
      <c r="A12" s="17"/>
      <c r="B12" s="36"/>
      <c r="C12" s="25">
        <v>2</v>
      </c>
      <c r="D12" s="26" t="s">
        <v>13</v>
      </c>
      <c r="E12" s="27">
        <v>20.75</v>
      </c>
      <c r="F12" s="28" t="s">
        <v>13</v>
      </c>
      <c r="G12" s="29">
        <v>0.75</v>
      </c>
      <c r="H12" s="26" t="s">
        <v>13</v>
      </c>
      <c r="I12" s="30">
        <v>0.75</v>
      </c>
      <c r="J12" s="26"/>
      <c r="K12" s="31"/>
      <c r="M12" s="32">
        <f t="shared" si="0"/>
        <v>23.34375</v>
      </c>
      <c r="N12" s="33" t="s">
        <v>14</v>
      </c>
      <c r="O12" s="4">
        <f>C12*E12*G12*I12</f>
        <v>23.34375</v>
      </c>
      <c r="P12" s="34" t="s">
        <v>15</v>
      </c>
      <c r="Q12" s="2"/>
      <c r="R12" s="2"/>
      <c r="S12" s="149"/>
    </row>
    <row r="13" spans="1:19" s="12" customFormat="1" ht="16.5" hidden="1" customHeight="1" x14ac:dyDescent="0.25">
      <c r="A13" s="17"/>
      <c r="B13" s="36"/>
      <c r="C13" s="25">
        <v>1</v>
      </c>
      <c r="D13" s="26" t="s">
        <v>13</v>
      </c>
      <c r="E13" s="27">
        <v>17.5</v>
      </c>
      <c r="F13" s="28" t="s">
        <v>13</v>
      </c>
      <c r="G13" s="29">
        <v>0.375</v>
      </c>
      <c r="H13" s="26" t="s">
        <v>13</v>
      </c>
      <c r="I13" s="30">
        <v>0.5</v>
      </c>
      <c r="J13" s="26"/>
      <c r="K13" s="31"/>
      <c r="M13" s="32">
        <f t="shared" si="0"/>
        <v>3.28125</v>
      </c>
      <c r="N13" s="33" t="s">
        <v>14</v>
      </c>
      <c r="O13" s="4">
        <f>C13*E13*G13*I13</f>
        <v>3.28125</v>
      </c>
      <c r="P13" s="34" t="s">
        <v>15</v>
      </c>
      <c r="Q13" s="2"/>
      <c r="R13" s="2"/>
      <c r="S13" s="149"/>
    </row>
    <row r="14" spans="1:19" s="12" customFormat="1" ht="16.5" hidden="1" customHeight="1" x14ac:dyDescent="0.25">
      <c r="A14" s="17"/>
      <c r="B14" s="36"/>
      <c r="C14" s="25">
        <v>1</v>
      </c>
      <c r="D14" s="26" t="s">
        <v>13</v>
      </c>
      <c r="E14" s="27">
        <v>17.5</v>
      </c>
      <c r="F14" s="28" t="s">
        <v>13</v>
      </c>
      <c r="G14" s="29">
        <v>0.375</v>
      </c>
      <c r="H14" s="26" t="s">
        <v>13</v>
      </c>
      <c r="I14" s="30">
        <v>0.75</v>
      </c>
      <c r="J14" s="26"/>
      <c r="K14" s="31"/>
      <c r="M14" s="32">
        <f t="shared" si="0"/>
        <v>4.921875</v>
      </c>
      <c r="N14" s="33" t="s">
        <v>14</v>
      </c>
      <c r="O14" s="4">
        <f>C14*E14*G14*I14</f>
        <v>4.921875</v>
      </c>
      <c r="P14" s="34" t="s">
        <v>15</v>
      </c>
      <c r="Q14" s="2"/>
      <c r="R14" s="2"/>
      <c r="S14" s="149"/>
    </row>
    <row r="15" spans="1:19" s="12" customFormat="1" ht="16.5" hidden="1" customHeight="1" x14ac:dyDescent="0.25">
      <c r="A15" s="17"/>
      <c r="B15" s="36"/>
      <c r="C15" s="25">
        <v>1</v>
      </c>
      <c r="D15" s="26" t="s">
        <v>13</v>
      </c>
      <c r="E15" s="35">
        <v>53</v>
      </c>
      <c r="F15" s="28" t="s">
        <v>13</v>
      </c>
      <c r="G15" s="29">
        <v>0.375</v>
      </c>
      <c r="H15" s="26" t="s">
        <v>13</v>
      </c>
      <c r="I15" s="30">
        <v>0.75</v>
      </c>
      <c r="J15" s="26"/>
      <c r="K15" s="31"/>
      <c r="M15" s="32">
        <f t="shared" si="0"/>
        <v>14.90625</v>
      </c>
      <c r="N15" s="33" t="s">
        <v>14</v>
      </c>
      <c r="O15" s="4">
        <v>14.9</v>
      </c>
      <c r="P15" s="34" t="s">
        <v>15</v>
      </c>
      <c r="Q15" s="2"/>
      <c r="R15" s="2"/>
      <c r="S15" s="149"/>
    </row>
    <row r="16" spans="1:19" s="12" customFormat="1" ht="16.5" hidden="1" customHeight="1" x14ac:dyDescent="0.25">
      <c r="A16" s="17"/>
      <c r="B16" s="36"/>
      <c r="C16" s="25">
        <v>1</v>
      </c>
      <c r="D16" s="26" t="s">
        <v>13</v>
      </c>
      <c r="E16" s="35">
        <v>81</v>
      </c>
      <c r="F16" s="28" t="s">
        <v>13</v>
      </c>
      <c r="G16" s="29">
        <v>0.375</v>
      </c>
      <c r="H16" s="26" t="s">
        <v>13</v>
      </c>
      <c r="I16" s="30">
        <v>0.25</v>
      </c>
      <c r="J16" s="26"/>
      <c r="K16" s="31"/>
      <c r="M16" s="32">
        <f t="shared" si="0"/>
        <v>7.59375</v>
      </c>
      <c r="N16" s="33" t="s">
        <v>14</v>
      </c>
      <c r="O16" s="37">
        <f>C16*E16*G16*I16</f>
        <v>7.59375</v>
      </c>
      <c r="P16" s="34" t="s">
        <v>15</v>
      </c>
      <c r="Q16" s="2"/>
      <c r="R16" s="2"/>
      <c r="S16" s="149"/>
    </row>
    <row r="17" spans="1:19" s="12" customFormat="1" ht="15.75" hidden="1" x14ac:dyDescent="0.25">
      <c r="A17" s="17"/>
      <c r="B17" s="38"/>
      <c r="C17" s="39"/>
      <c r="D17" s="39"/>
      <c r="E17" s="39"/>
      <c r="F17" s="39"/>
      <c r="G17" s="39"/>
      <c r="H17" s="39"/>
      <c r="I17" s="39"/>
      <c r="J17" s="39"/>
      <c r="K17" s="39"/>
      <c r="L17" s="39"/>
      <c r="M17" s="39"/>
      <c r="N17" s="39"/>
      <c r="O17" s="40">
        <v>119.57</v>
      </c>
      <c r="P17" s="41" t="s">
        <v>15</v>
      </c>
      <c r="Q17" s="2"/>
      <c r="R17" s="2"/>
      <c r="S17" s="149"/>
    </row>
    <row r="18" spans="1:19" s="12" customFormat="1" x14ac:dyDescent="0.25">
      <c r="A18" s="17"/>
      <c r="B18" s="5"/>
      <c r="C18" s="13"/>
      <c r="D18" s="2"/>
      <c r="E18" s="13"/>
      <c r="F18" s="2"/>
      <c r="G18" s="13"/>
      <c r="H18" s="13"/>
      <c r="I18" s="13"/>
      <c r="J18" s="2"/>
      <c r="K18" s="2"/>
      <c r="L18" s="2"/>
      <c r="M18" s="2"/>
      <c r="N18" s="13"/>
      <c r="O18" s="9">
        <v>11193</v>
      </c>
      <c r="P18" s="4">
        <v>349.1</v>
      </c>
      <c r="Q18" s="13" t="s">
        <v>25</v>
      </c>
      <c r="R18" s="13" t="s">
        <v>20</v>
      </c>
      <c r="S18" s="149">
        <f>O18*P18</f>
        <v>3907476.3000000003</v>
      </c>
    </row>
    <row r="19" spans="1:19" s="12" customFormat="1" ht="75" customHeight="1" x14ac:dyDescent="0.25">
      <c r="A19" s="17">
        <v>2</v>
      </c>
      <c r="B19" s="180" t="s">
        <v>26</v>
      </c>
      <c r="C19" s="180"/>
      <c r="D19" s="180"/>
      <c r="E19" s="180"/>
      <c r="F19" s="180"/>
      <c r="G19" s="180"/>
      <c r="H19" s="180"/>
      <c r="I19" s="180"/>
      <c r="J19" s="180"/>
      <c r="K19" s="180"/>
      <c r="L19" s="180"/>
      <c r="M19" s="180"/>
      <c r="N19" s="180"/>
      <c r="O19" s="8"/>
      <c r="P19" s="4"/>
      <c r="Q19" s="13"/>
      <c r="R19" s="13"/>
      <c r="S19" s="148"/>
    </row>
    <row r="20" spans="1:19" s="12" customFormat="1" x14ac:dyDescent="0.25">
      <c r="A20" s="17"/>
      <c r="B20" s="5"/>
      <c r="C20" s="13"/>
      <c r="D20" s="2"/>
      <c r="F20" s="2"/>
      <c r="G20" s="6"/>
      <c r="H20" s="13"/>
      <c r="I20" s="13"/>
      <c r="J20" s="2"/>
      <c r="K20" s="2"/>
      <c r="L20" s="2"/>
      <c r="M20" s="2"/>
      <c r="N20" s="13"/>
      <c r="O20" s="46">
        <v>599.625</v>
      </c>
      <c r="P20" s="4">
        <v>5152.95</v>
      </c>
      <c r="Q20" s="13" t="s">
        <v>27</v>
      </c>
      <c r="R20" s="13" t="s">
        <v>20</v>
      </c>
      <c r="S20" s="149">
        <f>O20*P20</f>
        <v>3089837.6437499998</v>
      </c>
    </row>
    <row r="21" spans="1:19" s="12" customFormat="1" ht="29.25" customHeight="1" x14ac:dyDescent="0.25">
      <c r="A21" s="17">
        <v>3</v>
      </c>
      <c r="B21" s="180" t="s">
        <v>67</v>
      </c>
      <c r="C21" s="180"/>
      <c r="D21" s="180"/>
      <c r="E21" s="180"/>
      <c r="F21" s="180"/>
      <c r="G21" s="180"/>
      <c r="H21" s="180"/>
      <c r="I21" s="180"/>
      <c r="J21" s="180"/>
      <c r="K21" s="180"/>
      <c r="L21" s="180"/>
      <c r="M21" s="180"/>
      <c r="N21" s="180"/>
      <c r="O21" s="8"/>
      <c r="P21" s="4"/>
      <c r="Q21" s="13"/>
      <c r="R21" s="13"/>
      <c r="S21" s="148"/>
    </row>
    <row r="22" spans="1:19" s="12" customFormat="1" x14ac:dyDescent="0.25">
      <c r="A22" s="17"/>
      <c r="B22" s="5"/>
      <c r="C22" s="13"/>
      <c r="D22" s="2"/>
      <c r="F22" s="2"/>
      <c r="G22" s="6"/>
      <c r="H22" s="13"/>
      <c r="I22" s="13"/>
      <c r="J22" s="2"/>
      <c r="K22" s="2"/>
      <c r="L22" s="2"/>
      <c r="M22" s="2"/>
      <c r="N22" s="13"/>
      <c r="O22" s="9">
        <v>11292</v>
      </c>
      <c r="P22" s="4">
        <v>13112.99</v>
      </c>
      <c r="Q22" s="13" t="s">
        <v>23</v>
      </c>
      <c r="R22" s="13" t="s">
        <v>20</v>
      </c>
      <c r="S22" s="148">
        <f>O22*P22/100</f>
        <v>1480718.8307999999</v>
      </c>
    </row>
    <row r="23" spans="1:19" s="12" customFormat="1" ht="75.75" customHeight="1" x14ac:dyDescent="0.25">
      <c r="A23" s="17">
        <v>4</v>
      </c>
      <c r="B23" s="180" t="s">
        <v>48</v>
      </c>
      <c r="C23" s="180"/>
      <c r="D23" s="180"/>
      <c r="E23" s="180"/>
      <c r="F23" s="180"/>
      <c r="G23" s="180"/>
      <c r="H23" s="180"/>
      <c r="I23" s="180"/>
      <c r="J23" s="180"/>
      <c r="K23" s="180"/>
      <c r="L23" s="180"/>
      <c r="M23" s="180"/>
      <c r="N23" s="180"/>
      <c r="O23" s="15"/>
      <c r="P23" s="4"/>
      <c r="Q23" s="13"/>
      <c r="R23" s="13"/>
      <c r="S23" s="149"/>
    </row>
    <row r="24" spans="1:19" s="12" customFormat="1" ht="18.75" customHeight="1" x14ac:dyDescent="0.25">
      <c r="A24" s="17"/>
      <c r="B24" s="39"/>
      <c r="C24" s="39"/>
      <c r="D24" s="39"/>
      <c r="E24" s="39"/>
      <c r="F24" s="39"/>
      <c r="G24" s="39"/>
      <c r="H24" s="39"/>
      <c r="I24" s="39"/>
      <c r="J24" s="39"/>
      <c r="K24" s="39"/>
      <c r="L24" s="39"/>
      <c r="M24" s="39"/>
      <c r="N24" s="39"/>
      <c r="O24" s="8">
        <v>949</v>
      </c>
      <c r="P24" s="4">
        <v>228.9</v>
      </c>
      <c r="Q24" s="13" t="s">
        <v>49</v>
      </c>
      <c r="R24" s="13" t="s">
        <v>20</v>
      </c>
      <c r="S24" s="148">
        <f>O24*P24</f>
        <v>217226.1</v>
      </c>
    </row>
    <row r="25" spans="1:19" s="12" customFormat="1" ht="89.25" customHeight="1" x14ac:dyDescent="0.25">
      <c r="A25" s="17">
        <v>5</v>
      </c>
      <c r="B25" s="180" t="s">
        <v>50</v>
      </c>
      <c r="C25" s="180"/>
      <c r="D25" s="180"/>
      <c r="E25" s="180"/>
      <c r="F25" s="180"/>
      <c r="G25" s="180"/>
      <c r="H25" s="180"/>
      <c r="I25" s="180"/>
      <c r="J25" s="180"/>
      <c r="K25" s="180"/>
      <c r="L25" s="180"/>
      <c r="M25" s="180"/>
      <c r="N25" s="180"/>
      <c r="O25" s="15"/>
      <c r="P25" s="4"/>
      <c r="Q25" s="13"/>
      <c r="R25" s="13"/>
      <c r="S25" s="149"/>
    </row>
    <row r="26" spans="1:19" s="12" customFormat="1" ht="18.75" customHeight="1" x14ac:dyDescent="0.25">
      <c r="A26" s="17"/>
      <c r="B26" s="39"/>
      <c r="C26" s="39"/>
      <c r="D26" s="39"/>
      <c r="E26" s="39"/>
      <c r="F26" s="39"/>
      <c r="G26" s="39"/>
      <c r="H26" s="39"/>
      <c r="I26" s="39"/>
      <c r="J26" s="39"/>
      <c r="K26" s="39"/>
      <c r="L26" s="39"/>
      <c r="M26" s="39"/>
      <c r="N26" s="39"/>
      <c r="O26" s="8">
        <v>1777</v>
      </c>
      <c r="P26" s="4">
        <v>240.5</v>
      </c>
      <c r="Q26" s="13" t="s">
        <v>49</v>
      </c>
      <c r="R26" s="13" t="s">
        <v>20</v>
      </c>
      <c r="S26" s="148">
        <f>O26*P26</f>
        <v>427368.5</v>
      </c>
    </row>
    <row r="27" spans="1:19" s="12" customFormat="1" ht="18.75" customHeight="1" x14ac:dyDescent="0.25">
      <c r="A27" s="17">
        <v>6</v>
      </c>
      <c r="B27" s="180" t="s">
        <v>36</v>
      </c>
      <c r="C27" s="180"/>
      <c r="D27" s="180"/>
      <c r="E27" s="180"/>
      <c r="F27" s="180"/>
      <c r="G27" s="180"/>
      <c r="H27" s="180"/>
      <c r="I27" s="180"/>
      <c r="J27" s="180"/>
      <c r="K27" s="180"/>
      <c r="L27" s="180"/>
      <c r="M27" s="180"/>
      <c r="N27" s="180"/>
      <c r="O27" s="8"/>
      <c r="P27" s="4"/>
      <c r="Q27" s="13"/>
      <c r="R27" s="13"/>
      <c r="S27" s="148"/>
    </row>
    <row r="28" spans="1:19" s="12" customFormat="1" ht="18.75" customHeight="1" x14ac:dyDescent="0.25">
      <c r="A28" s="17"/>
      <c r="B28" s="5"/>
      <c r="C28" s="13"/>
      <c r="D28" s="2"/>
      <c r="F28" s="2"/>
      <c r="G28" s="6"/>
      <c r="H28" s="13"/>
      <c r="I28" s="13"/>
      <c r="J28" s="2"/>
      <c r="K28" s="2"/>
      <c r="L28" s="2"/>
      <c r="M28" s="2"/>
      <c r="N28" s="13"/>
      <c r="O28" s="9">
        <v>30357</v>
      </c>
      <c r="P28" s="4">
        <v>2206.6</v>
      </c>
      <c r="Q28" s="13" t="s">
        <v>29</v>
      </c>
      <c r="R28" s="13" t="s">
        <v>20</v>
      </c>
      <c r="S28" s="148">
        <f>O28*P28/100</f>
        <v>669857.56199999992</v>
      </c>
    </row>
    <row r="29" spans="1:19" s="12" customFormat="1" ht="31.5" customHeight="1" x14ac:dyDescent="0.25">
      <c r="A29" s="17">
        <v>7</v>
      </c>
      <c r="B29" s="180" t="s">
        <v>37</v>
      </c>
      <c r="C29" s="180"/>
      <c r="D29" s="180"/>
      <c r="E29" s="180"/>
      <c r="F29" s="180"/>
      <c r="G29" s="180"/>
      <c r="H29" s="180"/>
      <c r="I29" s="180"/>
      <c r="J29" s="180"/>
      <c r="K29" s="180"/>
      <c r="L29" s="180"/>
      <c r="M29" s="180"/>
      <c r="N29" s="180"/>
      <c r="O29" s="9"/>
      <c r="P29" s="4"/>
      <c r="Q29" s="13"/>
      <c r="R29" s="13"/>
      <c r="S29" s="148"/>
    </row>
    <row r="30" spans="1:19" s="12" customFormat="1" ht="18.75" customHeight="1" x14ac:dyDescent="0.25">
      <c r="A30" s="17"/>
      <c r="B30" s="5"/>
      <c r="C30" s="13"/>
      <c r="D30" s="2"/>
      <c r="F30" s="2"/>
      <c r="G30" s="6"/>
      <c r="H30" s="13"/>
      <c r="I30" s="13"/>
      <c r="J30" s="2"/>
      <c r="K30" s="2"/>
      <c r="L30" s="2"/>
      <c r="M30" s="2"/>
      <c r="N30" s="13"/>
      <c r="O30" s="9">
        <f>O28</f>
        <v>30357</v>
      </c>
      <c r="P30" s="4">
        <v>2197.52</v>
      </c>
      <c r="Q30" s="13" t="s">
        <v>29</v>
      </c>
      <c r="R30" s="13" t="s">
        <v>20</v>
      </c>
      <c r="S30" s="148">
        <f>O30*P30/100</f>
        <v>667101.14639999997</v>
      </c>
    </row>
    <row r="31" spans="1:19" s="118" customFormat="1" ht="44.25" customHeight="1" x14ac:dyDescent="0.25">
      <c r="A31" s="17">
        <v>8</v>
      </c>
      <c r="B31" s="180" t="s">
        <v>38</v>
      </c>
      <c r="C31" s="180"/>
      <c r="D31" s="180"/>
      <c r="E31" s="180"/>
      <c r="F31" s="180"/>
      <c r="G31" s="180"/>
      <c r="H31" s="180"/>
      <c r="I31" s="180"/>
      <c r="J31" s="180"/>
      <c r="K31" s="180"/>
      <c r="L31" s="180"/>
      <c r="M31" s="180"/>
      <c r="N31" s="180"/>
      <c r="O31" s="8"/>
      <c r="P31" s="4"/>
      <c r="Q31" s="119"/>
      <c r="R31" s="119"/>
      <c r="S31" s="148"/>
    </row>
    <row r="32" spans="1:19" s="118" customFormat="1" ht="18.75" customHeight="1" x14ac:dyDescent="0.25">
      <c r="A32" s="17"/>
      <c r="B32" s="117"/>
      <c r="C32" s="117"/>
      <c r="D32" s="117"/>
      <c r="E32" s="117"/>
      <c r="F32" s="117"/>
      <c r="G32" s="117"/>
      <c r="H32" s="117"/>
      <c r="I32" s="117"/>
      <c r="J32" s="117"/>
      <c r="K32" s="117"/>
      <c r="L32" s="117"/>
      <c r="M32" s="117"/>
      <c r="N32" s="117"/>
      <c r="O32" s="9">
        <v>1937</v>
      </c>
      <c r="P32" s="4">
        <v>14429.25</v>
      </c>
      <c r="Q32" s="119" t="s">
        <v>23</v>
      </c>
      <c r="R32" s="119" t="s">
        <v>20</v>
      </c>
      <c r="S32" s="148">
        <f>O32*P32/100</f>
        <v>279494.57250000001</v>
      </c>
    </row>
    <row r="33" spans="1:19" s="12" customFormat="1" ht="30.75" customHeight="1" x14ac:dyDescent="0.25">
      <c r="A33" s="17">
        <v>9</v>
      </c>
      <c r="B33" s="180" t="s">
        <v>51</v>
      </c>
      <c r="C33" s="180"/>
      <c r="D33" s="180"/>
      <c r="E33" s="180"/>
      <c r="F33" s="180"/>
      <c r="G33" s="180"/>
      <c r="H33" s="180"/>
      <c r="I33" s="180"/>
      <c r="J33" s="180"/>
      <c r="K33" s="180"/>
      <c r="L33" s="180"/>
      <c r="M33" s="180"/>
      <c r="N33" s="180"/>
      <c r="O33" s="8"/>
      <c r="P33" s="4"/>
      <c r="Q33" s="13"/>
      <c r="R33" s="13"/>
      <c r="S33" s="148"/>
    </row>
    <row r="34" spans="1:19" s="12" customFormat="1" ht="18.75" customHeight="1" x14ac:dyDescent="0.25">
      <c r="A34" s="17"/>
      <c r="B34" s="5"/>
      <c r="C34" s="13"/>
      <c r="D34" s="2"/>
      <c r="F34" s="2"/>
      <c r="G34" s="6"/>
      <c r="H34" s="13"/>
      <c r="I34" s="13"/>
      <c r="J34" s="2"/>
      <c r="K34" s="2"/>
      <c r="L34" s="2"/>
      <c r="M34" s="2"/>
      <c r="N34" s="13"/>
      <c r="O34" s="9">
        <v>14430</v>
      </c>
      <c r="P34" s="4">
        <v>30509.77</v>
      </c>
      <c r="Q34" s="13" t="s">
        <v>29</v>
      </c>
      <c r="R34" s="13" t="s">
        <v>20</v>
      </c>
      <c r="S34" s="148">
        <f>O34*P34/100</f>
        <v>4402559.8110000007</v>
      </c>
    </row>
    <row r="35" spans="1:19" s="12" customFormat="1" ht="106.5" customHeight="1" x14ac:dyDescent="0.25">
      <c r="A35" s="17">
        <v>10</v>
      </c>
      <c r="B35" s="180" t="s">
        <v>53</v>
      </c>
      <c r="C35" s="180"/>
      <c r="D35" s="180"/>
      <c r="E35" s="180"/>
      <c r="F35" s="180"/>
      <c r="G35" s="180"/>
      <c r="H35" s="180"/>
      <c r="I35" s="180"/>
      <c r="J35" s="180"/>
      <c r="K35" s="180"/>
      <c r="L35" s="180"/>
      <c r="M35" s="180"/>
      <c r="N35" s="180"/>
      <c r="O35" s="8"/>
      <c r="P35" s="4"/>
      <c r="Q35" s="13"/>
      <c r="R35" s="13"/>
      <c r="S35" s="148"/>
    </row>
    <row r="36" spans="1:19" s="12" customFormat="1" ht="18.75" customHeight="1" x14ac:dyDescent="0.25">
      <c r="A36" s="17"/>
      <c r="B36" s="5"/>
      <c r="C36" s="13"/>
      <c r="D36" s="2"/>
      <c r="F36" s="2"/>
      <c r="G36" s="6"/>
      <c r="H36" s="13"/>
      <c r="I36" s="13"/>
      <c r="J36" s="2"/>
      <c r="K36" s="2"/>
      <c r="L36" s="2"/>
      <c r="M36" s="2"/>
      <c r="N36" s="13"/>
      <c r="O36" s="9">
        <v>706</v>
      </c>
      <c r="P36" s="4">
        <v>186.04</v>
      </c>
      <c r="Q36" s="13" t="s">
        <v>49</v>
      </c>
      <c r="R36" s="13" t="s">
        <v>20</v>
      </c>
      <c r="S36" s="148">
        <f>O36*P36</f>
        <v>131344.24</v>
      </c>
    </row>
    <row r="37" spans="1:19" s="12" customFormat="1" ht="86.25" customHeight="1" x14ac:dyDescent="0.25">
      <c r="A37" s="17">
        <v>11</v>
      </c>
      <c r="B37" s="180" t="s">
        <v>54</v>
      </c>
      <c r="C37" s="180"/>
      <c r="D37" s="180"/>
      <c r="E37" s="180"/>
      <c r="F37" s="180"/>
      <c r="G37" s="180"/>
      <c r="H37" s="180"/>
      <c r="I37" s="180"/>
      <c r="J37" s="180"/>
      <c r="K37" s="180"/>
      <c r="L37" s="180"/>
      <c r="M37" s="180"/>
      <c r="N37" s="180"/>
      <c r="O37" s="8"/>
      <c r="P37" s="4"/>
      <c r="Q37" s="13"/>
      <c r="R37" s="13"/>
      <c r="S37" s="148"/>
    </row>
    <row r="38" spans="1:19" s="12" customFormat="1" ht="18.75" customHeight="1" x14ac:dyDescent="0.25">
      <c r="A38" s="17"/>
      <c r="B38" s="5"/>
      <c r="C38" s="13"/>
      <c r="D38" s="2"/>
      <c r="F38" s="2"/>
      <c r="G38" s="6"/>
      <c r="H38" s="13"/>
      <c r="I38" s="13"/>
      <c r="J38" s="2"/>
      <c r="K38" s="2"/>
      <c r="L38" s="2"/>
      <c r="M38" s="2"/>
      <c r="N38" s="13"/>
      <c r="O38" s="9">
        <v>1404</v>
      </c>
      <c r="P38" s="4">
        <v>194.16</v>
      </c>
      <c r="Q38" s="13" t="s">
        <v>49</v>
      </c>
      <c r="R38" s="13" t="s">
        <v>20</v>
      </c>
      <c r="S38" s="148">
        <f>O38*P38</f>
        <v>272600.64</v>
      </c>
    </row>
    <row r="39" spans="1:19" s="12" customFormat="1" ht="17.25" customHeight="1" x14ac:dyDescent="0.25">
      <c r="A39" s="17">
        <v>12</v>
      </c>
      <c r="B39" s="180" t="s">
        <v>55</v>
      </c>
      <c r="C39" s="180"/>
      <c r="D39" s="180"/>
      <c r="E39" s="180"/>
      <c r="F39" s="180"/>
      <c r="G39" s="180"/>
      <c r="H39" s="180"/>
      <c r="I39" s="180"/>
      <c r="J39" s="180"/>
      <c r="K39" s="180"/>
      <c r="L39" s="180"/>
      <c r="M39" s="180"/>
      <c r="N39" s="180"/>
      <c r="O39" s="8"/>
      <c r="P39" s="4"/>
      <c r="Q39" s="13"/>
      <c r="R39" s="13"/>
      <c r="S39" s="148"/>
    </row>
    <row r="40" spans="1:19" s="12" customFormat="1" ht="18.75" customHeight="1" x14ac:dyDescent="0.25">
      <c r="A40" s="17"/>
      <c r="B40" s="5"/>
      <c r="C40" s="13"/>
      <c r="D40" s="2"/>
      <c r="F40" s="2"/>
      <c r="G40" s="6"/>
      <c r="H40" s="13"/>
      <c r="I40" s="13"/>
      <c r="J40" s="2"/>
      <c r="K40" s="2"/>
      <c r="L40" s="2"/>
      <c r="M40" s="2"/>
      <c r="N40" s="13"/>
      <c r="O40" s="9">
        <v>612</v>
      </c>
      <c r="P40" s="4">
        <v>829.9</v>
      </c>
      <c r="Q40" s="13" t="s">
        <v>29</v>
      </c>
      <c r="R40" s="13" t="s">
        <v>20</v>
      </c>
      <c r="S40" s="148">
        <f>O40*P40/100</f>
        <v>5078.9880000000003</v>
      </c>
    </row>
    <row r="41" spans="1:19" s="12" customFormat="1" ht="26.25" customHeight="1" x14ac:dyDescent="0.25">
      <c r="A41" s="17">
        <v>13</v>
      </c>
      <c r="B41" s="180" t="s">
        <v>56</v>
      </c>
      <c r="C41" s="180"/>
      <c r="D41" s="180"/>
      <c r="E41" s="180"/>
      <c r="F41" s="180"/>
      <c r="G41" s="180"/>
      <c r="H41" s="180"/>
      <c r="I41" s="180"/>
      <c r="J41" s="180"/>
      <c r="K41" s="180"/>
      <c r="L41" s="180"/>
      <c r="M41" s="180"/>
      <c r="N41" s="180"/>
      <c r="O41" s="8"/>
      <c r="P41" s="4"/>
      <c r="Q41" s="13"/>
      <c r="R41" s="13"/>
      <c r="S41" s="148"/>
    </row>
    <row r="42" spans="1:19" s="12" customFormat="1" ht="18.75" customHeight="1" x14ac:dyDescent="0.25">
      <c r="A42" s="17"/>
      <c r="B42" s="5"/>
      <c r="C42" s="13"/>
      <c r="D42" s="2"/>
      <c r="F42" s="2"/>
      <c r="G42" s="6"/>
      <c r="H42" s="13"/>
      <c r="I42" s="13"/>
      <c r="J42" s="2"/>
      <c r="K42" s="2"/>
      <c r="L42" s="2"/>
      <c r="M42" s="2"/>
      <c r="N42" s="13"/>
      <c r="O42" s="9">
        <v>6871</v>
      </c>
      <c r="P42" s="4">
        <v>442.75</v>
      </c>
      <c r="Q42" s="13" t="s">
        <v>29</v>
      </c>
      <c r="R42" s="13" t="s">
        <v>20</v>
      </c>
      <c r="S42" s="148">
        <f>O42*P42/100</f>
        <v>30421.352500000001</v>
      </c>
    </row>
    <row r="43" spans="1:19" s="12" customFormat="1" ht="18.75" customHeight="1" x14ac:dyDescent="0.25">
      <c r="A43" s="17">
        <v>14</v>
      </c>
      <c r="B43" s="180" t="s">
        <v>57</v>
      </c>
      <c r="C43" s="180"/>
      <c r="D43" s="180"/>
      <c r="E43" s="180"/>
      <c r="F43" s="180"/>
      <c r="G43" s="180"/>
      <c r="H43" s="180"/>
      <c r="I43" s="180"/>
      <c r="J43" s="180"/>
      <c r="K43" s="180"/>
      <c r="L43" s="180"/>
      <c r="M43" s="180"/>
      <c r="N43" s="180"/>
      <c r="O43" s="8"/>
      <c r="P43" s="4"/>
      <c r="Q43" s="13"/>
      <c r="R43" s="13"/>
      <c r="S43" s="148"/>
    </row>
    <row r="44" spans="1:19" s="12" customFormat="1" ht="18.75" customHeight="1" x14ac:dyDescent="0.25">
      <c r="A44" s="17"/>
      <c r="B44" s="5"/>
      <c r="C44" s="13"/>
      <c r="D44" s="2"/>
      <c r="F44" s="2"/>
      <c r="G44" s="6"/>
      <c r="H44" s="13"/>
      <c r="I44" s="13"/>
      <c r="J44" s="2"/>
      <c r="K44" s="2"/>
      <c r="L44" s="2"/>
      <c r="M44" s="2"/>
      <c r="N44" s="13"/>
      <c r="O44" s="9">
        <v>6871</v>
      </c>
      <c r="P44" s="4">
        <v>1043.6500000000001</v>
      </c>
      <c r="Q44" s="13" t="s">
        <v>29</v>
      </c>
      <c r="R44" s="13" t="s">
        <v>20</v>
      </c>
      <c r="S44" s="148">
        <f>O44*P44/100</f>
        <v>71709.191500000001</v>
      </c>
    </row>
    <row r="45" spans="1:19" s="12" customFormat="1" ht="17.25" hidden="1" customHeight="1" x14ac:dyDescent="0.25">
      <c r="A45" s="17">
        <v>16</v>
      </c>
      <c r="B45" s="5"/>
      <c r="C45" s="25"/>
      <c r="D45" s="26"/>
      <c r="E45" s="35"/>
      <c r="F45" s="28"/>
      <c r="G45" s="29"/>
      <c r="H45" s="26"/>
      <c r="I45" s="30"/>
      <c r="J45" s="26"/>
      <c r="K45" s="31"/>
      <c r="M45" s="32"/>
      <c r="N45" s="33"/>
      <c r="O45" s="4"/>
      <c r="P45" s="34"/>
      <c r="Q45" s="13"/>
      <c r="R45" s="13"/>
      <c r="S45" s="148">
        <f t="shared" ref="S45:S51" si="1">O45*P45/100</f>
        <v>0</v>
      </c>
    </row>
    <row r="46" spans="1:19" s="12" customFormat="1" ht="17.25" hidden="1" customHeight="1" x14ac:dyDescent="0.25">
      <c r="A46" s="17"/>
      <c r="B46" s="5"/>
      <c r="C46" s="25"/>
      <c r="D46" s="26"/>
      <c r="E46" s="35"/>
      <c r="F46" s="28"/>
      <c r="G46" s="27"/>
      <c r="H46" s="26"/>
      <c r="I46" s="30"/>
      <c r="J46" s="26"/>
      <c r="K46" s="31"/>
      <c r="M46" s="32"/>
      <c r="N46" s="33"/>
      <c r="O46" s="4"/>
      <c r="P46" s="34"/>
      <c r="Q46" s="13"/>
      <c r="R46" s="13"/>
      <c r="S46" s="148">
        <f t="shared" si="1"/>
        <v>0</v>
      </c>
    </row>
    <row r="47" spans="1:19" s="12" customFormat="1" ht="17.25" hidden="1" customHeight="1" x14ac:dyDescent="0.25">
      <c r="A47" s="17">
        <v>17</v>
      </c>
      <c r="B47" s="5"/>
      <c r="C47" s="25"/>
      <c r="D47" s="26"/>
      <c r="E47" s="27"/>
      <c r="F47" s="28"/>
      <c r="G47" s="27"/>
      <c r="H47" s="26"/>
      <c r="I47" s="30"/>
      <c r="J47" s="26"/>
      <c r="K47" s="31"/>
      <c r="M47" s="32"/>
      <c r="N47" s="33"/>
      <c r="O47" s="4"/>
      <c r="P47" s="34"/>
      <c r="Q47" s="13"/>
      <c r="R47" s="13"/>
      <c r="S47" s="148">
        <f t="shared" si="1"/>
        <v>0</v>
      </c>
    </row>
    <row r="48" spans="1:19" s="12" customFormat="1" ht="17.25" hidden="1" customHeight="1" x14ac:dyDescent="0.25">
      <c r="A48" s="17"/>
      <c r="B48" s="5"/>
      <c r="C48" s="25"/>
      <c r="D48" s="26"/>
      <c r="E48" s="35"/>
      <c r="F48" s="28"/>
      <c r="G48" s="27"/>
      <c r="H48" s="26"/>
      <c r="I48" s="30"/>
      <c r="J48" s="26"/>
      <c r="K48" s="31"/>
      <c r="M48" s="32"/>
      <c r="N48" s="33"/>
      <c r="O48" s="4"/>
      <c r="P48" s="34"/>
      <c r="Q48" s="13"/>
      <c r="R48" s="13"/>
      <c r="S48" s="148">
        <f t="shared" si="1"/>
        <v>0</v>
      </c>
    </row>
    <row r="49" spans="1:19" s="12" customFormat="1" ht="17.25" hidden="1" customHeight="1" x14ac:dyDescent="0.25">
      <c r="A49" s="17">
        <v>18</v>
      </c>
      <c r="B49" s="5"/>
      <c r="C49" s="25"/>
      <c r="D49" s="26"/>
      <c r="E49" s="27"/>
      <c r="F49" s="28"/>
      <c r="G49" s="27"/>
      <c r="H49" s="26"/>
      <c r="I49" s="30"/>
      <c r="J49" s="26"/>
      <c r="K49" s="31"/>
      <c r="M49" s="32"/>
      <c r="N49" s="33"/>
      <c r="O49" s="4"/>
      <c r="P49" s="34"/>
      <c r="Q49" s="13"/>
      <c r="R49" s="13"/>
      <c r="S49" s="148">
        <f t="shared" si="1"/>
        <v>0</v>
      </c>
    </row>
    <row r="50" spans="1:19" s="12" customFormat="1" ht="17.25" hidden="1" customHeight="1" x14ac:dyDescent="0.25">
      <c r="A50" s="17"/>
      <c r="B50" s="5"/>
      <c r="C50" s="25"/>
      <c r="D50" s="26"/>
      <c r="E50" s="35"/>
      <c r="F50" s="28"/>
      <c r="G50" s="27"/>
      <c r="H50" s="26"/>
      <c r="I50" s="30"/>
      <c r="J50" s="26"/>
      <c r="K50" s="31"/>
      <c r="M50" s="32"/>
      <c r="N50" s="33"/>
      <c r="O50" s="37"/>
      <c r="P50" s="34"/>
      <c r="Q50" s="13"/>
      <c r="R50" s="13"/>
      <c r="S50" s="148">
        <f t="shared" si="1"/>
        <v>0</v>
      </c>
    </row>
    <row r="51" spans="1:19" s="12" customFormat="1" ht="15.75" hidden="1" x14ac:dyDescent="0.25">
      <c r="A51" s="17">
        <v>19</v>
      </c>
      <c r="B51" s="5"/>
      <c r="C51" s="13"/>
      <c r="D51" s="2"/>
      <c r="F51" s="2"/>
      <c r="G51" s="6"/>
      <c r="H51" s="13"/>
      <c r="I51" s="13"/>
      <c r="J51" s="2"/>
      <c r="K51" s="2"/>
      <c r="L51" s="2"/>
      <c r="M51" s="2"/>
      <c r="N51" s="13"/>
      <c r="O51" s="4"/>
      <c r="P51" s="34"/>
      <c r="Q51" s="13"/>
      <c r="R51" s="13"/>
      <c r="S51" s="148">
        <f t="shared" si="1"/>
        <v>0</v>
      </c>
    </row>
    <row r="52" spans="1:19" s="12" customFormat="1" ht="45.75" customHeight="1" x14ac:dyDescent="0.25">
      <c r="A52" s="17">
        <v>15</v>
      </c>
      <c r="B52" s="180" t="s">
        <v>68</v>
      </c>
      <c r="C52" s="180"/>
      <c r="D52" s="180"/>
      <c r="E52" s="180"/>
      <c r="F52" s="180"/>
      <c r="G52" s="180"/>
      <c r="H52" s="180"/>
      <c r="I52" s="180"/>
      <c r="J52" s="180"/>
      <c r="K52" s="180"/>
      <c r="L52" s="180"/>
      <c r="M52" s="180"/>
      <c r="N52" s="180"/>
      <c r="O52" s="8"/>
      <c r="P52" s="4"/>
      <c r="Q52" s="13"/>
      <c r="R52" s="13"/>
      <c r="S52" s="148"/>
    </row>
    <row r="53" spans="1:19" s="12" customFormat="1" ht="18.75" customHeight="1" x14ac:dyDescent="0.25">
      <c r="A53" s="17"/>
      <c r="B53" s="5"/>
      <c r="C53" s="13"/>
      <c r="D53" s="2"/>
      <c r="F53" s="2"/>
      <c r="G53" s="6"/>
      <c r="H53" s="13"/>
      <c r="I53" s="13"/>
      <c r="J53" s="2"/>
      <c r="K53" s="2"/>
      <c r="L53" s="2"/>
      <c r="M53" s="2"/>
      <c r="N53" s="13"/>
      <c r="O53" s="9">
        <v>26661</v>
      </c>
      <c r="P53" s="4">
        <v>2717</v>
      </c>
      <c r="Q53" s="13" t="s">
        <v>29</v>
      </c>
      <c r="R53" s="13" t="s">
        <v>20</v>
      </c>
      <c r="S53" s="148">
        <f>O53*P53/100</f>
        <v>724379.37</v>
      </c>
    </row>
    <row r="54" spans="1:19" s="12" customFormat="1" ht="81" customHeight="1" x14ac:dyDescent="0.25">
      <c r="A54" s="17">
        <v>16</v>
      </c>
      <c r="B54" s="180" t="s">
        <v>59</v>
      </c>
      <c r="C54" s="180"/>
      <c r="D54" s="180"/>
      <c r="E54" s="180"/>
      <c r="F54" s="180"/>
      <c r="G54" s="180"/>
      <c r="H54" s="180"/>
      <c r="I54" s="180"/>
      <c r="J54" s="180"/>
      <c r="K54" s="180"/>
      <c r="L54" s="180"/>
      <c r="M54" s="180"/>
      <c r="N54" s="180"/>
      <c r="O54" s="8"/>
      <c r="P54" s="4"/>
      <c r="Q54" s="13"/>
      <c r="R54" s="13"/>
      <c r="S54" s="148"/>
    </row>
    <row r="55" spans="1:19" s="12" customFormat="1" x14ac:dyDescent="0.25">
      <c r="A55" s="17"/>
      <c r="B55" s="5"/>
      <c r="C55" s="13"/>
      <c r="D55" s="2"/>
      <c r="F55" s="2"/>
      <c r="G55" s="6"/>
      <c r="H55" s="13"/>
      <c r="I55" s="13"/>
      <c r="J55" s="2"/>
      <c r="K55" s="2"/>
      <c r="L55" s="2"/>
      <c r="M55" s="2"/>
      <c r="N55" s="13"/>
      <c r="O55" s="9">
        <v>1845</v>
      </c>
      <c r="P55" s="4">
        <v>902.93</v>
      </c>
      <c r="Q55" s="13" t="s">
        <v>49</v>
      </c>
      <c r="R55" s="13" t="s">
        <v>20</v>
      </c>
      <c r="S55" s="148">
        <f>O55*P55</f>
        <v>1665905.8499999999</v>
      </c>
    </row>
    <row r="56" spans="1:19" s="12" customFormat="1" ht="38.25" customHeight="1" x14ac:dyDescent="0.25">
      <c r="A56" s="17">
        <v>17</v>
      </c>
      <c r="B56" s="180" t="s">
        <v>62</v>
      </c>
      <c r="C56" s="180"/>
      <c r="D56" s="180"/>
      <c r="E56" s="180"/>
      <c r="F56" s="180"/>
      <c r="G56" s="180"/>
      <c r="H56" s="180"/>
      <c r="I56" s="180"/>
      <c r="J56" s="180"/>
      <c r="K56" s="180"/>
      <c r="L56" s="180"/>
      <c r="M56" s="180"/>
      <c r="N56" s="180"/>
      <c r="O56" s="8"/>
      <c r="P56" s="4"/>
      <c r="Q56" s="13"/>
      <c r="R56" s="13"/>
      <c r="S56" s="148"/>
    </row>
    <row r="57" spans="1:19" s="12" customFormat="1" x14ac:dyDescent="0.25">
      <c r="A57" s="17"/>
      <c r="B57" s="5"/>
      <c r="C57" s="13"/>
      <c r="D57" s="2"/>
      <c r="F57" s="2"/>
      <c r="G57" s="6"/>
      <c r="H57" s="13"/>
      <c r="I57" s="13"/>
      <c r="J57" s="2"/>
      <c r="K57" s="2"/>
      <c r="L57" s="2"/>
      <c r="M57" s="2"/>
      <c r="N57" s="13"/>
      <c r="O57" s="9">
        <v>3690</v>
      </c>
      <c r="P57" s="4">
        <v>1489.68</v>
      </c>
      <c r="Q57" s="13" t="s">
        <v>29</v>
      </c>
      <c r="R57" s="13" t="s">
        <v>20</v>
      </c>
      <c r="S57" s="148">
        <f>O57*P57/100</f>
        <v>54969.192000000003</v>
      </c>
    </row>
    <row r="58" spans="1:19" s="118" customFormat="1" ht="118.5" customHeight="1" x14ac:dyDescent="0.25">
      <c r="A58" s="17">
        <v>18</v>
      </c>
      <c r="B58" s="180" t="s">
        <v>63</v>
      </c>
      <c r="C58" s="180"/>
      <c r="D58" s="180"/>
      <c r="E58" s="180"/>
      <c r="F58" s="180"/>
      <c r="G58" s="180"/>
      <c r="H58" s="180"/>
      <c r="I58" s="180"/>
      <c r="J58" s="180"/>
      <c r="K58" s="180"/>
      <c r="L58" s="180"/>
      <c r="M58" s="180"/>
      <c r="N58" s="180"/>
      <c r="O58" s="8"/>
      <c r="P58" s="4"/>
      <c r="Q58" s="119"/>
      <c r="R58" s="119"/>
      <c r="S58" s="151"/>
    </row>
    <row r="59" spans="1:19" s="118" customFormat="1" ht="14.25" customHeight="1" x14ac:dyDescent="0.25">
      <c r="A59" s="17"/>
      <c r="B59" s="5"/>
      <c r="C59" s="119"/>
      <c r="D59" s="2"/>
      <c r="F59" s="2"/>
      <c r="G59" s="6"/>
      <c r="H59" s="119"/>
      <c r="I59" s="119"/>
      <c r="J59" s="2"/>
      <c r="K59" s="2"/>
      <c r="L59" s="2"/>
      <c r="M59" s="2"/>
      <c r="N59" s="119"/>
      <c r="O59" s="9">
        <v>1235</v>
      </c>
      <c r="P59" s="4">
        <v>47651.56</v>
      </c>
      <c r="Q59" s="119" t="s">
        <v>64</v>
      </c>
      <c r="R59" s="119" t="s">
        <v>20</v>
      </c>
      <c r="S59" s="151">
        <f>O59*P59/100</f>
        <v>588496.76599999995</v>
      </c>
    </row>
    <row r="60" spans="1:19" s="12" customFormat="1" ht="33" customHeight="1" x14ac:dyDescent="0.25">
      <c r="A60" s="17">
        <v>19</v>
      </c>
      <c r="B60" s="180" t="s">
        <v>70</v>
      </c>
      <c r="C60" s="180"/>
      <c r="D60" s="180"/>
      <c r="E60" s="180"/>
      <c r="F60" s="180"/>
      <c r="G60" s="180"/>
      <c r="H60" s="180"/>
      <c r="I60" s="180"/>
      <c r="J60" s="180"/>
      <c r="K60" s="180"/>
      <c r="L60" s="180"/>
      <c r="M60" s="180"/>
      <c r="N60" s="180"/>
      <c r="O60" s="8"/>
      <c r="P60" s="4"/>
      <c r="Q60" s="13"/>
      <c r="R60" s="13"/>
      <c r="S60" s="148"/>
    </row>
    <row r="61" spans="1:19" s="12" customFormat="1" ht="25.5" customHeight="1" x14ac:dyDescent="0.25">
      <c r="A61" s="17"/>
      <c r="B61" s="5"/>
      <c r="C61" s="13"/>
      <c r="D61" s="2"/>
      <c r="F61" s="2"/>
      <c r="G61" s="6"/>
      <c r="H61" s="13"/>
      <c r="I61" s="13"/>
      <c r="J61" s="2"/>
      <c r="K61" s="2"/>
      <c r="L61" s="2"/>
      <c r="M61" s="2"/>
      <c r="N61" s="13"/>
      <c r="O61" s="9">
        <v>6433</v>
      </c>
      <c r="P61" s="4">
        <v>1287.4000000000001</v>
      </c>
      <c r="Q61" s="13" t="s">
        <v>49</v>
      </c>
      <c r="R61" s="13" t="s">
        <v>20</v>
      </c>
      <c r="S61" s="148">
        <f>P61*O61/100</f>
        <v>82818.441999999995</v>
      </c>
    </row>
    <row r="62" spans="1:19" s="155" customFormat="1" ht="25.5" customHeight="1" x14ac:dyDescent="0.25">
      <c r="A62" s="17"/>
      <c r="B62" s="5"/>
      <c r="C62" s="157"/>
      <c r="D62" s="2"/>
      <c r="F62" s="2"/>
      <c r="G62" s="6"/>
      <c r="H62" s="157"/>
      <c r="I62" s="157"/>
      <c r="J62" s="2"/>
      <c r="K62" s="2"/>
      <c r="L62" s="2"/>
      <c r="M62" s="2"/>
      <c r="N62" s="157"/>
      <c r="O62" s="9"/>
      <c r="P62" s="4"/>
      <c r="Q62" s="157"/>
      <c r="R62" s="157"/>
      <c r="S62" s="148"/>
    </row>
    <row r="63" spans="1:19" s="155" customFormat="1" ht="25.5" customHeight="1" x14ac:dyDescent="0.25">
      <c r="A63" s="17"/>
      <c r="B63" s="5"/>
      <c r="C63" s="157"/>
      <c r="D63" s="2"/>
      <c r="F63" s="2"/>
      <c r="G63" s="6"/>
      <c r="H63" s="157"/>
      <c r="I63" s="157"/>
      <c r="J63" s="2"/>
      <c r="K63" s="2"/>
      <c r="L63" s="2"/>
      <c r="M63" s="2"/>
      <c r="N63" s="157"/>
      <c r="O63" s="9"/>
      <c r="P63" s="4"/>
      <c r="Q63" s="157"/>
      <c r="R63" s="157"/>
      <c r="S63" s="148"/>
    </row>
    <row r="64" spans="1:19" s="12" customFormat="1" ht="19.5" customHeight="1" x14ac:dyDescent="0.25">
      <c r="A64" s="17">
        <v>20</v>
      </c>
      <c r="B64" s="180" t="s">
        <v>71</v>
      </c>
      <c r="C64" s="180"/>
      <c r="D64" s="180"/>
      <c r="E64" s="180"/>
      <c r="F64" s="180"/>
      <c r="G64" s="180"/>
      <c r="H64" s="180"/>
      <c r="I64" s="180"/>
      <c r="J64" s="180"/>
      <c r="K64" s="180"/>
      <c r="L64" s="180"/>
      <c r="M64" s="180"/>
      <c r="N64" s="180"/>
      <c r="O64" s="9"/>
      <c r="P64" s="4"/>
      <c r="Q64" s="13"/>
      <c r="R64" s="13"/>
      <c r="S64" s="148"/>
    </row>
    <row r="65" spans="1:19" s="12" customFormat="1" ht="18" customHeight="1" x14ac:dyDescent="0.25">
      <c r="A65" s="17"/>
      <c r="B65" s="39"/>
      <c r="C65" s="39"/>
      <c r="D65" s="39"/>
      <c r="E65" s="39"/>
      <c r="F65" s="39"/>
      <c r="G65" s="39"/>
      <c r="H65" s="39"/>
      <c r="I65" s="39"/>
      <c r="J65" s="39"/>
      <c r="K65" s="39"/>
      <c r="L65" s="39"/>
      <c r="M65" s="39"/>
      <c r="N65" s="39"/>
      <c r="O65" s="9">
        <v>6433</v>
      </c>
      <c r="P65" s="4">
        <v>859.9</v>
      </c>
      <c r="Q65" s="13" t="s">
        <v>29</v>
      </c>
      <c r="R65" s="13"/>
      <c r="S65" s="148">
        <f>P65*O65/100</f>
        <v>55317.366999999998</v>
      </c>
    </row>
    <row r="66" spans="1:19" s="118" customFormat="1" ht="54.75" customHeight="1" x14ac:dyDescent="0.25">
      <c r="A66" s="17">
        <v>21</v>
      </c>
      <c r="B66" s="183" t="s">
        <v>69</v>
      </c>
      <c r="C66" s="183"/>
      <c r="D66" s="183"/>
      <c r="E66" s="183"/>
      <c r="F66" s="183"/>
      <c r="G66" s="183"/>
      <c r="H66" s="183"/>
      <c r="I66" s="183"/>
      <c r="J66" s="183"/>
      <c r="K66" s="183"/>
      <c r="L66" s="183"/>
      <c r="M66" s="183"/>
      <c r="N66" s="183"/>
      <c r="O66" s="9"/>
      <c r="P66" s="4"/>
      <c r="Q66" s="119"/>
      <c r="R66" s="119"/>
      <c r="S66" s="148"/>
    </row>
    <row r="67" spans="1:19" s="118" customFormat="1" x14ac:dyDescent="0.25">
      <c r="A67" s="17"/>
      <c r="B67" s="5"/>
      <c r="C67" s="119"/>
      <c r="D67" s="2"/>
      <c r="F67" s="2"/>
      <c r="G67" s="6"/>
      <c r="H67" s="119"/>
      <c r="I67" s="119"/>
      <c r="J67" s="2"/>
      <c r="K67" s="2"/>
      <c r="L67" s="2"/>
      <c r="M67" s="2"/>
      <c r="N67" s="119"/>
      <c r="O67" s="9">
        <v>11025</v>
      </c>
      <c r="P67" s="4">
        <v>3502.38</v>
      </c>
      <c r="Q67" s="119" t="s">
        <v>29</v>
      </c>
      <c r="R67" s="119" t="s">
        <v>20</v>
      </c>
      <c r="S67" s="148">
        <f>P67*O67/100</f>
        <v>386137.39500000002</v>
      </c>
    </row>
    <row r="68" spans="1:19" s="143" customFormat="1" x14ac:dyDescent="0.25">
      <c r="A68" s="17"/>
      <c r="B68" s="5"/>
      <c r="C68" s="144"/>
      <c r="D68" s="2"/>
      <c r="F68" s="2"/>
      <c r="G68" s="6"/>
      <c r="H68" s="144"/>
      <c r="I68" s="144"/>
      <c r="J68" s="2"/>
      <c r="K68" s="2"/>
      <c r="L68" s="2"/>
      <c r="M68" s="2"/>
      <c r="N68" s="144"/>
      <c r="O68" s="9"/>
      <c r="P68" s="4"/>
      <c r="Q68" s="144" t="s">
        <v>39</v>
      </c>
      <c r="R68" s="144" t="s">
        <v>20</v>
      </c>
      <c r="S68" s="150">
        <f>SUM(S14:S67)</f>
        <v>19210819.260450002</v>
      </c>
    </row>
    <row r="69" spans="1:19" ht="20.25" customHeight="1" x14ac:dyDescent="0.25">
      <c r="A69" s="189" t="s">
        <v>117</v>
      </c>
      <c r="B69" s="189"/>
      <c r="C69" s="189"/>
      <c r="D69" s="189"/>
      <c r="E69" s="189"/>
      <c r="F69" s="189"/>
      <c r="G69" s="189"/>
      <c r="H69" s="189"/>
      <c r="I69" s="189"/>
      <c r="J69" s="189"/>
      <c r="K69" s="189"/>
      <c r="L69" s="189"/>
      <c r="M69" s="189"/>
      <c r="N69" s="189"/>
      <c r="O69" s="189"/>
      <c r="P69" s="189"/>
      <c r="Q69" s="189"/>
      <c r="R69" s="189"/>
      <c r="S69" s="147"/>
    </row>
    <row r="70" spans="1:19" s="12" customFormat="1" ht="63.75" customHeight="1" x14ac:dyDescent="0.25">
      <c r="A70" s="17">
        <v>1</v>
      </c>
      <c r="B70" s="180" t="s">
        <v>118</v>
      </c>
      <c r="C70" s="180"/>
      <c r="D70" s="180"/>
      <c r="E70" s="180"/>
      <c r="F70" s="180"/>
      <c r="G70" s="180"/>
      <c r="H70" s="180"/>
      <c r="I70" s="180"/>
      <c r="J70" s="180"/>
      <c r="K70" s="180"/>
      <c r="L70" s="180"/>
      <c r="M70" s="180"/>
      <c r="N70" s="180"/>
      <c r="O70" s="8"/>
      <c r="P70" s="4"/>
      <c r="Q70" s="13"/>
      <c r="R70" s="13"/>
      <c r="S70" s="147"/>
    </row>
    <row r="71" spans="1:19" s="134" customFormat="1" ht="15.75" customHeight="1" x14ac:dyDescent="0.25">
      <c r="A71" s="17"/>
      <c r="B71" s="133"/>
      <c r="C71" s="133"/>
      <c r="D71" s="133"/>
      <c r="E71" s="133"/>
      <c r="F71" s="133"/>
      <c r="G71" s="133"/>
      <c r="H71" s="133"/>
      <c r="I71" s="133"/>
      <c r="J71" s="133"/>
      <c r="K71" s="133"/>
      <c r="L71" s="133"/>
      <c r="M71" s="133"/>
      <c r="N71" s="133"/>
      <c r="O71" s="8">
        <v>5564</v>
      </c>
      <c r="P71" s="4"/>
      <c r="Q71" s="135" t="s">
        <v>29</v>
      </c>
      <c r="R71" s="135" t="s">
        <v>20</v>
      </c>
      <c r="S71" s="148"/>
    </row>
    <row r="72" spans="1:19" s="12" customFormat="1" ht="48.75" customHeight="1" x14ac:dyDescent="0.25">
      <c r="A72" s="17">
        <v>2</v>
      </c>
      <c r="B72" s="180" t="s">
        <v>52</v>
      </c>
      <c r="C72" s="180"/>
      <c r="D72" s="180"/>
      <c r="E72" s="180"/>
      <c r="F72" s="180"/>
      <c r="G72" s="180"/>
      <c r="H72" s="180"/>
      <c r="I72" s="180"/>
      <c r="J72" s="180"/>
      <c r="K72" s="180"/>
      <c r="L72" s="180"/>
      <c r="M72" s="180"/>
      <c r="N72" s="180"/>
      <c r="O72" s="8"/>
      <c r="P72" s="4"/>
      <c r="Q72" s="13"/>
      <c r="R72" s="13"/>
      <c r="S72" s="148"/>
    </row>
    <row r="73" spans="1:19" s="12" customFormat="1" ht="18.75" customHeight="1" x14ac:dyDescent="0.25">
      <c r="A73" s="17"/>
      <c r="B73" s="5"/>
      <c r="C73" s="13"/>
      <c r="D73" s="2"/>
      <c r="F73" s="2"/>
      <c r="G73" s="6"/>
      <c r="H73" s="13"/>
      <c r="I73" s="13"/>
      <c r="J73" s="2"/>
      <c r="K73" s="2"/>
      <c r="L73" s="2"/>
      <c r="M73" s="2"/>
      <c r="N73" s="13"/>
      <c r="O73" s="9">
        <v>4202</v>
      </c>
      <c r="P73" s="4"/>
      <c r="Q73" s="13" t="s">
        <v>49</v>
      </c>
      <c r="R73" s="13" t="s">
        <v>20</v>
      </c>
      <c r="S73" s="158"/>
    </row>
    <row r="74" spans="1:19" s="12" customFormat="1" x14ac:dyDescent="0.25">
      <c r="A74" s="17"/>
      <c r="B74" s="5"/>
      <c r="C74" s="13"/>
      <c r="D74" s="2"/>
      <c r="F74" s="2"/>
      <c r="G74" s="6"/>
      <c r="H74" s="13"/>
      <c r="I74" s="13"/>
      <c r="J74" s="2"/>
      <c r="K74" s="2"/>
      <c r="L74" s="2"/>
      <c r="M74" s="2"/>
      <c r="N74" s="13"/>
      <c r="O74" s="9"/>
      <c r="P74" s="4"/>
      <c r="Q74" s="13" t="s">
        <v>39</v>
      </c>
      <c r="R74" s="13" t="s">
        <v>20</v>
      </c>
      <c r="S74" s="159"/>
    </row>
    <row r="75" spans="1:19" s="103" customFormat="1" ht="21" customHeight="1" x14ac:dyDescent="0.25">
      <c r="A75" s="17"/>
      <c r="B75" s="5"/>
      <c r="C75" s="105"/>
      <c r="D75" s="2"/>
      <c r="F75" s="2"/>
      <c r="G75" s="6"/>
      <c r="H75" s="105"/>
      <c r="I75" s="105"/>
      <c r="J75" s="2"/>
      <c r="K75" s="2"/>
      <c r="L75" s="2"/>
      <c r="M75" s="2"/>
      <c r="N75" s="105"/>
      <c r="O75" s="9"/>
      <c r="P75" s="4"/>
      <c r="Q75" s="105"/>
      <c r="R75" s="105"/>
      <c r="S75" s="148"/>
    </row>
    <row r="76" spans="1:19" s="105" customFormat="1" ht="12.75" customHeight="1" x14ac:dyDescent="0.25">
      <c r="A76" s="17"/>
      <c r="B76" s="184" t="s">
        <v>40</v>
      </c>
      <c r="C76" s="184"/>
      <c r="D76" s="184"/>
      <c r="E76" s="184"/>
      <c r="F76" s="184"/>
      <c r="G76" s="184"/>
      <c r="H76" s="184"/>
      <c r="I76" s="184"/>
      <c r="J76" s="184"/>
      <c r="K76" s="184"/>
      <c r="L76" s="184"/>
      <c r="M76" s="184"/>
      <c r="N76" s="184"/>
      <c r="O76" s="184"/>
      <c r="P76" s="184"/>
      <c r="Q76" s="184"/>
      <c r="R76" s="184"/>
      <c r="S76" s="184"/>
    </row>
    <row r="77" spans="1:19" s="105" customFormat="1" ht="16.5" customHeight="1" x14ac:dyDescent="0.25">
      <c r="A77" s="17"/>
      <c r="B77" s="185" t="s">
        <v>41</v>
      </c>
      <c r="C77" s="185"/>
      <c r="D77" s="185"/>
      <c r="E77" s="185"/>
      <c r="F77" s="185"/>
      <c r="G77" s="185"/>
      <c r="H77" s="185"/>
      <c r="I77" s="185"/>
      <c r="J77" s="185"/>
      <c r="K77" s="185"/>
      <c r="L77" s="185"/>
      <c r="M77" s="185"/>
      <c r="N77" s="185"/>
      <c r="O77" s="185"/>
      <c r="P77" s="185"/>
      <c r="Q77" s="185"/>
      <c r="R77" s="185"/>
      <c r="S77" s="185"/>
    </row>
    <row r="78" spans="1:19" s="103" customFormat="1" ht="17.25" customHeight="1" x14ac:dyDescent="0.25">
      <c r="A78" s="17"/>
      <c r="B78" s="42" t="s">
        <v>42</v>
      </c>
      <c r="C78" s="105"/>
      <c r="D78" s="2"/>
      <c r="F78" s="2"/>
      <c r="G78" s="6"/>
      <c r="H78" s="105"/>
      <c r="I78" s="105"/>
      <c r="J78" s="2"/>
      <c r="K78" s="2"/>
      <c r="L78" s="2"/>
      <c r="M78" s="2"/>
      <c r="N78" s="105"/>
      <c r="O78" s="9"/>
      <c r="P78" s="4"/>
      <c r="Q78" s="105"/>
      <c r="R78" s="105"/>
      <c r="S78" s="151"/>
    </row>
    <row r="79" spans="1:19" ht="33" customHeight="1" x14ac:dyDescent="0.25">
      <c r="A79" s="17"/>
      <c r="B79" s="47" t="s">
        <v>43</v>
      </c>
      <c r="C79" s="105"/>
      <c r="E79" s="186" t="s">
        <v>44</v>
      </c>
      <c r="F79" s="186"/>
      <c r="G79" s="186"/>
      <c r="H79" s="186"/>
      <c r="I79" s="186"/>
      <c r="J79" s="186"/>
      <c r="K79" s="186"/>
      <c r="L79" s="186"/>
      <c r="M79" s="186"/>
      <c r="N79" s="186"/>
      <c r="O79" s="186"/>
      <c r="P79" s="186"/>
      <c r="Q79" s="186"/>
      <c r="R79" s="186"/>
      <c r="S79" s="186"/>
    </row>
    <row r="80" spans="1:19" ht="24.75" customHeight="1" x14ac:dyDescent="0.25">
      <c r="A80" s="17"/>
      <c r="B80" s="47"/>
      <c r="C80" s="105"/>
      <c r="E80" s="104"/>
      <c r="F80" s="104"/>
      <c r="G80" s="104"/>
      <c r="H80" s="104"/>
      <c r="I80" s="104"/>
      <c r="J80" s="104"/>
      <c r="K80" s="104"/>
      <c r="L80" s="104"/>
      <c r="M80" s="104"/>
      <c r="N80" s="104"/>
      <c r="O80" s="104"/>
      <c r="P80" s="104"/>
      <c r="Q80" s="104"/>
      <c r="R80" s="104"/>
      <c r="S80" s="152"/>
    </row>
    <row r="81" spans="1:19" ht="15.75" x14ac:dyDescent="0.25">
      <c r="A81" s="17"/>
      <c r="B81" s="47"/>
      <c r="C81" s="105"/>
      <c r="E81" s="104"/>
      <c r="F81" s="104"/>
      <c r="G81" s="104"/>
      <c r="H81" s="104"/>
      <c r="I81" s="104"/>
      <c r="J81" s="104"/>
      <c r="K81" s="104"/>
      <c r="L81" s="104"/>
      <c r="M81" s="104"/>
      <c r="N81" s="104"/>
      <c r="O81" s="104"/>
      <c r="P81" s="104"/>
      <c r="Q81" s="104"/>
      <c r="R81" s="104"/>
      <c r="S81" s="152"/>
    </row>
    <row r="82" spans="1:19" x14ac:dyDescent="0.25">
      <c r="A82" s="105"/>
      <c r="B82" s="48" t="s">
        <v>45</v>
      </c>
      <c r="C82" s="105"/>
      <c r="E82" s="105"/>
      <c r="G82" s="105"/>
      <c r="H82" s="105"/>
      <c r="I82" s="105"/>
      <c r="N82" s="105"/>
      <c r="O82" s="70"/>
      <c r="P82" s="105"/>
      <c r="S82" s="153"/>
    </row>
    <row r="83" spans="1:19" x14ac:dyDescent="0.25">
      <c r="A83" s="105"/>
      <c r="C83" s="105"/>
      <c r="E83" s="105"/>
      <c r="G83" s="105"/>
      <c r="H83" s="105"/>
      <c r="I83" s="105"/>
      <c r="N83" s="105"/>
      <c r="O83" s="70"/>
      <c r="P83" s="105"/>
      <c r="S83" s="153"/>
    </row>
    <row r="84" spans="1:19" x14ac:dyDescent="0.25">
      <c r="A84" s="105"/>
      <c r="B84" s="1"/>
      <c r="C84" s="105"/>
      <c r="E84" s="105"/>
      <c r="G84" s="105"/>
      <c r="H84" s="105"/>
      <c r="I84" s="105"/>
      <c r="N84" s="105"/>
      <c r="O84" s="70"/>
      <c r="P84" s="105"/>
      <c r="S84" s="153"/>
    </row>
    <row r="86" spans="1:19" x14ac:dyDescent="0.25">
      <c r="B86" s="1"/>
    </row>
  </sheetData>
  <mergeCells count="33">
    <mergeCell ref="B66:N66"/>
    <mergeCell ref="B54:N54"/>
    <mergeCell ref="B56:N56"/>
    <mergeCell ref="B60:N60"/>
    <mergeCell ref="B64:N64"/>
    <mergeCell ref="B58:N58"/>
    <mergeCell ref="B70:N70"/>
    <mergeCell ref="A69:R69"/>
    <mergeCell ref="B76:S76"/>
    <mergeCell ref="B77:S77"/>
    <mergeCell ref="E79:S79"/>
    <mergeCell ref="B72:N72"/>
    <mergeCell ref="B25:N25"/>
    <mergeCell ref="B52:N52"/>
    <mergeCell ref="B27:N27"/>
    <mergeCell ref="B29:N29"/>
    <mergeCell ref="B33:N33"/>
    <mergeCell ref="B35:N35"/>
    <mergeCell ref="B37:N37"/>
    <mergeCell ref="B39:N39"/>
    <mergeCell ref="B41:N41"/>
    <mergeCell ref="B43:N43"/>
    <mergeCell ref="B31:N31"/>
    <mergeCell ref="B5:N5"/>
    <mergeCell ref="K7:L7"/>
    <mergeCell ref="B19:N19"/>
    <mergeCell ref="B21:N21"/>
    <mergeCell ref="B23:N23"/>
    <mergeCell ref="A1:S1"/>
    <mergeCell ref="A2:S2"/>
    <mergeCell ref="A3:J3"/>
    <mergeCell ref="B4:N4"/>
    <mergeCell ref="R4:S4"/>
  </mergeCells>
  <pageMargins left="0.25" right="0.25" top="0.33" bottom="0.55000000000000004" header="0.3" footer="0.3"/>
  <pageSetup paperSize="9" fitToHeight="4" orientation="portrait" horizontalDpi="200" verticalDpi="200" r:id="rId1"/>
  <headerFooter>
    <oddFooter>Page &amp;P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1"/>
  <sheetViews>
    <sheetView view="pageBreakPreview" zoomScale="130" zoomScaleNormal="140" zoomScaleSheetLayoutView="130" workbookViewId="0">
      <selection activeCell="G119" sqref="G119"/>
    </sheetView>
  </sheetViews>
  <sheetFormatPr defaultRowHeight="15" x14ac:dyDescent="0.25"/>
  <cols>
    <col min="1" max="1" width="4" style="13" customWidth="1"/>
    <col min="2" max="2" width="10.28515625" style="5" customWidth="1"/>
    <col min="3" max="3" width="3.5703125" style="13" customWidth="1"/>
    <col min="4" max="4" width="1.7109375" style="2" customWidth="1"/>
    <col min="5" max="5" width="7.28515625" style="13" customWidth="1"/>
    <col min="6" max="6" width="1.7109375" style="2" customWidth="1"/>
    <col min="7" max="7" width="7" style="13" customWidth="1"/>
    <col min="8" max="8" width="2" style="13" customWidth="1"/>
    <col min="9" max="9" width="6.140625" style="13" customWidth="1"/>
    <col min="10" max="10" width="1.85546875" style="2" customWidth="1"/>
    <col min="11" max="11" width="2.42578125" style="2" customWidth="1"/>
    <col min="12" max="12" width="3.5703125" style="2" customWidth="1"/>
    <col min="13" max="13" width="1.7109375" style="2" customWidth="1"/>
    <col min="14" max="14" width="12.5703125" style="13" customWidth="1"/>
    <col min="15" max="15" width="6.5703125" style="15" customWidth="1"/>
    <col min="16" max="16" width="9.140625" style="13" customWidth="1"/>
    <col min="17" max="17" width="6.5703125" style="2" bestFit="1" customWidth="1"/>
    <col min="18" max="18" width="4" style="2" customWidth="1"/>
    <col min="19" max="19" width="8.7109375" style="137" customWidth="1"/>
    <col min="20" max="16384" width="9.140625" style="1"/>
  </cols>
  <sheetData>
    <row r="1" spans="1:19" ht="24.75" customHeight="1" x14ac:dyDescent="0.25">
      <c r="A1" s="172" t="s">
        <v>4</v>
      </c>
      <c r="B1" s="172"/>
      <c r="C1" s="172"/>
      <c r="D1" s="172"/>
      <c r="E1" s="172"/>
      <c r="F1" s="172"/>
      <c r="G1" s="172"/>
      <c r="H1" s="172"/>
      <c r="I1" s="172"/>
      <c r="J1" s="172"/>
      <c r="K1" s="172"/>
      <c r="L1" s="172"/>
      <c r="M1" s="172"/>
      <c r="N1" s="172"/>
      <c r="O1" s="172"/>
      <c r="P1" s="172"/>
      <c r="Q1" s="172"/>
      <c r="R1" s="172"/>
      <c r="S1" s="172"/>
    </row>
    <row r="2" spans="1:19" ht="54" customHeight="1" x14ac:dyDescent="0.25">
      <c r="A2" s="173" t="s">
        <v>123</v>
      </c>
      <c r="B2" s="173"/>
      <c r="C2" s="173"/>
      <c r="D2" s="173"/>
      <c r="E2" s="173"/>
      <c r="F2" s="173"/>
      <c r="G2" s="173"/>
      <c r="H2" s="173"/>
      <c r="I2" s="173"/>
      <c r="J2" s="173"/>
      <c r="K2" s="173"/>
      <c r="L2" s="173"/>
      <c r="M2" s="173"/>
      <c r="N2" s="173"/>
      <c r="O2" s="173"/>
      <c r="P2" s="173"/>
      <c r="Q2" s="173"/>
      <c r="R2" s="173"/>
      <c r="S2" s="173"/>
    </row>
    <row r="3" spans="1:19" ht="15.75" customHeight="1" thickBot="1" x14ac:dyDescent="0.3">
      <c r="A3" s="193" t="s">
        <v>72</v>
      </c>
      <c r="B3" s="193"/>
      <c r="C3" s="193"/>
      <c r="D3" s="193"/>
      <c r="E3" s="193"/>
      <c r="F3" s="193"/>
      <c r="G3" s="193"/>
      <c r="H3" s="193"/>
      <c r="I3" s="193"/>
      <c r="J3" s="193"/>
      <c r="K3" s="193"/>
      <c r="L3" s="193"/>
      <c r="M3" s="193"/>
      <c r="N3" s="193"/>
      <c r="O3" s="193"/>
      <c r="P3" s="193"/>
      <c r="Q3" s="18"/>
      <c r="R3" s="18"/>
      <c r="S3" s="18"/>
    </row>
    <row r="4" spans="1:19" s="12" customFormat="1" ht="17.25" customHeight="1" thickBot="1" x14ac:dyDescent="0.3">
      <c r="A4" s="52" t="s">
        <v>6</v>
      </c>
      <c r="B4" s="194" t="s">
        <v>7</v>
      </c>
      <c r="C4" s="195"/>
      <c r="D4" s="195"/>
      <c r="E4" s="195"/>
      <c r="F4" s="195"/>
      <c r="G4" s="195"/>
      <c r="H4" s="195"/>
      <c r="I4" s="195"/>
      <c r="J4" s="195"/>
      <c r="K4" s="195"/>
      <c r="L4" s="195"/>
      <c r="M4" s="195"/>
      <c r="N4" s="196"/>
      <c r="O4" s="53" t="s">
        <v>8</v>
      </c>
      <c r="P4" s="52" t="s">
        <v>9</v>
      </c>
      <c r="Q4" s="52" t="s">
        <v>10</v>
      </c>
      <c r="R4" s="178" t="s">
        <v>11</v>
      </c>
      <c r="S4" s="179"/>
    </row>
    <row r="5" spans="1:19" s="13" customFormat="1" ht="87.75" customHeight="1" x14ac:dyDescent="0.25">
      <c r="A5" s="17">
        <v>1</v>
      </c>
      <c r="B5" s="171" t="s">
        <v>73</v>
      </c>
      <c r="C5" s="171"/>
      <c r="D5" s="171"/>
      <c r="E5" s="171"/>
      <c r="F5" s="171"/>
      <c r="G5" s="171"/>
      <c r="H5" s="171"/>
      <c r="I5" s="171"/>
      <c r="J5" s="171"/>
      <c r="K5" s="171"/>
      <c r="L5" s="171"/>
      <c r="M5" s="171"/>
      <c r="N5" s="171"/>
      <c r="O5" s="23"/>
      <c r="Q5" s="2"/>
      <c r="R5" s="2"/>
      <c r="S5" s="137"/>
    </row>
    <row r="6" spans="1:19" s="13" customFormat="1" ht="16.5" hidden="1" customHeight="1" x14ac:dyDescent="0.25">
      <c r="A6" s="17"/>
      <c r="B6" s="54"/>
      <c r="C6" s="55">
        <v>2</v>
      </c>
      <c r="D6" s="56" t="s">
        <v>13</v>
      </c>
      <c r="E6" s="57">
        <v>25.75</v>
      </c>
      <c r="F6" s="58" t="s">
        <v>13</v>
      </c>
      <c r="G6" s="59">
        <v>0.375</v>
      </c>
      <c r="H6" s="56" t="s">
        <v>13</v>
      </c>
      <c r="I6" s="60">
        <v>0.25</v>
      </c>
      <c r="J6" s="56"/>
      <c r="K6" s="61"/>
      <c r="M6" s="62">
        <f>I6*G6*E6*C6</f>
        <v>4.828125</v>
      </c>
      <c r="N6" s="63" t="s">
        <v>14</v>
      </c>
      <c r="O6" s="4">
        <v>4.82</v>
      </c>
      <c r="P6" s="34" t="s">
        <v>15</v>
      </c>
      <c r="Q6" s="2"/>
      <c r="R6" s="2"/>
      <c r="S6" s="137"/>
    </row>
    <row r="7" spans="1:19" s="13" customFormat="1" ht="16.5" hidden="1" customHeight="1" x14ac:dyDescent="0.25">
      <c r="A7" s="17"/>
      <c r="B7" s="54"/>
      <c r="C7" s="55">
        <v>1</v>
      </c>
      <c r="D7" s="58" t="s">
        <v>16</v>
      </c>
      <c r="E7" s="64">
        <v>100</v>
      </c>
      <c r="F7" s="58" t="s">
        <v>17</v>
      </c>
      <c r="G7" s="64">
        <v>50</v>
      </c>
      <c r="H7" s="56" t="s">
        <v>18</v>
      </c>
      <c r="I7" s="13">
        <v>0.375</v>
      </c>
      <c r="J7" s="13" t="s">
        <v>13</v>
      </c>
      <c r="K7" s="192">
        <v>0.25</v>
      </c>
      <c r="L7" s="192"/>
      <c r="M7" s="62"/>
      <c r="N7" s="63" t="s">
        <v>14</v>
      </c>
      <c r="O7" s="4">
        <f>(E7+G7)*I7*K7</f>
        <v>14.0625</v>
      </c>
      <c r="P7" s="34" t="s">
        <v>15</v>
      </c>
      <c r="Q7" s="2"/>
      <c r="R7" s="2"/>
      <c r="S7" s="137"/>
    </row>
    <row r="8" spans="1:19" s="13" customFormat="1" ht="16.5" hidden="1" customHeight="1" x14ac:dyDescent="0.25">
      <c r="A8" s="17"/>
      <c r="B8" s="65"/>
      <c r="C8" s="55">
        <v>2</v>
      </c>
      <c r="D8" s="56" t="s">
        <v>13</v>
      </c>
      <c r="E8" s="64">
        <v>41</v>
      </c>
      <c r="F8" s="58" t="s">
        <v>13</v>
      </c>
      <c r="G8" s="59">
        <v>0.375</v>
      </c>
      <c r="H8" s="56" t="s">
        <v>13</v>
      </c>
      <c r="I8" s="60">
        <v>0.25</v>
      </c>
      <c r="J8" s="56"/>
      <c r="K8" s="61"/>
      <c r="M8" s="62">
        <f t="shared" ref="M8:M16" si="0">I8*G8*E8*C8</f>
        <v>7.6875</v>
      </c>
      <c r="N8" s="63" t="s">
        <v>14</v>
      </c>
      <c r="O8" s="4">
        <v>7.68</v>
      </c>
      <c r="P8" s="34" t="s">
        <v>15</v>
      </c>
      <c r="Q8" s="2"/>
      <c r="R8" s="2"/>
      <c r="S8" s="137"/>
    </row>
    <row r="9" spans="1:19" s="13" customFormat="1" ht="16.5" hidden="1" customHeight="1" x14ac:dyDescent="0.25">
      <c r="A9" s="17"/>
      <c r="B9" s="65"/>
      <c r="C9" s="55">
        <v>1</v>
      </c>
      <c r="D9" s="56" t="s">
        <v>13</v>
      </c>
      <c r="E9" s="64">
        <v>50</v>
      </c>
      <c r="F9" s="58" t="s">
        <v>13</v>
      </c>
      <c r="G9" s="59">
        <v>0.375</v>
      </c>
      <c r="H9" s="56" t="s">
        <v>13</v>
      </c>
      <c r="I9" s="60">
        <v>0.25</v>
      </c>
      <c r="J9" s="56"/>
      <c r="K9" s="61"/>
      <c r="M9" s="62">
        <f t="shared" si="0"/>
        <v>4.6875</v>
      </c>
      <c r="N9" s="63" t="s">
        <v>14</v>
      </c>
      <c r="O9" s="4">
        <v>4.68</v>
      </c>
      <c r="P9" s="34" t="s">
        <v>15</v>
      </c>
      <c r="Q9" s="2"/>
      <c r="R9" s="2"/>
      <c r="S9" s="137"/>
    </row>
    <row r="10" spans="1:19" s="13" customFormat="1" ht="16.5" hidden="1" customHeight="1" x14ac:dyDescent="0.25">
      <c r="A10" s="17"/>
      <c r="B10" s="65"/>
      <c r="C10" s="55">
        <v>2</v>
      </c>
      <c r="D10" s="56" t="s">
        <v>13</v>
      </c>
      <c r="E10" s="64">
        <v>85</v>
      </c>
      <c r="F10" s="58" t="s">
        <v>13</v>
      </c>
      <c r="G10" s="59">
        <v>0.375</v>
      </c>
      <c r="H10" s="56" t="s">
        <v>13</v>
      </c>
      <c r="I10" s="60">
        <v>0.25</v>
      </c>
      <c r="J10" s="56"/>
      <c r="K10" s="61"/>
      <c r="M10" s="62">
        <f t="shared" si="0"/>
        <v>15.9375</v>
      </c>
      <c r="N10" s="63" t="s">
        <v>14</v>
      </c>
      <c r="O10" s="4">
        <v>15.93</v>
      </c>
      <c r="P10" s="34" t="s">
        <v>15</v>
      </c>
      <c r="Q10" s="2"/>
      <c r="R10" s="2"/>
      <c r="S10" s="137"/>
    </row>
    <row r="11" spans="1:19" s="13" customFormat="1" ht="16.5" hidden="1" customHeight="1" x14ac:dyDescent="0.25">
      <c r="A11" s="17"/>
      <c r="B11" s="65"/>
      <c r="C11" s="55">
        <v>2</v>
      </c>
      <c r="D11" s="56" t="s">
        <v>13</v>
      </c>
      <c r="E11" s="64">
        <v>49</v>
      </c>
      <c r="F11" s="58" t="s">
        <v>13</v>
      </c>
      <c r="G11" s="59">
        <v>0.375</v>
      </c>
      <c r="H11" s="56" t="s">
        <v>13</v>
      </c>
      <c r="I11" s="60">
        <v>0.5</v>
      </c>
      <c r="J11" s="56"/>
      <c r="K11" s="61"/>
      <c r="M11" s="62">
        <f t="shared" si="0"/>
        <v>18.375</v>
      </c>
      <c r="N11" s="63" t="s">
        <v>14</v>
      </c>
      <c r="O11" s="4">
        <v>18.37</v>
      </c>
      <c r="P11" s="34" t="s">
        <v>15</v>
      </c>
      <c r="Q11" s="2"/>
      <c r="R11" s="2"/>
      <c r="S11" s="137"/>
    </row>
    <row r="12" spans="1:19" s="13" customFormat="1" ht="16.5" hidden="1" customHeight="1" x14ac:dyDescent="0.25">
      <c r="A12" s="17"/>
      <c r="B12" s="65"/>
      <c r="C12" s="55">
        <v>2</v>
      </c>
      <c r="D12" s="56" t="s">
        <v>13</v>
      </c>
      <c r="E12" s="57">
        <v>20.75</v>
      </c>
      <c r="F12" s="58" t="s">
        <v>13</v>
      </c>
      <c r="G12" s="59">
        <v>0.75</v>
      </c>
      <c r="H12" s="56" t="s">
        <v>13</v>
      </c>
      <c r="I12" s="60">
        <v>0.75</v>
      </c>
      <c r="J12" s="56"/>
      <c r="K12" s="61"/>
      <c r="M12" s="62">
        <f t="shared" si="0"/>
        <v>23.34375</v>
      </c>
      <c r="N12" s="63" t="s">
        <v>14</v>
      </c>
      <c r="O12" s="4">
        <f>C12*E12*G12*I12</f>
        <v>23.34375</v>
      </c>
      <c r="P12" s="34" t="s">
        <v>15</v>
      </c>
      <c r="Q12" s="2"/>
      <c r="R12" s="2"/>
      <c r="S12" s="137"/>
    </row>
    <row r="13" spans="1:19" s="13" customFormat="1" ht="16.5" hidden="1" customHeight="1" x14ac:dyDescent="0.25">
      <c r="A13" s="17"/>
      <c r="B13" s="65"/>
      <c r="C13" s="55">
        <v>1</v>
      </c>
      <c r="D13" s="56" t="s">
        <v>13</v>
      </c>
      <c r="E13" s="57">
        <v>17.5</v>
      </c>
      <c r="F13" s="58" t="s">
        <v>13</v>
      </c>
      <c r="G13" s="59">
        <v>0.375</v>
      </c>
      <c r="H13" s="56" t="s">
        <v>13</v>
      </c>
      <c r="I13" s="60">
        <v>0.5</v>
      </c>
      <c r="J13" s="56"/>
      <c r="K13" s="61"/>
      <c r="M13" s="62">
        <f t="shared" si="0"/>
        <v>3.28125</v>
      </c>
      <c r="N13" s="63" t="s">
        <v>14</v>
      </c>
      <c r="O13" s="4">
        <f>C13*E13*G13*I13</f>
        <v>3.28125</v>
      </c>
      <c r="P13" s="34" t="s">
        <v>15</v>
      </c>
      <c r="Q13" s="2"/>
      <c r="R13" s="2"/>
      <c r="S13" s="137"/>
    </row>
    <row r="14" spans="1:19" s="13" customFormat="1" ht="16.5" hidden="1" customHeight="1" x14ac:dyDescent="0.25">
      <c r="A14" s="17"/>
      <c r="B14" s="65"/>
      <c r="C14" s="55">
        <v>1</v>
      </c>
      <c r="D14" s="56" t="s">
        <v>13</v>
      </c>
      <c r="E14" s="57">
        <v>17.5</v>
      </c>
      <c r="F14" s="58" t="s">
        <v>13</v>
      </c>
      <c r="G14" s="59">
        <v>0.375</v>
      </c>
      <c r="H14" s="56" t="s">
        <v>13</v>
      </c>
      <c r="I14" s="60">
        <v>0.75</v>
      </c>
      <c r="J14" s="56"/>
      <c r="K14" s="61"/>
      <c r="M14" s="62">
        <f t="shared" si="0"/>
        <v>4.921875</v>
      </c>
      <c r="N14" s="63" t="s">
        <v>14</v>
      </c>
      <c r="O14" s="4">
        <f>C14*E14*G14*I14</f>
        <v>4.921875</v>
      </c>
      <c r="P14" s="34" t="s">
        <v>15</v>
      </c>
      <c r="Q14" s="2"/>
      <c r="R14" s="2"/>
      <c r="S14" s="137"/>
    </row>
    <row r="15" spans="1:19" s="13" customFormat="1" ht="16.5" hidden="1" customHeight="1" x14ac:dyDescent="0.25">
      <c r="A15" s="17"/>
      <c r="B15" s="65"/>
      <c r="C15" s="55">
        <v>1</v>
      </c>
      <c r="D15" s="56" t="s">
        <v>13</v>
      </c>
      <c r="E15" s="64">
        <v>53</v>
      </c>
      <c r="F15" s="58" t="s">
        <v>13</v>
      </c>
      <c r="G15" s="59">
        <v>0.375</v>
      </c>
      <c r="H15" s="56" t="s">
        <v>13</v>
      </c>
      <c r="I15" s="60">
        <v>0.75</v>
      </c>
      <c r="J15" s="56"/>
      <c r="K15" s="61"/>
      <c r="M15" s="62">
        <f t="shared" si="0"/>
        <v>14.90625</v>
      </c>
      <c r="N15" s="63" t="s">
        <v>14</v>
      </c>
      <c r="O15" s="4">
        <v>14.9</v>
      </c>
      <c r="P15" s="34" t="s">
        <v>15</v>
      </c>
      <c r="Q15" s="2"/>
      <c r="R15" s="2"/>
      <c r="S15" s="137"/>
    </row>
    <row r="16" spans="1:19" s="13" customFormat="1" ht="16.5" hidden="1" customHeight="1" x14ac:dyDescent="0.25">
      <c r="A16" s="17"/>
      <c r="B16" s="65"/>
      <c r="C16" s="55">
        <v>1</v>
      </c>
      <c r="D16" s="56" t="s">
        <v>13</v>
      </c>
      <c r="E16" s="64">
        <v>81</v>
      </c>
      <c r="F16" s="58" t="s">
        <v>13</v>
      </c>
      <c r="G16" s="59">
        <v>0.375</v>
      </c>
      <c r="H16" s="56" t="s">
        <v>13</v>
      </c>
      <c r="I16" s="60">
        <v>0.25</v>
      </c>
      <c r="J16" s="56"/>
      <c r="K16" s="61"/>
      <c r="M16" s="62">
        <f t="shared" si="0"/>
        <v>7.59375</v>
      </c>
      <c r="N16" s="63" t="s">
        <v>14</v>
      </c>
      <c r="O16" s="37">
        <f>C16*E16*G16*I16</f>
        <v>7.59375</v>
      </c>
      <c r="P16" s="34" t="s">
        <v>15</v>
      </c>
      <c r="Q16" s="2"/>
      <c r="R16" s="2"/>
      <c r="S16" s="137"/>
    </row>
    <row r="17" spans="1:19" s="13" customFormat="1" ht="13.5" customHeight="1" x14ac:dyDescent="0.25">
      <c r="A17" s="17"/>
      <c r="B17" s="10"/>
      <c r="D17" s="2"/>
      <c r="F17" s="2"/>
      <c r="J17" s="2"/>
      <c r="K17" s="2"/>
      <c r="L17" s="2"/>
      <c r="M17" s="2"/>
      <c r="O17" s="9">
        <v>30</v>
      </c>
      <c r="P17" s="4">
        <v>5728.8</v>
      </c>
      <c r="Q17" s="13" t="s">
        <v>74</v>
      </c>
      <c r="R17" s="13" t="s">
        <v>20</v>
      </c>
      <c r="S17" s="137">
        <f>O17*P17</f>
        <v>171864</v>
      </c>
    </row>
    <row r="18" spans="1:19" s="13" customFormat="1" ht="124.5" customHeight="1" x14ac:dyDescent="0.25">
      <c r="A18" s="17">
        <v>2</v>
      </c>
      <c r="B18" s="191" t="s">
        <v>75</v>
      </c>
      <c r="C18" s="191"/>
      <c r="D18" s="191"/>
      <c r="E18" s="191"/>
      <c r="F18" s="191"/>
      <c r="G18" s="191"/>
      <c r="H18" s="191"/>
      <c r="I18" s="191"/>
      <c r="J18" s="191"/>
      <c r="K18" s="191"/>
      <c r="L18" s="191"/>
      <c r="M18" s="191"/>
      <c r="N18" s="191"/>
      <c r="O18" s="15"/>
      <c r="P18" s="4"/>
      <c r="S18" s="137"/>
    </row>
    <row r="19" spans="1:19" s="13" customFormat="1" ht="15.75" hidden="1" x14ac:dyDescent="0.25">
      <c r="A19" s="17"/>
      <c r="B19" s="16"/>
      <c r="C19" s="55">
        <v>2</v>
      </c>
      <c r="D19" s="56" t="s">
        <v>13</v>
      </c>
      <c r="E19" s="57">
        <v>25.71</v>
      </c>
      <c r="F19" s="58" t="s">
        <v>13</v>
      </c>
      <c r="G19" s="57">
        <v>1</v>
      </c>
      <c r="H19" s="58"/>
      <c r="I19" s="57"/>
      <c r="J19" s="56"/>
      <c r="K19" s="66"/>
      <c r="L19" s="67"/>
      <c r="M19" s="68"/>
      <c r="N19" s="63" t="s">
        <v>14</v>
      </c>
      <c r="O19" s="4">
        <f>C19*E19*G19</f>
        <v>51.42</v>
      </c>
      <c r="P19" s="34" t="s">
        <v>22</v>
      </c>
      <c r="S19" s="137"/>
    </row>
    <row r="20" spans="1:19" s="13" customFormat="1" ht="15.75" hidden="1" customHeight="1" x14ac:dyDescent="0.25">
      <c r="A20" s="17"/>
      <c r="B20" s="16"/>
      <c r="C20" s="55">
        <v>1</v>
      </c>
      <c r="D20" s="58" t="s">
        <v>16</v>
      </c>
      <c r="E20" s="64">
        <v>100</v>
      </c>
      <c r="F20" s="58" t="s">
        <v>17</v>
      </c>
      <c r="G20" s="64">
        <v>50</v>
      </c>
      <c r="H20" s="56" t="s">
        <v>18</v>
      </c>
      <c r="I20" s="13">
        <v>0.75</v>
      </c>
      <c r="K20" s="192"/>
      <c r="L20" s="192"/>
      <c r="M20" s="62"/>
      <c r="N20" s="63" t="s">
        <v>14</v>
      </c>
      <c r="O20" s="4">
        <f>(E20+G20)*I20</f>
        <v>112.5</v>
      </c>
      <c r="P20" s="34" t="s">
        <v>22</v>
      </c>
      <c r="S20" s="137"/>
    </row>
    <row r="21" spans="1:19" s="13" customFormat="1" ht="15.75" hidden="1" customHeight="1" x14ac:dyDescent="0.25">
      <c r="A21" s="17"/>
      <c r="B21" s="16"/>
      <c r="C21" s="55">
        <v>2</v>
      </c>
      <c r="D21" s="56" t="s">
        <v>13</v>
      </c>
      <c r="E21" s="64">
        <v>41</v>
      </c>
      <c r="F21" s="58" t="s">
        <v>13</v>
      </c>
      <c r="G21" s="57">
        <v>0.75</v>
      </c>
      <c r="H21" s="58"/>
      <c r="I21" s="57"/>
      <c r="J21" s="56"/>
      <c r="K21" s="66"/>
      <c r="L21" s="67"/>
      <c r="M21" s="68"/>
      <c r="N21" s="63" t="s">
        <v>14</v>
      </c>
      <c r="O21" s="4">
        <f t="shared" ref="O21:O29" si="1">C21*E21*G21</f>
        <v>61.5</v>
      </c>
      <c r="P21" s="34" t="s">
        <v>22</v>
      </c>
      <c r="Q21" s="182"/>
      <c r="R21" s="182"/>
      <c r="S21" s="182"/>
    </row>
    <row r="22" spans="1:19" s="13" customFormat="1" ht="15.75" hidden="1" customHeight="1" x14ac:dyDescent="0.25">
      <c r="A22" s="17"/>
      <c r="B22" s="16"/>
      <c r="C22" s="55">
        <v>1</v>
      </c>
      <c r="D22" s="56" t="s">
        <v>13</v>
      </c>
      <c r="E22" s="64">
        <v>50</v>
      </c>
      <c r="F22" s="58" t="s">
        <v>13</v>
      </c>
      <c r="G22" s="57">
        <v>0.75</v>
      </c>
      <c r="H22" s="58"/>
      <c r="I22" s="57"/>
      <c r="J22" s="56"/>
      <c r="K22" s="66"/>
      <c r="L22" s="67"/>
      <c r="M22" s="68"/>
      <c r="N22" s="63" t="s">
        <v>14</v>
      </c>
      <c r="O22" s="4">
        <f t="shared" si="1"/>
        <v>37.5</v>
      </c>
      <c r="P22" s="34" t="s">
        <v>22</v>
      </c>
      <c r="S22" s="137"/>
    </row>
    <row r="23" spans="1:19" s="13" customFormat="1" ht="15.75" hidden="1" customHeight="1" x14ac:dyDescent="0.25">
      <c r="A23" s="17"/>
      <c r="B23" s="16"/>
      <c r="C23" s="55">
        <v>2</v>
      </c>
      <c r="D23" s="56" t="s">
        <v>13</v>
      </c>
      <c r="E23" s="64">
        <v>85</v>
      </c>
      <c r="F23" s="58" t="s">
        <v>13</v>
      </c>
      <c r="G23" s="57">
        <v>0.75</v>
      </c>
      <c r="H23" s="58"/>
      <c r="I23" s="57"/>
      <c r="J23" s="56"/>
      <c r="K23" s="66"/>
      <c r="L23" s="67"/>
      <c r="M23" s="68"/>
      <c r="N23" s="63" t="s">
        <v>14</v>
      </c>
      <c r="O23" s="4">
        <f t="shared" si="1"/>
        <v>127.5</v>
      </c>
      <c r="P23" s="34" t="s">
        <v>22</v>
      </c>
      <c r="S23" s="137"/>
    </row>
    <row r="24" spans="1:19" s="13" customFormat="1" ht="15.75" hidden="1" customHeight="1" x14ac:dyDescent="0.25">
      <c r="A24" s="17"/>
      <c r="B24" s="16"/>
      <c r="C24" s="55">
        <v>2</v>
      </c>
      <c r="D24" s="56" t="s">
        <v>13</v>
      </c>
      <c r="E24" s="64">
        <v>49</v>
      </c>
      <c r="F24" s="58" t="s">
        <v>13</v>
      </c>
      <c r="G24" s="57">
        <v>0.75</v>
      </c>
      <c r="H24" s="58"/>
      <c r="I24" s="57"/>
      <c r="J24" s="56"/>
      <c r="K24" s="66"/>
      <c r="L24" s="67"/>
      <c r="M24" s="68"/>
      <c r="N24" s="63" t="s">
        <v>14</v>
      </c>
      <c r="O24" s="4">
        <f t="shared" si="1"/>
        <v>73.5</v>
      </c>
      <c r="P24" s="34" t="s">
        <v>22</v>
      </c>
      <c r="S24" s="137"/>
    </row>
    <row r="25" spans="1:19" s="13" customFormat="1" ht="15.75" hidden="1" customHeight="1" x14ac:dyDescent="0.25">
      <c r="A25" s="17"/>
      <c r="B25" s="16"/>
      <c r="C25" s="55">
        <v>2</v>
      </c>
      <c r="D25" s="56" t="s">
        <v>13</v>
      </c>
      <c r="E25" s="57">
        <v>20.75</v>
      </c>
      <c r="F25" s="58" t="s">
        <v>13</v>
      </c>
      <c r="G25" s="57">
        <v>1.25</v>
      </c>
      <c r="H25" s="58"/>
      <c r="I25" s="57"/>
      <c r="J25" s="56"/>
      <c r="K25" s="66"/>
      <c r="L25" s="67"/>
      <c r="M25" s="68"/>
      <c r="N25" s="63" t="s">
        <v>14</v>
      </c>
      <c r="O25" s="4">
        <f t="shared" si="1"/>
        <v>51.875</v>
      </c>
      <c r="P25" s="34" t="s">
        <v>22</v>
      </c>
      <c r="S25" s="137"/>
    </row>
    <row r="26" spans="1:19" s="13" customFormat="1" ht="15.75" hidden="1" customHeight="1" x14ac:dyDescent="0.25">
      <c r="A26" s="17"/>
      <c r="B26" s="16"/>
      <c r="C26" s="55">
        <v>1</v>
      </c>
      <c r="D26" s="56" t="s">
        <v>13</v>
      </c>
      <c r="E26" s="57">
        <v>17.5</v>
      </c>
      <c r="F26" s="58" t="s">
        <v>13</v>
      </c>
      <c r="G26" s="57">
        <v>1</v>
      </c>
      <c r="H26" s="58"/>
      <c r="I26" s="57"/>
      <c r="J26" s="56"/>
      <c r="K26" s="66"/>
      <c r="L26" s="67"/>
      <c r="M26" s="68"/>
      <c r="N26" s="63" t="s">
        <v>14</v>
      </c>
      <c r="O26" s="4">
        <f t="shared" si="1"/>
        <v>17.5</v>
      </c>
      <c r="P26" s="34" t="s">
        <v>22</v>
      </c>
      <c r="S26" s="137"/>
    </row>
    <row r="27" spans="1:19" s="13" customFormat="1" ht="15.75" hidden="1" customHeight="1" x14ac:dyDescent="0.25">
      <c r="A27" s="17"/>
      <c r="B27" s="16"/>
      <c r="C27" s="55">
        <v>1</v>
      </c>
      <c r="D27" s="56" t="s">
        <v>13</v>
      </c>
      <c r="E27" s="57">
        <v>17.5</v>
      </c>
      <c r="F27" s="58" t="s">
        <v>13</v>
      </c>
      <c r="G27" s="57">
        <v>1.25</v>
      </c>
      <c r="H27" s="58"/>
      <c r="I27" s="57"/>
      <c r="J27" s="56"/>
      <c r="K27" s="66"/>
      <c r="L27" s="67"/>
      <c r="M27" s="68"/>
      <c r="N27" s="63" t="s">
        <v>14</v>
      </c>
      <c r="O27" s="4">
        <f t="shared" si="1"/>
        <v>21.875</v>
      </c>
      <c r="P27" s="34" t="s">
        <v>22</v>
      </c>
      <c r="S27" s="137"/>
    </row>
    <row r="28" spans="1:19" s="13" customFormat="1" ht="15.75" hidden="1" customHeight="1" x14ac:dyDescent="0.25">
      <c r="A28" s="17"/>
      <c r="B28" s="16"/>
      <c r="C28" s="55">
        <v>1</v>
      </c>
      <c r="D28" s="56" t="s">
        <v>13</v>
      </c>
      <c r="E28" s="64">
        <v>53</v>
      </c>
      <c r="F28" s="58" t="s">
        <v>13</v>
      </c>
      <c r="G28" s="57">
        <v>1.25</v>
      </c>
      <c r="H28" s="58"/>
      <c r="I28" s="57"/>
      <c r="J28" s="56"/>
      <c r="K28" s="66"/>
      <c r="L28" s="67"/>
      <c r="M28" s="68"/>
      <c r="N28" s="63" t="s">
        <v>14</v>
      </c>
      <c r="O28" s="4">
        <f t="shared" si="1"/>
        <v>66.25</v>
      </c>
      <c r="P28" s="34" t="s">
        <v>22</v>
      </c>
      <c r="S28" s="137"/>
    </row>
    <row r="29" spans="1:19" s="13" customFormat="1" ht="15.75" hidden="1" customHeight="1" x14ac:dyDescent="0.25">
      <c r="A29" s="17"/>
      <c r="B29" s="16"/>
      <c r="C29" s="55">
        <v>1</v>
      </c>
      <c r="D29" s="56" t="s">
        <v>13</v>
      </c>
      <c r="E29" s="64">
        <v>83</v>
      </c>
      <c r="F29" s="58" t="s">
        <v>13</v>
      </c>
      <c r="G29" s="57">
        <v>0.75</v>
      </c>
      <c r="H29" s="58"/>
      <c r="I29" s="57"/>
      <c r="J29" s="56"/>
      <c r="K29" s="66"/>
      <c r="L29" s="67"/>
      <c r="M29" s="68"/>
      <c r="N29" s="63" t="s">
        <v>14</v>
      </c>
      <c r="O29" s="37">
        <f t="shared" si="1"/>
        <v>62.25</v>
      </c>
      <c r="P29" s="34" t="s">
        <v>22</v>
      </c>
      <c r="S29" s="137"/>
    </row>
    <row r="30" spans="1:19" s="13" customFormat="1" ht="12.75" customHeight="1" x14ac:dyDescent="0.25">
      <c r="A30" s="17"/>
      <c r="B30" s="10"/>
      <c r="D30" s="2"/>
      <c r="F30" s="2"/>
      <c r="G30" s="15"/>
      <c r="H30" s="2"/>
      <c r="I30" s="15"/>
      <c r="J30" s="2"/>
      <c r="K30" s="2"/>
      <c r="L30" s="2"/>
      <c r="M30" s="2"/>
      <c r="O30" s="9">
        <v>16</v>
      </c>
      <c r="P30" s="4">
        <v>11477.4</v>
      </c>
      <c r="Q30" s="13" t="s">
        <v>74</v>
      </c>
      <c r="R30" s="13" t="s">
        <v>20</v>
      </c>
      <c r="S30" s="137">
        <f>O30*P30</f>
        <v>183638.39999999999</v>
      </c>
    </row>
    <row r="31" spans="1:19" s="13" customFormat="1" ht="105.75" customHeight="1" x14ac:dyDescent="0.25">
      <c r="A31" s="17">
        <v>3</v>
      </c>
      <c r="B31" s="191" t="s">
        <v>76</v>
      </c>
      <c r="C31" s="191"/>
      <c r="D31" s="191"/>
      <c r="E31" s="191"/>
      <c r="F31" s="191"/>
      <c r="G31" s="191"/>
      <c r="H31" s="191"/>
      <c r="I31" s="191"/>
      <c r="J31" s="191"/>
      <c r="K31" s="191"/>
      <c r="L31" s="191"/>
      <c r="M31" s="191"/>
      <c r="N31" s="191"/>
      <c r="O31" s="8"/>
      <c r="P31" s="4"/>
      <c r="S31" s="138"/>
    </row>
    <row r="32" spans="1:19" s="13" customFormat="1" ht="14.25" customHeight="1" x14ac:dyDescent="0.25">
      <c r="A32" s="17"/>
      <c r="B32" s="10"/>
      <c r="D32" s="2"/>
      <c r="F32" s="2"/>
      <c r="G32" s="6"/>
      <c r="J32" s="2"/>
      <c r="K32" s="2"/>
      <c r="L32" s="2"/>
      <c r="M32" s="2"/>
      <c r="O32" s="9">
        <v>47</v>
      </c>
      <c r="P32" s="4">
        <v>4928</v>
      </c>
      <c r="Q32" s="13" t="s">
        <v>74</v>
      </c>
      <c r="R32" s="13" t="s">
        <v>20</v>
      </c>
      <c r="S32" s="137">
        <f>O32*P32</f>
        <v>231616</v>
      </c>
    </row>
    <row r="33" spans="1:19" s="13" customFormat="1" ht="32.25" customHeight="1" x14ac:dyDescent="0.25">
      <c r="A33" s="17">
        <v>4</v>
      </c>
      <c r="B33" s="180" t="s">
        <v>77</v>
      </c>
      <c r="C33" s="180"/>
      <c r="D33" s="180"/>
      <c r="E33" s="180"/>
      <c r="F33" s="180"/>
      <c r="G33" s="180"/>
      <c r="H33" s="180"/>
      <c r="I33" s="180"/>
      <c r="J33" s="180"/>
      <c r="K33" s="180"/>
      <c r="L33" s="180"/>
      <c r="M33" s="180"/>
      <c r="N33" s="180"/>
      <c r="O33" s="8"/>
      <c r="P33" s="4"/>
      <c r="S33" s="138"/>
    </row>
    <row r="34" spans="1:19" s="13" customFormat="1" ht="15" customHeight="1" x14ac:dyDescent="0.25">
      <c r="A34" s="17"/>
      <c r="B34" s="10"/>
      <c r="D34" s="2"/>
      <c r="F34" s="2"/>
      <c r="G34" s="6"/>
      <c r="J34" s="2"/>
      <c r="K34" s="2"/>
      <c r="L34" s="2"/>
      <c r="M34" s="2"/>
      <c r="O34" s="9">
        <v>47</v>
      </c>
      <c r="P34" s="4">
        <v>2533.4699999999998</v>
      </c>
      <c r="Q34" s="13" t="s">
        <v>74</v>
      </c>
      <c r="R34" s="13" t="s">
        <v>20</v>
      </c>
      <c r="S34" s="137">
        <f>O34*P34</f>
        <v>119073.09</v>
      </c>
    </row>
    <row r="35" spans="1:19" s="13" customFormat="1" ht="46.5" customHeight="1" x14ac:dyDescent="0.25">
      <c r="A35" s="17">
        <v>5</v>
      </c>
      <c r="B35" s="180" t="s">
        <v>78</v>
      </c>
      <c r="C35" s="180"/>
      <c r="D35" s="180"/>
      <c r="E35" s="180"/>
      <c r="F35" s="180"/>
      <c r="G35" s="180"/>
      <c r="H35" s="180"/>
      <c r="I35" s="180"/>
      <c r="J35" s="180"/>
      <c r="K35" s="180"/>
      <c r="L35" s="180"/>
      <c r="M35" s="180"/>
      <c r="N35" s="180"/>
      <c r="O35" s="8"/>
      <c r="P35" s="4"/>
      <c r="S35" s="138"/>
    </row>
    <row r="36" spans="1:19" s="13" customFormat="1" ht="15.75" customHeight="1" x14ac:dyDescent="0.25">
      <c r="A36" s="17"/>
      <c r="B36" s="10"/>
      <c r="D36" s="2"/>
      <c r="F36" s="2"/>
      <c r="G36" s="6"/>
      <c r="J36" s="2"/>
      <c r="K36" s="2"/>
      <c r="L36" s="2"/>
      <c r="M36" s="2"/>
      <c r="O36" s="9">
        <v>47</v>
      </c>
      <c r="P36" s="4">
        <v>447.15</v>
      </c>
      <c r="Q36" s="13" t="s">
        <v>74</v>
      </c>
      <c r="R36" s="13" t="s">
        <v>20</v>
      </c>
      <c r="S36" s="137">
        <f>O36*P36</f>
        <v>21016.05</v>
      </c>
    </row>
    <row r="37" spans="1:19" s="13" customFormat="1" ht="94.5" customHeight="1" x14ac:dyDescent="0.25">
      <c r="A37" s="17">
        <v>6</v>
      </c>
      <c r="B37" s="191" t="s">
        <v>79</v>
      </c>
      <c r="C37" s="191"/>
      <c r="D37" s="191"/>
      <c r="E37" s="191"/>
      <c r="F37" s="191"/>
      <c r="G37" s="191"/>
      <c r="H37" s="191"/>
      <c r="I37" s="191"/>
      <c r="J37" s="191"/>
      <c r="K37" s="191"/>
      <c r="L37" s="191"/>
      <c r="M37" s="191"/>
      <c r="N37" s="191"/>
      <c r="O37" s="8"/>
      <c r="P37" s="4"/>
      <c r="S37" s="138"/>
    </row>
    <row r="38" spans="1:19" s="13" customFormat="1" ht="18.75" customHeight="1" x14ac:dyDescent="0.25">
      <c r="A38" s="17"/>
      <c r="B38" s="10" t="s">
        <v>80</v>
      </c>
      <c r="D38" s="2"/>
      <c r="F38" s="2"/>
      <c r="G38" s="6"/>
      <c r="J38" s="2"/>
      <c r="K38" s="2"/>
      <c r="L38" s="2"/>
      <c r="M38" s="2"/>
      <c r="O38" s="9">
        <v>100</v>
      </c>
      <c r="P38" s="4">
        <v>128.55000000000001</v>
      </c>
      <c r="Q38" s="13" t="s">
        <v>81</v>
      </c>
      <c r="R38" s="13" t="s">
        <v>20</v>
      </c>
      <c r="S38" s="137">
        <f>O38*P38</f>
        <v>12855.000000000002</v>
      </c>
    </row>
    <row r="39" spans="1:19" s="13" customFormat="1" ht="18.75" customHeight="1" x14ac:dyDescent="0.25">
      <c r="A39" s="17"/>
      <c r="B39" s="10" t="s">
        <v>82</v>
      </c>
      <c r="D39" s="2"/>
      <c r="F39" s="2"/>
      <c r="G39" s="6"/>
      <c r="J39" s="2"/>
      <c r="K39" s="2"/>
      <c r="L39" s="2"/>
      <c r="M39" s="2"/>
      <c r="O39" s="9">
        <v>920</v>
      </c>
      <c r="P39" s="4">
        <v>95.79</v>
      </c>
      <c r="Q39" s="13" t="s">
        <v>81</v>
      </c>
      <c r="R39" s="13" t="s">
        <v>20</v>
      </c>
      <c r="S39" s="137">
        <f>O39*P39</f>
        <v>88126.8</v>
      </c>
    </row>
    <row r="40" spans="1:19" s="13" customFormat="1" ht="18.75" customHeight="1" x14ac:dyDescent="0.25">
      <c r="A40" s="17"/>
      <c r="B40" s="10" t="s">
        <v>83</v>
      </c>
      <c r="D40" s="2"/>
      <c r="F40" s="2"/>
      <c r="G40" s="6"/>
      <c r="J40" s="2"/>
      <c r="K40" s="2"/>
      <c r="L40" s="2"/>
      <c r="M40" s="2"/>
      <c r="O40" s="9">
        <v>330</v>
      </c>
      <c r="P40" s="4">
        <v>153.19</v>
      </c>
      <c r="Q40" s="13" t="s">
        <v>81</v>
      </c>
      <c r="R40" s="13" t="s">
        <v>20</v>
      </c>
      <c r="S40" s="137">
        <f>O40*P40</f>
        <v>50552.7</v>
      </c>
    </row>
    <row r="41" spans="1:19" s="13" customFormat="1" ht="18.75" customHeight="1" x14ac:dyDescent="0.25">
      <c r="A41" s="17"/>
      <c r="B41" s="10" t="s">
        <v>84</v>
      </c>
      <c r="D41" s="2"/>
      <c r="F41" s="2"/>
      <c r="G41" s="6"/>
      <c r="J41" s="2"/>
      <c r="K41" s="2"/>
      <c r="L41" s="2"/>
      <c r="M41" s="2"/>
      <c r="O41" s="9">
        <v>460</v>
      </c>
      <c r="P41" s="4">
        <v>73.209999999999994</v>
      </c>
      <c r="Q41" s="13" t="s">
        <v>81</v>
      </c>
      <c r="R41" s="13" t="s">
        <v>20</v>
      </c>
      <c r="S41" s="137">
        <f>O41*P41</f>
        <v>33676.6</v>
      </c>
    </row>
    <row r="42" spans="1:19" s="13" customFormat="1" ht="18.75" customHeight="1" x14ac:dyDescent="0.25">
      <c r="A42" s="17"/>
      <c r="B42" s="10" t="s">
        <v>85</v>
      </c>
      <c r="D42" s="2"/>
      <c r="F42" s="2"/>
      <c r="G42" s="6"/>
      <c r="J42" s="2"/>
      <c r="K42" s="2"/>
      <c r="L42" s="2"/>
      <c r="M42" s="2"/>
      <c r="O42" s="9">
        <v>130</v>
      </c>
      <c r="P42" s="4">
        <v>360.4</v>
      </c>
      <c r="Q42" s="13" t="s">
        <v>81</v>
      </c>
      <c r="R42" s="13" t="s">
        <v>20</v>
      </c>
      <c r="S42" s="137">
        <f>O42*P42</f>
        <v>46852</v>
      </c>
    </row>
    <row r="43" spans="1:19" s="82" customFormat="1" ht="18.75" customHeight="1" x14ac:dyDescent="0.25">
      <c r="A43" s="17"/>
      <c r="B43" s="10"/>
      <c r="D43" s="2"/>
      <c r="F43" s="2"/>
      <c r="G43" s="6"/>
      <c r="J43" s="2"/>
      <c r="K43" s="2"/>
      <c r="L43" s="2"/>
      <c r="M43" s="2"/>
      <c r="O43" s="9"/>
      <c r="P43" s="4"/>
      <c r="S43" s="137"/>
    </row>
    <row r="44" spans="1:19" s="82" customFormat="1" ht="11.25" customHeight="1" x14ac:dyDescent="0.25">
      <c r="A44" s="17"/>
      <c r="B44" s="10"/>
      <c r="D44" s="2"/>
      <c r="F44" s="2"/>
      <c r="G44" s="6"/>
      <c r="J44" s="2"/>
      <c r="K44" s="2"/>
      <c r="L44" s="2"/>
      <c r="M44" s="2"/>
      <c r="O44" s="9"/>
      <c r="P44" s="4"/>
      <c r="S44" s="137"/>
    </row>
    <row r="45" spans="1:19" s="13" customFormat="1" ht="51.75" customHeight="1" x14ac:dyDescent="0.25">
      <c r="A45" s="17">
        <v>7</v>
      </c>
      <c r="B45" s="180" t="s">
        <v>86</v>
      </c>
      <c r="C45" s="180"/>
      <c r="D45" s="180"/>
      <c r="E45" s="180"/>
      <c r="F45" s="180"/>
      <c r="G45" s="180"/>
      <c r="H45" s="180"/>
      <c r="I45" s="180"/>
      <c r="J45" s="180"/>
      <c r="K45" s="180"/>
      <c r="L45" s="180"/>
      <c r="M45" s="180"/>
      <c r="N45" s="180"/>
      <c r="O45" s="9"/>
      <c r="P45" s="4"/>
      <c r="S45" s="137"/>
    </row>
    <row r="46" spans="1:19" s="13" customFormat="1" ht="18.75" customHeight="1" x14ac:dyDescent="0.25">
      <c r="A46" s="17"/>
      <c r="B46" s="10" t="s">
        <v>87</v>
      </c>
      <c r="D46" s="2"/>
      <c r="F46" s="2"/>
      <c r="G46" s="6"/>
      <c r="J46" s="2"/>
      <c r="K46" s="2"/>
      <c r="L46" s="2"/>
      <c r="M46" s="2"/>
      <c r="O46" s="9">
        <v>920</v>
      </c>
      <c r="P46" s="4">
        <v>8.4499999999999993</v>
      </c>
      <c r="Q46" s="13" t="s">
        <v>81</v>
      </c>
      <c r="R46" s="13" t="s">
        <v>20</v>
      </c>
      <c r="S46" s="137">
        <f>O46*P46</f>
        <v>7773.9999999999991</v>
      </c>
    </row>
    <row r="47" spans="1:19" s="13" customFormat="1" ht="18.75" customHeight="1" x14ac:dyDescent="0.25">
      <c r="A47" s="17"/>
      <c r="B47" s="10" t="s">
        <v>88</v>
      </c>
      <c r="D47" s="2"/>
      <c r="F47" s="2"/>
      <c r="G47" s="6"/>
      <c r="J47" s="2"/>
      <c r="K47" s="2"/>
      <c r="L47" s="2"/>
      <c r="M47" s="2"/>
      <c r="O47" s="9">
        <v>460</v>
      </c>
      <c r="P47" s="4">
        <v>7.82</v>
      </c>
      <c r="Q47" s="13" t="s">
        <v>81</v>
      </c>
      <c r="R47" s="13" t="s">
        <v>20</v>
      </c>
      <c r="S47" s="137">
        <f>O47*P47</f>
        <v>3597.2000000000003</v>
      </c>
    </row>
    <row r="48" spans="1:19" s="13" customFormat="1" ht="31.5" customHeight="1" x14ac:dyDescent="0.25">
      <c r="A48" s="17">
        <v>8</v>
      </c>
      <c r="B48" s="180" t="s">
        <v>89</v>
      </c>
      <c r="C48" s="180"/>
      <c r="D48" s="180"/>
      <c r="E48" s="180"/>
      <c r="F48" s="180"/>
      <c r="G48" s="180"/>
      <c r="H48" s="180"/>
      <c r="I48" s="180"/>
      <c r="J48" s="180"/>
      <c r="K48" s="180"/>
      <c r="L48" s="180"/>
      <c r="M48" s="180"/>
      <c r="N48" s="180"/>
      <c r="O48" s="9"/>
      <c r="P48" s="4"/>
      <c r="S48" s="137"/>
    </row>
    <row r="49" spans="1:19" s="13" customFormat="1" ht="18.75" customHeight="1" x14ac:dyDescent="0.25">
      <c r="A49" s="17"/>
      <c r="B49" s="10"/>
      <c r="D49" s="2"/>
      <c r="F49" s="2"/>
      <c r="G49" s="6"/>
      <c r="J49" s="2"/>
      <c r="K49" s="2"/>
      <c r="L49" s="2"/>
      <c r="M49" s="2"/>
      <c r="O49" s="9">
        <v>97</v>
      </c>
      <c r="P49" s="4">
        <v>1109.46</v>
      </c>
      <c r="Q49" s="13" t="s">
        <v>74</v>
      </c>
      <c r="R49" s="13" t="s">
        <v>20</v>
      </c>
      <c r="S49" s="137">
        <f>O49*P49</f>
        <v>107617.62000000001</v>
      </c>
    </row>
    <row r="50" spans="1:19" s="13" customFormat="1" ht="27.75" customHeight="1" x14ac:dyDescent="0.25">
      <c r="A50" s="17">
        <v>9</v>
      </c>
      <c r="B50" s="180" t="s">
        <v>90</v>
      </c>
      <c r="C50" s="180"/>
      <c r="D50" s="180"/>
      <c r="E50" s="180"/>
      <c r="F50" s="180"/>
      <c r="G50" s="180"/>
      <c r="H50" s="180"/>
      <c r="I50" s="180"/>
      <c r="J50" s="180"/>
      <c r="K50" s="180"/>
      <c r="L50" s="180"/>
      <c r="M50" s="180"/>
      <c r="N50" s="180"/>
      <c r="O50" s="9"/>
      <c r="P50" s="4"/>
      <c r="S50" s="137"/>
    </row>
    <row r="51" spans="1:19" s="13" customFormat="1" ht="18.75" customHeight="1" x14ac:dyDescent="0.25">
      <c r="A51" s="17"/>
      <c r="B51" s="10"/>
      <c r="D51" s="2"/>
      <c r="F51" s="2"/>
      <c r="G51" s="6"/>
      <c r="J51" s="2"/>
      <c r="K51" s="2"/>
      <c r="L51" s="2"/>
      <c r="M51" s="2"/>
      <c r="O51" s="9">
        <v>92</v>
      </c>
      <c r="P51" s="4">
        <v>478.28</v>
      </c>
      <c r="Q51" s="13" t="s">
        <v>74</v>
      </c>
      <c r="R51" s="13" t="s">
        <v>20</v>
      </c>
      <c r="S51" s="137">
        <f>O51*P51</f>
        <v>44001.759999999995</v>
      </c>
    </row>
    <row r="52" spans="1:19" s="13" customFormat="1" ht="32.25" customHeight="1" x14ac:dyDescent="0.25">
      <c r="A52" s="17">
        <v>10</v>
      </c>
      <c r="B52" s="180" t="s">
        <v>91</v>
      </c>
      <c r="C52" s="180"/>
      <c r="D52" s="180"/>
      <c r="E52" s="180"/>
      <c r="F52" s="180"/>
      <c r="G52" s="180"/>
      <c r="H52" s="180"/>
      <c r="I52" s="180"/>
      <c r="J52" s="180"/>
      <c r="K52" s="180"/>
      <c r="L52" s="180"/>
      <c r="M52" s="180"/>
      <c r="N52" s="180"/>
      <c r="O52" s="9"/>
      <c r="P52" s="4"/>
      <c r="S52" s="137"/>
    </row>
    <row r="53" spans="1:19" s="13" customFormat="1" ht="18.75" customHeight="1" x14ac:dyDescent="0.25">
      <c r="A53" s="17"/>
      <c r="B53" s="10"/>
      <c r="D53" s="2"/>
      <c r="F53" s="2"/>
      <c r="G53" s="6"/>
      <c r="J53" s="2"/>
      <c r="K53" s="2"/>
      <c r="L53" s="2"/>
      <c r="M53" s="2"/>
      <c r="O53" s="9">
        <v>16</v>
      </c>
      <c r="P53" s="4">
        <v>3432</v>
      </c>
      <c r="Q53" s="13" t="s">
        <v>74</v>
      </c>
      <c r="R53" s="13" t="s">
        <v>20</v>
      </c>
      <c r="S53" s="137">
        <f>O53*P53</f>
        <v>54912</v>
      </c>
    </row>
    <row r="54" spans="1:19" s="13" customFormat="1" ht="50.25" customHeight="1" x14ac:dyDescent="0.25">
      <c r="A54" s="17">
        <v>11</v>
      </c>
      <c r="B54" s="180" t="s">
        <v>92</v>
      </c>
      <c r="C54" s="180"/>
      <c r="D54" s="180"/>
      <c r="E54" s="180"/>
      <c r="F54" s="180"/>
      <c r="G54" s="180"/>
      <c r="H54" s="180"/>
      <c r="I54" s="180"/>
      <c r="J54" s="180"/>
      <c r="K54" s="180"/>
      <c r="L54" s="180"/>
      <c r="M54" s="180"/>
      <c r="N54" s="180"/>
      <c r="O54" s="9"/>
      <c r="P54" s="4"/>
      <c r="S54" s="137"/>
    </row>
    <row r="55" spans="1:19" s="13" customFormat="1" ht="13.5" customHeight="1" x14ac:dyDescent="0.25">
      <c r="A55" s="17"/>
      <c r="B55" s="10"/>
      <c r="D55" s="2"/>
      <c r="F55" s="2"/>
      <c r="G55" s="6"/>
      <c r="J55" s="2"/>
      <c r="K55" s="2"/>
      <c r="L55" s="2"/>
      <c r="M55" s="2"/>
      <c r="O55" s="9">
        <v>7</v>
      </c>
      <c r="P55" s="4">
        <v>10322.4</v>
      </c>
      <c r="Q55" s="13" t="s">
        <v>74</v>
      </c>
      <c r="R55" s="13" t="s">
        <v>20</v>
      </c>
      <c r="S55" s="137">
        <f>O55*P55</f>
        <v>72256.800000000003</v>
      </c>
    </row>
    <row r="56" spans="1:19" s="122" customFormat="1" ht="42.75" customHeight="1" x14ac:dyDescent="0.25">
      <c r="A56" s="17">
        <v>12</v>
      </c>
      <c r="B56" s="180" t="s">
        <v>100</v>
      </c>
      <c r="C56" s="180"/>
      <c r="D56" s="180"/>
      <c r="E56" s="180"/>
      <c r="F56" s="180"/>
      <c r="G56" s="180"/>
      <c r="H56" s="180"/>
      <c r="I56" s="180"/>
      <c r="J56" s="180"/>
      <c r="K56" s="180"/>
      <c r="L56" s="180"/>
      <c r="M56" s="180"/>
      <c r="N56" s="180"/>
      <c r="O56" s="8"/>
      <c r="P56" s="4"/>
      <c r="S56" s="138"/>
    </row>
    <row r="57" spans="1:19" s="122" customFormat="1" ht="14.25" customHeight="1" x14ac:dyDescent="0.25">
      <c r="A57" s="17"/>
      <c r="B57" s="123"/>
      <c r="D57" s="2"/>
      <c r="F57" s="2"/>
      <c r="G57" s="6"/>
      <c r="J57" s="2"/>
      <c r="K57" s="2"/>
      <c r="L57" s="2"/>
      <c r="M57" s="2"/>
      <c r="O57" s="9">
        <v>31</v>
      </c>
      <c r="P57" s="4">
        <v>1161</v>
      </c>
      <c r="Q57" s="122" t="s">
        <v>74</v>
      </c>
      <c r="R57" s="122" t="s">
        <v>20</v>
      </c>
      <c r="S57" s="137">
        <f>O57*P57</f>
        <v>35991</v>
      </c>
    </row>
    <row r="58" spans="1:19" s="122" customFormat="1" ht="62.25" customHeight="1" x14ac:dyDescent="0.25">
      <c r="A58" s="17">
        <v>13</v>
      </c>
      <c r="B58" s="180" t="s">
        <v>101</v>
      </c>
      <c r="C58" s="180"/>
      <c r="D58" s="180"/>
      <c r="E58" s="180"/>
      <c r="F58" s="180"/>
      <c r="G58" s="180"/>
      <c r="H58" s="180"/>
      <c r="I58" s="180"/>
      <c r="J58" s="180"/>
      <c r="K58" s="180"/>
      <c r="L58" s="180"/>
      <c r="M58" s="180"/>
      <c r="N58" s="180"/>
      <c r="O58" s="8"/>
      <c r="P58" s="4"/>
      <c r="S58" s="138"/>
    </row>
    <row r="59" spans="1:19" s="122" customFormat="1" ht="20.25" customHeight="1" x14ac:dyDescent="0.25">
      <c r="A59" s="17"/>
      <c r="B59" s="123"/>
      <c r="D59" s="2"/>
      <c r="F59" s="2"/>
      <c r="G59" s="6"/>
      <c r="J59" s="2"/>
      <c r="K59" s="2"/>
      <c r="L59" s="2"/>
      <c r="M59" s="2"/>
      <c r="O59" s="9">
        <v>40</v>
      </c>
      <c r="P59" s="4">
        <v>972.95</v>
      </c>
      <c r="Q59" s="122" t="s">
        <v>74</v>
      </c>
      <c r="R59" s="122" t="s">
        <v>20</v>
      </c>
      <c r="S59" s="138">
        <f>O59*P59</f>
        <v>38918</v>
      </c>
    </row>
    <row r="60" spans="1:19" s="13" customFormat="1" ht="19.5" customHeight="1" x14ac:dyDescent="0.25">
      <c r="A60" s="17">
        <v>14</v>
      </c>
      <c r="B60" s="191" t="s">
        <v>93</v>
      </c>
      <c r="C60" s="191"/>
      <c r="D60" s="191"/>
      <c r="E60" s="191"/>
      <c r="F60" s="191"/>
      <c r="G60" s="191"/>
      <c r="H60" s="191"/>
      <c r="I60" s="191"/>
      <c r="J60" s="191"/>
      <c r="K60" s="191"/>
      <c r="L60" s="191"/>
      <c r="M60" s="191"/>
      <c r="N60" s="191"/>
      <c r="O60" s="9"/>
      <c r="P60" s="4"/>
      <c r="S60" s="137"/>
    </row>
    <row r="61" spans="1:19" s="13" customFormat="1" ht="20.25" customHeight="1" x14ac:dyDescent="0.25">
      <c r="A61" s="17"/>
      <c r="B61" s="199" t="s">
        <v>94</v>
      </c>
      <c r="C61" s="199"/>
      <c r="D61" s="199"/>
      <c r="E61" s="199"/>
      <c r="F61" s="199"/>
      <c r="G61" s="199"/>
      <c r="H61" s="199"/>
      <c r="I61" s="199"/>
      <c r="J61" s="199"/>
      <c r="K61" s="199"/>
      <c r="L61" s="199"/>
      <c r="M61" s="199"/>
      <c r="N61" s="199"/>
      <c r="O61" s="9">
        <v>18</v>
      </c>
      <c r="P61" s="4">
        <v>640.41999999999996</v>
      </c>
      <c r="Q61" s="13" t="s">
        <v>74</v>
      </c>
      <c r="R61" s="13" t="s">
        <v>20</v>
      </c>
      <c r="S61" s="137">
        <f>O61*P61</f>
        <v>11527.56</v>
      </c>
    </row>
    <row r="62" spans="1:19" s="13" customFormat="1" ht="14.25" customHeight="1" x14ac:dyDescent="0.25">
      <c r="A62" s="17"/>
      <c r="B62" s="199" t="s">
        <v>80</v>
      </c>
      <c r="C62" s="199"/>
      <c r="D62" s="199"/>
      <c r="E62" s="199"/>
      <c r="F62" s="199"/>
      <c r="G62" s="199"/>
      <c r="H62" s="199"/>
      <c r="I62" s="199"/>
      <c r="J62" s="199"/>
      <c r="K62" s="199"/>
      <c r="L62" s="199"/>
      <c r="M62" s="199"/>
      <c r="N62" s="199"/>
      <c r="O62" s="9">
        <v>10</v>
      </c>
      <c r="P62" s="4">
        <v>475.42</v>
      </c>
      <c r="Q62" s="13" t="s">
        <v>74</v>
      </c>
      <c r="R62" s="13" t="s">
        <v>20</v>
      </c>
      <c r="S62" s="137">
        <f>O62*P62</f>
        <v>4754.2</v>
      </c>
    </row>
    <row r="63" spans="1:19" s="13" customFormat="1" ht="14.25" customHeight="1" x14ac:dyDescent="0.25">
      <c r="A63" s="17"/>
      <c r="B63" s="199" t="s">
        <v>87</v>
      </c>
      <c r="C63" s="199"/>
      <c r="D63" s="199"/>
      <c r="E63" s="199"/>
      <c r="F63" s="199"/>
      <c r="G63" s="199"/>
      <c r="H63" s="199"/>
      <c r="I63" s="199"/>
      <c r="J63" s="199"/>
      <c r="K63" s="199"/>
      <c r="L63" s="199"/>
      <c r="M63" s="199"/>
      <c r="N63" s="199"/>
      <c r="O63" s="9">
        <v>19</v>
      </c>
      <c r="P63" s="4">
        <v>271.92</v>
      </c>
      <c r="Q63" s="13" t="s">
        <v>74</v>
      </c>
      <c r="R63" s="13" t="s">
        <v>20</v>
      </c>
      <c r="S63" s="137">
        <f>O63*P63</f>
        <v>5166.4800000000005</v>
      </c>
    </row>
    <row r="64" spans="1:19" s="13" customFormat="1" ht="75.75" customHeight="1" x14ac:dyDescent="0.25">
      <c r="A64" s="17">
        <v>15</v>
      </c>
      <c r="B64" s="191" t="s">
        <v>96</v>
      </c>
      <c r="C64" s="191"/>
      <c r="D64" s="191"/>
      <c r="E64" s="191"/>
      <c r="F64" s="191"/>
      <c r="G64" s="191"/>
      <c r="H64" s="191"/>
      <c r="I64" s="191"/>
      <c r="J64" s="191"/>
      <c r="K64" s="191"/>
      <c r="L64" s="191"/>
      <c r="M64" s="191"/>
      <c r="N64" s="191"/>
      <c r="O64" s="9"/>
      <c r="P64" s="4"/>
      <c r="S64" s="137"/>
    </row>
    <row r="65" spans="1:19" s="13" customFormat="1" ht="14.25" customHeight="1" x14ac:dyDescent="0.25">
      <c r="A65" s="17"/>
      <c r="B65" s="10"/>
      <c r="D65" s="2"/>
      <c r="F65" s="2"/>
      <c r="G65" s="6"/>
      <c r="J65" s="2"/>
      <c r="K65" s="2"/>
      <c r="L65" s="2"/>
      <c r="M65" s="2"/>
      <c r="O65" s="9">
        <v>47</v>
      </c>
      <c r="P65" s="4">
        <v>1259.5</v>
      </c>
      <c r="Q65" s="13" t="s">
        <v>74</v>
      </c>
      <c r="R65" s="13" t="s">
        <v>20</v>
      </c>
      <c r="S65" s="137">
        <f>O65*P65</f>
        <v>59196.5</v>
      </c>
    </row>
    <row r="66" spans="1:19" s="13" customFormat="1" ht="77.25" customHeight="1" x14ac:dyDescent="0.25">
      <c r="A66" s="17">
        <v>16</v>
      </c>
      <c r="B66" s="197" t="s">
        <v>97</v>
      </c>
      <c r="C66" s="197"/>
      <c r="D66" s="197"/>
      <c r="E66" s="197"/>
      <c r="F66" s="197"/>
      <c r="G66" s="197"/>
      <c r="H66" s="197"/>
      <c r="I66" s="197"/>
      <c r="J66" s="197"/>
      <c r="K66" s="197"/>
      <c r="L66" s="197"/>
      <c r="M66" s="197"/>
      <c r="N66" s="197"/>
      <c r="O66" s="9"/>
      <c r="P66" s="4"/>
      <c r="S66" s="137"/>
    </row>
    <row r="67" spans="1:19" s="13" customFormat="1" ht="15" customHeight="1" x14ac:dyDescent="0.25">
      <c r="A67" s="17"/>
      <c r="B67" s="10" t="s">
        <v>98</v>
      </c>
      <c r="D67" s="2"/>
      <c r="F67" s="2"/>
      <c r="G67" s="6"/>
      <c r="J67" s="2"/>
      <c r="K67" s="2"/>
      <c r="L67" s="2"/>
      <c r="M67" s="2"/>
      <c r="O67" s="9">
        <v>576</v>
      </c>
      <c r="P67" s="4">
        <v>199.25</v>
      </c>
      <c r="Q67" s="13" t="s">
        <v>81</v>
      </c>
      <c r="R67" s="13" t="s">
        <v>20</v>
      </c>
      <c r="S67" s="137">
        <f>O67*P67</f>
        <v>114768</v>
      </c>
    </row>
    <row r="68" spans="1:19" s="13" customFormat="1" ht="13.5" customHeight="1" x14ac:dyDescent="0.25">
      <c r="A68" s="17"/>
      <c r="B68" s="10" t="s">
        <v>99</v>
      </c>
      <c r="D68" s="2"/>
      <c r="F68" s="2"/>
      <c r="G68" s="6"/>
      <c r="J68" s="2"/>
      <c r="K68" s="2"/>
      <c r="L68" s="2"/>
      <c r="M68" s="2"/>
      <c r="O68" s="9">
        <v>720</v>
      </c>
      <c r="P68" s="4">
        <v>250.6</v>
      </c>
      <c r="Q68" s="13" t="s">
        <v>81</v>
      </c>
      <c r="R68" s="13" t="s">
        <v>20</v>
      </c>
      <c r="S68" s="137">
        <f>O68*P68</f>
        <v>180432</v>
      </c>
    </row>
    <row r="69" spans="1:19" s="122" customFormat="1" ht="19.5" customHeight="1" x14ac:dyDescent="0.25">
      <c r="A69" s="17">
        <v>17</v>
      </c>
      <c r="B69" s="191" t="s">
        <v>95</v>
      </c>
      <c r="C69" s="191"/>
      <c r="D69" s="191"/>
      <c r="E69" s="191"/>
      <c r="F69" s="191"/>
      <c r="G69" s="191"/>
      <c r="H69" s="191"/>
      <c r="I69" s="191"/>
      <c r="J69" s="191"/>
      <c r="K69" s="191"/>
      <c r="L69" s="191"/>
      <c r="M69" s="191"/>
      <c r="N69" s="191"/>
      <c r="O69" s="9"/>
      <c r="P69" s="4"/>
      <c r="S69" s="137"/>
    </row>
    <row r="70" spans="1:19" s="122" customFormat="1" ht="14.25" customHeight="1" x14ac:dyDescent="0.25">
      <c r="A70" s="17"/>
      <c r="B70" s="123"/>
      <c r="D70" s="2"/>
      <c r="F70" s="2"/>
      <c r="G70" s="6"/>
      <c r="J70" s="2"/>
      <c r="K70" s="2"/>
      <c r="L70" s="2"/>
      <c r="M70" s="2"/>
      <c r="O70" s="9">
        <v>690</v>
      </c>
      <c r="P70" s="4">
        <v>62.75</v>
      </c>
      <c r="Q70" s="122" t="s">
        <v>81</v>
      </c>
      <c r="R70" s="122" t="s">
        <v>20</v>
      </c>
      <c r="S70" s="137">
        <f>O70*P70</f>
        <v>43297.5</v>
      </c>
    </row>
    <row r="71" spans="1:19" s="122" customFormat="1" ht="36.75" customHeight="1" x14ac:dyDescent="0.25">
      <c r="A71" s="17">
        <v>18</v>
      </c>
      <c r="B71" s="191" t="s">
        <v>126</v>
      </c>
      <c r="C71" s="191"/>
      <c r="D71" s="191"/>
      <c r="E71" s="191"/>
      <c r="F71" s="191"/>
      <c r="G71" s="191"/>
      <c r="H71" s="191"/>
      <c r="I71" s="191"/>
      <c r="J71" s="191"/>
      <c r="K71" s="191"/>
      <c r="L71" s="191"/>
      <c r="M71" s="191"/>
      <c r="N71" s="191"/>
      <c r="O71" s="8"/>
      <c r="P71" s="4"/>
      <c r="S71" s="138"/>
    </row>
    <row r="72" spans="1:19" s="122" customFormat="1" ht="14.25" customHeight="1" x14ac:dyDescent="0.25">
      <c r="A72" s="17"/>
      <c r="B72" s="123"/>
      <c r="D72" s="2"/>
      <c r="F72" s="2"/>
      <c r="G72" s="6"/>
      <c r="J72" s="2"/>
      <c r="K72" s="2"/>
      <c r="L72" s="2"/>
      <c r="M72" s="2"/>
      <c r="O72" s="9">
        <v>47</v>
      </c>
      <c r="P72" s="4">
        <v>795.3</v>
      </c>
      <c r="Q72" s="122" t="s">
        <v>74</v>
      </c>
      <c r="R72" s="122" t="s">
        <v>20</v>
      </c>
      <c r="S72" s="137">
        <f>O72*P72</f>
        <v>37379.1</v>
      </c>
    </row>
    <row r="73" spans="1:19" ht="16.5" customHeight="1" x14ac:dyDescent="0.25">
      <c r="A73" s="17">
        <v>7</v>
      </c>
      <c r="B73" s="171" t="s">
        <v>127</v>
      </c>
      <c r="C73" s="171"/>
      <c r="D73" s="171"/>
      <c r="E73" s="171"/>
      <c r="F73" s="171"/>
      <c r="G73" s="171"/>
      <c r="H73" s="171"/>
      <c r="I73" s="171"/>
      <c r="J73" s="171"/>
      <c r="K73" s="171"/>
      <c r="L73" s="171"/>
      <c r="M73" s="171"/>
      <c r="N73" s="171"/>
      <c r="O73" s="9"/>
      <c r="P73" s="4"/>
      <c r="Q73" s="122"/>
      <c r="R73" s="122"/>
      <c r="S73" s="138"/>
    </row>
    <row r="74" spans="1:19" x14ac:dyDescent="0.25">
      <c r="A74" s="17"/>
      <c r="C74" s="122"/>
      <c r="E74" s="121"/>
      <c r="G74" s="6"/>
      <c r="H74" s="122"/>
      <c r="I74" s="122"/>
      <c r="N74" s="122"/>
      <c r="O74" s="9">
        <v>45</v>
      </c>
      <c r="P74" s="4">
        <v>21</v>
      </c>
      <c r="Q74" s="122" t="s">
        <v>74</v>
      </c>
      <c r="R74" s="122" t="s">
        <v>20</v>
      </c>
      <c r="S74" s="128">
        <v>945</v>
      </c>
    </row>
    <row r="75" spans="1:19" s="13" customFormat="1" x14ac:dyDescent="0.25">
      <c r="A75" s="17"/>
      <c r="B75" s="10"/>
      <c r="D75" s="2"/>
      <c r="F75" s="2"/>
      <c r="G75" s="6"/>
      <c r="J75" s="2"/>
      <c r="K75" s="2"/>
      <c r="L75" s="2"/>
      <c r="M75" s="2"/>
      <c r="O75" s="9"/>
      <c r="P75" s="4"/>
      <c r="Q75" s="13" t="s">
        <v>39</v>
      </c>
      <c r="R75" s="13" t="s">
        <v>20</v>
      </c>
      <c r="S75" s="160">
        <f>SUM(S30:S74)+S17</f>
        <v>1781805.36</v>
      </c>
    </row>
    <row r="76" spans="1:19" s="13" customFormat="1" x14ac:dyDescent="0.25">
      <c r="A76" s="17" t="s">
        <v>102</v>
      </c>
      <c r="B76" s="198" t="s">
        <v>103</v>
      </c>
      <c r="C76" s="198"/>
      <c r="D76" s="198"/>
      <c r="E76" s="198"/>
      <c r="F76" s="198"/>
      <c r="G76" s="198"/>
      <c r="H76" s="198"/>
      <c r="I76" s="198"/>
      <c r="J76" s="2"/>
      <c r="K76" s="2"/>
      <c r="L76" s="2"/>
      <c r="M76" s="2"/>
      <c r="O76" s="9"/>
      <c r="P76" s="4"/>
      <c r="S76" s="138"/>
    </row>
    <row r="77" spans="1:19" s="13" customFormat="1" x14ac:dyDescent="0.25">
      <c r="A77" s="17"/>
      <c r="B77" s="10"/>
      <c r="D77" s="2"/>
      <c r="F77" s="2"/>
      <c r="G77" s="6"/>
      <c r="J77" s="2"/>
      <c r="K77" s="2"/>
      <c r="L77" s="2"/>
      <c r="M77" s="2"/>
      <c r="O77" s="9"/>
      <c r="P77" s="4"/>
      <c r="S77" s="138"/>
    </row>
    <row r="78" spans="1:19" s="13" customFormat="1" ht="45.75" customHeight="1" x14ac:dyDescent="0.25">
      <c r="A78" s="17">
        <v>1</v>
      </c>
      <c r="B78" s="180" t="s">
        <v>104</v>
      </c>
      <c r="C78" s="180"/>
      <c r="D78" s="180"/>
      <c r="E78" s="180"/>
      <c r="F78" s="180"/>
      <c r="G78" s="180"/>
      <c r="H78" s="180"/>
      <c r="I78" s="180"/>
      <c r="J78" s="180"/>
      <c r="K78" s="180"/>
      <c r="L78" s="180"/>
      <c r="M78" s="180"/>
      <c r="N78" s="180"/>
      <c r="O78" s="9"/>
      <c r="P78" s="4"/>
      <c r="S78" s="138"/>
    </row>
    <row r="79" spans="1:19" s="13" customFormat="1" x14ac:dyDescent="0.25">
      <c r="A79" s="17"/>
      <c r="B79" s="10"/>
      <c r="D79" s="2"/>
      <c r="F79" s="2"/>
      <c r="G79" s="6"/>
      <c r="J79" s="2"/>
      <c r="K79" s="2"/>
      <c r="L79" s="2"/>
      <c r="M79" s="2"/>
      <c r="O79" s="9">
        <v>210</v>
      </c>
      <c r="P79" s="4">
        <v>242</v>
      </c>
      <c r="Q79" s="13" t="s">
        <v>81</v>
      </c>
      <c r="R79" s="13" t="s">
        <v>20</v>
      </c>
      <c r="S79" s="137">
        <f>O79*P79</f>
        <v>50820</v>
      </c>
    </row>
    <row r="80" spans="1:19" s="13" customFormat="1" ht="134.25" customHeight="1" x14ac:dyDescent="0.25">
      <c r="A80" s="17">
        <v>2</v>
      </c>
      <c r="B80" s="191" t="s">
        <v>105</v>
      </c>
      <c r="C80" s="191"/>
      <c r="D80" s="191"/>
      <c r="E80" s="191"/>
      <c r="F80" s="191"/>
      <c r="G80" s="191"/>
      <c r="H80" s="191"/>
      <c r="I80" s="191"/>
      <c r="J80" s="191"/>
      <c r="K80" s="191"/>
      <c r="L80" s="191"/>
      <c r="M80" s="191"/>
      <c r="N80" s="191"/>
      <c r="O80" s="9"/>
      <c r="P80" s="4"/>
      <c r="S80" s="138"/>
    </row>
    <row r="81" spans="1:19" s="13" customFormat="1" x14ac:dyDescent="0.25">
      <c r="A81" s="17"/>
      <c r="B81" s="10"/>
      <c r="D81" s="2"/>
      <c r="F81" s="2"/>
      <c r="G81" s="6"/>
      <c r="J81" s="2"/>
      <c r="K81" s="2"/>
      <c r="L81" s="2"/>
      <c r="M81" s="2"/>
      <c r="O81" s="9">
        <v>30</v>
      </c>
      <c r="P81" s="4">
        <v>14748</v>
      </c>
      <c r="Q81" s="13" t="s">
        <v>81</v>
      </c>
      <c r="R81" s="13" t="s">
        <v>20</v>
      </c>
      <c r="S81" s="138">
        <f>O81*P81</f>
        <v>442440</v>
      </c>
    </row>
    <row r="82" spans="1:19" s="122" customFormat="1" x14ac:dyDescent="0.25">
      <c r="A82" s="17">
        <v>3</v>
      </c>
      <c r="B82" s="120" t="s">
        <v>125</v>
      </c>
      <c r="D82" s="2"/>
      <c r="F82" s="2"/>
      <c r="G82" s="6"/>
      <c r="J82" s="2"/>
      <c r="K82" s="2"/>
      <c r="L82" s="2"/>
      <c r="M82" s="2"/>
      <c r="O82" s="9"/>
      <c r="P82" s="4"/>
      <c r="S82" s="138"/>
    </row>
    <row r="83" spans="1:19" s="122" customFormat="1" x14ac:dyDescent="0.25">
      <c r="A83" s="17"/>
      <c r="B83" s="123"/>
      <c r="D83" s="2"/>
      <c r="F83" s="2"/>
      <c r="G83" s="6"/>
      <c r="J83" s="2"/>
      <c r="K83" s="2"/>
      <c r="L83" s="2"/>
      <c r="M83" s="2"/>
      <c r="O83" s="9">
        <v>60</v>
      </c>
      <c r="P83" s="4">
        <v>34</v>
      </c>
      <c r="Q83" s="122" t="s">
        <v>81</v>
      </c>
      <c r="R83" s="122" t="s">
        <v>20</v>
      </c>
      <c r="S83" s="138">
        <v>2040</v>
      </c>
    </row>
    <row r="84" spans="1:19" s="13" customFormat="1" x14ac:dyDescent="0.25">
      <c r="J84" s="2"/>
      <c r="K84" s="2"/>
      <c r="L84" s="2"/>
      <c r="M84" s="2"/>
      <c r="O84" s="9"/>
      <c r="P84" s="4"/>
      <c r="Q84" s="13" t="s">
        <v>39</v>
      </c>
      <c r="S84" s="141">
        <f>SUM(S79:S83)</f>
        <v>495300</v>
      </c>
    </row>
    <row r="85" spans="1:19" s="13" customFormat="1" x14ac:dyDescent="0.25">
      <c r="A85" s="17"/>
      <c r="B85" s="198" t="s">
        <v>119</v>
      </c>
      <c r="C85" s="200"/>
      <c r="D85" s="200"/>
      <c r="E85" s="200"/>
      <c r="F85" s="200"/>
      <c r="G85" s="200"/>
      <c r="H85" s="200"/>
      <c r="I85" s="200"/>
      <c r="J85" s="200"/>
      <c r="K85" s="200"/>
      <c r="L85" s="200"/>
      <c r="M85" s="200"/>
      <c r="N85" s="200"/>
      <c r="O85" s="200"/>
      <c r="P85" s="200"/>
      <c r="Q85" s="200"/>
      <c r="R85" s="200"/>
      <c r="S85" s="200"/>
    </row>
    <row r="86" spans="1:19" s="13" customFormat="1" ht="57.75" customHeight="1" x14ac:dyDescent="0.25">
      <c r="A86" s="17">
        <v>1</v>
      </c>
      <c r="B86" s="171" t="s">
        <v>12</v>
      </c>
      <c r="C86" s="171"/>
      <c r="D86" s="171"/>
      <c r="E86" s="171"/>
      <c r="F86" s="171"/>
      <c r="G86" s="171"/>
      <c r="H86" s="171"/>
      <c r="I86" s="171"/>
      <c r="J86" s="171"/>
      <c r="K86" s="171"/>
      <c r="L86" s="171"/>
      <c r="M86" s="171"/>
      <c r="N86" s="171"/>
      <c r="O86" s="9"/>
      <c r="P86" s="4"/>
      <c r="S86" s="138"/>
    </row>
    <row r="87" spans="1:19" s="13" customFormat="1" ht="16.5" customHeight="1" x14ac:dyDescent="0.25">
      <c r="A87" s="17"/>
      <c r="B87" s="10"/>
      <c r="D87" s="2"/>
      <c r="F87" s="2"/>
      <c r="G87" s="6"/>
      <c r="J87" s="2"/>
      <c r="K87" s="2"/>
      <c r="L87" s="2"/>
      <c r="M87" s="2"/>
      <c r="O87" s="9">
        <v>1323</v>
      </c>
      <c r="P87" s="4">
        <v>3176.25</v>
      </c>
      <c r="Q87" s="13" t="s">
        <v>19</v>
      </c>
      <c r="R87" s="13" t="s">
        <v>20</v>
      </c>
      <c r="S87" s="137">
        <f>O87*P87/1000</f>
        <v>4202.17875</v>
      </c>
    </row>
    <row r="88" spans="1:19" s="13" customFormat="1" ht="27.75" customHeight="1" x14ac:dyDescent="0.25">
      <c r="A88" s="17">
        <v>2</v>
      </c>
      <c r="B88" s="183" t="s">
        <v>106</v>
      </c>
      <c r="C88" s="183"/>
      <c r="D88" s="183"/>
      <c r="E88" s="183"/>
      <c r="F88" s="183"/>
      <c r="G88" s="183"/>
      <c r="H88" s="183"/>
      <c r="I88" s="183"/>
      <c r="J88" s="183"/>
      <c r="K88" s="183"/>
      <c r="L88" s="183"/>
      <c r="M88" s="183"/>
      <c r="N88" s="183"/>
      <c r="O88" s="9"/>
      <c r="P88" s="4"/>
      <c r="S88" s="138"/>
    </row>
    <row r="89" spans="1:19" s="13" customFormat="1" x14ac:dyDescent="0.25">
      <c r="A89" s="17"/>
      <c r="B89" s="10"/>
      <c r="D89" s="2"/>
      <c r="F89" s="2"/>
      <c r="G89" s="6"/>
      <c r="J89" s="2"/>
      <c r="K89" s="2"/>
      <c r="L89" s="2"/>
      <c r="M89" s="2"/>
      <c r="O89" s="8">
        <v>132</v>
      </c>
      <c r="P89" s="4">
        <v>8694.9500000000007</v>
      </c>
      <c r="Q89" s="13" t="s">
        <v>23</v>
      </c>
      <c r="R89" s="13" t="s">
        <v>20</v>
      </c>
      <c r="S89" s="137">
        <f>O89*P89/100</f>
        <v>11477.334000000001</v>
      </c>
    </row>
    <row r="90" spans="1:19" s="13" customFormat="1" ht="29.25" customHeight="1" x14ac:dyDescent="0.25">
      <c r="A90" s="17">
        <v>3</v>
      </c>
      <c r="B90" s="180" t="s">
        <v>31</v>
      </c>
      <c r="C90" s="180"/>
      <c r="D90" s="180"/>
      <c r="E90" s="180"/>
      <c r="F90" s="180"/>
      <c r="G90" s="180"/>
      <c r="H90" s="180"/>
      <c r="I90" s="180"/>
      <c r="J90" s="180"/>
      <c r="K90" s="180"/>
      <c r="L90" s="180"/>
      <c r="M90" s="180"/>
      <c r="N90" s="180"/>
      <c r="P90" s="4"/>
      <c r="S90" s="138"/>
    </row>
    <row r="91" spans="1:19" s="13" customFormat="1" x14ac:dyDescent="0.25">
      <c r="A91" s="17"/>
      <c r="B91" s="10"/>
      <c r="D91" s="2"/>
      <c r="F91" s="2"/>
      <c r="G91" s="6"/>
      <c r="J91" s="2"/>
      <c r="K91" s="2"/>
      <c r="L91" s="2"/>
      <c r="M91" s="2"/>
      <c r="O91" s="9">
        <v>419</v>
      </c>
      <c r="P91" s="4">
        <v>12674.36</v>
      </c>
      <c r="Q91" s="13" t="s">
        <v>23</v>
      </c>
      <c r="R91" s="13" t="s">
        <v>20</v>
      </c>
      <c r="S91" s="138">
        <f>O91*P91/100</f>
        <v>53105.568399999996</v>
      </c>
    </row>
    <row r="92" spans="1:19" s="13" customFormat="1" x14ac:dyDescent="0.25">
      <c r="A92" s="17">
        <v>4</v>
      </c>
      <c r="B92" s="180" t="s">
        <v>36</v>
      </c>
      <c r="C92" s="180"/>
      <c r="D92" s="180"/>
      <c r="E92" s="180"/>
      <c r="F92" s="180"/>
      <c r="G92" s="180"/>
      <c r="H92" s="180"/>
      <c r="I92" s="180"/>
      <c r="J92" s="180"/>
      <c r="K92" s="180"/>
      <c r="L92" s="180"/>
      <c r="M92" s="180"/>
      <c r="N92" s="180"/>
      <c r="O92" s="8"/>
      <c r="P92" s="4"/>
      <c r="S92" s="138"/>
    </row>
    <row r="93" spans="1:19" s="13" customFormat="1" x14ac:dyDescent="0.25">
      <c r="A93" s="17"/>
      <c r="B93" s="5"/>
      <c r="D93" s="2"/>
      <c r="E93" s="12"/>
      <c r="F93" s="2"/>
      <c r="G93" s="6"/>
      <c r="J93" s="2"/>
      <c r="K93" s="2"/>
      <c r="L93" s="2"/>
      <c r="M93" s="2"/>
      <c r="O93" s="9">
        <v>520</v>
      </c>
      <c r="P93" s="4">
        <v>2206.6</v>
      </c>
      <c r="Q93" s="13" t="s">
        <v>29</v>
      </c>
      <c r="R93" s="13" t="s">
        <v>20</v>
      </c>
      <c r="S93" s="138">
        <f>O93*P93/100</f>
        <v>11474.32</v>
      </c>
    </row>
    <row r="94" spans="1:19" s="13" customFormat="1" x14ac:dyDescent="0.25">
      <c r="A94" s="17">
        <v>5</v>
      </c>
      <c r="B94" s="180" t="s">
        <v>37</v>
      </c>
      <c r="C94" s="180"/>
      <c r="D94" s="180"/>
      <c r="E94" s="180"/>
      <c r="F94" s="180"/>
      <c r="G94" s="180"/>
      <c r="H94" s="180"/>
      <c r="I94" s="180"/>
      <c r="J94" s="180"/>
      <c r="K94" s="180"/>
      <c r="L94" s="180"/>
      <c r="M94" s="180"/>
      <c r="N94" s="180"/>
      <c r="O94" s="9"/>
      <c r="P94" s="4"/>
      <c r="S94" s="138"/>
    </row>
    <row r="95" spans="1:19" s="13" customFormat="1" x14ac:dyDescent="0.25">
      <c r="A95" s="17"/>
      <c r="B95" s="5"/>
      <c r="D95" s="2"/>
      <c r="E95" s="12"/>
      <c r="F95" s="2"/>
      <c r="G95" s="6"/>
      <c r="J95" s="2"/>
      <c r="K95" s="2"/>
      <c r="L95" s="2"/>
      <c r="M95" s="2"/>
      <c r="O95" s="9">
        <v>520</v>
      </c>
      <c r="P95" s="4">
        <v>2197.52</v>
      </c>
      <c r="Q95" s="13" t="s">
        <v>29</v>
      </c>
      <c r="R95" s="13" t="s">
        <v>20</v>
      </c>
      <c r="S95" s="138">
        <f>O95*P95/100</f>
        <v>11427.103999999999</v>
      </c>
    </row>
    <row r="96" spans="1:19" s="13" customFormat="1" ht="62.25" customHeight="1" x14ac:dyDescent="0.25">
      <c r="A96" s="17">
        <v>6</v>
      </c>
      <c r="B96" s="180" t="s">
        <v>24</v>
      </c>
      <c r="C96" s="180"/>
      <c r="D96" s="180"/>
      <c r="E96" s="180"/>
      <c r="F96" s="180"/>
      <c r="G96" s="180"/>
      <c r="H96" s="180"/>
      <c r="I96" s="180"/>
      <c r="J96" s="180"/>
      <c r="K96" s="180"/>
      <c r="L96" s="180"/>
      <c r="M96" s="180"/>
      <c r="N96" s="180"/>
      <c r="O96" s="9"/>
      <c r="P96" s="4"/>
      <c r="S96" s="138"/>
    </row>
    <row r="97" spans="1:19" s="13" customFormat="1" x14ac:dyDescent="0.25">
      <c r="A97" s="17"/>
      <c r="B97" s="10"/>
      <c r="D97" s="2"/>
      <c r="F97" s="2"/>
      <c r="G97" s="6"/>
      <c r="J97" s="2"/>
      <c r="K97" s="2"/>
      <c r="L97" s="2"/>
      <c r="M97" s="2"/>
      <c r="O97" s="8">
        <v>132</v>
      </c>
      <c r="P97" s="4">
        <v>337</v>
      </c>
      <c r="Q97" s="13" t="s">
        <v>25</v>
      </c>
      <c r="R97" s="13" t="s">
        <v>20</v>
      </c>
      <c r="S97" s="138">
        <f>O97*P97</f>
        <v>44484</v>
      </c>
    </row>
    <row r="98" spans="1:19" s="82" customFormat="1" x14ac:dyDescent="0.25">
      <c r="A98" s="17"/>
      <c r="B98" s="10"/>
      <c r="D98" s="2"/>
      <c r="F98" s="2"/>
      <c r="G98" s="6"/>
      <c r="J98" s="2"/>
      <c r="K98" s="2"/>
      <c r="L98" s="2"/>
      <c r="M98" s="2"/>
      <c r="O98" s="8"/>
      <c r="P98" s="4"/>
      <c r="S98" s="138"/>
    </row>
    <row r="99" spans="1:19" s="157" customFormat="1" x14ac:dyDescent="0.25">
      <c r="A99" s="17"/>
      <c r="B99" s="156"/>
      <c r="D99" s="2"/>
      <c r="F99" s="2"/>
      <c r="G99" s="6"/>
      <c r="J99" s="2"/>
      <c r="K99" s="2"/>
      <c r="L99" s="2"/>
      <c r="M99" s="2"/>
      <c r="O99" s="8"/>
      <c r="P99" s="4"/>
      <c r="S99" s="138"/>
    </row>
    <row r="100" spans="1:19" s="13" customFormat="1" ht="64.5" customHeight="1" x14ac:dyDescent="0.25">
      <c r="A100" s="17">
        <v>7</v>
      </c>
      <c r="B100" s="180" t="s">
        <v>26</v>
      </c>
      <c r="C100" s="180"/>
      <c r="D100" s="180"/>
      <c r="E100" s="180"/>
      <c r="F100" s="180"/>
      <c r="G100" s="180"/>
      <c r="H100" s="180"/>
      <c r="I100" s="180"/>
      <c r="J100" s="180"/>
      <c r="K100" s="180"/>
      <c r="L100" s="180"/>
      <c r="M100" s="180"/>
      <c r="N100" s="180"/>
      <c r="O100" s="9"/>
      <c r="P100" s="4"/>
      <c r="S100" s="138"/>
    </row>
    <row r="101" spans="1:19" s="13" customFormat="1" x14ac:dyDescent="0.25">
      <c r="A101" s="17"/>
      <c r="B101" s="10"/>
      <c r="D101" s="2"/>
      <c r="F101" s="2"/>
      <c r="G101" s="6"/>
      <c r="J101" s="2"/>
      <c r="K101" s="2"/>
      <c r="L101" s="2"/>
      <c r="M101" s="2"/>
      <c r="O101" s="46">
        <v>5.8920000000000003</v>
      </c>
      <c r="P101" s="4">
        <v>5001.7</v>
      </c>
      <c r="Q101" s="13" t="s">
        <v>27</v>
      </c>
      <c r="R101" s="13" t="s">
        <v>20</v>
      </c>
      <c r="S101" s="128">
        <f>O101*P101</f>
        <v>29470.0164</v>
      </c>
    </row>
    <row r="102" spans="1:19" s="13" customFormat="1" x14ac:dyDescent="0.25">
      <c r="A102" s="17"/>
      <c r="B102" s="10"/>
      <c r="D102" s="2"/>
      <c r="F102" s="2"/>
      <c r="G102" s="6"/>
      <c r="J102" s="2"/>
      <c r="K102" s="2"/>
      <c r="L102" s="2"/>
      <c r="M102" s="2"/>
      <c r="O102" s="9"/>
      <c r="P102" s="4"/>
      <c r="Q102" s="13" t="s">
        <v>39</v>
      </c>
      <c r="R102" s="13" t="s">
        <v>20</v>
      </c>
      <c r="S102" s="139">
        <f>SUM(S87:S101)</f>
        <v>165640.52154999998</v>
      </c>
    </row>
    <row r="103" spans="1:19" s="13" customFormat="1" x14ac:dyDescent="0.25">
      <c r="A103" s="17"/>
      <c r="B103" s="124" t="s">
        <v>124</v>
      </c>
      <c r="C103" s="125"/>
      <c r="D103" s="125"/>
      <c r="E103" s="125"/>
      <c r="F103" s="125"/>
      <c r="G103" s="125"/>
      <c r="H103" s="125"/>
      <c r="I103" s="125"/>
      <c r="J103" s="125"/>
      <c r="K103" s="125"/>
      <c r="L103" s="2"/>
      <c r="M103" s="2"/>
      <c r="O103" s="9"/>
      <c r="P103" s="4"/>
      <c r="S103" s="138"/>
    </row>
    <row r="104" spans="1:19" s="13" customFormat="1" ht="24" customHeight="1" x14ac:dyDescent="0.25">
      <c r="A104" s="17">
        <v>1</v>
      </c>
      <c r="B104" s="191" t="s">
        <v>128</v>
      </c>
      <c r="C104" s="191"/>
      <c r="D104" s="191"/>
      <c r="E104" s="191"/>
      <c r="F104" s="191"/>
      <c r="G104" s="191"/>
      <c r="H104" s="191"/>
      <c r="I104" s="191"/>
      <c r="J104" s="191"/>
      <c r="K104" s="191"/>
      <c r="L104" s="191"/>
      <c r="M104" s="191"/>
      <c r="N104" s="191"/>
      <c r="O104" s="9"/>
      <c r="P104" s="4"/>
      <c r="S104" s="138"/>
    </row>
    <row r="105" spans="1:19" s="13" customFormat="1" x14ac:dyDescent="0.25">
      <c r="A105" s="17"/>
      <c r="B105" s="10"/>
      <c r="D105" s="2"/>
      <c r="F105" s="2"/>
      <c r="G105" s="6"/>
      <c r="J105" s="2"/>
      <c r="K105" s="2"/>
      <c r="L105" s="2"/>
      <c r="M105" s="2"/>
      <c r="O105" s="9">
        <v>3</v>
      </c>
      <c r="P105" s="4">
        <v>21691</v>
      </c>
      <c r="Q105" s="13" t="s">
        <v>74</v>
      </c>
      <c r="R105" s="13" t="s">
        <v>20</v>
      </c>
      <c r="S105" s="128">
        <f>O105*P105</f>
        <v>65073</v>
      </c>
    </row>
    <row r="106" spans="1:19" s="13" customFormat="1" ht="12.75" customHeight="1" x14ac:dyDescent="0.25">
      <c r="A106" s="17"/>
      <c r="B106" s="10"/>
      <c r="D106" s="2"/>
      <c r="F106" s="2"/>
      <c r="G106" s="6"/>
      <c r="J106" s="2"/>
      <c r="K106" s="2"/>
      <c r="L106" s="2"/>
      <c r="M106" s="2"/>
      <c r="O106" s="9"/>
      <c r="P106" s="4"/>
      <c r="Q106" s="13" t="s">
        <v>39</v>
      </c>
      <c r="S106" s="139">
        <f>S105</f>
        <v>65073</v>
      </c>
    </row>
    <row r="107" spans="1:19" s="13" customFormat="1" ht="17.25" customHeight="1" x14ac:dyDescent="0.25">
      <c r="A107" s="204" t="s">
        <v>3</v>
      </c>
      <c r="B107" s="204"/>
      <c r="C107" s="204"/>
      <c r="D107" s="204"/>
      <c r="E107" s="204"/>
      <c r="F107" s="204"/>
      <c r="G107" s="204"/>
      <c r="H107" s="204"/>
      <c r="I107" s="204"/>
      <c r="J107" s="204"/>
      <c r="K107" s="204"/>
      <c r="L107" s="204"/>
      <c r="M107" s="204"/>
      <c r="N107" s="204"/>
      <c r="O107" s="204"/>
      <c r="P107" s="204"/>
      <c r="Q107" s="204"/>
      <c r="R107" s="204"/>
      <c r="S107" s="204"/>
    </row>
    <row r="108" spans="1:19" s="13" customFormat="1" ht="12.75" customHeight="1" x14ac:dyDescent="0.25">
      <c r="A108" s="17"/>
      <c r="B108" s="11">
        <v>1</v>
      </c>
      <c r="D108" s="2"/>
      <c r="E108" s="201" t="s">
        <v>107</v>
      </c>
      <c r="F108" s="201"/>
      <c r="G108" s="201"/>
      <c r="H108" s="201"/>
      <c r="I108" s="201"/>
      <c r="J108" s="201"/>
      <c r="K108" s="201"/>
      <c r="L108" s="201"/>
      <c r="M108" s="201"/>
      <c r="N108" s="201"/>
      <c r="O108" s="201"/>
      <c r="P108" s="4" t="s">
        <v>1</v>
      </c>
      <c r="Q108" s="202">
        <f>S75</f>
        <v>1781805.36</v>
      </c>
      <c r="R108" s="203"/>
      <c r="S108" s="138"/>
    </row>
    <row r="109" spans="1:19" s="13" customFormat="1" ht="12.75" customHeight="1" x14ac:dyDescent="0.25">
      <c r="A109" s="17"/>
      <c r="B109" s="11">
        <v>2</v>
      </c>
      <c r="D109" s="2"/>
      <c r="E109" s="201" t="s">
        <v>108</v>
      </c>
      <c r="F109" s="201"/>
      <c r="G109" s="201"/>
      <c r="H109" s="201"/>
      <c r="I109" s="201"/>
      <c r="J109" s="201"/>
      <c r="K109" s="201"/>
      <c r="L109" s="201"/>
      <c r="M109" s="201"/>
      <c r="N109" s="201"/>
      <c r="O109" s="201"/>
      <c r="P109" s="4" t="s">
        <v>1</v>
      </c>
      <c r="Q109" s="202">
        <f>S84</f>
        <v>495300</v>
      </c>
      <c r="R109" s="203"/>
      <c r="S109" s="138"/>
    </row>
    <row r="110" spans="1:19" s="13" customFormat="1" ht="12.75" customHeight="1" x14ac:dyDescent="0.25">
      <c r="A110" s="17"/>
      <c r="B110" s="11">
        <v>3</v>
      </c>
      <c r="D110" s="2"/>
      <c r="E110" s="201" t="str">
        <f>B103</f>
        <v>PART D III ECLECTIC NON SCHEDULE ITEM</v>
      </c>
      <c r="F110" s="201"/>
      <c r="G110" s="201"/>
      <c r="H110" s="201"/>
      <c r="I110" s="201"/>
      <c r="J110" s="201"/>
      <c r="K110" s="201"/>
      <c r="L110" s="201"/>
      <c r="M110" s="201"/>
      <c r="N110" s="201"/>
      <c r="O110" s="201"/>
      <c r="P110" s="4" t="s">
        <v>1</v>
      </c>
      <c r="Q110" s="202">
        <f>S106</f>
        <v>65073</v>
      </c>
      <c r="R110" s="203"/>
      <c r="S110" s="138"/>
    </row>
    <row r="111" spans="1:19" s="13" customFormat="1" ht="12.75" customHeight="1" x14ac:dyDescent="0.25">
      <c r="A111" s="17"/>
      <c r="B111" s="11">
        <v>4</v>
      </c>
      <c r="D111" s="2"/>
      <c r="E111" s="201" t="str">
        <f>B85</f>
        <v>PART D IV EXTERNAL DRAINAGE SEPTIC TANK</v>
      </c>
      <c r="F111" s="201"/>
      <c r="G111" s="201"/>
      <c r="H111" s="201"/>
      <c r="I111" s="201"/>
      <c r="J111" s="201"/>
      <c r="K111" s="201"/>
      <c r="L111" s="201"/>
      <c r="M111" s="201"/>
      <c r="N111" s="201"/>
      <c r="O111" s="201"/>
      <c r="P111" s="4" t="s">
        <v>1</v>
      </c>
      <c r="Q111" s="205">
        <f>S102</f>
        <v>165640.52154999998</v>
      </c>
      <c r="R111" s="205"/>
      <c r="S111" s="138"/>
    </row>
    <row r="112" spans="1:19" s="13" customFormat="1" x14ac:dyDescent="0.25">
      <c r="A112" s="17"/>
      <c r="B112" s="11"/>
      <c r="D112" s="2"/>
      <c r="E112" s="16"/>
      <c r="F112" s="16"/>
      <c r="G112" s="16"/>
      <c r="H112" s="16"/>
      <c r="I112" s="16"/>
      <c r="J112" s="16"/>
      <c r="K112" s="16"/>
      <c r="L112" s="16"/>
      <c r="M112" s="16"/>
      <c r="N112" s="16"/>
      <c r="O112" s="16"/>
      <c r="P112" s="4" t="s">
        <v>0</v>
      </c>
      <c r="Q112" s="206">
        <f>SUM(Q108:R111)</f>
        <v>2507818.8815500005</v>
      </c>
      <c r="R112" s="206"/>
      <c r="S112" s="138"/>
    </row>
    <row r="113" spans="1:19" s="13" customFormat="1" ht="12.75" customHeight="1" x14ac:dyDescent="0.25">
      <c r="A113" s="17"/>
      <c r="B113" s="184" t="s">
        <v>40</v>
      </c>
      <c r="C113" s="184"/>
      <c r="D113" s="184"/>
      <c r="E113" s="184"/>
      <c r="F113" s="184"/>
      <c r="G113" s="184"/>
      <c r="H113" s="184"/>
      <c r="I113" s="184"/>
      <c r="J113" s="184"/>
      <c r="K113" s="184"/>
      <c r="L113" s="184"/>
      <c r="M113" s="184"/>
      <c r="N113" s="184"/>
      <c r="O113" s="184"/>
      <c r="P113" s="184"/>
      <c r="Q113" s="184"/>
      <c r="R113" s="184"/>
      <c r="S113" s="184"/>
    </row>
    <row r="114" spans="1:19" s="13" customFormat="1" ht="16.5" customHeight="1" x14ac:dyDescent="0.25">
      <c r="A114" s="17"/>
      <c r="B114" s="185" t="s">
        <v>41</v>
      </c>
      <c r="C114" s="185"/>
      <c r="D114" s="185"/>
      <c r="E114" s="185"/>
      <c r="F114" s="185"/>
      <c r="G114" s="185"/>
      <c r="H114" s="185"/>
      <c r="I114" s="185"/>
      <c r="J114" s="185"/>
      <c r="K114" s="185"/>
      <c r="L114" s="185"/>
      <c r="M114" s="185"/>
      <c r="N114" s="185"/>
      <c r="O114" s="185"/>
      <c r="P114" s="185"/>
      <c r="Q114" s="185"/>
      <c r="R114" s="185"/>
      <c r="S114" s="185"/>
    </row>
    <row r="115" spans="1:19" s="12" customFormat="1" ht="17.25" customHeight="1" x14ac:dyDescent="0.25">
      <c r="A115" s="17"/>
      <c r="B115" s="42" t="s">
        <v>130</v>
      </c>
      <c r="C115" s="13"/>
      <c r="D115" s="2"/>
      <c r="F115" s="2"/>
      <c r="G115" s="6"/>
      <c r="H115" s="13"/>
      <c r="I115" s="13"/>
      <c r="J115" s="2"/>
      <c r="K115" s="2"/>
      <c r="L115" s="2"/>
      <c r="M115" s="2"/>
      <c r="N115" s="13"/>
      <c r="O115" s="9"/>
      <c r="P115" s="4"/>
      <c r="Q115" s="13"/>
      <c r="R115" s="13"/>
      <c r="S115" s="138"/>
    </row>
    <row r="116" spans="1:19" ht="33" customHeight="1" x14ac:dyDescent="0.25">
      <c r="A116" s="17"/>
      <c r="B116" s="47" t="s">
        <v>43</v>
      </c>
      <c r="E116" s="186" t="s">
        <v>44</v>
      </c>
      <c r="F116" s="186"/>
      <c r="G116" s="186"/>
      <c r="H116" s="186"/>
      <c r="I116" s="186"/>
      <c r="J116" s="186"/>
      <c r="K116" s="186"/>
      <c r="L116" s="186"/>
      <c r="M116" s="186"/>
      <c r="N116" s="186"/>
      <c r="O116" s="186"/>
      <c r="P116" s="186"/>
      <c r="Q116" s="186"/>
      <c r="R116" s="186"/>
      <c r="S116" s="186"/>
    </row>
    <row r="117" spans="1:19" ht="15.75" x14ac:dyDescent="0.25">
      <c r="A117" s="17"/>
      <c r="B117" s="47"/>
      <c r="E117" s="51"/>
      <c r="F117" s="51"/>
      <c r="G117" s="51"/>
      <c r="H117" s="51"/>
      <c r="I117" s="51"/>
      <c r="J117" s="51"/>
      <c r="K117" s="51"/>
      <c r="L117" s="51"/>
      <c r="M117" s="51"/>
      <c r="N117" s="51"/>
      <c r="O117" s="51"/>
      <c r="P117" s="51"/>
      <c r="Q117" s="51"/>
      <c r="R117" s="51"/>
      <c r="S117" s="140"/>
    </row>
    <row r="118" spans="1:19" ht="15.75" x14ac:dyDescent="0.25">
      <c r="A118" s="17"/>
      <c r="B118" s="47"/>
      <c r="E118" s="51"/>
      <c r="F118" s="51"/>
      <c r="G118" s="51"/>
      <c r="H118" s="51"/>
      <c r="I118" s="51"/>
      <c r="J118" s="51"/>
      <c r="K118" s="51"/>
      <c r="L118" s="51"/>
      <c r="M118" s="51"/>
      <c r="N118" s="51"/>
      <c r="O118" s="51"/>
      <c r="P118" s="51"/>
      <c r="Q118" s="51"/>
      <c r="R118" s="51"/>
      <c r="S118" s="140"/>
    </row>
    <row r="119" spans="1:19" x14ac:dyDescent="0.25">
      <c r="B119" s="48" t="s">
        <v>45</v>
      </c>
    </row>
    <row r="121" spans="1:19" x14ac:dyDescent="0.25">
      <c r="B121" s="1"/>
    </row>
  </sheetData>
  <mergeCells count="55">
    <mergeCell ref="B114:S114"/>
    <mergeCell ref="E116:S116"/>
    <mergeCell ref="E111:O111"/>
    <mergeCell ref="Q111:R111"/>
    <mergeCell ref="Q112:R112"/>
    <mergeCell ref="B113:S113"/>
    <mergeCell ref="E110:O110"/>
    <mergeCell ref="Q110:R110"/>
    <mergeCell ref="B88:N88"/>
    <mergeCell ref="B90:N90"/>
    <mergeCell ref="B92:N92"/>
    <mergeCell ref="B94:N94"/>
    <mergeCell ref="B96:N96"/>
    <mergeCell ref="B100:N100"/>
    <mergeCell ref="A107:S107"/>
    <mergeCell ref="E108:O108"/>
    <mergeCell ref="Q108:R108"/>
    <mergeCell ref="E109:O109"/>
    <mergeCell ref="Q109:R109"/>
    <mergeCell ref="B104:N104"/>
    <mergeCell ref="B62:N62"/>
    <mergeCell ref="B63:N63"/>
    <mergeCell ref="B85:S85"/>
    <mergeCell ref="B73:N73"/>
    <mergeCell ref="B71:N71"/>
    <mergeCell ref="B45:N45"/>
    <mergeCell ref="B48:N48"/>
    <mergeCell ref="B50:N50"/>
    <mergeCell ref="B86:N86"/>
    <mergeCell ref="B54:N54"/>
    <mergeCell ref="B56:N56"/>
    <mergeCell ref="B60:N60"/>
    <mergeCell ref="B64:N64"/>
    <mergeCell ref="B66:N66"/>
    <mergeCell ref="B69:N69"/>
    <mergeCell ref="B78:N78"/>
    <mergeCell ref="B80:N80"/>
    <mergeCell ref="B58:N58"/>
    <mergeCell ref="B76:I76"/>
    <mergeCell ref="B52:N52"/>
    <mergeCell ref="B61:N61"/>
    <mergeCell ref="Q21:S21"/>
    <mergeCell ref="B31:N31"/>
    <mergeCell ref="B5:N5"/>
    <mergeCell ref="A1:S1"/>
    <mergeCell ref="A2:S2"/>
    <mergeCell ref="A3:P3"/>
    <mergeCell ref="B4:N4"/>
    <mergeCell ref="R4:S4"/>
    <mergeCell ref="B33:N33"/>
    <mergeCell ref="B35:N35"/>
    <mergeCell ref="B37:N37"/>
    <mergeCell ref="K7:L7"/>
    <mergeCell ref="B18:N18"/>
    <mergeCell ref="K20:L20"/>
  </mergeCells>
  <printOptions horizontalCentered="1"/>
  <pageMargins left="0.25" right="0.16" top="0.3" bottom="0" header="0.3" footer="0.55000000000000004"/>
  <pageSetup paperSize="9" scale="98" fitToHeight="3" orientation="portrait" horizontalDpi="200" verticalDpi="200" r:id="rId1"/>
  <headerFooter>
    <oddFooter>Page &amp;P</oddFooter>
  </headerFooter>
  <rowBreaks count="2" manualBreakCount="2">
    <brk id="43" max="18" man="1"/>
    <brk id="70" max="1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Abstract</vt:lpstr>
      <vt:lpstr>A=Foundation M-Buil</vt:lpstr>
      <vt:lpstr>B=Ground floor </vt:lpstr>
      <vt:lpstr>C= Firrst floor</vt:lpstr>
      <vt:lpstr>D=Water supply</vt:lpstr>
      <vt:lpstr>Sheet1</vt:lpstr>
      <vt:lpstr>'D=Water supply'!Print_Area</vt:lpstr>
      <vt:lpstr>'A=Foundation M-Buil'!Print_Titles</vt:lpstr>
      <vt:lpstr>'B=Ground floor '!Print_Titles</vt:lpstr>
      <vt:lpstr>'C= Firrst floor'!Print_Titles</vt:lpstr>
      <vt:lpstr>'D=Water supply'!Print_Titles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Falak Enterprises</cp:lastModifiedBy>
  <cp:lastPrinted>2018-04-24T10:23:28Z</cp:lastPrinted>
  <dcterms:created xsi:type="dcterms:W3CDTF">2014-03-04T07:22:02Z</dcterms:created>
  <dcterms:modified xsi:type="dcterms:W3CDTF">2018-04-24T10:25:44Z</dcterms:modified>
</cp:coreProperties>
</file>