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60" windowWidth="15600" windowHeight="7695" tabRatio="864"/>
  </bookViews>
  <sheets>
    <sheet name="Abstract Sheet" sheetId="2" r:id="rId1"/>
    <sheet name="A=Foundation M-Buil" sheetId="4" r:id="rId2"/>
    <sheet name="B=Ground floor " sheetId="5" r:id="rId3"/>
    <sheet name="C= Firrst floor" sheetId="6" r:id="rId4"/>
    <sheet name="D=Water supply " sheetId="13" r:id="rId5"/>
    <sheet name="E =Fire Bridge" sheetId="9" r:id="rId6"/>
    <sheet name="F Parking Shade" sheetId="10" r:id="rId7"/>
    <sheet name="G C.Wall" sheetId="11" r:id="rId8"/>
    <sheet name="H=External Dev I&amp;II Non schedul" sheetId="12" r:id="rId9"/>
  </sheets>
  <definedNames>
    <definedName name="_xlnm.Print_Area" localSheetId="4">'D=Water supply '!$A$1:$S$136</definedName>
    <definedName name="_xlnm.Print_Titles" localSheetId="1">'A=Foundation M-Buil'!$4:$4</definedName>
    <definedName name="_xlnm.Print_Titles" localSheetId="2">'B=Ground floor '!$4:$4</definedName>
    <definedName name="_xlnm.Print_Titles" localSheetId="3">'C= Firrst floor'!$4:$4</definedName>
    <definedName name="_xlnm.Print_Titles" localSheetId="4">'D=Water supply '!$4:$4</definedName>
    <definedName name="_xlnm.Print_Titles" localSheetId="5">'E =Fire Bridge'!$4:$4</definedName>
    <definedName name="_xlnm.Print_Titles" localSheetId="6">'F Parking Shade'!$4:$4</definedName>
    <definedName name="_xlnm.Print_Titles" localSheetId="7">'G C.Wall'!$4:$4</definedName>
    <definedName name="_xlnm.Print_Titles" localSheetId="8">'H=External Dev I&amp;II Non schedul'!$4:$4</definedName>
  </definedNames>
  <calcPr calcId="145621"/>
</workbook>
</file>

<file path=xl/calcChain.xml><?xml version="1.0" encoding="utf-8"?>
<calcChain xmlns="http://schemas.openxmlformats.org/spreadsheetml/2006/main">
  <c r="P14" i="2" l="1"/>
  <c r="E124" i="13" l="1"/>
  <c r="S103" i="13"/>
  <c r="S99" i="13"/>
  <c r="S97" i="13"/>
  <c r="S95" i="13"/>
  <c r="S93" i="13"/>
  <c r="S91" i="13"/>
  <c r="S89" i="13"/>
  <c r="S85" i="13"/>
  <c r="S86" i="13" s="1"/>
  <c r="Q124" i="13" s="1"/>
  <c r="S81" i="13"/>
  <c r="S79" i="13"/>
  <c r="S74" i="13"/>
  <c r="S72" i="13"/>
  <c r="S70" i="13"/>
  <c r="S69" i="13"/>
  <c r="S67" i="13"/>
  <c r="S65" i="13"/>
  <c r="S63" i="13"/>
  <c r="S62" i="13"/>
  <c r="S61" i="13"/>
  <c r="S59" i="13"/>
  <c r="S57" i="13"/>
  <c r="S55" i="13"/>
  <c r="S53" i="13"/>
  <c r="S51" i="13"/>
  <c r="S49" i="13"/>
  <c r="S48" i="13"/>
  <c r="S45" i="13"/>
  <c r="S44" i="13"/>
  <c r="S43" i="13"/>
  <c r="S42" i="13"/>
  <c r="S41" i="13"/>
  <c r="S40" i="13"/>
  <c r="S38" i="13"/>
  <c r="S36" i="13"/>
  <c r="S34" i="13"/>
  <c r="S32" i="13"/>
  <c r="S30" i="13"/>
  <c r="O29" i="13"/>
  <c r="O28" i="13"/>
  <c r="O27" i="13"/>
  <c r="O26" i="13"/>
  <c r="O25" i="13"/>
  <c r="O24" i="13"/>
  <c r="O23" i="13"/>
  <c r="O22" i="13"/>
  <c r="O21" i="13"/>
  <c r="O20" i="13"/>
  <c r="O19" i="13"/>
  <c r="S17" i="13"/>
  <c r="O16" i="13"/>
  <c r="M16" i="13"/>
  <c r="M15" i="13"/>
  <c r="O14" i="13"/>
  <c r="M14" i="13"/>
  <c r="O13" i="13"/>
  <c r="M13" i="13"/>
  <c r="O12" i="13"/>
  <c r="M12" i="13"/>
  <c r="M11" i="13"/>
  <c r="M10" i="13"/>
  <c r="M9" i="13"/>
  <c r="M8" i="13"/>
  <c r="O7" i="13"/>
  <c r="M6" i="13"/>
  <c r="S82" i="13" l="1"/>
  <c r="Q123" i="13" s="1"/>
  <c r="S75" i="13"/>
  <c r="Q122" i="13" s="1"/>
  <c r="Q127" i="13" s="1"/>
  <c r="S104" i="13"/>
  <c r="S34" i="6" l="1"/>
  <c r="S35" i="5"/>
  <c r="O84" i="12" l="1"/>
  <c r="M84" i="12"/>
  <c r="M83" i="12"/>
  <c r="O82" i="12"/>
  <c r="M82" i="12"/>
  <c r="O81" i="12"/>
  <c r="M81" i="12"/>
  <c r="O80" i="12"/>
  <c r="M80" i="12"/>
  <c r="M79" i="12"/>
  <c r="M78" i="12"/>
  <c r="M77" i="12"/>
  <c r="M76" i="12"/>
  <c r="O75" i="12"/>
  <c r="M74" i="12"/>
  <c r="S42" i="10" l="1"/>
  <c r="O51" i="10"/>
  <c r="S48" i="10"/>
  <c r="S46" i="10"/>
  <c r="S44" i="10"/>
  <c r="S69" i="12" l="1"/>
  <c r="S67" i="12"/>
  <c r="S64" i="12"/>
  <c r="S62" i="12"/>
  <c r="S54" i="12"/>
  <c r="S52" i="12"/>
  <c r="S48" i="12"/>
  <c r="S46" i="12"/>
  <c r="O44" i="12"/>
  <c r="M44" i="12"/>
  <c r="O43" i="12"/>
  <c r="M43" i="12"/>
  <c r="O42" i="12"/>
  <c r="M42" i="12"/>
  <c r="O41" i="12"/>
  <c r="M41" i="12"/>
  <c r="O40" i="12"/>
  <c r="M40" i="12"/>
  <c r="S39" i="12"/>
  <c r="S37" i="12"/>
  <c r="S35" i="12"/>
  <c r="S33" i="12"/>
  <c r="O31" i="12"/>
  <c r="O30" i="12"/>
  <c r="O29" i="12"/>
  <c r="O28" i="12"/>
  <c r="O27" i="12"/>
  <c r="O26" i="12"/>
  <c r="O25" i="12"/>
  <c r="O24" i="12"/>
  <c r="O23" i="12"/>
  <c r="O22" i="12"/>
  <c r="O21" i="12"/>
  <c r="S19" i="12"/>
  <c r="O17" i="12"/>
  <c r="M17" i="12"/>
  <c r="M16" i="12"/>
  <c r="O15" i="12"/>
  <c r="M15" i="12"/>
  <c r="O14" i="12"/>
  <c r="M14" i="12"/>
  <c r="O13" i="12"/>
  <c r="M13" i="12"/>
  <c r="M12" i="12"/>
  <c r="M11" i="12"/>
  <c r="M10" i="12"/>
  <c r="M9" i="12"/>
  <c r="O8" i="12"/>
  <c r="M7" i="12"/>
  <c r="S70" i="12" l="1"/>
  <c r="O32" i="12"/>
  <c r="O45" i="12"/>
  <c r="S60" i="11"/>
  <c r="S58" i="11"/>
  <c r="S56" i="11"/>
  <c r="S54" i="11"/>
  <c r="S50" i="11"/>
  <c r="S48" i="11"/>
  <c r="O46" i="11"/>
  <c r="S46" i="11" s="1"/>
  <c r="S44" i="11"/>
  <c r="S42" i="11"/>
  <c r="S40" i="11"/>
  <c r="S38" i="11"/>
  <c r="S36" i="11"/>
  <c r="S34" i="11"/>
  <c r="S32" i="11"/>
  <c r="O30" i="11"/>
  <c r="O29" i="11"/>
  <c r="O28" i="11"/>
  <c r="O27" i="11"/>
  <c r="O26" i="11"/>
  <c r="O25" i="11"/>
  <c r="O24" i="11"/>
  <c r="O23" i="11"/>
  <c r="O22" i="11"/>
  <c r="O21" i="11"/>
  <c r="O20" i="11"/>
  <c r="S18" i="11"/>
  <c r="O16" i="11"/>
  <c r="M16" i="11"/>
  <c r="M15" i="11"/>
  <c r="O14" i="11"/>
  <c r="M14" i="11"/>
  <c r="O13" i="11"/>
  <c r="M13" i="11"/>
  <c r="O12" i="11"/>
  <c r="M12" i="11"/>
  <c r="M11" i="11"/>
  <c r="M10" i="11"/>
  <c r="M9" i="11"/>
  <c r="M8" i="11"/>
  <c r="O7" i="11"/>
  <c r="M6" i="11"/>
  <c r="S61" i="11" l="1"/>
  <c r="O31" i="11"/>
  <c r="S51" i="10"/>
  <c r="S40" i="10"/>
  <c r="S36" i="10"/>
  <c r="S34" i="10"/>
  <c r="O30" i="10"/>
  <c r="O29" i="10"/>
  <c r="O28" i="10"/>
  <c r="O27" i="10"/>
  <c r="O26" i="10"/>
  <c r="O25" i="10"/>
  <c r="O24" i="10"/>
  <c r="O23" i="10"/>
  <c r="O22" i="10"/>
  <c r="O21" i="10"/>
  <c r="O20" i="10"/>
  <c r="S18" i="10"/>
  <c r="O16" i="10"/>
  <c r="M16" i="10"/>
  <c r="M15" i="10"/>
  <c r="O14" i="10"/>
  <c r="M14" i="10"/>
  <c r="O13" i="10"/>
  <c r="M13" i="10"/>
  <c r="O12" i="10"/>
  <c r="M12" i="10"/>
  <c r="M11" i="10"/>
  <c r="M10" i="10"/>
  <c r="M9" i="10"/>
  <c r="M8" i="10"/>
  <c r="O7" i="10"/>
  <c r="M6" i="10"/>
  <c r="O31" i="10" l="1"/>
  <c r="S52" i="10"/>
  <c r="O52" i="9"/>
  <c r="S52" i="9" s="1"/>
  <c r="S50" i="9"/>
  <c r="S46" i="9"/>
  <c r="S44" i="9"/>
  <c r="S42" i="9"/>
  <c r="S40" i="9"/>
  <c r="S36" i="9"/>
  <c r="S34" i="9"/>
  <c r="O30" i="9"/>
  <c r="O29" i="9"/>
  <c r="O28" i="9"/>
  <c r="O27" i="9"/>
  <c r="O26" i="9"/>
  <c r="O25" i="9"/>
  <c r="O24" i="9"/>
  <c r="O23" i="9"/>
  <c r="O22" i="9"/>
  <c r="O21" i="9"/>
  <c r="O20" i="9"/>
  <c r="S18" i="9"/>
  <c r="O16" i="9"/>
  <c r="M16" i="9"/>
  <c r="M15" i="9"/>
  <c r="O14" i="9"/>
  <c r="M14" i="9"/>
  <c r="O13" i="9"/>
  <c r="M13" i="9"/>
  <c r="O12" i="9"/>
  <c r="M12" i="9"/>
  <c r="M11" i="9"/>
  <c r="M10" i="9"/>
  <c r="M9" i="9"/>
  <c r="M8" i="9"/>
  <c r="O7" i="9"/>
  <c r="M6" i="9"/>
  <c r="S53" i="9" l="1"/>
  <c r="O31" i="9"/>
  <c r="O65" i="6" l="1"/>
  <c r="S65" i="6" s="1"/>
  <c r="S63" i="6"/>
  <c r="S60" i="6"/>
  <c r="S58" i="6"/>
  <c r="S56" i="6"/>
  <c r="S54" i="6"/>
  <c r="S52" i="6"/>
  <c r="S51" i="6"/>
  <c r="S50" i="6"/>
  <c r="S49" i="6"/>
  <c r="S48" i="6"/>
  <c r="S47" i="6"/>
  <c r="S46" i="6"/>
  <c r="O45" i="6"/>
  <c r="S45" i="6" s="1"/>
  <c r="S43" i="6"/>
  <c r="S41" i="6"/>
  <c r="S39" i="6"/>
  <c r="S37" i="6"/>
  <c r="O32" i="6"/>
  <c r="S32" i="6" s="1"/>
  <c r="S30" i="6"/>
  <c r="S28" i="6"/>
  <c r="S26" i="6"/>
  <c r="S24" i="6"/>
  <c r="S22" i="6"/>
  <c r="S20" i="6"/>
  <c r="S18" i="6"/>
  <c r="S66" i="6" s="1"/>
  <c r="O16" i="6"/>
  <c r="M16" i="6"/>
  <c r="M15" i="6"/>
  <c r="O14" i="6"/>
  <c r="M14" i="6"/>
  <c r="O13" i="6"/>
  <c r="M13" i="6"/>
  <c r="O12" i="6"/>
  <c r="M12" i="6"/>
  <c r="M11" i="6"/>
  <c r="M10" i="6"/>
  <c r="M9" i="6"/>
  <c r="M8" i="6"/>
  <c r="O7" i="6"/>
  <c r="S6" i="6"/>
  <c r="S67" i="5" l="1"/>
  <c r="S65" i="5"/>
  <c r="S56" i="5"/>
  <c r="S54" i="5"/>
  <c r="S52" i="5"/>
  <c r="S50" i="5"/>
  <c r="S48" i="5"/>
  <c r="S46" i="5"/>
  <c r="S44" i="5"/>
  <c r="S42" i="5"/>
  <c r="S40" i="5"/>
  <c r="S38" i="5"/>
  <c r="S33" i="5"/>
  <c r="S31" i="5"/>
  <c r="S29" i="5"/>
  <c r="S27" i="5"/>
  <c r="S25" i="5"/>
  <c r="S23" i="5"/>
  <c r="S21" i="5"/>
  <c r="S19" i="5"/>
  <c r="O17" i="5"/>
  <c r="M17" i="5"/>
  <c r="M16" i="5"/>
  <c r="O15" i="5"/>
  <c r="M15" i="5"/>
  <c r="O14" i="5"/>
  <c r="M14" i="5"/>
  <c r="O13" i="5"/>
  <c r="M13" i="5"/>
  <c r="M12" i="5"/>
  <c r="M11" i="5"/>
  <c r="M10" i="5"/>
  <c r="M9" i="5"/>
  <c r="O8" i="5"/>
  <c r="S7" i="5"/>
  <c r="S68" i="5" l="1"/>
  <c r="S72" i="4"/>
  <c r="S70" i="4"/>
  <c r="S68" i="4"/>
  <c r="S66" i="4"/>
  <c r="S63" i="4"/>
  <c r="S58" i="4"/>
  <c r="S56" i="4"/>
  <c r="S54" i="4"/>
  <c r="S50" i="4"/>
  <c r="S48" i="4"/>
  <c r="S46" i="4"/>
  <c r="O44" i="4"/>
  <c r="M44" i="4"/>
  <c r="O43" i="4"/>
  <c r="M43" i="4"/>
  <c r="O42" i="4"/>
  <c r="M42" i="4"/>
  <c r="O41" i="4"/>
  <c r="M41" i="4"/>
  <c r="O40" i="4"/>
  <c r="M40" i="4"/>
  <c r="O39" i="4"/>
  <c r="M39" i="4"/>
  <c r="S37" i="4"/>
  <c r="S35" i="4"/>
  <c r="S33" i="4"/>
  <c r="O31" i="4"/>
  <c r="O30" i="4"/>
  <c r="O29" i="4"/>
  <c r="O28" i="4"/>
  <c r="O27" i="4"/>
  <c r="O26" i="4"/>
  <c r="O25" i="4"/>
  <c r="O24" i="4"/>
  <c r="O23" i="4"/>
  <c r="O22" i="4"/>
  <c r="O21" i="4"/>
  <c r="S19" i="4"/>
  <c r="O17" i="4"/>
  <c r="M17" i="4"/>
  <c r="M16" i="4"/>
  <c r="O15" i="4"/>
  <c r="M15" i="4"/>
  <c r="O14" i="4"/>
  <c r="M14" i="4"/>
  <c r="O13" i="4"/>
  <c r="M13" i="4"/>
  <c r="M12" i="4"/>
  <c r="M11" i="4"/>
  <c r="M10" i="4"/>
  <c r="M9" i="4"/>
  <c r="O8" i="4"/>
  <c r="M7" i="4"/>
  <c r="S73" i="4" l="1"/>
  <c r="O45" i="4"/>
  <c r="O32" i="4"/>
</calcChain>
</file>

<file path=xl/sharedStrings.xml><?xml version="1.0" encoding="utf-8"?>
<sst xmlns="http://schemas.openxmlformats.org/spreadsheetml/2006/main" count="1510" uniqueCount="174">
  <si>
    <t>TOTAL</t>
  </si>
  <si>
    <t>RS.</t>
  </si>
  <si>
    <t>PART C MAIN BUILDING FRIST FLOOR</t>
  </si>
  <si>
    <t>PART B MAIN BUILDING GROUND FLOOR</t>
  </si>
  <si>
    <t>GENERAL ABSTRACT</t>
  </si>
  <si>
    <t>PART E FIRE BRIGADE SHADE</t>
  </si>
  <si>
    <t>PART F PARKING SHADE</t>
  </si>
  <si>
    <t>PART G  COMPOUND WALL</t>
  </si>
  <si>
    <t xml:space="preserve"> NAME OF WORK : CONSTRUCTION OF MUNICIPAL COMMITTEE HALL @ KINGRI TALUKA KINGRI DISTRICT KHAIRPUR </t>
  </si>
  <si>
    <t>(SCHEDULE B)</t>
  </si>
  <si>
    <t>PART-A MAIN BUILDING FOUNDATION</t>
  </si>
  <si>
    <t>S.No</t>
  </si>
  <si>
    <t xml:space="preserve">Name of Items </t>
  </si>
  <si>
    <t xml:space="preserve">Qty </t>
  </si>
  <si>
    <t xml:space="preserve">Rate </t>
  </si>
  <si>
    <t xml:space="preserve">Unit </t>
  </si>
  <si>
    <t xml:space="preserve">Amount </t>
  </si>
  <si>
    <t>Excavation in foundation of buildings bridges and other structures including dag belling dressing refilling around structure with excavated earth watering and ramming lead upto 5ft. (b) in ordinary soil. (S.I.No.18 P.No.5).</t>
  </si>
  <si>
    <t>x</t>
  </si>
  <si>
    <t>=</t>
  </si>
  <si>
    <t>cft</t>
  </si>
  <si>
    <t>x(</t>
  </si>
  <si>
    <t>+</t>
  </si>
  <si>
    <t>)x</t>
  </si>
  <si>
    <t>%0Cft</t>
  </si>
  <si>
    <t>Rs.</t>
  </si>
  <si>
    <t>Cement concrete brick or stone ballast 1-1/2 to 2 gauge. (A) ratio 1:4:8. (S.I.No.    P.No.    ).</t>
  </si>
  <si>
    <t>Sft</t>
  </si>
  <si>
    <t>%Cft</t>
  </si>
  <si>
    <t>R.C.C works in roof slab, beams columns rafts lintels and other structural members laid in situ recast laid in position complete in all respects ratio 1:2:4 90lbs cement 2cft sand 4cft shingle 1/8 to ¼ gauge (S.I.No.06 P.No.19)</t>
  </si>
  <si>
    <t>P-Cft</t>
  </si>
  <si>
    <t>Fabrication of mild steel reinforcement for cement concrete including cutting bending, laying  in position making joints and fastenings including cost of binding wire also including cost of binding wire also includes removal of rust from bars.(S.I.No.07 P.No.20)</t>
  </si>
  <si>
    <t>P-Cwt</t>
  </si>
  <si>
    <t>Cement concrete plain including placing compacting finishing and curing, complete (including screening and washing of stone aggregate without shuttering Ratio 1:3:6. (S.I.No.05 P.No.18).</t>
  </si>
  <si>
    <t>%Sft</t>
  </si>
  <si>
    <t>Erection and removal of Vertical centering for R.C.C or plain cement concrete works of Deodar wood (2nd-Class) ( S.I.No: 19 B P-18)</t>
  </si>
  <si>
    <t>Pacca Brick work in foundation &amp; plinth in cement &amp; sand mortar Ratio 1:6 (S.I.No.4 (c) P.No.25).</t>
  </si>
  <si>
    <t>Filling watering and ramming earth in floor with surplus earth from foundation lead upto one chain and lift upto 5ft.(S.I.NO:11 P-5)</t>
  </si>
  <si>
    <t>Filling watering and ramming earth under floor with new excavated from outside lead upto one chain and lift upto 5ft (S.I.No.12 P.No.5).</t>
  </si>
  <si>
    <t xml:space="preserve">Extra lead 3 miles </t>
  </si>
  <si>
    <t>Supplying and filling sand under floor and plugging in walls.(S.I.No.29 P.No.31).</t>
  </si>
  <si>
    <t>Cement concrete brick or stone ballast 1-1/2 to 2 gauge. (A) ratio 1:5:10. (S.I.No.4 P.No.17).</t>
  </si>
  <si>
    <t>Cement plaster 1:6 upto 20 height ½ thick. (S.I.No.13 P.No.58)</t>
  </si>
  <si>
    <t>Cement plaster 1:4 upto 20 height 3/8”thick. (S.I.No.11 P.No.58).</t>
  </si>
  <si>
    <t>Cement concrete plain including placing compacting finishing and curing, complete (including screening and washing of stone aggregate without shuttering Ratio 1:2:4. (S.I.No.05 P.No.18).</t>
  </si>
  <si>
    <t>Providing and laying 1”thick topping cement concrete 1:2:4 i/c surface finishing and dividing into panels. (S.I.No.16 (d) P.No.47).</t>
  </si>
  <si>
    <t>Total</t>
  </si>
  <si>
    <t>__________________% Above / Below (Amount to be added / deducted). RS. ______________</t>
  </si>
  <si>
    <t xml:space="preserve">                                                                                              Grand Total  Rs.   ___________________</t>
  </si>
  <si>
    <t>Total Amount in word: _____________________________________________________________________</t>
  </si>
  <si>
    <t>Note:-</t>
  </si>
  <si>
    <t>Quantities and rates are provisional and may be changed as per /according to the Technical Sanction by the competent authority</t>
  </si>
  <si>
    <t>CONTRACTOR</t>
  </si>
  <si>
    <t xml:space="preserve">PART-B MAIN BUILDING  GROUND FLOOR </t>
  </si>
  <si>
    <t>Pacca brick work in Ground Floor and plinth in Ratio 1:6.  (S.I.No.04 P.No.24).</t>
  </si>
  <si>
    <t>Providing  and fixing G.I. frames chowkats of size 7x2xor 4-1/2x3 for door using 20 gauge G.I. sheet i/c welded hinge and fixing at with cement sand slurry of ration 1.6 despairing the jambs. The cost also i/c all carriage tools and plants used in making and fixing.(S.I.NO.18 P-98).</t>
  </si>
  <si>
    <t>P-Sft</t>
  </si>
  <si>
    <t>Providing and fixing G.I. Frames chowkats of size 7x2xir 4-1/2x3 for windows using 20guage G.I. sheet i/c welded hinges and fixing at site with necessary hold fasts, filling with cement sand slurry of ration 1;6 and repainting the jamb. The cost also i/c all carriage tools and plants used in making and fixing. (S.I.No.29 P.No.98).</t>
  </si>
  <si>
    <t>Laying floor of approved colour glazed tiles 1/4" thick laid in white cement  mortor 1:2 ( S.I.No. 25 P- 43 )</t>
  </si>
  <si>
    <t>Laying white marble flooring fine dressed in the surface without winging set in lime mortar 1:2 including rubbing and polishing of the joints. (a) ¾”thick flooring. (S.I.No.28 P.No.49).</t>
  </si>
  <si>
    <t>P/F 3/8 thick marble tiles of approved quality and colour shade size 8x4/6x4 in dado skirting and facing removal/tucking of existing plaster surface etc over 1/2thick base of cement mortar 1:3 setting mortar base including filling the joins and washing the tiles with white cement slurry. Current, finishing cleaning and polishing etc complete for new works.(S.I.NO.68 P-55).</t>
  </si>
  <si>
    <t>Providing and fixing iron steel grill using solid square bars of size ½”x1/2” placed at 4” i/c and frame of flat iron patti of ¾”x3/4” i/c circle shape at 1-0 a part equivalent fitted with screws are pins i/c painting 3 coats with 1st coat of red oxide paint etc. (S.I.No.26 P.No.97).</t>
  </si>
  <si>
    <t xml:space="preserve">White washing  Three coats.  </t>
  </si>
  <si>
    <t>Primary coat of chalk under distemper. (S.I.No.23 P.No.59).</t>
  </si>
  <si>
    <t>Distemper in two coats. (S.I.No.24 P.No.60).</t>
  </si>
  <si>
    <t>Supplying and fixing Galvanized wire gauze fixed to chowkats with 3/4" deodar stips and screws.(S.I.No.14 (D)  P.No.60).</t>
  </si>
  <si>
    <t>First class deodar wood wrought, joinery in doors &amp; windows etc. fixed in position i/c chowkhats holds fasts hinges, iron tower blts. Chocks cleats, handles and cords with hooks, etc. Deodar paneled or paneled and glazed or fully glazed (without chowkhats).</t>
  </si>
  <si>
    <t>Supplying &amp; fixing inposition Aluminium channels framing for hinged doors or Alcop made with 5 mm thick tinted glass glazing (Belgium) and Alpha (Japan) locks I/c handles, stoppers etc.(b) Deluxe model (Bronze).(S.I.No.83 P.No.108).</t>
  </si>
  <si>
    <t>Supplying &amp; fixing in position Aluminium channels framing for slidding windows &amp; ventilators of Alcop made with 5 mm thick tinted glass glazing (Belgium) &amp; Aluminium fly screen I/c handles stoppers &amp; locking arrangement etc. complete.(b) Deluxe model (Bronze)..(S.I.No.84 P.No.108).</t>
  </si>
  <si>
    <t>Painting New surface(a) Preparing surface painting corrugated surface, patent roofing etc. (SINO.5(a+b) P-69) for Two Coats</t>
  </si>
  <si>
    <t>Providing and  laying HALA or pattern tiles glazed 6" x 6" x 1/4" on floor or wall facing in required colour and pattern of STILE specification jointed in white cement and pigment over a base of 1:2 grey cement mortar 3/4" thick including washing and filling of joints with slurry of white cement and pigment in desired shape with finishing, cleaning and cost of wax polish etc. complete including cutting  tiles to proper profile. (S.I.No: 61, P.No: 47).</t>
  </si>
  <si>
    <t>%sft</t>
  </si>
  <si>
    <t xml:space="preserve">  </t>
  </si>
  <si>
    <t xml:space="preserve">PART-C MAIN BUILDING  FRIST  FLOOR </t>
  </si>
  <si>
    <t>Pacca brick work in 1st Floor and plinth in Ratio 1:6.  (S.I.No.04 P.No.24).</t>
  </si>
  <si>
    <t>) Preparing the surface &amp; painting with matt finishing i/c rubbing the surface with Bathy (silicon carbide rubbing brick) filling the voids with zink (SINO.36 (a+b) P-54) for Two Coats</t>
  </si>
  <si>
    <t xml:space="preserve">Providing and laying 2" thick topping cement concrete (1:2:4 ) including Surface finishing and dividiing into panels:(S.I.No –16 / P-42) </t>
  </si>
  <si>
    <t>Cement pointing flush upto 20' height ( a ) Ratio 1:2 (SINO.17 (a) P-53)</t>
  </si>
  <si>
    <t>Colour Washing two coats</t>
  </si>
  <si>
    <t xml:space="preserve">PART-D I W/S &amp; S/F &amp; INTERNAL &amp; EXTERANL DRAINAGE SYSTEM </t>
  </si>
  <si>
    <t>Providing and fixing squating type white glazed earthen ware w.c pan with front flush inletr &amp; complete with  including the cost of flushing cistern with internal fitting and flush Pipe with bend and making requisite number of holes in walls plinth &amp; floor for Pipe connection &amp; making good in cement concrete  1: 2: 4: (Foreign Equivalant).(i) With 4" dia C.I Trap. (s.i. no: 02 P-01)</t>
  </si>
  <si>
    <t>P-Nos</t>
  </si>
  <si>
    <t>Providing &amp; fixing European white glazed earthen ware wash down w.c pan complete with and I/c the cost  of white/black plastic seat (Best Quality ) and lid with c.P brass hineges and buffers, 3 gallons white glazed earthen earthen ware low level foushing cistern with siphon fitting 1-1/2" dia white porcelain enamelled flush bend 3/4" dia and making requiste number of holes in walls, plinth and floor for Pipe connectios and making good in cement concerete 1: 2: 4.  (Foreign Quality). (S.I.No: 5 P-02)</t>
  </si>
  <si>
    <t>Providing &amp; fixing 24" x 18" lavatory basin in white glazed earthen ware complete with &amp; I/c the cost of W.I or C.I cantilever brackets 6 inches built into walls, painted white in two coats after a primary coat of red lead paint a pair of 1/2" dia rubber plug &amp; chrome plated brass  chain 1-1/4" dia, malloable iron or brass unions and making requisite number of holes in walls , plinth &amp; floor for Pipe connections and making good in cement concrete 1: 2: 4 (Foreign or Equivalant). (S. I NO: 10 P-03)</t>
  </si>
  <si>
    <t>Providing &amp; fixing in position nyloon connections  complete with 1/2" dia, brass stop cock with pair of brass nuts and lining joints to nyloon connection. (S.i.No: 23 P-06)</t>
  </si>
  <si>
    <t>Providing G.I Pipes, specials, and clamps etc, including fixing cutting &amp; fitting complete with and I/c the cost of breaking thorugh walls and roof, making good etc. painting two coats after cleaning the Pipe etc. with white zink paint with pigment to match the colour5 of the building and testing with water to a pressure head of 200 feet and handling.(S. I.No: 01 P-12)</t>
  </si>
  <si>
    <t xml:space="preserve">1" Dia </t>
  </si>
  <si>
    <t>P-Rft</t>
  </si>
  <si>
    <t>3/4" Dia</t>
  </si>
  <si>
    <t>1 1/2" Dia</t>
  </si>
  <si>
    <t>1/2" Dia</t>
  </si>
  <si>
    <t>2 1/2" Dia</t>
  </si>
  <si>
    <t>2 " Dia</t>
  </si>
  <si>
    <t>Add extra labour for concealed G.I Pipe &amp; fittings I/c making recess in the wall  for Pipe &amp; making good in cement mortor etc. complete. (S.I.NO: 02 P-12)</t>
  </si>
  <si>
    <t xml:space="preserve">3/4" Dia </t>
  </si>
  <si>
    <t xml:space="preserve">1/2" Dia </t>
  </si>
  <si>
    <t>S/Fixing long bib- cock of superir quality with c.p head 1/2" dia (S.I.No: 13 P-19)</t>
  </si>
  <si>
    <t>S/Fixing cancealed stop cock of superir quality with c.p head 1/2" dia. S.I No: 11 P-18)</t>
  </si>
  <si>
    <t>Supplying &amp; fixing C.P Muslim Showeer with double Bib cock &amp; ring Pipe etc complete. S.I No: 19 P-19)</t>
  </si>
  <si>
    <t>Supplying &amp; fixing Bath room accessories set (7  Piece ) I/c towel rod, brush holder soaptray shelf of approved design I/c cost of screws, nuts etc Complete.(Master Braqnd). C.S.I No: 23 P-19)</t>
  </si>
  <si>
    <t>Providing &amp; fixing 6" x 2" or 6" x 3" C.I floor trap of the approved  selt  cleaning design with  a C.I scrrewed down gratting with or without a vent arm complete with &amp; I/c making requisite number of holes in walls, plinth &amp; floor for Pipe connections &amp; making good cement concrete 1:2:4. (C.S.I NO:20 P-6)</t>
  </si>
  <si>
    <t>Providing and fixing handle valves (china)  S.I. No: 05 P-17)</t>
  </si>
  <si>
    <t xml:space="preserve">1 1/2" Dia </t>
  </si>
  <si>
    <t>S/F Absestor pipe with collor deal pipe</t>
  </si>
  <si>
    <t>Providing &amp; fixing 6" x 4" C.C gully trap with  4" outlet complete with 4" thick 1: 2: 4 C.C. for bed  &amp; 1/2" thick cement plaster (1:3) to the karb, C.I grating  6" x 6" &amp;  C.I cover  and frame 12" x 12" (inside) etc. complete.C.C Gully Trap 6" x  6" x 4" (i) With  C.I Cover &amp; frame.(S.I.No: 01 P-24) (ii) With  R.C.C. Cover.</t>
  </si>
  <si>
    <t>Providing  R.C.C pipe with collars slass "B" and digging the trenches to required  depth &amp; fixing inposition including cutting , fitting &amp; jointing with maxphalt composition &amp; cement mortor 1: 1 and testing with water pressure jto a head of 4 feet a bove the top of the heghest pipe &amp; refilling with excavated staff.(c.)  6"  dia  R.C.C pipe class  "B" C.S.I NO: 2 P-24)</t>
  </si>
  <si>
    <t xml:space="preserve">6" Dia </t>
  </si>
  <si>
    <t xml:space="preserve">9" Dia </t>
  </si>
  <si>
    <t>Providing &amp; fixing 15" x 12" bavelled edge mirror of belgium glass complete with 1/8" thick hard board and c.p screws fixed to wooden pleat.(a) Standard Pattern. C.S.I: No: 4 P-7)</t>
  </si>
  <si>
    <t>Providing &amp; fixing chrome plated brass towel rail complete with brackets fixing on wooden cleats with 1" long c.p brass screws.(a) 3/4" dia round or square (Standard Pattern)(III) Towel rail 24" long (a) 3/4" dia round or square (Standard Pattern) C. S..l No: 1 P-7)</t>
  </si>
  <si>
    <t>ii</t>
  </si>
  <si>
    <t>PART D II P.H. SCHEDULE ITEM</t>
  </si>
  <si>
    <t>Boring for tube well in all water bearing soils from ground level upto 100 ft. or 30.5 meter depth i/c sinking and with drawing of casing pipe. (C.S.I NO: 1 P-27)</t>
  </si>
  <si>
    <t>Constructing manhole for the required dia of circular sewer and 7'-9" depth with walls of B.B in cement mortor 1:3 cement plastered 1:3, 1/2" thick, inside of walls and 1" (25 mm) thick over benching and channel i/c fixing C.I manhole cover with frame of clear opening      2' x 2' (610x610 mm) of 4.5 cwt. embaded in plain C.C 1:2:4 and two way rainforced 6" thickness i/c fixing 1" (25  mm) dia M.S steps 6" (150 mm) wide projecting 4" (102 mm) from the face of wall at 12" (305 mm) C/C duly painted etc, complete as per standard specification and drawing.4" to 12" dia 2'x2'x3'-6" C.S.I NO:02 P-33)</t>
  </si>
  <si>
    <t>PART D III ECLECTIC SCHEDULE ITEM</t>
  </si>
  <si>
    <t>Cement concrete brick or stone ballast 1-1/2 to 2 gauge. (A) ratio 1:5:10. (S.I.No.    P.No.    ).</t>
  </si>
  <si>
    <t xml:space="preserve">PART D I W/S S/F </t>
  </si>
  <si>
    <t xml:space="preserve">PART D II P.H ITEM </t>
  </si>
  <si>
    <t>Nos</t>
  </si>
  <si>
    <t xml:space="preserve">PART-E FIRE BRIGADE SHADE </t>
  </si>
  <si>
    <t>%cft</t>
  </si>
  <si>
    <t>Pacca brick work in foundation  &amp; plinth in cement S.sand mortor  ratio  1:6 (S.I.NO.4,e / P-20 )</t>
  </si>
  <si>
    <t>Providing and laying 2”thick topping cement concrete 1:2:4 i/c surface finishing and dividing into panels. (S.I.No.16 (d) P.No.47).</t>
  </si>
  <si>
    <t>Quantities and rates are provisional and may be changed as per /according to the Technical Sanction by the competent authority.</t>
  </si>
  <si>
    <t>PART-F PARkING SHADE</t>
  </si>
  <si>
    <t>PART-G COMPOUND WALL</t>
  </si>
  <si>
    <t>Coursed Ruble masonry including hammer dressing.(iv) Ratio 1:6</t>
  </si>
  <si>
    <t>Pacca brick work other than building including striking of joints upto 20 feet height in:(e) Cement sand mortar.         1:6</t>
  </si>
  <si>
    <t>Cement pointing   struck joints on walls.(a) Ratio 1:2</t>
  </si>
  <si>
    <t xml:space="preserve">Colour washing three coats </t>
  </si>
  <si>
    <t xml:space="preserve">Making &amp; fixing steel grated door with 1/16" thick sheeting including angle iron frame  2" x 2" 3/8"and 3/4" square bars 4" centre to centre with locking arrangemtnt. </t>
  </si>
  <si>
    <t>Painting doors &amp; windows any type three coats (S.I.No.4 c( iii) P.no.67)</t>
  </si>
  <si>
    <t>Providing and  laying tiles glazed 6" x 6" x 1/4" on floor or wall facing in required colour and apttern of STILE specification jointed in white cement and pigment over a base of 1:2 grey cement mortar 3/4" thick including washing and filling of joints with slaurry of white cement and pigment in desired shape with finishing, clearing and cost of  wax polish etc. complete including cutting tiles to proper profile.</t>
  </si>
  <si>
    <t>Cement plaster 1:4 upto 20 height 3/8”thick.(S.I.No.11 P.No.58).</t>
  </si>
  <si>
    <t>Dressing and leveling of earth work to designed Section etc completed in ordinary soil.</t>
  </si>
  <si>
    <t>Cement concrete brick or stone ballast 1-1/2 to 2 guage ratio 1:6:12.(S.I.NO.4 P-14)</t>
  </si>
  <si>
    <t>P/F cement paving blocks flooring having size of 197x97x60(mm) of city/Quddra / cobble shape with natural colours, having strength b/w 5000 psi to 8500 psi  i/c filling the joints with hill sand and laying specified manner / pattern and design etc complete (SN:72 P-49)</t>
  </si>
  <si>
    <t>P/L  2" thick topping  c.c. 1:2:4 including surface finishing and dividing into panels.(SINO.16(c) P-41)</t>
  </si>
  <si>
    <t xml:space="preserve">Add:Cost of manure </t>
  </si>
  <si>
    <t>Cart</t>
  </si>
  <si>
    <t>Truffing Lawn</t>
  </si>
  <si>
    <t>% Sft</t>
  </si>
  <si>
    <t>PART-H II EXTERNAL DEVELOPMENT NON SCHEDULE</t>
  </si>
  <si>
    <t xml:space="preserve">P/F Trees i/c planting /shifting &amp; cartage etc completed  </t>
  </si>
  <si>
    <t>Description</t>
  </si>
  <si>
    <t>Unit</t>
  </si>
  <si>
    <t>Amount</t>
  </si>
  <si>
    <t>PART D W/S S/F INTERNAL &amp; EXT: DRAINAGE I to V</t>
  </si>
  <si>
    <t>Total Amount in word: __________________________________________________________________</t>
  </si>
  <si>
    <t xml:space="preserve">NAME OF WORK: CONSTRUCTION OF MUNICIPAL COMMITTEE HALL @ KINGRI TALUKA KINGRI DISTRICT KHAIRPUR </t>
  </si>
  <si>
    <t xml:space="preserve">Preparing the surface &amp; painting with matt finishing i/c rubbing the surface with Bathy (silicon carbide rubbing brick) filling the voids with zink / chalk(SINO.36 (a+b) P-54) for Two Coats </t>
  </si>
  <si>
    <t>Grand Total  Rs.   ___________________</t>
  </si>
  <si>
    <t>Total Amount in word: ___________________________________________________________</t>
  </si>
  <si>
    <t>P/Laying Stone dust courser for paving block 
(S.I.No      P.No.   ).</t>
  </si>
  <si>
    <t>PART A MAIN BUILDING FOUNDATION</t>
  </si>
  <si>
    <t xml:space="preserve">PART-H I EXTERNAL DEVELOPMENT </t>
  </si>
  <si>
    <t>PART-C II MAIN BUILDING  FRIST  FLOOR NON SCHEDULE</t>
  </si>
  <si>
    <t xml:space="preserve"> Providing and fixing Guttka  bricks of size 9x2x1/2 as doado jointed in grey cement and laid over 1:2 cement sand mortar 3/8 thick including finishing the cost also i/c carriage of all type material used at site of work(M.R.)</t>
  </si>
  <si>
    <t>PART D IV EXTERNAL DRAINAGE SEPTIC TANK</t>
  </si>
  <si>
    <t xml:space="preserve">Providing &amp; Fixing UPVC pipe 4”Dia grade-1 (AGM or Eq:) i/c cutting fitting, collars clamps and rubble solvent. This rate also includes making holes in walls plinth floor and roof for fixing pipe and making good C.C 1:2:4 testing pressure head 200ft.  </t>
  </si>
  <si>
    <t xml:space="preserve">4" Dia </t>
  </si>
  <si>
    <t xml:space="preserve">Providing &amp; Fixing UPVC Plain Bend , Off Set Bend of grade-1 (AGM or Eq:) i/c cutting fitting, collars clamps and rubble solvent. This rate also includes making holes in walls plinth floor and roof for fixing pipe and making good C.C 1:2:4 testing pressure head 200ft. </t>
  </si>
  <si>
    <t xml:space="preserve">Providing &amp; Fixing UPVC Plain Tee 4"x4'' or Y Tee grade-1 (AGM or Eq:) i/c cutting fitting, collars clamps and rubble solvent. This rate also includes making holes in walls plinth floor and roof for fixing pipe and making good C.C 1:2:4 testing pressure head 200ft. </t>
  </si>
  <si>
    <t xml:space="preserve">Providing &amp; Fixing UPVC Branch 4"x4" dia with Access door grade-1 (AGM or Eq:) i/c cutting fitting, collars clamps and rubble solvent. This rate also includes making holes in walls plinth floor and roof for fixing pipe and making good C.C 1:2:4 testing pressure head 200ft. </t>
  </si>
  <si>
    <t>P/F water pumping set with remain Motor &amp; Jovial Pump 3 H.P 1400 RMP single phase 440 volts with 2 ½” section &amp; delivery so for etc completed.</t>
  </si>
  <si>
    <t>Supplying &amp; Fixing swan type piller cock of Superior quality single c.p. head 1/2" dia</t>
  </si>
  <si>
    <t>PART H EXTERNAL DEVELOPMENT I&amp;II (Non Schedule)</t>
  </si>
  <si>
    <t>Supplying and Fixing  filter Pipe etc completed</t>
  </si>
  <si>
    <t>Add extra for labour for providing &amp; fixing of earthen ware pedestal white or coloured glazed (Foreign or Equivalent..)</t>
  </si>
  <si>
    <t>PART D -V NON SCHEDULE</t>
  </si>
  <si>
    <t>PART D  V Non Schedule Items</t>
  </si>
  <si>
    <t>RFT</t>
  </si>
  <si>
    <t xml:space="preserve"> Providing &amp; Fixing Pumping set 1 H.P Single Phase etc Complete. </t>
  </si>
  <si>
    <t>PART-B II MAIN BUILDING  GROUND  FLOOR NON SCHEDULE</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</si>
</sst>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_(* \(#,##0.00\);_(* &quot;-&quot;??_);_(@_)"/>
    <numFmt numFmtId="164" formatCode="0_);\(0\)"/>
    <numFmt numFmtId="165" formatCode="0.0"/>
    <numFmt numFmtId="166" formatCode="0.000"/>
    <numFmt numFmtId="167" formatCode="0.00_);\(0.00\)"/>
    <numFmt numFmtId="168" formatCode="_(* #,##0_);_(* \(#,##0\);_(* &quot;-&quot;??_);_(@_)"/>
  </numFmts>
  <fonts count="21" x14ac:knownFonts="1">
    <font>
      <sz val="11"/>
      <color theme="1"/>
      <name val="Calibri"/>
      <family val="2"/>
      <scheme val="minor"/>
    </font>
    <font>
      <sz val="11"/>
      <color theme="1"/>
      <name val="Times New Roman"/>
      <family val="1"/>
    </font>
    <font>
      <b/>
      <sz val="11"/>
      <color theme="1"/>
      <name val="Times New Roman"/>
      <family val="1"/>
    </font>
    <font>
      <b/>
      <u/>
      <sz val="11"/>
      <color theme="1"/>
      <name val="Times New Roman"/>
      <family val="1"/>
    </font>
    <font>
      <b/>
      <u/>
      <sz val="15"/>
      <color theme="1"/>
      <name val="Times New Roman"/>
      <family val="1"/>
    </font>
    <font>
      <b/>
      <u/>
      <sz val="20"/>
      <color theme="1"/>
      <name val="Times New Roman"/>
      <family val="1"/>
    </font>
    <font>
      <b/>
      <u/>
      <sz val="13"/>
      <color theme="1"/>
      <name val="Times New Roman"/>
      <family val="1"/>
    </font>
    <font>
      <b/>
      <sz val="8"/>
      <color theme="1"/>
      <name val="Times New Roman"/>
      <family val="1"/>
    </font>
    <font>
      <sz val="12"/>
      <color indexed="8"/>
      <name val="Times New Roman"/>
      <family val="1"/>
    </font>
    <font>
      <b/>
      <sz val="7"/>
      <color theme="1"/>
      <name val="Times New Roman"/>
      <family val="1"/>
    </font>
    <font>
      <b/>
      <sz val="12"/>
      <color indexed="8"/>
      <name val="Times New Roman"/>
      <family val="1"/>
    </font>
    <font>
      <b/>
      <u/>
      <sz val="12"/>
      <color indexed="8"/>
      <name val="Times New Roman"/>
      <family val="1"/>
    </font>
    <font>
      <sz val="12"/>
      <color theme="1"/>
      <name val="Times New Roman"/>
      <family val="1"/>
    </font>
    <font>
      <b/>
      <sz val="12"/>
      <color theme="1"/>
      <name val="Times New Roman"/>
      <family val="1"/>
    </font>
    <font>
      <b/>
      <u val="double"/>
      <sz val="11"/>
      <color theme="1"/>
      <name val="Times New Roman"/>
      <family val="1"/>
    </font>
    <font>
      <b/>
      <u/>
      <sz val="12"/>
      <color theme="1"/>
      <name val="Times New Roman"/>
      <family val="1"/>
    </font>
    <font>
      <b/>
      <u/>
      <sz val="16"/>
      <color theme="1"/>
      <name val="Times New Roman"/>
      <family val="1"/>
    </font>
    <font>
      <b/>
      <u/>
      <sz val="18"/>
      <color theme="1"/>
      <name val="Times New Roman"/>
      <family val="1"/>
    </font>
    <font>
      <sz val="11"/>
      <color theme="1"/>
      <name val="Calibri"/>
      <family val="2"/>
      <scheme val="minor"/>
    </font>
    <font>
      <sz val="10"/>
      <color theme="1"/>
      <name val="Times New Roman"/>
      <family val="1"/>
    </font>
    <font>
      <b/>
      <u val="singleAccounting"/>
      <sz val="11"/>
      <color theme="1"/>
      <name val="Times New Roman"/>
      <family val="1"/>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4">
    <border>
      <left/>
      <right/>
      <top/>
      <bottom/>
      <diagonal/>
    </border>
    <border>
      <left/>
      <right/>
      <top style="thin">
        <color indexed="64"/>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18" fillId="0" borderId="0" applyFont="0" applyFill="0" applyBorder="0" applyAlignment="0" applyProtection="0"/>
  </cellStyleXfs>
  <cellXfs count="191">
    <xf numFmtId="0" fontId="0" fillId="0" borderId="0" xfId="0"/>
    <xf numFmtId="0" fontId="1" fillId="0" borderId="0" xfId="0" applyFont="1"/>
    <xf numFmtId="0" fontId="1" fillId="0" borderId="0" xfId="0" applyFont="1" applyAlignment="1">
      <alignment vertical="top"/>
    </xf>
    <xf numFmtId="164" fontId="2" fillId="0" borderId="0" xfId="0" applyNumberFormat="1" applyFont="1" applyAlignment="1">
      <alignment horizontal="left" vertical="top"/>
    </xf>
    <xf numFmtId="2" fontId="1" fillId="0" borderId="0" xfId="0" applyNumberFormat="1" applyFont="1" applyAlignment="1">
      <alignment horizontal="center" vertical="top"/>
    </xf>
    <xf numFmtId="0" fontId="2" fillId="0" borderId="0" xfId="0" applyFont="1" applyAlignment="1">
      <alignment horizontal="left" vertical="center"/>
    </xf>
    <xf numFmtId="0" fontId="1" fillId="0" borderId="0" xfId="0" applyFont="1" applyAlignment="1">
      <alignment horizontal="center" vertical="top" wrapText="1"/>
    </xf>
    <xf numFmtId="164" fontId="2" fillId="0" borderId="0" xfId="0" applyNumberFormat="1" applyFont="1" applyBorder="1" applyAlignment="1">
      <alignment horizontal="left" vertical="top"/>
    </xf>
    <xf numFmtId="2" fontId="2" fillId="0" borderId="0" xfId="0" applyNumberFormat="1" applyFont="1" applyAlignment="1">
      <alignment horizontal="center" vertical="top"/>
    </xf>
    <xf numFmtId="165" fontId="2" fillId="0" borderId="0" xfId="0" applyNumberFormat="1" applyFont="1" applyAlignment="1">
      <alignment horizontal="center" vertical="top"/>
    </xf>
    <xf numFmtId="0" fontId="2" fillId="0" borderId="0" xfId="0" applyFont="1" applyAlignment="1">
      <alignment horizontal="left" vertical="top"/>
    </xf>
    <xf numFmtId="0" fontId="1" fillId="0" borderId="0" xfId="0" applyFont="1" applyAlignment="1">
      <alignment horizontal="center" vertical="center"/>
    </xf>
    <xf numFmtId="0" fontId="1" fillId="0" borderId="0" xfId="0" applyFont="1" applyAlignment="1">
      <alignment horizontal="center" vertical="top"/>
    </xf>
    <xf numFmtId="1" fontId="1" fillId="0" borderId="0" xfId="0" applyNumberFormat="1" applyFont="1" applyAlignment="1">
      <alignment horizontal="center" vertical="top"/>
    </xf>
    <xf numFmtId="1" fontId="1" fillId="0" borderId="0" xfId="0" applyNumberFormat="1" applyFont="1" applyAlignment="1">
      <alignment horizontal="center" vertical="top"/>
    </xf>
    <xf numFmtId="0" fontId="1" fillId="0" borderId="0" xfId="0" applyFont="1" applyAlignment="1">
      <alignment horizontal="left" vertical="top"/>
    </xf>
    <xf numFmtId="0" fontId="2" fillId="0" borderId="0" xfId="0" applyFont="1" applyBorder="1" applyAlignment="1">
      <alignment horizontal="center" vertical="top"/>
    </xf>
    <xf numFmtId="0" fontId="4" fillId="0" borderId="2" xfId="0" applyFont="1" applyBorder="1" applyAlignment="1">
      <alignment horizontal="center" vertical="center" wrapText="1"/>
    </xf>
    <xf numFmtId="0" fontId="2" fillId="0" borderId="3" xfId="0" applyFont="1" applyBorder="1" applyAlignment="1">
      <alignment horizontal="center" vertical="top"/>
    </xf>
    <xf numFmtId="1" fontId="2" fillId="0" borderId="3" xfId="0" applyNumberFormat="1" applyFont="1" applyBorder="1" applyAlignment="1">
      <alignment horizontal="center" vertical="top"/>
    </xf>
    <xf numFmtId="1" fontId="2" fillId="0" borderId="0" xfId="0" applyNumberFormat="1" applyFont="1" applyBorder="1" applyAlignment="1">
      <alignment horizontal="center" vertical="top"/>
    </xf>
    <xf numFmtId="0" fontId="2" fillId="0" borderId="0" xfId="0" applyFont="1" applyBorder="1" applyAlignment="1">
      <alignment horizontal="center" vertical="center"/>
    </xf>
    <xf numFmtId="0" fontId="1" fillId="0" borderId="0" xfId="0" applyFont="1" applyAlignment="1">
      <alignment vertical="top" wrapText="1"/>
    </xf>
    <xf numFmtId="0" fontId="7" fillId="0" borderId="0" xfId="0" applyFont="1" applyAlignment="1">
      <alignment horizontal="left" vertical="center" wrapText="1"/>
    </xf>
    <xf numFmtId="1" fontId="8" fillId="2" borderId="0" xfId="0" applyNumberFormat="1" applyFont="1" applyFill="1" applyAlignment="1">
      <alignment horizontal="center" vertical="center"/>
    </xf>
    <xf numFmtId="0" fontId="8" fillId="2" borderId="0" xfId="0" applyFont="1" applyFill="1" applyAlignment="1">
      <alignment horizontal="center" vertical="center"/>
    </xf>
    <xf numFmtId="2" fontId="8" fillId="2" borderId="0" xfId="0" applyNumberFormat="1" applyFont="1" applyFill="1" applyBorder="1" applyAlignment="1">
      <alignment horizontal="center" vertical="center"/>
    </xf>
    <xf numFmtId="0" fontId="8" fillId="2" borderId="0" xfId="0" applyFont="1" applyFill="1" applyBorder="1" applyAlignment="1">
      <alignment horizontal="center" vertical="center"/>
    </xf>
    <xf numFmtId="166" fontId="8" fillId="2" borderId="0" xfId="0" applyNumberFormat="1" applyFont="1" applyFill="1" applyBorder="1" applyAlignment="1">
      <alignment horizontal="center" vertical="center"/>
    </xf>
    <xf numFmtId="2" fontId="8" fillId="2" borderId="0" xfId="0" applyNumberFormat="1" applyFont="1" applyFill="1" applyAlignment="1">
      <alignment horizontal="center" vertical="center"/>
    </xf>
    <xf numFmtId="2" fontId="8" fillId="2" borderId="0" xfId="0" applyNumberFormat="1" applyFont="1" applyFill="1" applyAlignment="1">
      <alignment horizontal="center" vertical="center" wrapText="1"/>
    </xf>
    <xf numFmtId="2" fontId="8" fillId="2" borderId="0" xfId="0" applyNumberFormat="1" applyFont="1" applyFill="1"/>
    <xf numFmtId="0" fontId="8" fillId="2" borderId="0" xfId="0" applyFont="1" applyFill="1" applyAlignment="1">
      <alignment horizontal="center" vertical="center" wrapText="1"/>
    </xf>
    <xf numFmtId="0" fontId="8" fillId="2" borderId="0" xfId="0" applyFont="1" applyFill="1" applyAlignment="1">
      <alignment horizontal="left" vertical="top" wrapText="1"/>
    </xf>
    <xf numFmtId="165" fontId="8" fillId="2" borderId="0" xfId="0" applyNumberFormat="1" applyFont="1" applyFill="1" applyBorder="1" applyAlignment="1">
      <alignment horizontal="center" vertical="center"/>
    </xf>
    <xf numFmtId="0" fontId="9" fillId="0" borderId="0" xfId="0" applyFont="1" applyAlignment="1">
      <alignment horizontal="left" vertical="center" wrapText="1"/>
    </xf>
    <xf numFmtId="2" fontId="1" fillId="0" borderId="9" xfId="0" applyNumberFormat="1" applyFont="1" applyBorder="1" applyAlignment="1">
      <alignment horizontal="center" vertical="top"/>
    </xf>
    <xf numFmtId="0" fontId="2" fillId="0" borderId="0" xfId="0" applyFont="1" applyAlignment="1">
      <alignment horizontal="left" vertical="center" wrapText="1"/>
    </xf>
    <xf numFmtId="0" fontId="1" fillId="0" borderId="0" xfId="0" applyFont="1" applyAlignment="1">
      <alignment horizontal="left" vertical="top" wrapText="1"/>
    </xf>
    <xf numFmtId="2" fontId="2" fillId="0" borderId="0" xfId="0" applyNumberFormat="1" applyFont="1" applyAlignment="1">
      <alignment horizontal="center" vertical="top" wrapText="1"/>
    </xf>
    <xf numFmtId="0" fontId="10" fillId="2" borderId="0" xfId="0" applyFont="1" applyFill="1" applyAlignment="1">
      <alignment horizontal="left" vertical="top" wrapText="1"/>
    </xf>
    <xf numFmtId="0" fontId="1" fillId="0" borderId="0" xfId="0" applyFont="1" applyAlignment="1">
      <alignment horizontal="left" vertical="center"/>
    </xf>
    <xf numFmtId="166" fontId="8" fillId="2" borderId="0" xfId="0" applyNumberFormat="1" applyFont="1" applyFill="1" applyBorder="1" applyAlignment="1">
      <alignment horizontal="right" vertical="center" wrapText="1"/>
    </xf>
    <xf numFmtId="0" fontId="8" fillId="2" borderId="0" xfId="0" applyFont="1" applyFill="1" applyBorder="1" applyAlignment="1">
      <alignment horizontal="left" vertical="center" wrapText="1"/>
    </xf>
    <xf numFmtId="0" fontId="11" fillId="2" borderId="0" xfId="0" applyFont="1" applyFill="1" applyAlignment="1">
      <alignment horizontal="center" vertical="center" wrapText="1"/>
    </xf>
    <xf numFmtId="166" fontId="2" fillId="0" borderId="0" xfId="0" applyNumberFormat="1" applyFont="1" applyAlignment="1">
      <alignment horizontal="center" vertical="top"/>
    </xf>
    <xf numFmtId="167" fontId="2" fillId="0" borderId="0" xfId="0" applyNumberFormat="1" applyFont="1" applyAlignment="1">
      <alignment horizontal="left" vertical="top"/>
    </xf>
    <xf numFmtId="164" fontId="2" fillId="0" borderId="9" xfId="0" applyNumberFormat="1" applyFont="1" applyBorder="1" applyAlignment="1">
      <alignment horizontal="left" vertical="top"/>
    </xf>
    <xf numFmtId="0" fontId="13" fillId="0" borderId="0" xfId="0" applyFont="1" applyAlignment="1">
      <alignment horizontal="center" vertical="top"/>
    </xf>
    <xf numFmtId="0" fontId="14" fillId="0" borderId="0" xfId="0" applyFont="1" applyAlignment="1">
      <alignment horizontal="left" vertical="center"/>
    </xf>
    <xf numFmtId="0" fontId="4" fillId="3" borderId="2" xfId="0" applyFont="1" applyFill="1" applyBorder="1" applyAlignment="1">
      <alignment horizontal="center" vertical="center" wrapText="1"/>
    </xf>
    <xf numFmtId="0" fontId="1" fillId="3" borderId="0" xfId="0" applyFont="1" applyFill="1" applyAlignment="1">
      <alignment horizontal="center" vertical="center"/>
    </xf>
    <xf numFmtId="164" fontId="2" fillId="3" borderId="0" xfId="0" applyNumberFormat="1" applyFont="1" applyFill="1" applyBorder="1" applyAlignment="1">
      <alignment horizontal="center" vertical="top"/>
    </xf>
    <xf numFmtId="164" fontId="2" fillId="3" borderId="0" xfId="0" applyNumberFormat="1" applyFont="1" applyFill="1" applyAlignment="1">
      <alignment horizontal="center" vertical="top"/>
    </xf>
    <xf numFmtId="164" fontId="3" fillId="3" borderId="0" xfId="0" applyNumberFormat="1" applyFont="1" applyFill="1" applyBorder="1" applyAlignment="1">
      <alignment horizontal="center" vertical="top"/>
    </xf>
    <xf numFmtId="0" fontId="12" fillId="0" borderId="0" xfId="0" applyFont="1" applyAlignment="1">
      <alignment horizontal="left" vertical="top" wrapText="1"/>
    </xf>
    <xf numFmtId="0" fontId="2" fillId="0" borderId="3" xfId="0" applyFont="1" applyBorder="1" applyAlignment="1">
      <alignment horizontal="center" vertical="center"/>
    </xf>
    <xf numFmtId="1" fontId="2" fillId="0" borderId="3" xfId="0" applyNumberFormat="1" applyFont="1" applyBorder="1" applyAlignment="1">
      <alignment horizontal="center" vertical="center"/>
    </xf>
    <xf numFmtId="0" fontId="7" fillId="0" borderId="0" xfId="0" applyFont="1" applyAlignment="1">
      <alignment horizontal="left" vertical="top" wrapText="1"/>
    </xf>
    <xf numFmtId="1" fontId="8" fillId="2" borderId="0" xfId="0" applyNumberFormat="1" applyFont="1" applyFill="1" applyAlignment="1">
      <alignment horizontal="center" vertical="top"/>
    </xf>
    <xf numFmtId="0" fontId="8" fillId="2" borderId="0" xfId="0" applyFont="1" applyFill="1" applyAlignment="1">
      <alignment horizontal="center" vertical="top"/>
    </xf>
    <xf numFmtId="2" fontId="8" fillId="2" borderId="0" xfId="0" applyNumberFormat="1" applyFont="1" applyFill="1" applyBorder="1" applyAlignment="1">
      <alignment horizontal="center" vertical="top"/>
    </xf>
    <xf numFmtId="0" fontId="8" fillId="2" borderId="0" xfId="0" applyFont="1" applyFill="1" applyBorder="1" applyAlignment="1">
      <alignment horizontal="center" vertical="top"/>
    </xf>
    <xf numFmtId="166" fontId="8" fillId="2" borderId="0" xfId="0" applyNumberFormat="1" applyFont="1" applyFill="1" applyBorder="1" applyAlignment="1">
      <alignment horizontal="center" vertical="top"/>
    </xf>
    <xf numFmtId="2" fontId="8" fillId="2" borderId="0" xfId="0" applyNumberFormat="1" applyFont="1" applyFill="1" applyAlignment="1">
      <alignment horizontal="center" vertical="top"/>
    </xf>
    <xf numFmtId="2" fontId="8" fillId="2" borderId="0" xfId="0" applyNumberFormat="1" applyFont="1" applyFill="1" applyAlignment="1">
      <alignment horizontal="center" vertical="top" wrapText="1"/>
    </xf>
    <xf numFmtId="2" fontId="8" fillId="2" borderId="0" xfId="0" applyNumberFormat="1" applyFont="1" applyFill="1" applyAlignment="1">
      <alignment vertical="top"/>
    </xf>
    <xf numFmtId="0" fontId="8" fillId="2" borderId="0" xfId="0" applyFont="1" applyFill="1" applyAlignment="1">
      <alignment horizontal="center" vertical="top" wrapText="1"/>
    </xf>
    <xf numFmtId="165" fontId="8" fillId="2" borderId="0" xfId="0" applyNumberFormat="1" applyFont="1" applyFill="1" applyBorder="1" applyAlignment="1">
      <alignment horizontal="center" vertical="top"/>
    </xf>
    <xf numFmtId="0" fontId="9" fillId="0" borderId="0" xfId="0" applyFont="1" applyAlignment="1">
      <alignment horizontal="left" vertical="top" wrapText="1"/>
    </xf>
    <xf numFmtId="166" fontId="8" fillId="2" borderId="0" xfId="0" applyNumberFormat="1" applyFont="1" applyFill="1" applyBorder="1" applyAlignment="1">
      <alignment horizontal="right" vertical="top" wrapText="1"/>
    </xf>
    <xf numFmtId="0" fontId="8" fillId="2" borderId="0" xfId="0" applyFont="1" applyFill="1" applyBorder="1" applyAlignment="1">
      <alignment horizontal="left" vertical="top" wrapText="1"/>
    </xf>
    <xf numFmtId="0" fontId="11" fillId="2" borderId="0" xfId="0" applyFont="1" applyFill="1" applyAlignment="1">
      <alignment horizontal="center" vertical="top" wrapText="1"/>
    </xf>
    <xf numFmtId="164" fontId="3" fillId="0" borderId="0" xfId="0" applyNumberFormat="1" applyFont="1" applyBorder="1" applyAlignment="1">
      <alignment horizontal="left" vertical="top"/>
    </xf>
    <xf numFmtId="0" fontId="6" fillId="0" borderId="0" xfId="0" applyFont="1" applyBorder="1" applyAlignment="1">
      <alignment vertical="center" wrapText="1"/>
    </xf>
    <xf numFmtId="0" fontId="2" fillId="0" borderId="0" xfId="0" applyFont="1" applyAlignment="1">
      <alignment horizontal="left" vertical="top" wrapText="1"/>
    </xf>
    <xf numFmtId="164" fontId="2" fillId="0" borderId="1" xfId="0" applyNumberFormat="1" applyFont="1" applyBorder="1" applyAlignment="1">
      <alignment horizontal="left" vertical="top"/>
    </xf>
    <xf numFmtId="164" fontId="3" fillId="0" borderId="10" xfId="0" applyNumberFormat="1" applyFont="1" applyBorder="1" applyAlignment="1">
      <alignment horizontal="left" vertical="top"/>
    </xf>
    <xf numFmtId="0" fontId="1" fillId="0" borderId="0" xfId="0" applyFont="1" applyAlignment="1">
      <alignment horizontal="center" vertical="center"/>
    </xf>
    <xf numFmtId="1" fontId="1" fillId="0" borderId="0" xfId="0" applyNumberFormat="1" applyFont="1" applyAlignment="1">
      <alignment horizontal="center" vertical="top"/>
    </xf>
    <xf numFmtId="0" fontId="1" fillId="0" borderId="0" xfId="0" applyFont="1" applyAlignment="1">
      <alignment horizontal="center" vertical="center"/>
    </xf>
    <xf numFmtId="0" fontId="1" fillId="0" borderId="0" xfId="0" applyFont="1" applyAlignment="1">
      <alignment horizontal="center" vertical="top"/>
    </xf>
    <xf numFmtId="0" fontId="1" fillId="0" borderId="0" xfId="0" applyFont="1" applyAlignment="1">
      <alignment vertical="center"/>
    </xf>
    <xf numFmtId="2" fontId="1" fillId="0" borderId="0" xfId="0" applyNumberFormat="1" applyFont="1" applyAlignment="1">
      <alignment horizontal="center" vertical="center"/>
    </xf>
    <xf numFmtId="0" fontId="1" fillId="0" borderId="0" xfId="0" applyFont="1" applyAlignment="1">
      <alignment horizontal="center" vertical="center" wrapText="1"/>
    </xf>
    <xf numFmtId="165" fontId="2" fillId="0" borderId="0" xfId="0" applyNumberFormat="1" applyFont="1" applyAlignment="1">
      <alignment horizontal="center" vertical="center"/>
    </xf>
    <xf numFmtId="2" fontId="2" fillId="0" borderId="0" xfId="0" applyNumberFormat="1" applyFont="1" applyAlignment="1">
      <alignment horizontal="center" vertical="center"/>
    </xf>
    <xf numFmtId="1" fontId="1" fillId="0" borderId="0" xfId="0" applyNumberFormat="1" applyFont="1" applyAlignment="1">
      <alignment horizontal="center" vertical="center"/>
    </xf>
    <xf numFmtId="164" fontId="2" fillId="0" borderId="0" xfId="0" applyNumberFormat="1" applyFont="1" applyAlignment="1">
      <alignment horizontal="left" vertical="center"/>
    </xf>
    <xf numFmtId="0" fontId="1" fillId="0" borderId="0" xfId="0" applyFont="1" applyAlignment="1">
      <alignment horizontal="left" vertical="top"/>
    </xf>
    <xf numFmtId="0" fontId="16" fillId="0" borderId="0" xfId="0" applyFont="1" applyBorder="1" applyAlignment="1">
      <alignment horizontal="center" vertical="top"/>
    </xf>
    <xf numFmtId="0" fontId="1" fillId="0" borderId="0" xfId="0" applyFont="1" applyAlignment="1">
      <alignment horizontal="left" vertical="top" wrapText="1"/>
    </xf>
    <xf numFmtId="0" fontId="1" fillId="0" borderId="0" xfId="0" applyFont="1" applyAlignment="1">
      <alignment horizontal="center" vertical="center"/>
    </xf>
    <xf numFmtId="0" fontId="1" fillId="0" borderId="0" xfId="0" applyFont="1" applyAlignment="1">
      <alignment horizontal="center" vertical="top"/>
    </xf>
    <xf numFmtId="0" fontId="13" fillId="0" borderId="11" xfId="0" applyFont="1" applyBorder="1" applyAlignment="1">
      <alignment horizontal="center" vertical="center"/>
    </xf>
    <xf numFmtId="0" fontId="2" fillId="0" borderId="11" xfId="0" applyFont="1" applyBorder="1" applyAlignment="1">
      <alignment horizontal="center" vertical="center"/>
    </xf>
    <xf numFmtId="2" fontId="1" fillId="0" borderId="11" xfId="0" applyNumberFormat="1" applyFont="1" applyBorder="1" applyAlignment="1">
      <alignment horizontal="center" vertical="center"/>
    </xf>
    <xf numFmtId="1" fontId="1" fillId="0" borderId="11" xfId="0" applyNumberFormat="1" applyFont="1" applyBorder="1" applyAlignment="1">
      <alignment horizontal="center" vertical="center"/>
    </xf>
    <xf numFmtId="1" fontId="13" fillId="0" borderId="11" xfId="0" applyNumberFormat="1" applyFont="1" applyBorder="1" applyAlignment="1">
      <alignment horizontal="center" vertical="center"/>
    </xf>
    <xf numFmtId="1" fontId="2" fillId="0" borderId="0" xfId="0" applyNumberFormat="1" applyFont="1" applyBorder="1" applyAlignment="1">
      <alignment horizontal="center" vertical="center"/>
    </xf>
    <xf numFmtId="2" fontId="1" fillId="0" borderId="9" xfId="0" applyNumberFormat="1" applyFont="1" applyBorder="1" applyAlignment="1">
      <alignment horizontal="center" vertical="center"/>
    </xf>
    <xf numFmtId="2" fontId="2" fillId="0" borderId="0" xfId="0" applyNumberFormat="1" applyFont="1" applyAlignment="1">
      <alignment horizontal="center" vertical="center" wrapText="1"/>
    </xf>
    <xf numFmtId="166" fontId="2" fillId="0" borderId="0" xfId="0" applyNumberFormat="1" applyFont="1" applyAlignment="1">
      <alignment horizontal="center" vertical="center"/>
    </xf>
    <xf numFmtId="0" fontId="4" fillId="0" borderId="2" xfId="0" applyFont="1" applyBorder="1" applyAlignment="1">
      <alignment vertical="center" wrapText="1"/>
    </xf>
    <xf numFmtId="0" fontId="2" fillId="0" borderId="0" xfId="0" applyFont="1" applyBorder="1" applyAlignment="1">
      <alignment vertical="center"/>
    </xf>
    <xf numFmtId="164" fontId="2" fillId="0" borderId="0" xfId="0" applyNumberFormat="1" applyFont="1" applyAlignment="1">
      <alignment vertical="top"/>
    </xf>
    <xf numFmtId="164" fontId="2" fillId="0" borderId="0" xfId="0" applyNumberFormat="1" applyFont="1" applyBorder="1" applyAlignment="1">
      <alignment vertical="top"/>
    </xf>
    <xf numFmtId="167" fontId="2" fillId="0" borderId="0" xfId="0" applyNumberFormat="1" applyFont="1" applyAlignment="1">
      <alignment vertical="top"/>
    </xf>
    <xf numFmtId="168" fontId="2" fillId="0" borderId="0" xfId="1" applyNumberFormat="1" applyFont="1" applyAlignment="1">
      <alignment vertical="top"/>
    </xf>
    <xf numFmtId="0" fontId="4" fillId="0" borderId="2" xfId="0" applyFont="1" applyBorder="1" applyAlignment="1">
      <alignment horizontal="right" vertical="center" wrapText="1"/>
    </xf>
    <xf numFmtId="0" fontId="2" fillId="0" borderId="0" xfId="0" applyFont="1" applyBorder="1" applyAlignment="1">
      <alignment horizontal="right" vertical="center"/>
    </xf>
    <xf numFmtId="164" fontId="2" fillId="0" borderId="0" xfId="0" applyNumberFormat="1" applyFont="1" applyBorder="1" applyAlignment="1">
      <alignment horizontal="right" vertical="top"/>
    </xf>
    <xf numFmtId="164" fontId="2" fillId="0" borderId="0" xfId="0" applyNumberFormat="1" applyFont="1" applyAlignment="1">
      <alignment horizontal="right" vertical="top"/>
    </xf>
    <xf numFmtId="167" fontId="2" fillId="0" borderId="0" xfId="0" applyNumberFormat="1" applyFont="1" applyAlignment="1">
      <alignment horizontal="right" vertical="top"/>
    </xf>
    <xf numFmtId="164" fontId="2" fillId="0" borderId="9" xfId="0" applyNumberFormat="1" applyFont="1" applyBorder="1" applyAlignment="1">
      <alignment horizontal="right" vertical="top"/>
    </xf>
    <xf numFmtId="0" fontId="4" fillId="0" borderId="0" xfId="0" applyFont="1" applyBorder="1" applyAlignment="1">
      <alignment horizontal="center" vertical="center" wrapText="1"/>
    </xf>
    <xf numFmtId="0" fontId="1" fillId="0" borderId="0" xfId="0" applyFont="1" applyAlignment="1">
      <alignment horizontal="center" vertical="center"/>
    </xf>
    <xf numFmtId="0" fontId="12" fillId="0" borderId="0" xfId="0" applyFont="1" applyAlignment="1">
      <alignment horizontal="left" vertical="top" wrapText="1"/>
    </xf>
    <xf numFmtId="0" fontId="1" fillId="0" borderId="0" xfId="0" applyFont="1" applyAlignment="1">
      <alignment horizontal="left" vertical="top" wrapText="1"/>
    </xf>
    <xf numFmtId="2" fontId="8" fillId="2" borderId="0" xfId="0" applyNumberFormat="1" applyFont="1" applyFill="1" applyAlignment="1">
      <alignment horizontal="center" vertical="center" wrapText="1"/>
    </xf>
    <xf numFmtId="0" fontId="1" fillId="0" borderId="0" xfId="0" applyFont="1" applyAlignment="1">
      <alignment horizontal="center" vertical="top"/>
    </xf>
    <xf numFmtId="164" fontId="3" fillId="0" borderId="0" xfId="0" applyNumberFormat="1" applyFont="1" applyBorder="1" applyAlignment="1">
      <alignment horizontal="right" vertical="top"/>
    </xf>
    <xf numFmtId="2" fontId="13" fillId="0" borderId="11" xfId="0" applyNumberFormat="1" applyFont="1" applyBorder="1" applyAlignment="1">
      <alignment horizontal="center" vertical="center"/>
    </xf>
    <xf numFmtId="164" fontId="3" fillId="3" borderId="10" xfId="0" applyNumberFormat="1" applyFont="1" applyFill="1" applyBorder="1" applyAlignment="1">
      <alignment horizontal="center" vertical="top"/>
    </xf>
    <xf numFmtId="0" fontId="1" fillId="0" borderId="0" xfId="0" applyFont="1" applyAlignment="1">
      <alignment horizontal="center" vertical="center"/>
    </xf>
    <xf numFmtId="0" fontId="1" fillId="0" borderId="0" xfId="0" applyFont="1" applyAlignment="1">
      <alignment horizontal="center" vertical="top"/>
    </xf>
    <xf numFmtId="164" fontId="2" fillId="0" borderId="9" xfId="0" applyNumberFormat="1" applyFont="1" applyBorder="1" applyAlignment="1">
      <alignment vertical="top"/>
    </xf>
    <xf numFmtId="164" fontId="3" fillId="0" borderId="0" xfId="0" applyNumberFormat="1" applyFont="1" applyBorder="1" applyAlignment="1">
      <alignment vertical="top"/>
    </xf>
    <xf numFmtId="0" fontId="12" fillId="0" borderId="0" xfId="0" applyFont="1" applyAlignment="1">
      <alignment vertical="top" wrapText="1"/>
    </xf>
    <xf numFmtId="164" fontId="1" fillId="0" borderId="0" xfId="0" applyNumberFormat="1" applyFont="1" applyAlignment="1">
      <alignment horizontal="center" vertical="center"/>
    </xf>
    <xf numFmtId="0" fontId="4" fillId="0" borderId="0" xfId="0" applyFont="1" applyBorder="1" applyAlignment="1">
      <alignment horizontal="center" vertical="center" wrapText="1"/>
    </xf>
    <xf numFmtId="0" fontId="1" fillId="0" borderId="0" xfId="0" applyFont="1" applyAlignment="1">
      <alignment horizontal="center" vertical="center"/>
    </xf>
    <xf numFmtId="0" fontId="12" fillId="0" borderId="0" xfId="0" applyFont="1" applyAlignment="1">
      <alignment horizontal="left" vertical="top" wrapText="1"/>
    </xf>
    <xf numFmtId="0" fontId="2" fillId="0" borderId="0" xfId="0" applyFont="1" applyAlignment="1">
      <alignment horizontal="center" vertical="top"/>
    </xf>
    <xf numFmtId="2" fontId="8" fillId="2" borderId="0" xfId="0" applyNumberFormat="1" applyFont="1" applyFill="1" applyAlignment="1">
      <alignment horizontal="center" vertical="top" wrapText="1"/>
    </xf>
    <xf numFmtId="0" fontId="2" fillId="0" borderId="0" xfId="0" applyFont="1" applyAlignment="1">
      <alignment horizontal="left" vertical="top"/>
    </xf>
    <xf numFmtId="0" fontId="1" fillId="0" borderId="0" xfId="0" applyFont="1" applyAlignment="1">
      <alignment horizontal="left" vertical="top"/>
    </xf>
    <xf numFmtId="0" fontId="1" fillId="0" borderId="0" xfId="0" applyFont="1" applyAlignment="1">
      <alignment horizontal="center" vertical="top"/>
    </xf>
    <xf numFmtId="168" fontId="20" fillId="0" borderId="1" xfId="1" applyNumberFormat="1" applyFont="1" applyBorder="1" applyAlignment="1">
      <alignment vertical="top"/>
    </xf>
    <xf numFmtId="164" fontId="3" fillId="0" borderId="1" xfId="0" applyNumberFormat="1" applyFont="1" applyBorder="1" applyAlignment="1">
      <alignment vertical="top"/>
    </xf>
    <xf numFmtId="164" fontId="2" fillId="3" borderId="9" xfId="0" applyNumberFormat="1" applyFont="1" applyFill="1" applyBorder="1" applyAlignment="1">
      <alignment horizontal="center" vertical="top"/>
    </xf>
    <xf numFmtId="164" fontId="2" fillId="3" borderId="10" xfId="0" applyNumberFormat="1" applyFont="1" applyFill="1" applyBorder="1" applyAlignment="1">
      <alignment horizontal="center" vertical="top"/>
    </xf>
    <xf numFmtId="2" fontId="2" fillId="0" borderId="12" xfId="0" applyNumberFormat="1" applyFont="1" applyBorder="1" applyAlignment="1">
      <alignment horizontal="right" vertical="center" indent="3"/>
    </xf>
    <xf numFmtId="2" fontId="2" fillId="0" borderId="10" xfId="0" applyNumberFormat="1" applyFont="1" applyBorder="1" applyAlignment="1">
      <alignment horizontal="right" vertical="center" indent="3"/>
    </xf>
    <xf numFmtId="2" fontId="2" fillId="0" borderId="13" xfId="0" applyNumberFormat="1" applyFont="1" applyBorder="1" applyAlignment="1">
      <alignment horizontal="right" vertical="center" indent="3"/>
    </xf>
    <xf numFmtId="0" fontId="17" fillId="0" borderId="0" xfId="0" applyFont="1" applyBorder="1" applyAlignment="1">
      <alignment horizontal="center" vertical="center" wrapText="1"/>
    </xf>
    <xf numFmtId="0" fontId="16" fillId="0" borderId="0" xfId="0" applyFont="1" applyBorder="1" applyAlignment="1">
      <alignment horizontal="center" vertical="top"/>
    </xf>
    <xf numFmtId="0" fontId="13" fillId="0" borderId="11" xfId="0" applyFont="1" applyBorder="1" applyAlignment="1">
      <alignment horizontal="left" vertical="center" indent="1"/>
    </xf>
    <xf numFmtId="0" fontId="1" fillId="0" borderId="11" xfId="0" applyFont="1" applyBorder="1" applyAlignment="1">
      <alignment horizontal="left" vertical="center" indent="1"/>
    </xf>
    <xf numFmtId="1" fontId="1" fillId="0" borderId="11" xfId="0" applyNumberFormat="1" applyFont="1" applyBorder="1" applyAlignment="1">
      <alignment horizontal="left" vertical="center" indent="1"/>
    </xf>
    <xf numFmtId="12" fontId="1" fillId="0" borderId="0" xfId="0" applyNumberFormat="1" applyFont="1" applyAlignment="1">
      <alignment horizontal="justify" vertical="top" wrapText="1"/>
    </xf>
    <xf numFmtId="0" fontId="5" fillId="0" borderId="0" xfId="0" applyFont="1" applyAlignment="1">
      <alignment horizontal="center" vertical="center"/>
    </xf>
    <xf numFmtId="0" fontId="4" fillId="0" borderId="0" xfId="0" applyFont="1" applyBorder="1" applyAlignment="1">
      <alignment horizontal="center" vertical="center" wrapText="1"/>
    </xf>
    <xf numFmtId="0" fontId="6" fillId="0" borderId="2" xfId="0" applyFont="1" applyBorder="1" applyAlignment="1">
      <alignment horizontal="left" vertical="center" wrapText="1"/>
    </xf>
    <xf numFmtId="0" fontId="2" fillId="0" borderId="4" xfId="0" applyFont="1" applyBorder="1" applyAlignment="1">
      <alignment horizontal="center" vertical="top"/>
    </xf>
    <xf numFmtId="0" fontId="2" fillId="0" borderId="5" xfId="0" applyFont="1" applyBorder="1" applyAlignment="1">
      <alignment horizontal="center" vertical="top"/>
    </xf>
    <xf numFmtId="0" fontId="2" fillId="0" borderId="6" xfId="0" applyFont="1" applyBorder="1" applyAlignment="1">
      <alignment horizontal="center" vertical="top"/>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1" fillId="0" borderId="0" xfId="0" applyFont="1" applyAlignment="1">
      <alignment horizontal="left" vertical="top" wrapText="1"/>
    </xf>
    <xf numFmtId="2" fontId="8" fillId="2" borderId="0" xfId="0" applyNumberFormat="1" applyFont="1" applyFill="1" applyAlignment="1">
      <alignment horizontal="center" vertical="center" wrapText="1"/>
    </xf>
    <xf numFmtId="2" fontId="1" fillId="0" borderId="0" xfId="0" applyNumberFormat="1" applyFont="1" applyAlignment="1">
      <alignment horizontal="left" vertical="top" wrapText="1"/>
    </xf>
    <xf numFmtId="0" fontId="1" fillId="0" borderId="0" xfId="0" applyFont="1" applyAlignment="1">
      <alignment horizontal="left" vertical="center" wrapText="1"/>
    </xf>
    <xf numFmtId="0" fontId="12" fillId="0" borderId="0" xfId="0" applyFont="1" applyAlignment="1">
      <alignment horizontal="left" vertical="center"/>
    </xf>
    <xf numFmtId="0" fontId="1" fillId="0" borderId="0" xfId="0" applyFont="1" applyAlignment="1">
      <alignment horizontal="center" vertical="center"/>
    </xf>
    <xf numFmtId="0" fontId="12" fillId="0" borderId="0" xfId="0" applyFont="1" applyAlignment="1">
      <alignment horizontal="left" vertical="top" wrapText="1"/>
    </xf>
    <xf numFmtId="0" fontId="3" fillId="0" borderId="2" xfId="0" applyFont="1" applyBorder="1" applyAlignment="1">
      <alignment horizontal="left" vertical="center" wrapText="1"/>
    </xf>
    <xf numFmtId="0" fontId="1" fillId="0" borderId="0" xfId="0" applyFont="1" applyAlignment="1">
      <alignment horizontal="right" vertical="center"/>
    </xf>
    <xf numFmtId="0" fontId="6" fillId="0" borderId="0" xfId="0" applyFont="1" applyBorder="1" applyAlignment="1">
      <alignment horizontal="left" vertical="center" wrapText="1"/>
    </xf>
    <xf numFmtId="0" fontId="5" fillId="0" borderId="0" xfId="0" applyFont="1" applyAlignment="1">
      <alignment horizontal="center" vertical="top"/>
    </xf>
    <xf numFmtId="164" fontId="2" fillId="0" borderId="1" xfId="0" applyNumberFormat="1" applyFont="1" applyBorder="1" applyAlignment="1">
      <alignment horizontal="center" vertical="top"/>
    </xf>
    <xf numFmtId="0" fontId="1" fillId="0" borderId="0" xfId="0" applyFont="1" applyAlignment="1">
      <alignment horizontal="left" vertical="top"/>
    </xf>
    <xf numFmtId="164" fontId="1" fillId="0" borderId="0" xfId="0" applyNumberFormat="1" applyFont="1" applyAlignment="1">
      <alignment horizontal="center" vertical="top"/>
    </xf>
    <xf numFmtId="164" fontId="1" fillId="0" borderId="9" xfId="0" applyNumberFormat="1" applyFont="1" applyBorder="1" applyAlignment="1">
      <alignment horizontal="center" vertical="top"/>
    </xf>
    <xf numFmtId="0" fontId="3" fillId="0" borderId="0" xfId="0" applyFont="1" applyBorder="1" applyAlignment="1">
      <alignment horizontal="left" vertical="top" wrapText="1"/>
    </xf>
    <xf numFmtId="0" fontId="3" fillId="0" borderId="0" xfId="0" applyFont="1" applyBorder="1" applyAlignment="1">
      <alignment horizontal="center" vertical="top"/>
    </xf>
    <xf numFmtId="0" fontId="3" fillId="0" borderId="0" xfId="0" applyFont="1" applyAlignment="1">
      <alignment horizontal="left" vertical="top"/>
    </xf>
    <xf numFmtId="0" fontId="1" fillId="0" borderId="0" xfId="0" applyFont="1" applyAlignment="1">
      <alignment horizontal="justify" vertical="top" wrapText="1"/>
    </xf>
    <xf numFmtId="0" fontId="3" fillId="0" borderId="0" xfId="0" applyFont="1" applyAlignment="1">
      <alignment horizontal="center" vertical="top"/>
    </xf>
    <xf numFmtId="0" fontId="2" fillId="0" borderId="0" xfId="0" applyFont="1" applyAlignment="1">
      <alignment horizontal="center" vertical="top"/>
    </xf>
    <xf numFmtId="0" fontId="2" fillId="0" borderId="0" xfId="0" applyFont="1" applyAlignment="1">
      <alignment horizontal="left" vertical="top"/>
    </xf>
    <xf numFmtId="0" fontId="2" fillId="0" borderId="0" xfId="0" applyFont="1" applyAlignment="1">
      <alignment horizontal="left" vertical="top" indent="1"/>
    </xf>
    <xf numFmtId="0" fontId="1" fillId="0" borderId="0" xfId="0" applyFont="1" applyAlignment="1">
      <alignment horizontal="justify" vertical="top"/>
    </xf>
    <xf numFmtId="2" fontId="8" fillId="2" borderId="0" xfId="0" applyNumberFormat="1" applyFont="1" applyFill="1" applyAlignment="1">
      <alignment horizontal="center" vertical="top" wrapText="1"/>
    </xf>
    <xf numFmtId="0" fontId="15" fillId="0" borderId="2" xfId="0" applyFont="1" applyBorder="1" applyAlignment="1">
      <alignment horizontal="left"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12" fillId="0" borderId="0" xfId="0" applyFont="1" applyAlignment="1">
      <alignment horizontal="left" vertical="top"/>
    </xf>
    <xf numFmtId="0" fontId="1" fillId="0" borderId="0" xfId="0" applyFont="1" applyAlignment="1">
      <alignment horizontal="center" vertical="top"/>
    </xf>
    <xf numFmtId="0" fontId="19" fillId="0" borderId="0" xfId="0" applyFont="1" applyAlignment="1">
      <alignment horizontal="left" vertical="top"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12</xdr:col>
      <xdr:colOff>297657</xdr:colOff>
      <xdr:row>1</xdr:row>
      <xdr:rowOff>0</xdr:rowOff>
    </xdr:from>
    <xdr:to>
      <xdr:col>14</xdr:col>
      <xdr:colOff>702880</xdr:colOff>
      <xdr:row>1</xdr:row>
      <xdr:rowOff>45983</xdr:rowOff>
    </xdr:to>
    <xdr:sp macro="" textlink="">
      <xdr:nvSpPr>
        <xdr:cNvPr id="2" name="TextBox 1"/>
        <xdr:cNvSpPr txBox="1"/>
      </xdr:nvSpPr>
      <xdr:spPr>
        <a:xfrm>
          <a:off x="4288632" y="647700"/>
          <a:ext cx="2424523" cy="459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endParaRPr lang="en-US" sz="1100">
            <a:solidFill>
              <a:schemeClr val="dk1"/>
            </a:solidFill>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297657</xdr:colOff>
      <xdr:row>84</xdr:row>
      <xdr:rowOff>18476</xdr:rowOff>
    </xdr:from>
    <xdr:to>
      <xdr:col>18</xdr:col>
      <xdr:colOff>702880</xdr:colOff>
      <xdr:row>87</xdr:row>
      <xdr:rowOff>45983</xdr:rowOff>
    </xdr:to>
    <xdr:sp macro="" textlink="">
      <xdr:nvSpPr>
        <xdr:cNvPr id="2" name="TextBox 1"/>
        <xdr:cNvSpPr txBox="1"/>
      </xdr:nvSpPr>
      <xdr:spPr>
        <a:xfrm>
          <a:off x="4288632" y="16001426"/>
          <a:ext cx="2424523" cy="5990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i="0" cap="all">
              <a:solidFill>
                <a:schemeClr val="dk1"/>
              </a:solidFill>
              <a:latin typeface="+mn-lt"/>
              <a:ea typeface="+mn-ea"/>
              <a:cs typeface="+mn-cs"/>
            </a:rPr>
            <a:t> </a:t>
          </a:r>
          <a:r>
            <a:rPr lang="en-US" sz="1100" b="1">
              <a:solidFill>
                <a:schemeClr val="dk1"/>
              </a:solidFill>
              <a:effectLst/>
              <a:latin typeface="+mn-lt"/>
              <a:ea typeface="+mn-ea"/>
              <a:cs typeface="+mn-cs"/>
            </a:rPr>
            <a:t>EXECUTIVE ENGINEER</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(BUILDINGS) WORKS &amp; SERVICES</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DEPARTMENT KHAIRPUR</a:t>
          </a:r>
          <a:endParaRPr lang="en-US" sz="1100">
            <a:solidFill>
              <a:schemeClr val="dk1"/>
            </a:solidFill>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297657</xdr:colOff>
      <xdr:row>82</xdr:row>
      <xdr:rowOff>18476</xdr:rowOff>
    </xdr:from>
    <xdr:to>
      <xdr:col>18</xdr:col>
      <xdr:colOff>702880</xdr:colOff>
      <xdr:row>85</xdr:row>
      <xdr:rowOff>0</xdr:rowOff>
    </xdr:to>
    <xdr:sp macro="" textlink="">
      <xdr:nvSpPr>
        <xdr:cNvPr id="2" name="TextBox 1"/>
        <xdr:cNvSpPr txBox="1"/>
      </xdr:nvSpPr>
      <xdr:spPr>
        <a:xfrm>
          <a:off x="4288632" y="24945401"/>
          <a:ext cx="2424523" cy="5990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i="0" cap="all">
              <a:solidFill>
                <a:schemeClr val="dk1"/>
              </a:solidFill>
              <a:latin typeface="+mn-lt"/>
              <a:ea typeface="+mn-ea"/>
              <a:cs typeface="+mn-cs"/>
            </a:rPr>
            <a:t> </a:t>
          </a:r>
          <a:r>
            <a:rPr lang="en-US" sz="1100" b="1">
              <a:solidFill>
                <a:schemeClr val="dk1"/>
              </a:solidFill>
              <a:effectLst/>
              <a:latin typeface="+mn-lt"/>
              <a:ea typeface="+mn-ea"/>
              <a:cs typeface="+mn-cs"/>
            </a:rPr>
            <a:t>EXECUTIVE ENGINEER</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(BUILDINGS) WORKS &amp; SERVICES</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DEPARTMENT KHAIRPUR</a:t>
          </a:r>
          <a:endParaRPr lang="en-US" sz="1100">
            <a:solidFill>
              <a:schemeClr val="dk1"/>
            </a:solidFill>
            <a:latin typeface="+mn-lt"/>
            <a:ea typeface="+mn-ea"/>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14</xdr:col>
      <xdr:colOff>400049</xdr:colOff>
      <xdr:row>83</xdr:row>
      <xdr:rowOff>45983</xdr:rowOff>
    </xdr:from>
    <xdr:to>
      <xdr:col>18</xdr:col>
      <xdr:colOff>702879</xdr:colOff>
      <xdr:row>84</xdr:row>
      <xdr:rowOff>123825</xdr:rowOff>
    </xdr:to>
    <xdr:sp macro="" textlink="">
      <xdr:nvSpPr>
        <xdr:cNvPr id="2" name="TextBox 1"/>
        <xdr:cNvSpPr txBox="1"/>
      </xdr:nvSpPr>
      <xdr:spPr>
        <a:xfrm flipV="1">
          <a:off x="4333874" y="25468208"/>
          <a:ext cx="2198305" cy="26834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i="0" cap="all">
              <a:solidFill>
                <a:schemeClr val="dk1"/>
              </a:solidFill>
              <a:latin typeface="+mn-lt"/>
              <a:ea typeface="+mn-ea"/>
              <a:cs typeface="+mn-cs"/>
            </a:rPr>
            <a:t> </a:t>
          </a:r>
          <a:endParaRPr lang="en-US" sz="1100">
            <a:solidFill>
              <a:schemeClr val="dk1"/>
            </a:solidFill>
            <a:latin typeface="+mn-lt"/>
            <a:ea typeface="+mn-ea"/>
            <a:cs typeface="+mn-cs"/>
          </a:endParaRPr>
        </a:p>
      </xdr:txBody>
    </xdr:sp>
    <xdr:clientData/>
  </xdr:twoCellAnchor>
  <xdr:twoCellAnchor>
    <xdr:from>
      <xdr:col>14</xdr:col>
      <xdr:colOff>297657</xdr:colOff>
      <xdr:row>78</xdr:row>
      <xdr:rowOff>18476</xdr:rowOff>
    </xdr:from>
    <xdr:to>
      <xdr:col>18</xdr:col>
      <xdr:colOff>702880</xdr:colOff>
      <xdr:row>81</xdr:row>
      <xdr:rowOff>0</xdr:rowOff>
    </xdr:to>
    <xdr:sp macro="" textlink="">
      <xdr:nvSpPr>
        <xdr:cNvPr id="3" name="TextBox 2"/>
        <xdr:cNvSpPr txBox="1"/>
      </xdr:nvSpPr>
      <xdr:spPr>
        <a:xfrm>
          <a:off x="4736307" y="33946526"/>
          <a:ext cx="2014948" cy="5530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i="0" cap="all">
              <a:solidFill>
                <a:schemeClr val="dk1"/>
              </a:solidFill>
              <a:latin typeface="+mn-lt"/>
              <a:ea typeface="+mn-ea"/>
              <a:cs typeface="+mn-cs"/>
            </a:rPr>
            <a:t> </a:t>
          </a:r>
          <a:r>
            <a:rPr lang="en-US" sz="1100" b="1">
              <a:solidFill>
                <a:schemeClr val="dk1"/>
              </a:solidFill>
              <a:effectLst/>
              <a:latin typeface="+mn-lt"/>
              <a:ea typeface="+mn-ea"/>
              <a:cs typeface="+mn-cs"/>
            </a:rPr>
            <a:t>EXECUTIVE ENGINEER</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(BUILDINGS) WORKS SERVICES</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DEPARTMENT KHAIRPUR</a:t>
          </a:r>
          <a:endParaRPr lang="en-US" sz="1100">
            <a:solidFill>
              <a:schemeClr val="dk1"/>
            </a:solidFill>
            <a:latin typeface="+mn-lt"/>
            <a:ea typeface="+mn-ea"/>
            <a:cs typeface="+mn-cs"/>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297657</xdr:colOff>
      <xdr:row>133</xdr:row>
      <xdr:rowOff>18476</xdr:rowOff>
    </xdr:from>
    <xdr:to>
      <xdr:col>18</xdr:col>
      <xdr:colOff>702880</xdr:colOff>
      <xdr:row>136</xdr:row>
      <xdr:rowOff>0</xdr:rowOff>
    </xdr:to>
    <xdr:sp macro="" textlink="">
      <xdr:nvSpPr>
        <xdr:cNvPr id="2" name="TextBox 1"/>
        <xdr:cNvSpPr txBox="1"/>
      </xdr:nvSpPr>
      <xdr:spPr>
        <a:xfrm>
          <a:off x="4745832" y="41080751"/>
          <a:ext cx="2043523" cy="5530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i="0" cap="all">
              <a:solidFill>
                <a:schemeClr val="dk1"/>
              </a:solidFill>
              <a:latin typeface="+mn-lt"/>
              <a:ea typeface="+mn-ea"/>
              <a:cs typeface="+mn-cs"/>
            </a:rPr>
            <a:t> </a:t>
          </a:r>
          <a:r>
            <a:rPr lang="en-US" sz="1100" b="1">
              <a:solidFill>
                <a:schemeClr val="dk1"/>
              </a:solidFill>
              <a:effectLst/>
              <a:latin typeface="+mn-lt"/>
              <a:ea typeface="+mn-ea"/>
              <a:cs typeface="+mn-cs"/>
            </a:rPr>
            <a:t>EXECUTIVE ENGINEER</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(BUILDINGS) WORKS SERVICES</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DEPARTMENT KHAIRPUR</a:t>
          </a:r>
          <a:endParaRPr lang="en-US" sz="1100">
            <a:solidFill>
              <a:schemeClr val="dk1"/>
            </a:solidFill>
            <a:latin typeface="+mn-lt"/>
            <a:ea typeface="+mn-ea"/>
            <a:cs typeface="+mn-cs"/>
          </a:endParaRPr>
        </a:p>
      </xdr:txBody>
    </xdr:sp>
    <xdr:clientData/>
  </xdr:twoCellAnchor>
  <xdr:twoCellAnchor>
    <xdr:from>
      <xdr:col>14</xdr:col>
      <xdr:colOff>297657</xdr:colOff>
      <xdr:row>120</xdr:row>
      <xdr:rowOff>0</xdr:rowOff>
    </xdr:from>
    <xdr:to>
      <xdr:col>18</xdr:col>
      <xdr:colOff>702880</xdr:colOff>
      <xdr:row>120</xdr:row>
      <xdr:rowOff>45983</xdr:rowOff>
    </xdr:to>
    <xdr:sp macro="" textlink="">
      <xdr:nvSpPr>
        <xdr:cNvPr id="3" name="TextBox 2"/>
        <xdr:cNvSpPr txBox="1"/>
      </xdr:nvSpPr>
      <xdr:spPr>
        <a:xfrm>
          <a:off x="4745832" y="38547675"/>
          <a:ext cx="2043523" cy="459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endParaRPr lang="en-US" sz="1100">
            <a:solidFill>
              <a:schemeClr val="dk1"/>
            </a:solidFill>
            <a:latin typeface="+mn-lt"/>
            <a:ea typeface="+mn-ea"/>
            <a:cs typeface="+mn-cs"/>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14</xdr:col>
      <xdr:colOff>297657</xdr:colOff>
      <xdr:row>64</xdr:row>
      <xdr:rowOff>18476</xdr:rowOff>
    </xdr:from>
    <xdr:to>
      <xdr:col>18</xdr:col>
      <xdr:colOff>702880</xdr:colOff>
      <xdr:row>67</xdr:row>
      <xdr:rowOff>45983</xdr:rowOff>
    </xdr:to>
    <xdr:sp macro="" textlink="">
      <xdr:nvSpPr>
        <xdr:cNvPr id="2" name="TextBox 1"/>
        <xdr:cNvSpPr txBox="1"/>
      </xdr:nvSpPr>
      <xdr:spPr>
        <a:xfrm>
          <a:off x="4288632" y="13601126"/>
          <a:ext cx="2424523" cy="5990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i="0" cap="all">
              <a:solidFill>
                <a:schemeClr val="dk1"/>
              </a:solidFill>
              <a:latin typeface="+mn-lt"/>
              <a:ea typeface="+mn-ea"/>
              <a:cs typeface="+mn-cs"/>
            </a:rPr>
            <a:t> </a:t>
          </a:r>
          <a:r>
            <a:rPr lang="en-US" sz="1100" b="1">
              <a:solidFill>
                <a:schemeClr val="dk1"/>
              </a:solidFill>
              <a:effectLst/>
              <a:latin typeface="+mn-lt"/>
              <a:ea typeface="+mn-ea"/>
              <a:cs typeface="+mn-cs"/>
            </a:rPr>
            <a:t>EXECUTIVE ENGINEER</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(BUILDINGS) WORKS &amp; SERVICES</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DEPARTMENT KHAIRPUR</a:t>
          </a:r>
          <a:endParaRPr lang="en-US" sz="1100">
            <a:solidFill>
              <a:schemeClr val="dk1"/>
            </a:solidFill>
            <a:latin typeface="+mn-lt"/>
            <a:ea typeface="+mn-ea"/>
            <a:cs typeface="+mn-cs"/>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14</xdr:col>
      <xdr:colOff>297657</xdr:colOff>
      <xdr:row>63</xdr:row>
      <xdr:rowOff>18476</xdr:rowOff>
    </xdr:from>
    <xdr:to>
      <xdr:col>18</xdr:col>
      <xdr:colOff>702880</xdr:colOff>
      <xdr:row>66</xdr:row>
      <xdr:rowOff>45983</xdr:rowOff>
    </xdr:to>
    <xdr:sp macro="" textlink="">
      <xdr:nvSpPr>
        <xdr:cNvPr id="2" name="TextBox 1"/>
        <xdr:cNvSpPr txBox="1"/>
      </xdr:nvSpPr>
      <xdr:spPr>
        <a:xfrm>
          <a:off x="4288632" y="13601126"/>
          <a:ext cx="2424523" cy="5990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i="0" cap="all">
              <a:solidFill>
                <a:schemeClr val="dk1"/>
              </a:solidFill>
              <a:latin typeface="+mn-lt"/>
              <a:ea typeface="+mn-ea"/>
              <a:cs typeface="+mn-cs"/>
            </a:rPr>
            <a:t> </a:t>
          </a:r>
          <a:r>
            <a:rPr lang="en-US" sz="1100" b="1">
              <a:solidFill>
                <a:schemeClr val="dk1"/>
              </a:solidFill>
              <a:effectLst/>
              <a:latin typeface="+mn-lt"/>
              <a:ea typeface="+mn-ea"/>
              <a:cs typeface="+mn-cs"/>
            </a:rPr>
            <a:t>EXECUTIVE ENGINEER</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(BUILDINGS) WORKS &amp; SERVICES</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DEPARTMENT KHAIRPUR</a:t>
          </a:r>
          <a:endParaRPr lang="en-US" sz="1100">
            <a:solidFill>
              <a:schemeClr val="dk1"/>
            </a:solidFill>
            <a:latin typeface="+mn-lt"/>
            <a:ea typeface="+mn-ea"/>
            <a:cs typeface="+mn-cs"/>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14</xdr:col>
      <xdr:colOff>297657</xdr:colOff>
      <xdr:row>70</xdr:row>
      <xdr:rowOff>18476</xdr:rowOff>
    </xdr:from>
    <xdr:to>
      <xdr:col>18</xdr:col>
      <xdr:colOff>702880</xdr:colOff>
      <xdr:row>73</xdr:row>
      <xdr:rowOff>45983</xdr:rowOff>
    </xdr:to>
    <xdr:sp macro="" textlink="">
      <xdr:nvSpPr>
        <xdr:cNvPr id="2" name="TextBox 1"/>
        <xdr:cNvSpPr txBox="1"/>
      </xdr:nvSpPr>
      <xdr:spPr>
        <a:xfrm>
          <a:off x="4288632" y="16649126"/>
          <a:ext cx="2424523" cy="5990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i="0" cap="all">
              <a:solidFill>
                <a:schemeClr val="dk1"/>
              </a:solidFill>
              <a:latin typeface="+mn-lt"/>
              <a:ea typeface="+mn-ea"/>
              <a:cs typeface="+mn-cs"/>
            </a:rPr>
            <a:t> </a:t>
          </a:r>
          <a:r>
            <a:rPr lang="en-US" sz="1100" b="1">
              <a:solidFill>
                <a:schemeClr val="dk1"/>
              </a:solidFill>
              <a:effectLst/>
              <a:latin typeface="+mn-lt"/>
              <a:ea typeface="+mn-ea"/>
              <a:cs typeface="+mn-cs"/>
            </a:rPr>
            <a:t>EXECUTIVE ENGINEER</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(BUILDINGS) WORKS &amp; SERVICES</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DEPARTMENT KHAIRPUR</a:t>
          </a:r>
          <a:endParaRPr lang="en-US" sz="1100">
            <a:solidFill>
              <a:schemeClr val="dk1"/>
            </a:solidFill>
            <a:latin typeface="+mn-lt"/>
            <a:ea typeface="+mn-ea"/>
            <a:cs typeface="+mn-cs"/>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297657</xdr:colOff>
      <xdr:row>97</xdr:row>
      <xdr:rowOff>18476</xdr:rowOff>
    </xdr:from>
    <xdr:to>
      <xdr:col>18</xdr:col>
      <xdr:colOff>702880</xdr:colOff>
      <xdr:row>100</xdr:row>
      <xdr:rowOff>45983</xdr:rowOff>
    </xdr:to>
    <xdr:sp macro="" textlink="">
      <xdr:nvSpPr>
        <xdr:cNvPr id="2" name="TextBox 1"/>
        <xdr:cNvSpPr txBox="1"/>
      </xdr:nvSpPr>
      <xdr:spPr>
        <a:xfrm>
          <a:off x="4288632" y="14591726"/>
          <a:ext cx="2424523" cy="5990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i="0" cap="all">
              <a:solidFill>
                <a:schemeClr val="dk1"/>
              </a:solidFill>
              <a:latin typeface="+mn-lt"/>
              <a:ea typeface="+mn-ea"/>
              <a:cs typeface="+mn-cs"/>
            </a:rPr>
            <a:t> </a:t>
          </a:r>
          <a:r>
            <a:rPr lang="en-US" sz="1100" b="1">
              <a:solidFill>
                <a:schemeClr val="dk1"/>
              </a:solidFill>
              <a:effectLst/>
              <a:latin typeface="+mn-lt"/>
              <a:ea typeface="+mn-ea"/>
              <a:cs typeface="+mn-cs"/>
            </a:rPr>
            <a:t>EXECUTIVE ENGINEER</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(BUILDINGS) WORKS &amp; SERVICES</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DEPARTMENT KHAIRPUR</a:t>
          </a:r>
          <a:endParaRPr lang="en-US" sz="1100">
            <a:solidFill>
              <a:schemeClr val="dk1"/>
            </a:solidFill>
            <a:latin typeface="+mn-lt"/>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1"/>
  <sheetViews>
    <sheetView tabSelected="1" zoomScaleNormal="100" zoomScaleSheetLayoutView="130" workbookViewId="0">
      <selection activeCell="C6" sqref="C6:N6"/>
    </sheetView>
  </sheetViews>
  <sheetFormatPr defaultRowHeight="15" x14ac:dyDescent="0.25"/>
  <cols>
    <col min="1" max="1" width="7.5703125" style="12" customWidth="1"/>
    <col min="2" max="2" width="10.28515625" style="5" customWidth="1"/>
    <col min="3" max="3" width="7.28515625" style="12" customWidth="1"/>
    <col min="4" max="4" width="1.7109375" style="2" customWidth="1"/>
    <col min="5" max="5" width="7" style="12" customWidth="1"/>
    <col min="6" max="6" width="2" style="12" customWidth="1"/>
    <col min="7" max="7" width="6.140625" style="12" customWidth="1"/>
    <col min="8" max="8" width="1.85546875" style="2" customWidth="1"/>
    <col min="9" max="9" width="2.42578125" style="2" customWidth="1"/>
    <col min="10" max="10" width="3.5703125" style="2" customWidth="1"/>
    <col min="11" max="11" width="1.7109375" style="2" customWidth="1"/>
    <col min="12" max="12" width="5.28515625" style="12" customWidth="1"/>
    <col min="13" max="13" width="9.140625" style="13" customWidth="1"/>
    <col min="14" max="14" width="8.7109375" style="2" customWidth="1"/>
    <col min="15" max="15" width="11.28515625" style="3" customWidth="1"/>
    <col min="16" max="16" width="14" style="1" customWidth="1"/>
    <col min="17" max="16384" width="9.140625" style="1"/>
  </cols>
  <sheetData>
    <row r="1" spans="1:16" ht="80.25" customHeight="1" x14ac:dyDescent="0.25">
      <c r="A1" s="145" t="s">
        <v>8</v>
      </c>
      <c r="B1" s="145"/>
      <c r="C1" s="145"/>
      <c r="D1" s="145"/>
      <c r="E1" s="145"/>
      <c r="F1" s="145"/>
      <c r="G1" s="145"/>
      <c r="H1" s="145"/>
      <c r="I1" s="145"/>
      <c r="J1" s="145"/>
      <c r="K1" s="145"/>
      <c r="L1" s="145"/>
      <c r="M1" s="145"/>
      <c r="N1" s="145"/>
      <c r="O1" s="145"/>
      <c r="P1" s="145"/>
    </row>
    <row r="2" spans="1:16" s="11" customFormat="1" ht="20.25" x14ac:dyDescent="0.25">
      <c r="A2" s="146" t="s">
        <v>4</v>
      </c>
      <c r="B2" s="146"/>
      <c r="C2" s="146"/>
      <c r="D2" s="146"/>
      <c r="E2" s="146"/>
      <c r="F2" s="146"/>
      <c r="G2" s="146"/>
      <c r="H2" s="146"/>
      <c r="I2" s="146"/>
      <c r="J2" s="146"/>
      <c r="K2" s="146"/>
      <c r="L2" s="146"/>
      <c r="M2" s="146"/>
      <c r="N2" s="146"/>
      <c r="O2" s="146"/>
      <c r="P2" s="146"/>
    </row>
    <row r="3" spans="1:16" s="92" customFormat="1" ht="20.25" x14ac:dyDescent="0.25">
      <c r="A3" s="90"/>
      <c r="B3" s="90"/>
      <c r="C3" s="90"/>
      <c r="D3" s="90"/>
      <c r="E3" s="90"/>
      <c r="F3" s="90"/>
      <c r="G3" s="90"/>
      <c r="H3" s="90"/>
      <c r="I3" s="90"/>
      <c r="J3" s="90"/>
      <c r="K3" s="90"/>
      <c r="L3" s="90"/>
      <c r="M3" s="90"/>
      <c r="N3" s="90"/>
      <c r="O3" s="90"/>
      <c r="P3" s="90"/>
    </row>
    <row r="4" spans="1:16" s="78" customFormat="1" ht="20.25" x14ac:dyDescent="0.25">
      <c r="A4" s="146"/>
      <c r="B4" s="146"/>
      <c r="C4" s="146"/>
      <c r="D4" s="146"/>
      <c r="E4" s="146"/>
      <c r="F4" s="146"/>
      <c r="G4" s="146"/>
      <c r="H4" s="146"/>
      <c r="I4" s="146"/>
      <c r="J4" s="146"/>
      <c r="K4" s="146"/>
      <c r="L4" s="146"/>
      <c r="M4" s="146"/>
      <c r="N4" s="146"/>
      <c r="O4" s="146"/>
      <c r="P4" s="146"/>
    </row>
    <row r="5" spans="1:16" s="78" customFormat="1" ht="29.25" customHeight="1" x14ac:dyDescent="0.25">
      <c r="A5" s="21"/>
      <c r="B5" s="94" t="s">
        <v>11</v>
      </c>
      <c r="C5" s="147" t="s">
        <v>144</v>
      </c>
      <c r="D5" s="147"/>
      <c r="E5" s="147"/>
      <c r="F5" s="147"/>
      <c r="G5" s="147"/>
      <c r="H5" s="147"/>
      <c r="I5" s="147"/>
      <c r="J5" s="147"/>
      <c r="K5" s="147"/>
      <c r="L5" s="147"/>
      <c r="M5" s="147"/>
      <c r="N5" s="147"/>
      <c r="O5" s="122" t="s">
        <v>145</v>
      </c>
      <c r="P5" s="98" t="s">
        <v>146</v>
      </c>
    </row>
    <row r="6" spans="1:16" s="80" customFormat="1" ht="41.25" customHeight="1" x14ac:dyDescent="0.25">
      <c r="A6" s="21"/>
      <c r="B6" s="95">
        <v>1</v>
      </c>
      <c r="C6" s="148" t="s">
        <v>154</v>
      </c>
      <c r="D6" s="148"/>
      <c r="E6" s="148"/>
      <c r="F6" s="148"/>
      <c r="G6" s="148"/>
      <c r="H6" s="148"/>
      <c r="I6" s="148"/>
      <c r="J6" s="148"/>
      <c r="K6" s="148"/>
      <c r="L6" s="148"/>
      <c r="M6" s="148"/>
      <c r="N6" s="148"/>
      <c r="O6" s="96" t="s">
        <v>1</v>
      </c>
      <c r="P6" s="97">
        <v>3604869.6302999998</v>
      </c>
    </row>
    <row r="7" spans="1:16" s="78" customFormat="1" ht="41.25" customHeight="1" x14ac:dyDescent="0.25">
      <c r="A7" s="21"/>
      <c r="B7" s="95">
        <v>2</v>
      </c>
      <c r="C7" s="148" t="s">
        <v>3</v>
      </c>
      <c r="D7" s="148"/>
      <c r="E7" s="148"/>
      <c r="F7" s="148"/>
      <c r="G7" s="148"/>
      <c r="H7" s="148"/>
      <c r="I7" s="148"/>
      <c r="J7" s="148"/>
      <c r="K7" s="148"/>
      <c r="L7" s="148"/>
      <c r="M7" s="148"/>
      <c r="N7" s="148"/>
      <c r="O7" s="96" t="s">
        <v>1</v>
      </c>
      <c r="P7" s="97">
        <v>11979553</v>
      </c>
    </row>
    <row r="8" spans="1:16" s="78" customFormat="1" ht="41.25" customHeight="1" x14ac:dyDescent="0.25">
      <c r="A8" s="21"/>
      <c r="B8" s="95">
        <v>3</v>
      </c>
      <c r="C8" s="148" t="s">
        <v>2</v>
      </c>
      <c r="D8" s="148"/>
      <c r="E8" s="148"/>
      <c r="F8" s="148"/>
      <c r="G8" s="148"/>
      <c r="H8" s="148"/>
      <c r="I8" s="148"/>
      <c r="J8" s="148"/>
      <c r="K8" s="148"/>
      <c r="L8" s="148"/>
      <c r="M8" s="148"/>
      <c r="N8" s="148"/>
      <c r="O8" s="96" t="s">
        <v>1</v>
      </c>
      <c r="P8" s="97">
        <v>9533258</v>
      </c>
    </row>
    <row r="9" spans="1:16" s="78" customFormat="1" ht="41.25" customHeight="1" x14ac:dyDescent="0.25">
      <c r="A9" s="21"/>
      <c r="B9" s="95">
        <v>4</v>
      </c>
      <c r="C9" s="148" t="s">
        <v>147</v>
      </c>
      <c r="D9" s="148"/>
      <c r="E9" s="148"/>
      <c r="F9" s="148"/>
      <c r="G9" s="148"/>
      <c r="H9" s="148"/>
      <c r="I9" s="148"/>
      <c r="J9" s="148"/>
      <c r="K9" s="148"/>
      <c r="L9" s="148"/>
      <c r="M9" s="148"/>
      <c r="N9" s="148"/>
      <c r="O9" s="96" t="s">
        <v>1</v>
      </c>
      <c r="P9" s="97">
        <v>984031</v>
      </c>
    </row>
    <row r="10" spans="1:16" s="78" customFormat="1" ht="41.25" customHeight="1" x14ac:dyDescent="0.25">
      <c r="A10" s="21"/>
      <c r="B10" s="95">
        <v>5</v>
      </c>
      <c r="C10" s="148" t="s">
        <v>5</v>
      </c>
      <c r="D10" s="148"/>
      <c r="E10" s="148"/>
      <c r="F10" s="148"/>
      <c r="G10" s="148"/>
      <c r="H10" s="148"/>
      <c r="I10" s="148"/>
      <c r="J10" s="148"/>
      <c r="K10" s="148"/>
      <c r="L10" s="148"/>
      <c r="M10" s="148"/>
      <c r="N10" s="148"/>
      <c r="O10" s="96" t="s">
        <v>1</v>
      </c>
      <c r="P10" s="97">
        <v>1127370</v>
      </c>
    </row>
    <row r="11" spans="1:16" s="78" customFormat="1" ht="41.25" customHeight="1" x14ac:dyDescent="0.25">
      <c r="A11" s="21"/>
      <c r="B11" s="95">
        <v>6</v>
      </c>
      <c r="C11" s="148" t="s">
        <v>6</v>
      </c>
      <c r="D11" s="148"/>
      <c r="E11" s="148"/>
      <c r="F11" s="148"/>
      <c r="G11" s="148"/>
      <c r="H11" s="148"/>
      <c r="I11" s="148"/>
      <c r="J11" s="148"/>
      <c r="K11" s="148"/>
      <c r="L11" s="148"/>
      <c r="M11" s="148"/>
      <c r="N11" s="148"/>
      <c r="O11" s="96" t="s">
        <v>1</v>
      </c>
      <c r="P11" s="97">
        <v>658894</v>
      </c>
    </row>
    <row r="12" spans="1:16" s="78" customFormat="1" ht="41.25" customHeight="1" x14ac:dyDescent="0.25">
      <c r="A12" s="21"/>
      <c r="B12" s="95">
        <v>7</v>
      </c>
      <c r="C12" s="148" t="s">
        <v>7</v>
      </c>
      <c r="D12" s="148"/>
      <c r="E12" s="148"/>
      <c r="F12" s="148"/>
      <c r="G12" s="148"/>
      <c r="H12" s="148"/>
      <c r="I12" s="148"/>
      <c r="J12" s="148"/>
      <c r="K12" s="148"/>
      <c r="L12" s="148"/>
      <c r="M12" s="148"/>
      <c r="N12" s="148"/>
      <c r="O12" s="96" t="s">
        <v>1</v>
      </c>
      <c r="P12" s="97">
        <v>1824277</v>
      </c>
    </row>
    <row r="13" spans="1:16" s="78" customFormat="1" ht="41.25" customHeight="1" x14ac:dyDescent="0.25">
      <c r="A13" s="21"/>
      <c r="B13" s="95">
        <v>8</v>
      </c>
      <c r="C13" s="149" t="s">
        <v>166</v>
      </c>
      <c r="D13" s="149"/>
      <c r="E13" s="149"/>
      <c r="F13" s="149"/>
      <c r="G13" s="149"/>
      <c r="H13" s="149"/>
      <c r="I13" s="149"/>
      <c r="J13" s="149"/>
      <c r="K13" s="149"/>
      <c r="L13" s="149"/>
      <c r="M13" s="149"/>
      <c r="N13" s="149"/>
      <c r="O13" s="96" t="s">
        <v>1</v>
      </c>
      <c r="P13" s="97">
        <v>3972019</v>
      </c>
    </row>
    <row r="14" spans="1:16" s="11" customFormat="1" ht="41.25" customHeight="1" x14ac:dyDescent="0.25">
      <c r="A14" s="21"/>
      <c r="B14" s="142" t="s">
        <v>0</v>
      </c>
      <c r="C14" s="143"/>
      <c r="D14" s="143"/>
      <c r="E14" s="143"/>
      <c r="F14" s="143"/>
      <c r="G14" s="143"/>
      <c r="H14" s="143"/>
      <c r="I14" s="143"/>
      <c r="J14" s="143"/>
      <c r="K14" s="143"/>
      <c r="L14" s="143"/>
      <c r="M14" s="143"/>
      <c r="N14" s="143"/>
      <c r="O14" s="144"/>
      <c r="P14" s="98">
        <f>SUM(P5:P13)</f>
        <v>33684271.6303</v>
      </c>
    </row>
    <row r="15" spans="1:16" ht="24.75" customHeight="1" x14ac:dyDescent="0.25">
      <c r="A15" s="78"/>
      <c r="C15" s="78"/>
      <c r="D15" s="82"/>
      <c r="E15" s="78"/>
      <c r="F15" s="78"/>
      <c r="G15" s="78"/>
      <c r="H15" s="82"/>
      <c r="I15" s="82"/>
      <c r="J15" s="82"/>
      <c r="K15" s="82"/>
      <c r="L15" s="78"/>
      <c r="M15" s="87"/>
      <c r="N15" s="1"/>
      <c r="O15" s="78"/>
      <c r="P15" s="124"/>
    </row>
    <row r="16" spans="1:16" ht="24.75" customHeight="1" x14ac:dyDescent="0.25">
      <c r="A16" s="78"/>
      <c r="C16" s="78"/>
      <c r="D16" s="82"/>
      <c r="E16" s="78"/>
      <c r="F16" s="78"/>
      <c r="G16" s="78"/>
      <c r="H16" s="82"/>
      <c r="I16" s="82"/>
      <c r="J16" s="82"/>
      <c r="K16" s="82"/>
      <c r="L16" s="78"/>
      <c r="M16" s="87"/>
      <c r="N16" s="1"/>
      <c r="O16" s="78"/>
      <c r="P16" s="87"/>
    </row>
    <row r="17" spans="1:16" ht="24.75" customHeight="1" x14ac:dyDescent="0.25">
      <c r="A17" s="78"/>
      <c r="C17" s="78"/>
      <c r="D17" s="82"/>
      <c r="E17" s="78"/>
      <c r="F17" s="78"/>
      <c r="G17" s="78"/>
      <c r="H17" s="82"/>
      <c r="I17" s="82"/>
      <c r="J17" s="82"/>
      <c r="K17" s="82"/>
      <c r="L17" s="78"/>
      <c r="M17" s="87"/>
      <c r="N17" s="82"/>
      <c r="O17" s="88"/>
      <c r="P17" s="82"/>
    </row>
    <row r="18" spans="1:16" x14ac:dyDescent="0.25">
      <c r="A18" s="78"/>
      <c r="C18" s="78"/>
      <c r="D18" s="82"/>
      <c r="E18" s="78"/>
      <c r="F18" s="78"/>
      <c r="G18" s="78"/>
      <c r="H18" s="82"/>
      <c r="I18" s="82"/>
      <c r="J18" s="82"/>
      <c r="K18" s="82"/>
      <c r="L18" s="78"/>
      <c r="M18" s="87"/>
      <c r="N18" s="82"/>
      <c r="O18" s="88"/>
      <c r="P18" s="82"/>
    </row>
    <row r="19" spans="1:16" x14ac:dyDescent="0.25">
      <c r="A19" s="78"/>
      <c r="C19" s="78"/>
      <c r="D19" s="82"/>
      <c r="E19" s="78"/>
      <c r="F19" s="78"/>
      <c r="G19" s="78"/>
      <c r="H19" s="82"/>
      <c r="I19" s="82"/>
      <c r="J19" s="82"/>
      <c r="K19" s="82"/>
      <c r="L19" s="78"/>
      <c r="M19" s="87"/>
      <c r="N19" s="82"/>
      <c r="O19" s="88"/>
      <c r="P19" s="82"/>
    </row>
    <row r="20" spans="1:16" x14ac:dyDescent="0.25">
      <c r="A20" s="78"/>
      <c r="C20" s="78"/>
      <c r="D20" s="82"/>
      <c r="E20" s="78"/>
      <c r="F20" s="78"/>
      <c r="G20" s="78"/>
      <c r="H20" s="82"/>
      <c r="I20" s="82"/>
      <c r="J20" s="82"/>
      <c r="K20" s="82"/>
      <c r="L20" s="78"/>
      <c r="M20" s="87"/>
      <c r="N20" s="82"/>
      <c r="O20" s="88"/>
      <c r="P20" s="82"/>
    </row>
    <row r="21" spans="1:16" x14ac:dyDescent="0.25">
      <c r="A21" s="78"/>
      <c r="C21" s="78"/>
      <c r="D21" s="82"/>
      <c r="E21" s="78"/>
      <c r="F21" s="78"/>
      <c r="G21" s="78"/>
      <c r="H21" s="82"/>
      <c r="I21" s="82"/>
      <c r="J21" s="82"/>
      <c r="K21" s="82"/>
      <c r="L21" s="78"/>
      <c r="M21" s="87"/>
      <c r="N21" s="82"/>
      <c r="O21" s="88"/>
      <c r="P21" s="82"/>
    </row>
  </sheetData>
  <mergeCells count="13">
    <mergeCell ref="B14:O14"/>
    <mergeCell ref="A1:P1"/>
    <mergeCell ref="A2:P2"/>
    <mergeCell ref="A4:P4"/>
    <mergeCell ref="C5:N5"/>
    <mergeCell ref="C6:N6"/>
    <mergeCell ref="C7:N7"/>
    <mergeCell ref="C8:N8"/>
    <mergeCell ref="C9:N9"/>
    <mergeCell ref="C10:N10"/>
    <mergeCell ref="C11:N11"/>
    <mergeCell ref="C12:N12"/>
    <mergeCell ref="C13:N13"/>
  </mergeCells>
  <pageMargins left="0.25" right="0.25" top="0.33" bottom="0.55000000000000004" header="0.3" footer="0.3"/>
  <pageSetup paperSize="9" scale="94" fitToHeight="4" orientation="portrait" horizontalDpi="200" verticalDpi="200" r:id="rId1"/>
  <headerFooter>
    <oddFooter>Page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7"/>
  <sheetViews>
    <sheetView topLeftCell="C66" zoomScaleNormal="100" zoomScaleSheetLayoutView="160" workbookViewId="0">
      <selection activeCell="O73" sqref="O73"/>
    </sheetView>
  </sheetViews>
  <sheetFormatPr defaultRowHeight="15" x14ac:dyDescent="0.25"/>
  <cols>
    <col min="1" max="1" width="4.5703125" style="12" customWidth="1"/>
    <col min="2" max="2" width="10.28515625" style="5" customWidth="1"/>
    <col min="3" max="3" width="3.5703125" style="12" customWidth="1"/>
    <col min="4" max="4" width="1.7109375" style="2" customWidth="1"/>
    <col min="5" max="5" width="7.28515625" style="12" customWidth="1"/>
    <col min="6" max="6" width="1.7109375" style="2" customWidth="1"/>
    <col min="7" max="7" width="7" style="12" customWidth="1"/>
    <col min="8" max="8" width="2" style="12" customWidth="1"/>
    <col min="9" max="9" width="6.140625" style="12" customWidth="1"/>
    <col min="10" max="10" width="1.85546875" style="2" customWidth="1"/>
    <col min="11" max="11" width="2.42578125" style="2" customWidth="1"/>
    <col min="12" max="12" width="3.5703125" style="2" customWidth="1"/>
    <col min="13" max="13" width="1.7109375" style="2" customWidth="1"/>
    <col min="14" max="14" width="5.28515625" style="12" customWidth="1"/>
    <col min="15" max="15" width="9.140625" style="87" customWidth="1"/>
    <col min="16" max="16" width="9.85546875" style="12" customWidth="1"/>
    <col min="17" max="17" width="7.5703125" style="2" customWidth="1"/>
    <col min="18" max="18" width="3.7109375" style="2" customWidth="1"/>
    <col min="19" max="19" width="12.28515625" style="105" customWidth="1"/>
    <col min="20" max="16384" width="9.140625" style="1"/>
  </cols>
  <sheetData>
    <row r="1" spans="1:19" ht="25.5" x14ac:dyDescent="0.25">
      <c r="A1" s="151" t="s">
        <v>9</v>
      </c>
      <c r="B1" s="151"/>
      <c r="C1" s="151"/>
      <c r="D1" s="151"/>
      <c r="E1" s="151"/>
      <c r="F1" s="151"/>
      <c r="G1" s="151"/>
      <c r="H1" s="151"/>
      <c r="I1" s="151"/>
      <c r="J1" s="151"/>
      <c r="K1" s="151"/>
      <c r="L1" s="151"/>
      <c r="M1" s="151"/>
      <c r="N1" s="151"/>
      <c r="O1" s="151"/>
      <c r="P1" s="151"/>
      <c r="Q1" s="151"/>
      <c r="R1" s="151"/>
      <c r="S1" s="151"/>
    </row>
    <row r="2" spans="1:19" ht="59.25" customHeight="1" x14ac:dyDescent="0.25">
      <c r="A2" s="152" t="s">
        <v>149</v>
      </c>
      <c r="B2" s="152"/>
      <c r="C2" s="152"/>
      <c r="D2" s="152"/>
      <c r="E2" s="152"/>
      <c r="F2" s="152"/>
      <c r="G2" s="152"/>
      <c r="H2" s="152"/>
      <c r="I2" s="152"/>
      <c r="J2" s="152"/>
      <c r="K2" s="152"/>
      <c r="L2" s="152"/>
      <c r="M2" s="152"/>
      <c r="N2" s="152"/>
      <c r="O2" s="152"/>
      <c r="P2" s="152"/>
      <c r="Q2" s="152"/>
      <c r="R2" s="152"/>
      <c r="S2" s="152"/>
    </row>
    <row r="3" spans="1:19" ht="20.25" customHeight="1" thickBot="1" x14ac:dyDescent="0.3">
      <c r="A3" s="153" t="s">
        <v>10</v>
      </c>
      <c r="B3" s="153"/>
      <c r="C3" s="153"/>
      <c r="D3" s="153"/>
      <c r="E3" s="153"/>
      <c r="F3" s="153"/>
      <c r="G3" s="153"/>
      <c r="H3" s="153"/>
      <c r="I3" s="153"/>
      <c r="J3" s="153"/>
      <c r="K3" s="153"/>
      <c r="L3" s="153"/>
      <c r="M3" s="153"/>
      <c r="N3" s="153"/>
      <c r="O3" s="153"/>
      <c r="P3" s="17"/>
      <c r="Q3" s="17"/>
      <c r="R3" s="17"/>
      <c r="S3" s="103"/>
    </row>
    <row r="4" spans="1:19" s="11" customFormat="1" ht="15.75" thickBot="1" x14ac:dyDescent="0.3">
      <c r="A4" s="18" t="s">
        <v>11</v>
      </c>
      <c r="B4" s="154" t="s">
        <v>12</v>
      </c>
      <c r="C4" s="155"/>
      <c r="D4" s="155"/>
      <c r="E4" s="155"/>
      <c r="F4" s="155"/>
      <c r="G4" s="155"/>
      <c r="H4" s="155"/>
      <c r="I4" s="155"/>
      <c r="J4" s="155"/>
      <c r="K4" s="155"/>
      <c r="L4" s="155"/>
      <c r="M4" s="155"/>
      <c r="N4" s="156"/>
      <c r="O4" s="57" t="s">
        <v>13</v>
      </c>
      <c r="P4" s="18" t="s">
        <v>14</v>
      </c>
      <c r="Q4" s="18" t="s">
        <v>15</v>
      </c>
      <c r="R4" s="157" t="s">
        <v>16</v>
      </c>
      <c r="S4" s="158"/>
    </row>
    <row r="5" spans="1:19" s="11" customFormat="1" x14ac:dyDescent="0.25">
      <c r="A5" s="16"/>
      <c r="B5" s="16"/>
      <c r="C5" s="16"/>
      <c r="D5" s="16"/>
      <c r="E5" s="16"/>
      <c r="F5" s="16"/>
      <c r="G5" s="16"/>
      <c r="H5" s="16"/>
      <c r="I5" s="16"/>
      <c r="J5" s="16"/>
      <c r="K5" s="16"/>
      <c r="L5" s="16"/>
      <c r="M5" s="16"/>
      <c r="N5" s="16"/>
      <c r="O5" s="99"/>
      <c r="P5" s="16"/>
      <c r="Q5" s="16"/>
      <c r="R5" s="21"/>
      <c r="S5" s="104"/>
    </row>
    <row r="6" spans="1:19" s="11" customFormat="1" ht="58.5" customHeight="1" x14ac:dyDescent="0.25">
      <c r="A6" s="16">
        <v>1</v>
      </c>
      <c r="B6" s="150" t="s">
        <v>17</v>
      </c>
      <c r="C6" s="150"/>
      <c r="D6" s="150"/>
      <c r="E6" s="150"/>
      <c r="F6" s="150"/>
      <c r="G6" s="150"/>
      <c r="H6" s="150"/>
      <c r="I6" s="150"/>
      <c r="J6" s="150"/>
      <c r="K6" s="150"/>
      <c r="L6" s="150"/>
      <c r="M6" s="150"/>
      <c r="N6" s="150"/>
      <c r="O6" s="84"/>
      <c r="P6" s="12"/>
      <c r="Q6" s="2"/>
      <c r="R6" s="2"/>
      <c r="S6" s="105"/>
    </row>
    <row r="7" spans="1:19" s="11" customFormat="1" ht="16.5" hidden="1" customHeight="1" x14ac:dyDescent="0.25">
      <c r="A7" s="16"/>
      <c r="B7" s="23"/>
      <c r="C7" s="24">
        <v>2</v>
      </c>
      <c r="D7" s="25" t="s">
        <v>18</v>
      </c>
      <c r="E7" s="26">
        <v>25.75</v>
      </c>
      <c r="F7" s="27" t="s">
        <v>18</v>
      </c>
      <c r="G7" s="28">
        <v>0.375</v>
      </c>
      <c r="H7" s="25" t="s">
        <v>18</v>
      </c>
      <c r="I7" s="29">
        <v>0.25</v>
      </c>
      <c r="J7" s="25"/>
      <c r="K7" s="30"/>
      <c r="M7" s="31">
        <f>I7*G7*E7*C7</f>
        <v>4.828125</v>
      </c>
      <c r="N7" s="32" t="s">
        <v>19</v>
      </c>
      <c r="O7" s="83">
        <v>4.82</v>
      </c>
      <c r="P7" s="33" t="s">
        <v>20</v>
      </c>
      <c r="Q7" s="2"/>
      <c r="R7" s="2"/>
      <c r="S7" s="105"/>
    </row>
    <row r="8" spans="1:19" s="11" customFormat="1" ht="16.5" hidden="1" customHeight="1" x14ac:dyDescent="0.25">
      <c r="A8" s="16"/>
      <c r="B8" s="23"/>
      <c r="C8" s="24">
        <v>1</v>
      </c>
      <c r="D8" s="27" t="s">
        <v>21</v>
      </c>
      <c r="E8" s="34">
        <v>100</v>
      </c>
      <c r="F8" s="27" t="s">
        <v>22</v>
      </c>
      <c r="G8" s="34">
        <v>50</v>
      </c>
      <c r="H8" s="25" t="s">
        <v>23</v>
      </c>
      <c r="I8" s="11">
        <v>0.375</v>
      </c>
      <c r="J8" s="11" t="s">
        <v>18</v>
      </c>
      <c r="K8" s="160">
        <v>0.25</v>
      </c>
      <c r="L8" s="160"/>
      <c r="M8" s="31"/>
      <c r="N8" s="32" t="s">
        <v>19</v>
      </c>
      <c r="O8" s="83">
        <f>(E8+G8)*I8*K8</f>
        <v>14.0625</v>
      </c>
      <c r="P8" s="33" t="s">
        <v>20</v>
      </c>
      <c r="Q8" s="2"/>
      <c r="R8" s="2"/>
      <c r="S8" s="105"/>
    </row>
    <row r="9" spans="1:19" s="11" customFormat="1" ht="16.5" hidden="1" customHeight="1" x14ac:dyDescent="0.25">
      <c r="A9" s="16"/>
      <c r="B9" s="35"/>
      <c r="C9" s="24">
        <v>2</v>
      </c>
      <c r="D9" s="25" t="s">
        <v>18</v>
      </c>
      <c r="E9" s="34">
        <v>41</v>
      </c>
      <c r="F9" s="27" t="s">
        <v>18</v>
      </c>
      <c r="G9" s="28">
        <v>0.375</v>
      </c>
      <c r="H9" s="25" t="s">
        <v>18</v>
      </c>
      <c r="I9" s="29">
        <v>0.25</v>
      </c>
      <c r="J9" s="25"/>
      <c r="K9" s="30"/>
      <c r="M9" s="31">
        <f t="shared" ref="M9:M17" si="0">I9*G9*E9*C9</f>
        <v>7.6875</v>
      </c>
      <c r="N9" s="32" t="s">
        <v>19</v>
      </c>
      <c r="O9" s="83">
        <v>7.68</v>
      </c>
      <c r="P9" s="33" t="s">
        <v>20</v>
      </c>
      <c r="Q9" s="2"/>
      <c r="R9" s="2"/>
      <c r="S9" s="105"/>
    </row>
    <row r="10" spans="1:19" s="11" customFormat="1" ht="16.5" hidden="1" customHeight="1" x14ac:dyDescent="0.25">
      <c r="A10" s="16"/>
      <c r="B10" s="35"/>
      <c r="C10" s="24">
        <v>1</v>
      </c>
      <c r="D10" s="25" t="s">
        <v>18</v>
      </c>
      <c r="E10" s="34">
        <v>50</v>
      </c>
      <c r="F10" s="27" t="s">
        <v>18</v>
      </c>
      <c r="G10" s="28">
        <v>0.375</v>
      </c>
      <c r="H10" s="25" t="s">
        <v>18</v>
      </c>
      <c r="I10" s="29">
        <v>0.25</v>
      </c>
      <c r="J10" s="25"/>
      <c r="K10" s="30"/>
      <c r="M10" s="31">
        <f t="shared" si="0"/>
        <v>4.6875</v>
      </c>
      <c r="N10" s="32" t="s">
        <v>19</v>
      </c>
      <c r="O10" s="83">
        <v>4.68</v>
      </c>
      <c r="P10" s="33" t="s">
        <v>20</v>
      </c>
      <c r="Q10" s="2"/>
      <c r="R10" s="2"/>
      <c r="S10" s="105"/>
    </row>
    <row r="11" spans="1:19" s="11" customFormat="1" ht="16.5" hidden="1" customHeight="1" x14ac:dyDescent="0.25">
      <c r="A11" s="16"/>
      <c r="B11" s="35"/>
      <c r="C11" s="24">
        <v>2</v>
      </c>
      <c r="D11" s="25" t="s">
        <v>18</v>
      </c>
      <c r="E11" s="34">
        <v>85</v>
      </c>
      <c r="F11" s="27" t="s">
        <v>18</v>
      </c>
      <c r="G11" s="28">
        <v>0.375</v>
      </c>
      <c r="H11" s="25" t="s">
        <v>18</v>
      </c>
      <c r="I11" s="29">
        <v>0.25</v>
      </c>
      <c r="J11" s="25"/>
      <c r="K11" s="30"/>
      <c r="M11" s="31">
        <f t="shared" si="0"/>
        <v>15.9375</v>
      </c>
      <c r="N11" s="32" t="s">
        <v>19</v>
      </c>
      <c r="O11" s="83">
        <v>15.93</v>
      </c>
      <c r="P11" s="33" t="s">
        <v>20</v>
      </c>
      <c r="Q11" s="2"/>
      <c r="R11" s="2"/>
      <c r="S11" s="105"/>
    </row>
    <row r="12" spans="1:19" s="11" customFormat="1" ht="16.5" hidden="1" customHeight="1" x14ac:dyDescent="0.25">
      <c r="A12" s="16"/>
      <c r="B12" s="35"/>
      <c r="C12" s="24">
        <v>2</v>
      </c>
      <c r="D12" s="25" t="s">
        <v>18</v>
      </c>
      <c r="E12" s="34">
        <v>49</v>
      </c>
      <c r="F12" s="27" t="s">
        <v>18</v>
      </c>
      <c r="G12" s="28">
        <v>0.375</v>
      </c>
      <c r="H12" s="25" t="s">
        <v>18</v>
      </c>
      <c r="I12" s="29">
        <v>0.5</v>
      </c>
      <c r="J12" s="25"/>
      <c r="K12" s="30"/>
      <c r="M12" s="31">
        <f t="shared" si="0"/>
        <v>18.375</v>
      </c>
      <c r="N12" s="32" t="s">
        <v>19</v>
      </c>
      <c r="O12" s="83">
        <v>18.37</v>
      </c>
      <c r="P12" s="33" t="s">
        <v>20</v>
      </c>
      <c r="Q12" s="2"/>
      <c r="R12" s="2"/>
      <c r="S12" s="105"/>
    </row>
    <row r="13" spans="1:19" s="11" customFormat="1" ht="16.5" hidden="1" customHeight="1" x14ac:dyDescent="0.25">
      <c r="A13" s="16"/>
      <c r="B13" s="35"/>
      <c r="C13" s="24">
        <v>2</v>
      </c>
      <c r="D13" s="25" t="s">
        <v>18</v>
      </c>
      <c r="E13" s="26">
        <v>20.75</v>
      </c>
      <c r="F13" s="27" t="s">
        <v>18</v>
      </c>
      <c r="G13" s="28">
        <v>0.75</v>
      </c>
      <c r="H13" s="25" t="s">
        <v>18</v>
      </c>
      <c r="I13" s="29">
        <v>0.75</v>
      </c>
      <c r="J13" s="25"/>
      <c r="K13" s="30"/>
      <c r="M13" s="31">
        <f t="shared" si="0"/>
        <v>23.34375</v>
      </c>
      <c r="N13" s="32" t="s">
        <v>19</v>
      </c>
      <c r="O13" s="83">
        <f>C13*E13*G13*I13</f>
        <v>23.34375</v>
      </c>
      <c r="P13" s="33" t="s">
        <v>20</v>
      </c>
      <c r="Q13" s="2"/>
      <c r="R13" s="2"/>
      <c r="S13" s="105"/>
    </row>
    <row r="14" spans="1:19" s="11" customFormat="1" ht="16.5" hidden="1" customHeight="1" x14ac:dyDescent="0.25">
      <c r="A14" s="16"/>
      <c r="B14" s="35"/>
      <c r="C14" s="24">
        <v>1</v>
      </c>
      <c r="D14" s="25" t="s">
        <v>18</v>
      </c>
      <c r="E14" s="26">
        <v>17.5</v>
      </c>
      <c r="F14" s="27" t="s">
        <v>18</v>
      </c>
      <c r="G14" s="28">
        <v>0.375</v>
      </c>
      <c r="H14" s="25" t="s">
        <v>18</v>
      </c>
      <c r="I14" s="29">
        <v>0.5</v>
      </c>
      <c r="J14" s="25"/>
      <c r="K14" s="30"/>
      <c r="M14" s="31">
        <f t="shared" si="0"/>
        <v>3.28125</v>
      </c>
      <c r="N14" s="32" t="s">
        <v>19</v>
      </c>
      <c r="O14" s="83">
        <f>C14*E14*G14*I14</f>
        <v>3.28125</v>
      </c>
      <c r="P14" s="33" t="s">
        <v>20</v>
      </c>
      <c r="Q14" s="2"/>
      <c r="R14" s="2"/>
      <c r="S14" s="105"/>
    </row>
    <row r="15" spans="1:19" s="11" customFormat="1" ht="16.5" hidden="1" customHeight="1" x14ac:dyDescent="0.25">
      <c r="A15" s="16"/>
      <c r="B15" s="35"/>
      <c r="C15" s="24">
        <v>1</v>
      </c>
      <c r="D15" s="25" t="s">
        <v>18</v>
      </c>
      <c r="E15" s="26">
        <v>17.5</v>
      </c>
      <c r="F15" s="27" t="s">
        <v>18</v>
      </c>
      <c r="G15" s="28">
        <v>0.375</v>
      </c>
      <c r="H15" s="25" t="s">
        <v>18</v>
      </c>
      <c r="I15" s="29">
        <v>0.75</v>
      </c>
      <c r="J15" s="25"/>
      <c r="K15" s="30"/>
      <c r="M15" s="31">
        <f t="shared" si="0"/>
        <v>4.921875</v>
      </c>
      <c r="N15" s="32" t="s">
        <v>19</v>
      </c>
      <c r="O15" s="83">
        <f>C15*E15*G15*I15</f>
        <v>4.921875</v>
      </c>
      <c r="P15" s="33" t="s">
        <v>20</v>
      </c>
      <c r="Q15" s="2"/>
      <c r="R15" s="2"/>
      <c r="S15" s="105"/>
    </row>
    <row r="16" spans="1:19" s="11" customFormat="1" ht="16.5" hidden="1" customHeight="1" x14ac:dyDescent="0.25">
      <c r="A16" s="16"/>
      <c r="B16" s="35"/>
      <c r="C16" s="24">
        <v>1</v>
      </c>
      <c r="D16" s="25" t="s">
        <v>18</v>
      </c>
      <c r="E16" s="34">
        <v>53</v>
      </c>
      <c r="F16" s="27" t="s">
        <v>18</v>
      </c>
      <c r="G16" s="28">
        <v>0.375</v>
      </c>
      <c r="H16" s="25" t="s">
        <v>18</v>
      </c>
      <c r="I16" s="29">
        <v>0.75</v>
      </c>
      <c r="J16" s="25"/>
      <c r="K16" s="30"/>
      <c r="M16" s="31">
        <f t="shared" si="0"/>
        <v>14.90625</v>
      </c>
      <c r="N16" s="32" t="s">
        <v>19</v>
      </c>
      <c r="O16" s="83">
        <v>14.9</v>
      </c>
      <c r="P16" s="33" t="s">
        <v>20</v>
      </c>
      <c r="Q16" s="2"/>
      <c r="R16" s="2"/>
      <c r="S16" s="105"/>
    </row>
    <row r="17" spans="1:19" s="11" customFormat="1" ht="16.5" hidden="1" customHeight="1" x14ac:dyDescent="0.25">
      <c r="A17" s="16"/>
      <c r="B17" s="35"/>
      <c r="C17" s="24">
        <v>1</v>
      </c>
      <c r="D17" s="25" t="s">
        <v>18</v>
      </c>
      <c r="E17" s="34">
        <v>81</v>
      </c>
      <c r="F17" s="27" t="s">
        <v>18</v>
      </c>
      <c r="G17" s="28">
        <v>0.375</v>
      </c>
      <c r="H17" s="25" t="s">
        <v>18</v>
      </c>
      <c r="I17" s="29">
        <v>0.25</v>
      </c>
      <c r="J17" s="25"/>
      <c r="K17" s="30"/>
      <c r="M17" s="31">
        <f t="shared" si="0"/>
        <v>7.59375</v>
      </c>
      <c r="N17" s="32" t="s">
        <v>19</v>
      </c>
      <c r="O17" s="100">
        <f>C17*E17*G17*I17</f>
        <v>7.59375</v>
      </c>
      <c r="P17" s="33" t="s">
        <v>20</v>
      </c>
      <c r="Q17" s="2"/>
      <c r="R17" s="2"/>
      <c r="S17" s="105"/>
    </row>
    <row r="18" spans="1:19" s="11" customFormat="1" ht="15.75" hidden="1" x14ac:dyDescent="0.25">
      <c r="A18" s="16"/>
      <c r="B18" s="37"/>
      <c r="C18" s="38"/>
      <c r="D18" s="38"/>
      <c r="E18" s="38"/>
      <c r="F18" s="38"/>
      <c r="G18" s="38"/>
      <c r="H18" s="38"/>
      <c r="I18" s="38"/>
      <c r="J18" s="38"/>
      <c r="K18" s="38"/>
      <c r="L18" s="38"/>
      <c r="M18" s="38"/>
      <c r="N18" s="38"/>
      <c r="O18" s="101">
        <v>119.57</v>
      </c>
      <c r="P18" s="40" t="s">
        <v>20</v>
      </c>
      <c r="Q18" s="2"/>
      <c r="R18" s="2"/>
      <c r="S18" s="105"/>
    </row>
    <row r="19" spans="1:19" s="11" customFormat="1" x14ac:dyDescent="0.25">
      <c r="A19" s="16"/>
      <c r="B19" s="5"/>
      <c r="C19" s="12"/>
      <c r="D19" s="2"/>
      <c r="E19" s="12"/>
      <c r="F19" s="2"/>
      <c r="G19" s="12"/>
      <c r="H19" s="12"/>
      <c r="I19" s="12"/>
      <c r="J19" s="2"/>
      <c r="K19" s="2"/>
      <c r="L19" s="2"/>
      <c r="M19" s="2"/>
      <c r="N19" s="12"/>
      <c r="O19" s="85">
        <v>19202</v>
      </c>
      <c r="P19" s="4">
        <v>3176.25</v>
      </c>
      <c r="Q19" s="12" t="s">
        <v>24</v>
      </c>
      <c r="R19" s="12" t="s">
        <v>25</v>
      </c>
      <c r="S19" s="108">
        <f>O19*P19/1000</f>
        <v>60990.352500000001</v>
      </c>
    </row>
    <row r="20" spans="1:19" s="11" customFormat="1" ht="32.25" customHeight="1" x14ac:dyDescent="0.25">
      <c r="A20" s="16">
        <v>2</v>
      </c>
      <c r="B20" s="159" t="s">
        <v>26</v>
      </c>
      <c r="C20" s="159"/>
      <c r="D20" s="159"/>
      <c r="E20" s="159"/>
      <c r="F20" s="159"/>
      <c r="G20" s="159"/>
      <c r="H20" s="159"/>
      <c r="I20" s="159"/>
      <c r="J20" s="159"/>
      <c r="K20" s="159"/>
      <c r="L20" s="159"/>
      <c r="M20" s="159"/>
      <c r="N20" s="159"/>
      <c r="O20" s="87"/>
      <c r="P20" s="4"/>
      <c r="Q20" s="12"/>
      <c r="R20" s="12"/>
      <c r="S20" s="105"/>
    </row>
    <row r="21" spans="1:19" s="11" customFormat="1" ht="15.75" hidden="1" x14ac:dyDescent="0.25">
      <c r="A21" s="16"/>
      <c r="B21" s="41"/>
      <c r="C21" s="24">
        <v>2</v>
      </c>
      <c r="D21" s="25" t="s">
        <v>18</v>
      </c>
      <c r="E21" s="26">
        <v>25.71</v>
      </c>
      <c r="F21" s="27" t="s">
        <v>18</v>
      </c>
      <c r="G21" s="26">
        <v>1</v>
      </c>
      <c r="H21" s="27"/>
      <c r="I21" s="26"/>
      <c r="J21" s="25"/>
      <c r="K21" s="42"/>
      <c r="L21" s="43"/>
      <c r="M21" s="44"/>
      <c r="N21" s="32" t="s">
        <v>19</v>
      </c>
      <c r="O21" s="83">
        <f>C21*E21*G21</f>
        <v>51.42</v>
      </c>
      <c r="P21" s="33" t="s">
        <v>27</v>
      </c>
      <c r="Q21" s="12"/>
      <c r="R21" s="12"/>
      <c r="S21" s="105"/>
    </row>
    <row r="22" spans="1:19" s="11" customFormat="1" ht="15.75" hidden="1" customHeight="1" x14ac:dyDescent="0.25">
      <c r="A22" s="16"/>
      <c r="B22" s="41"/>
      <c r="C22" s="24">
        <v>1</v>
      </c>
      <c r="D22" s="27" t="s">
        <v>21</v>
      </c>
      <c r="E22" s="34">
        <v>100</v>
      </c>
      <c r="F22" s="27" t="s">
        <v>22</v>
      </c>
      <c r="G22" s="34">
        <v>50</v>
      </c>
      <c r="H22" s="25" t="s">
        <v>23</v>
      </c>
      <c r="I22" s="11">
        <v>0.75</v>
      </c>
      <c r="K22" s="160"/>
      <c r="L22" s="160"/>
      <c r="M22" s="31"/>
      <c r="N22" s="32" t="s">
        <v>19</v>
      </c>
      <c r="O22" s="83">
        <f>(E22+G22)*I22</f>
        <v>112.5</v>
      </c>
      <c r="P22" s="33" t="s">
        <v>27</v>
      </c>
      <c r="Q22" s="12"/>
      <c r="R22" s="12"/>
      <c r="S22" s="105"/>
    </row>
    <row r="23" spans="1:19" s="11" customFormat="1" ht="15.75" hidden="1" customHeight="1" x14ac:dyDescent="0.25">
      <c r="A23" s="16"/>
      <c r="B23" s="41"/>
      <c r="C23" s="24">
        <v>2</v>
      </c>
      <c r="D23" s="25" t="s">
        <v>18</v>
      </c>
      <c r="E23" s="34">
        <v>41</v>
      </c>
      <c r="F23" s="27" t="s">
        <v>18</v>
      </c>
      <c r="G23" s="26">
        <v>0.75</v>
      </c>
      <c r="H23" s="27"/>
      <c r="I23" s="26"/>
      <c r="J23" s="25"/>
      <c r="K23" s="42"/>
      <c r="L23" s="43"/>
      <c r="M23" s="44"/>
      <c r="N23" s="32" t="s">
        <v>19</v>
      </c>
      <c r="O23" s="83">
        <f t="shared" ref="O23:O31" si="1">C23*E23*G23</f>
        <v>61.5</v>
      </c>
      <c r="P23" s="33" t="s">
        <v>27</v>
      </c>
      <c r="Q23" s="161"/>
      <c r="R23" s="161"/>
      <c r="S23" s="161"/>
    </row>
    <row r="24" spans="1:19" s="11" customFormat="1" ht="15.75" hidden="1" customHeight="1" x14ac:dyDescent="0.25">
      <c r="A24" s="16"/>
      <c r="B24" s="41"/>
      <c r="C24" s="24">
        <v>1</v>
      </c>
      <c r="D24" s="25" t="s">
        <v>18</v>
      </c>
      <c r="E24" s="34">
        <v>50</v>
      </c>
      <c r="F24" s="27" t="s">
        <v>18</v>
      </c>
      <c r="G24" s="26">
        <v>0.75</v>
      </c>
      <c r="H24" s="27"/>
      <c r="I24" s="26"/>
      <c r="J24" s="25"/>
      <c r="K24" s="42"/>
      <c r="L24" s="43"/>
      <c r="M24" s="44"/>
      <c r="N24" s="32" t="s">
        <v>19</v>
      </c>
      <c r="O24" s="83">
        <f t="shared" si="1"/>
        <v>37.5</v>
      </c>
      <c r="P24" s="33" t="s">
        <v>27</v>
      </c>
      <c r="Q24" s="12"/>
      <c r="R24" s="12"/>
      <c r="S24" s="105"/>
    </row>
    <row r="25" spans="1:19" s="11" customFormat="1" ht="15.75" hidden="1" customHeight="1" x14ac:dyDescent="0.25">
      <c r="A25" s="16"/>
      <c r="B25" s="41"/>
      <c r="C25" s="24">
        <v>2</v>
      </c>
      <c r="D25" s="25" t="s">
        <v>18</v>
      </c>
      <c r="E25" s="34">
        <v>85</v>
      </c>
      <c r="F25" s="27" t="s">
        <v>18</v>
      </c>
      <c r="G25" s="26">
        <v>0.75</v>
      </c>
      <c r="H25" s="27"/>
      <c r="I25" s="26"/>
      <c r="J25" s="25"/>
      <c r="K25" s="42"/>
      <c r="L25" s="43"/>
      <c r="M25" s="44"/>
      <c r="N25" s="32" t="s">
        <v>19</v>
      </c>
      <c r="O25" s="83">
        <f t="shared" si="1"/>
        <v>127.5</v>
      </c>
      <c r="P25" s="33" t="s">
        <v>27</v>
      </c>
      <c r="Q25" s="12"/>
      <c r="R25" s="12"/>
      <c r="S25" s="105"/>
    </row>
    <row r="26" spans="1:19" s="11" customFormat="1" ht="15.75" hidden="1" customHeight="1" x14ac:dyDescent="0.25">
      <c r="A26" s="16"/>
      <c r="B26" s="41"/>
      <c r="C26" s="24">
        <v>2</v>
      </c>
      <c r="D26" s="25" t="s">
        <v>18</v>
      </c>
      <c r="E26" s="34">
        <v>49</v>
      </c>
      <c r="F26" s="27" t="s">
        <v>18</v>
      </c>
      <c r="G26" s="26">
        <v>0.75</v>
      </c>
      <c r="H26" s="27"/>
      <c r="I26" s="26"/>
      <c r="J26" s="25"/>
      <c r="K26" s="42"/>
      <c r="L26" s="43"/>
      <c r="M26" s="44"/>
      <c r="N26" s="32" t="s">
        <v>19</v>
      </c>
      <c r="O26" s="83">
        <f t="shared" si="1"/>
        <v>73.5</v>
      </c>
      <c r="P26" s="33" t="s">
        <v>27</v>
      </c>
      <c r="Q26" s="12"/>
      <c r="R26" s="12"/>
      <c r="S26" s="105"/>
    </row>
    <row r="27" spans="1:19" s="11" customFormat="1" ht="15.75" hidden="1" customHeight="1" x14ac:dyDescent="0.25">
      <c r="A27" s="16"/>
      <c r="B27" s="41"/>
      <c r="C27" s="24">
        <v>2</v>
      </c>
      <c r="D27" s="25" t="s">
        <v>18</v>
      </c>
      <c r="E27" s="26">
        <v>20.75</v>
      </c>
      <c r="F27" s="27" t="s">
        <v>18</v>
      </c>
      <c r="G27" s="26">
        <v>1.25</v>
      </c>
      <c r="H27" s="27"/>
      <c r="I27" s="26"/>
      <c r="J27" s="25"/>
      <c r="K27" s="42"/>
      <c r="L27" s="43"/>
      <c r="M27" s="44"/>
      <c r="N27" s="32" t="s">
        <v>19</v>
      </c>
      <c r="O27" s="83">
        <f t="shared" si="1"/>
        <v>51.875</v>
      </c>
      <c r="P27" s="33" t="s">
        <v>27</v>
      </c>
      <c r="Q27" s="12"/>
      <c r="R27" s="12"/>
      <c r="S27" s="105"/>
    </row>
    <row r="28" spans="1:19" s="11" customFormat="1" ht="15.75" hidden="1" customHeight="1" x14ac:dyDescent="0.25">
      <c r="A28" s="16"/>
      <c r="B28" s="41"/>
      <c r="C28" s="24">
        <v>1</v>
      </c>
      <c r="D28" s="25" t="s">
        <v>18</v>
      </c>
      <c r="E28" s="26">
        <v>17.5</v>
      </c>
      <c r="F28" s="27" t="s">
        <v>18</v>
      </c>
      <c r="G28" s="26">
        <v>1</v>
      </c>
      <c r="H28" s="27"/>
      <c r="I28" s="26"/>
      <c r="J28" s="25"/>
      <c r="K28" s="42"/>
      <c r="L28" s="43"/>
      <c r="M28" s="44"/>
      <c r="N28" s="32" t="s">
        <v>19</v>
      </c>
      <c r="O28" s="83">
        <f t="shared" si="1"/>
        <v>17.5</v>
      </c>
      <c r="P28" s="33" t="s">
        <v>27</v>
      </c>
      <c r="Q28" s="12"/>
      <c r="R28" s="12"/>
      <c r="S28" s="105"/>
    </row>
    <row r="29" spans="1:19" s="11" customFormat="1" ht="15.75" hidden="1" customHeight="1" x14ac:dyDescent="0.25">
      <c r="A29" s="16"/>
      <c r="B29" s="41"/>
      <c r="C29" s="24">
        <v>1</v>
      </c>
      <c r="D29" s="25" t="s">
        <v>18</v>
      </c>
      <c r="E29" s="26">
        <v>17.5</v>
      </c>
      <c r="F29" s="27" t="s">
        <v>18</v>
      </c>
      <c r="G29" s="26">
        <v>1.25</v>
      </c>
      <c r="H29" s="27"/>
      <c r="I29" s="26"/>
      <c r="J29" s="25"/>
      <c r="K29" s="42"/>
      <c r="L29" s="43"/>
      <c r="M29" s="44"/>
      <c r="N29" s="32" t="s">
        <v>19</v>
      </c>
      <c r="O29" s="83">
        <f t="shared" si="1"/>
        <v>21.875</v>
      </c>
      <c r="P29" s="33" t="s">
        <v>27</v>
      </c>
      <c r="Q29" s="12"/>
      <c r="R29" s="12"/>
      <c r="S29" s="105"/>
    </row>
    <row r="30" spans="1:19" s="11" customFormat="1" ht="15.75" hidden="1" customHeight="1" x14ac:dyDescent="0.25">
      <c r="A30" s="16"/>
      <c r="B30" s="41"/>
      <c r="C30" s="24">
        <v>1</v>
      </c>
      <c r="D30" s="25" t="s">
        <v>18</v>
      </c>
      <c r="E30" s="34">
        <v>53</v>
      </c>
      <c r="F30" s="27" t="s">
        <v>18</v>
      </c>
      <c r="G30" s="26">
        <v>1.25</v>
      </c>
      <c r="H30" s="27"/>
      <c r="I30" s="26"/>
      <c r="J30" s="25"/>
      <c r="K30" s="42"/>
      <c r="L30" s="43"/>
      <c r="M30" s="44"/>
      <c r="N30" s="32" t="s">
        <v>19</v>
      </c>
      <c r="O30" s="83">
        <f t="shared" si="1"/>
        <v>66.25</v>
      </c>
      <c r="P30" s="33" t="s">
        <v>27</v>
      </c>
      <c r="Q30" s="12"/>
      <c r="R30" s="12"/>
      <c r="S30" s="105"/>
    </row>
    <row r="31" spans="1:19" s="11" customFormat="1" ht="15.75" hidden="1" customHeight="1" x14ac:dyDescent="0.25">
      <c r="A31" s="16"/>
      <c r="B31" s="41"/>
      <c r="C31" s="24">
        <v>1</v>
      </c>
      <c r="D31" s="25" t="s">
        <v>18</v>
      </c>
      <c r="E31" s="34">
        <v>83</v>
      </c>
      <c r="F31" s="27" t="s">
        <v>18</v>
      </c>
      <c r="G31" s="26">
        <v>0.75</v>
      </c>
      <c r="H31" s="27"/>
      <c r="I31" s="26"/>
      <c r="J31" s="25"/>
      <c r="K31" s="42"/>
      <c r="L31" s="43"/>
      <c r="M31" s="44"/>
      <c r="N31" s="32" t="s">
        <v>19</v>
      </c>
      <c r="O31" s="100">
        <f t="shared" si="1"/>
        <v>62.25</v>
      </c>
      <c r="P31" s="33" t="s">
        <v>27</v>
      </c>
      <c r="Q31" s="12"/>
      <c r="R31" s="12"/>
      <c r="S31" s="105"/>
    </row>
    <row r="32" spans="1:19" s="11" customFormat="1" ht="15.75" hidden="1" x14ac:dyDescent="0.25">
      <c r="A32" s="16"/>
      <c r="B32" s="41"/>
      <c r="C32" s="12"/>
      <c r="D32" s="2"/>
      <c r="E32" s="12"/>
      <c r="F32" s="2"/>
      <c r="G32" s="14"/>
      <c r="H32" s="2"/>
      <c r="I32" s="14"/>
      <c r="J32" s="2"/>
      <c r="K32" s="2"/>
      <c r="L32" s="2"/>
      <c r="M32" s="2"/>
      <c r="N32" s="6" t="s">
        <v>19</v>
      </c>
      <c r="O32" s="86">
        <f>SUM(O21:O31)</f>
        <v>683.67000000000007</v>
      </c>
      <c r="P32" s="40" t="s">
        <v>27</v>
      </c>
      <c r="Q32" s="12"/>
      <c r="R32" s="12"/>
      <c r="S32" s="105"/>
    </row>
    <row r="33" spans="1:19" s="11" customFormat="1" x14ac:dyDescent="0.25">
      <c r="A33" s="16"/>
      <c r="B33" s="5"/>
      <c r="C33" s="12"/>
      <c r="D33" s="2"/>
      <c r="E33" s="12"/>
      <c r="F33" s="2"/>
      <c r="G33" s="14"/>
      <c r="H33" s="2"/>
      <c r="I33" s="14"/>
      <c r="J33" s="2"/>
      <c r="K33" s="2"/>
      <c r="L33" s="2"/>
      <c r="M33" s="2"/>
      <c r="N33" s="12"/>
      <c r="O33" s="86">
        <v>4771</v>
      </c>
      <c r="P33" s="4">
        <v>9416.2800000000007</v>
      </c>
      <c r="Q33" s="12" t="s">
        <v>28</v>
      </c>
      <c r="R33" s="12" t="s">
        <v>25</v>
      </c>
      <c r="S33" s="108">
        <f>O33*P33/100</f>
        <v>449250.71880000003</v>
      </c>
    </row>
    <row r="34" spans="1:19" s="11" customFormat="1" ht="62.25" customHeight="1" x14ac:dyDescent="0.25">
      <c r="A34" s="16">
        <v>3</v>
      </c>
      <c r="B34" s="159" t="s">
        <v>29</v>
      </c>
      <c r="C34" s="159"/>
      <c r="D34" s="159"/>
      <c r="E34" s="159"/>
      <c r="F34" s="159"/>
      <c r="G34" s="159"/>
      <c r="H34" s="159"/>
      <c r="I34" s="159"/>
      <c r="J34" s="159"/>
      <c r="K34" s="159"/>
      <c r="L34" s="159"/>
      <c r="M34" s="159"/>
      <c r="N34" s="159"/>
      <c r="O34" s="86"/>
      <c r="P34" s="4"/>
      <c r="Q34" s="12"/>
      <c r="R34" s="12"/>
      <c r="S34" s="106"/>
    </row>
    <row r="35" spans="1:19" s="11" customFormat="1" x14ac:dyDescent="0.25">
      <c r="A35" s="16"/>
      <c r="B35" s="5"/>
      <c r="C35" s="12"/>
      <c r="D35" s="2"/>
      <c r="F35" s="2"/>
      <c r="G35" s="6"/>
      <c r="H35" s="12"/>
      <c r="I35" s="12"/>
      <c r="J35" s="2"/>
      <c r="K35" s="2"/>
      <c r="L35" s="2"/>
      <c r="M35" s="2"/>
      <c r="N35" s="12"/>
      <c r="O35" s="86">
        <v>2299</v>
      </c>
      <c r="P35" s="4">
        <v>337</v>
      </c>
      <c r="Q35" s="12" t="s">
        <v>30</v>
      </c>
      <c r="R35" s="12" t="s">
        <v>25</v>
      </c>
      <c r="S35" s="108">
        <f>O35*P35</f>
        <v>774763</v>
      </c>
    </row>
    <row r="36" spans="1:19" s="11" customFormat="1" ht="77.25" customHeight="1" x14ac:dyDescent="0.25">
      <c r="A36" s="16">
        <v>4</v>
      </c>
      <c r="B36" s="159" t="s">
        <v>31</v>
      </c>
      <c r="C36" s="159"/>
      <c r="D36" s="159"/>
      <c r="E36" s="159"/>
      <c r="F36" s="159"/>
      <c r="G36" s="159"/>
      <c r="H36" s="159"/>
      <c r="I36" s="159"/>
      <c r="J36" s="159"/>
      <c r="K36" s="159"/>
      <c r="L36" s="159"/>
      <c r="M36" s="159"/>
      <c r="N36" s="159"/>
      <c r="O36" s="86"/>
      <c r="P36" s="4"/>
      <c r="Q36" s="12"/>
      <c r="R36" s="12"/>
      <c r="S36" s="106"/>
    </row>
    <row r="37" spans="1:19" s="11" customFormat="1" x14ac:dyDescent="0.25">
      <c r="A37" s="16"/>
      <c r="B37" s="5"/>
      <c r="C37" s="12"/>
      <c r="D37" s="2"/>
      <c r="F37" s="2"/>
      <c r="G37" s="6"/>
      <c r="H37" s="12"/>
      <c r="I37" s="12"/>
      <c r="J37" s="2"/>
      <c r="K37" s="2"/>
      <c r="L37" s="2"/>
      <c r="M37" s="2"/>
      <c r="N37" s="12"/>
      <c r="O37" s="102">
        <v>143.68700000000001</v>
      </c>
      <c r="P37" s="4">
        <v>5001.7</v>
      </c>
      <c r="Q37" s="12" t="s">
        <v>32</v>
      </c>
      <c r="R37" s="12" t="s">
        <v>25</v>
      </c>
      <c r="S37" s="108">
        <f>O37*P37</f>
        <v>718679.26789999998</v>
      </c>
    </row>
    <row r="38" spans="1:19" s="11" customFormat="1" ht="48.75" customHeight="1" x14ac:dyDescent="0.25">
      <c r="A38" s="16">
        <v>5</v>
      </c>
      <c r="B38" s="159" t="s">
        <v>33</v>
      </c>
      <c r="C38" s="159"/>
      <c r="D38" s="159"/>
      <c r="E38" s="159"/>
      <c r="F38" s="159"/>
      <c r="G38" s="159"/>
      <c r="H38" s="159"/>
      <c r="I38" s="159"/>
      <c r="J38" s="159"/>
      <c r="K38" s="159"/>
      <c r="L38" s="159"/>
      <c r="M38" s="159"/>
      <c r="N38" s="159"/>
      <c r="O38" s="84"/>
      <c r="P38" s="4"/>
      <c r="Q38" s="12"/>
      <c r="R38" s="12"/>
      <c r="S38" s="107"/>
    </row>
    <row r="39" spans="1:19" s="11" customFormat="1" ht="17.25" hidden="1" customHeight="1" x14ac:dyDescent="0.25">
      <c r="A39" s="16"/>
      <c r="B39" s="5"/>
      <c r="C39" s="24">
        <v>1</v>
      </c>
      <c r="D39" s="25" t="s">
        <v>18</v>
      </c>
      <c r="E39" s="34">
        <v>98</v>
      </c>
      <c r="F39" s="27" t="s">
        <v>18</v>
      </c>
      <c r="G39" s="28">
        <v>0.75</v>
      </c>
      <c r="H39" s="25" t="s">
        <v>18</v>
      </c>
      <c r="I39" s="29">
        <v>0.75</v>
      </c>
      <c r="J39" s="25"/>
      <c r="K39" s="30"/>
      <c r="M39" s="31">
        <f t="shared" ref="M39:M44" si="2">I39*G39*E39*C39</f>
        <v>55.125</v>
      </c>
      <c r="N39" s="32" t="s">
        <v>19</v>
      </c>
      <c r="O39" s="83">
        <f t="shared" ref="O39:O44" si="3">C39*E39*G39*I39</f>
        <v>55.125</v>
      </c>
      <c r="P39" s="33" t="s">
        <v>27</v>
      </c>
      <c r="Q39" s="12"/>
      <c r="R39" s="12"/>
      <c r="S39" s="107"/>
    </row>
    <row r="40" spans="1:19" s="11" customFormat="1" ht="17.25" hidden="1" customHeight="1" x14ac:dyDescent="0.25">
      <c r="A40" s="16"/>
      <c r="B40" s="5"/>
      <c r="C40" s="24">
        <v>1</v>
      </c>
      <c r="D40" s="25" t="s">
        <v>18</v>
      </c>
      <c r="E40" s="34">
        <v>5</v>
      </c>
      <c r="F40" s="27" t="s">
        <v>18</v>
      </c>
      <c r="G40" s="26">
        <v>2</v>
      </c>
      <c r="H40" s="25" t="s">
        <v>18</v>
      </c>
      <c r="I40" s="29">
        <v>0.25</v>
      </c>
      <c r="J40" s="25"/>
      <c r="K40" s="30"/>
      <c r="M40" s="31">
        <f t="shared" si="2"/>
        <v>2.5</v>
      </c>
      <c r="N40" s="32" t="s">
        <v>19</v>
      </c>
      <c r="O40" s="83">
        <f t="shared" si="3"/>
        <v>2.5</v>
      </c>
      <c r="P40" s="33" t="s">
        <v>27</v>
      </c>
      <c r="Q40" s="12"/>
      <c r="R40" s="12"/>
      <c r="S40" s="107"/>
    </row>
    <row r="41" spans="1:19" s="11" customFormat="1" ht="17.25" hidden="1" customHeight="1" x14ac:dyDescent="0.25">
      <c r="A41" s="16"/>
      <c r="B41" s="5"/>
      <c r="C41" s="24">
        <v>1</v>
      </c>
      <c r="D41" s="25" t="s">
        <v>18</v>
      </c>
      <c r="E41" s="26">
        <v>5.5</v>
      </c>
      <c r="F41" s="27" t="s">
        <v>18</v>
      </c>
      <c r="G41" s="26">
        <v>2</v>
      </c>
      <c r="H41" s="25" t="s">
        <v>18</v>
      </c>
      <c r="I41" s="29">
        <v>0.25</v>
      </c>
      <c r="J41" s="25"/>
      <c r="K41" s="30"/>
      <c r="M41" s="31">
        <f t="shared" si="2"/>
        <v>2.75</v>
      </c>
      <c r="N41" s="32" t="s">
        <v>19</v>
      </c>
      <c r="O41" s="83">
        <f t="shared" si="3"/>
        <v>2.75</v>
      </c>
      <c r="P41" s="33" t="s">
        <v>27</v>
      </c>
      <c r="Q41" s="12"/>
      <c r="R41" s="12"/>
      <c r="S41" s="107"/>
    </row>
    <row r="42" spans="1:19" s="11" customFormat="1" ht="17.25" hidden="1" customHeight="1" x14ac:dyDescent="0.25">
      <c r="A42" s="16"/>
      <c r="B42" s="5"/>
      <c r="C42" s="24">
        <v>2</v>
      </c>
      <c r="D42" s="25" t="s">
        <v>18</v>
      </c>
      <c r="E42" s="34">
        <v>13</v>
      </c>
      <c r="F42" s="27" t="s">
        <v>18</v>
      </c>
      <c r="G42" s="26">
        <v>1.5</v>
      </c>
      <c r="H42" s="25" t="s">
        <v>18</v>
      </c>
      <c r="I42" s="29">
        <v>0.25</v>
      </c>
      <c r="J42" s="25"/>
      <c r="K42" s="30"/>
      <c r="M42" s="31">
        <f t="shared" si="2"/>
        <v>9.75</v>
      </c>
      <c r="N42" s="32" t="s">
        <v>19</v>
      </c>
      <c r="O42" s="83">
        <f t="shared" si="3"/>
        <v>9.75</v>
      </c>
      <c r="P42" s="33" t="s">
        <v>27</v>
      </c>
      <c r="Q42" s="12"/>
      <c r="R42" s="12"/>
      <c r="S42" s="107"/>
    </row>
    <row r="43" spans="1:19" s="11" customFormat="1" ht="17.25" hidden="1" customHeight="1" x14ac:dyDescent="0.25">
      <c r="A43" s="16"/>
      <c r="B43" s="5"/>
      <c r="C43" s="24">
        <v>2</v>
      </c>
      <c r="D43" s="25" t="s">
        <v>18</v>
      </c>
      <c r="E43" s="26">
        <v>20.75</v>
      </c>
      <c r="F43" s="27" t="s">
        <v>18</v>
      </c>
      <c r="G43" s="26">
        <v>1.5</v>
      </c>
      <c r="H43" s="25" t="s">
        <v>18</v>
      </c>
      <c r="I43" s="29">
        <v>0.25</v>
      </c>
      <c r="J43" s="25"/>
      <c r="K43" s="30"/>
      <c r="M43" s="31">
        <f t="shared" si="2"/>
        <v>15.5625</v>
      </c>
      <c r="N43" s="32" t="s">
        <v>19</v>
      </c>
      <c r="O43" s="83">
        <f t="shared" si="3"/>
        <v>15.5625</v>
      </c>
      <c r="P43" s="33" t="s">
        <v>27</v>
      </c>
      <c r="Q43" s="12"/>
      <c r="R43" s="12"/>
      <c r="S43" s="107"/>
    </row>
    <row r="44" spans="1:19" s="11" customFormat="1" ht="17.25" hidden="1" customHeight="1" x14ac:dyDescent="0.25">
      <c r="A44" s="16"/>
      <c r="B44" s="5"/>
      <c r="C44" s="24">
        <v>1</v>
      </c>
      <c r="D44" s="25" t="s">
        <v>18</v>
      </c>
      <c r="E44" s="34">
        <v>16</v>
      </c>
      <c r="F44" s="27" t="s">
        <v>18</v>
      </c>
      <c r="G44" s="26">
        <v>4</v>
      </c>
      <c r="H44" s="25" t="s">
        <v>18</v>
      </c>
      <c r="I44" s="29">
        <v>0.25</v>
      </c>
      <c r="J44" s="25"/>
      <c r="K44" s="30"/>
      <c r="M44" s="31">
        <f t="shared" si="2"/>
        <v>16</v>
      </c>
      <c r="N44" s="32" t="s">
        <v>19</v>
      </c>
      <c r="O44" s="100">
        <f t="shared" si="3"/>
        <v>16</v>
      </c>
      <c r="P44" s="33" t="s">
        <v>27</v>
      </c>
      <c r="Q44" s="12"/>
      <c r="R44" s="12"/>
      <c r="S44" s="107"/>
    </row>
    <row r="45" spans="1:19" s="11" customFormat="1" ht="15.75" hidden="1" x14ac:dyDescent="0.25">
      <c r="A45" s="16"/>
      <c r="B45" s="5"/>
      <c r="C45" s="12"/>
      <c r="D45" s="2"/>
      <c r="F45" s="2"/>
      <c r="G45" s="6"/>
      <c r="H45" s="12"/>
      <c r="I45" s="12"/>
      <c r="J45" s="2"/>
      <c r="K45" s="2"/>
      <c r="L45" s="2"/>
      <c r="M45" s="2"/>
      <c r="N45" s="12"/>
      <c r="O45" s="83">
        <f>SUM(O39:O44)</f>
        <v>101.6875</v>
      </c>
      <c r="P45" s="33" t="s">
        <v>27</v>
      </c>
      <c r="Q45" s="12"/>
      <c r="R45" s="12"/>
      <c r="S45" s="107"/>
    </row>
    <row r="46" spans="1:19" s="11" customFormat="1" x14ac:dyDescent="0.25">
      <c r="A46" s="16"/>
      <c r="B46" s="5"/>
      <c r="C46" s="12"/>
      <c r="D46" s="2"/>
      <c r="F46" s="2"/>
      <c r="G46" s="6"/>
      <c r="H46" s="12"/>
      <c r="I46" s="12"/>
      <c r="J46" s="2"/>
      <c r="K46" s="2"/>
      <c r="L46" s="2"/>
      <c r="M46" s="2"/>
      <c r="N46" s="12"/>
      <c r="O46" s="86">
        <v>2281</v>
      </c>
      <c r="P46" s="4">
        <v>12595</v>
      </c>
      <c r="Q46" s="12" t="s">
        <v>34</v>
      </c>
      <c r="R46" s="12" t="s">
        <v>25</v>
      </c>
      <c r="S46" s="108">
        <f>O46*P46/100</f>
        <v>287291.95</v>
      </c>
    </row>
    <row r="47" spans="1:19" s="11" customFormat="1" ht="41.25" customHeight="1" x14ac:dyDescent="0.25">
      <c r="A47" s="16">
        <v>6</v>
      </c>
      <c r="B47" s="159" t="s">
        <v>35</v>
      </c>
      <c r="C47" s="159"/>
      <c r="D47" s="159"/>
      <c r="E47" s="159"/>
      <c r="F47" s="159"/>
      <c r="G47" s="159"/>
      <c r="H47" s="159"/>
      <c r="I47" s="159"/>
      <c r="J47" s="159"/>
      <c r="K47" s="159"/>
      <c r="L47" s="159"/>
      <c r="M47" s="159"/>
      <c r="N47" s="159"/>
      <c r="O47" s="86"/>
      <c r="P47" s="4"/>
      <c r="Q47" s="12"/>
      <c r="R47" s="12"/>
      <c r="S47" s="106"/>
    </row>
    <row r="48" spans="1:19" s="11" customFormat="1" x14ac:dyDescent="0.25">
      <c r="A48" s="16"/>
      <c r="B48" s="5"/>
      <c r="C48" s="12"/>
      <c r="D48" s="2"/>
      <c r="F48" s="2"/>
      <c r="G48" s="6"/>
      <c r="H48" s="12"/>
      <c r="I48" s="12"/>
      <c r="J48" s="2"/>
      <c r="K48" s="2"/>
      <c r="L48" s="2"/>
      <c r="M48" s="2"/>
      <c r="N48" s="12"/>
      <c r="O48" s="86">
        <v>4038</v>
      </c>
      <c r="P48" s="4">
        <v>3588.48</v>
      </c>
      <c r="Q48" s="12" t="s">
        <v>34</v>
      </c>
      <c r="R48" s="12" t="s">
        <v>25</v>
      </c>
      <c r="S48" s="108">
        <f>O48*P48/100</f>
        <v>144902.8224</v>
      </c>
    </row>
    <row r="49" spans="1:19" s="11" customFormat="1" ht="33.75" customHeight="1" x14ac:dyDescent="0.25">
      <c r="A49" s="16">
        <v>7</v>
      </c>
      <c r="B49" s="159" t="s">
        <v>36</v>
      </c>
      <c r="C49" s="159"/>
      <c r="D49" s="159"/>
      <c r="E49" s="159"/>
      <c r="F49" s="159"/>
      <c r="G49" s="159"/>
      <c r="H49" s="159"/>
      <c r="I49" s="159"/>
      <c r="J49" s="159"/>
      <c r="K49" s="159"/>
      <c r="L49" s="159"/>
      <c r="M49" s="159"/>
      <c r="N49" s="159"/>
      <c r="O49" s="86"/>
      <c r="P49" s="4"/>
      <c r="Q49" s="12"/>
      <c r="R49" s="12"/>
      <c r="S49" s="106"/>
    </row>
    <row r="50" spans="1:19" s="11" customFormat="1" x14ac:dyDescent="0.25">
      <c r="A50" s="16"/>
      <c r="B50" s="5"/>
      <c r="C50" s="12"/>
      <c r="D50" s="2"/>
      <c r="F50" s="2"/>
      <c r="G50" s="6"/>
      <c r="H50" s="12"/>
      <c r="I50" s="12"/>
      <c r="J50" s="2"/>
      <c r="K50" s="2"/>
      <c r="L50" s="2"/>
      <c r="M50" s="2"/>
      <c r="N50" s="12"/>
      <c r="O50" s="85">
        <v>5126</v>
      </c>
      <c r="P50" s="4">
        <v>11948.36</v>
      </c>
      <c r="Q50" s="12" t="s">
        <v>28</v>
      </c>
      <c r="R50" s="12" t="s">
        <v>25</v>
      </c>
      <c r="S50" s="108">
        <f>O50*P50/100</f>
        <v>612472.93359999999</v>
      </c>
    </row>
    <row r="51" spans="1:19" s="11" customFormat="1" ht="44.25" customHeight="1" x14ac:dyDescent="0.25">
      <c r="A51" s="16">
        <v>8</v>
      </c>
      <c r="B51" s="162" t="s">
        <v>37</v>
      </c>
      <c r="C51" s="162"/>
      <c r="D51" s="162"/>
      <c r="E51" s="162"/>
      <c r="F51" s="162"/>
      <c r="G51" s="162"/>
      <c r="H51" s="162"/>
      <c r="I51" s="162"/>
      <c r="J51" s="162"/>
      <c r="K51" s="162"/>
      <c r="L51" s="162"/>
      <c r="M51" s="162"/>
      <c r="N51" s="162"/>
      <c r="O51" s="86"/>
      <c r="P51" s="4"/>
      <c r="Q51" s="12"/>
      <c r="R51" s="12"/>
      <c r="S51" s="108"/>
    </row>
    <row r="52" spans="1:19" s="11" customFormat="1" x14ac:dyDescent="0.25">
      <c r="A52" s="16"/>
      <c r="B52" s="5"/>
      <c r="C52" s="12"/>
      <c r="D52" s="2"/>
      <c r="F52" s="2"/>
      <c r="G52" s="6"/>
      <c r="H52" s="12"/>
      <c r="I52" s="12"/>
      <c r="J52" s="2"/>
      <c r="K52" s="2"/>
      <c r="L52" s="2"/>
      <c r="M52" s="2"/>
      <c r="N52" s="12"/>
      <c r="O52" s="85">
        <v>1280</v>
      </c>
      <c r="P52" s="4">
        <v>1512.5</v>
      </c>
      <c r="Q52" s="12" t="s">
        <v>24</v>
      </c>
      <c r="R52" s="12" t="s">
        <v>25</v>
      </c>
      <c r="S52" s="108">
        <v>19362</v>
      </c>
    </row>
    <row r="53" spans="1:19" s="11" customFormat="1" ht="47.25" customHeight="1" x14ac:dyDescent="0.25">
      <c r="A53" s="16">
        <v>9</v>
      </c>
      <c r="B53" s="159" t="s">
        <v>38</v>
      </c>
      <c r="C53" s="159"/>
      <c r="D53" s="159"/>
      <c r="E53" s="159"/>
      <c r="F53" s="159"/>
      <c r="G53" s="159"/>
      <c r="H53" s="159"/>
      <c r="I53" s="159"/>
      <c r="J53" s="159"/>
      <c r="K53" s="159"/>
      <c r="L53" s="159"/>
      <c r="M53" s="159"/>
      <c r="N53" s="159"/>
      <c r="O53" s="86"/>
      <c r="P53" s="4"/>
      <c r="Q53" s="12"/>
      <c r="R53" s="12"/>
      <c r="S53" s="108"/>
    </row>
    <row r="54" spans="1:19" s="11" customFormat="1" x14ac:dyDescent="0.25">
      <c r="A54" s="16"/>
      <c r="B54" s="5"/>
      <c r="C54" s="12"/>
      <c r="D54" s="2"/>
      <c r="F54" s="2"/>
      <c r="G54" s="6"/>
      <c r="H54" s="12"/>
      <c r="I54" s="12"/>
      <c r="J54" s="2"/>
      <c r="K54" s="2"/>
      <c r="L54" s="2"/>
      <c r="M54" s="2"/>
      <c r="N54" s="12"/>
      <c r="O54" s="85">
        <v>23262</v>
      </c>
      <c r="P54" s="4">
        <v>3630</v>
      </c>
      <c r="Q54" s="12" t="s">
        <v>24</v>
      </c>
      <c r="R54" s="12" t="s">
        <v>25</v>
      </c>
      <c r="S54" s="108">
        <f>O54*P54/1000</f>
        <v>84441.06</v>
      </c>
    </row>
    <row r="55" spans="1:19" s="11" customFormat="1" x14ac:dyDescent="0.25">
      <c r="A55" s="16">
        <v>10</v>
      </c>
      <c r="B55" s="159" t="s">
        <v>39</v>
      </c>
      <c r="C55" s="159"/>
      <c r="D55" s="159"/>
      <c r="E55" s="159"/>
      <c r="F55" s="159"/>
      <c r="G55" s="159"/>
      <c r="H55" s="159"/>
      <c r="I55" s="159"/>
      <c r="J55" s="159"/>
      <c r="K55" s="159"/>
      <c r="L55" s="159"/>
      <c r="M55" s="159"/>
      <c r="N55" s="159"/>
      <c r="O55" s="86"/>
      <c r="P55" s="4"/>
      <c r="Q55" s="12"/>
      <c r="R55" s="12"/>
      <c r="S55" s="108"/>
    </row>
    <row r="56" spans="1:19" s="11" customFormat="1" x14ac:dyDescent="0.25">
      <c r="A56" s="16"/>
      <c r="B56" s="5"/>
      <c r="C56" s="12"/>
      <c r="D56" s="2"/>
      <c r="F56" s="2"/>
      <c r="G56" s="6"/>
      <c r="H56" s="12"/>
      <c r="I56" s="12"/>
      <c r="J56" s="2"/>
      <c r="K56" s="2"/>
      <c r="L56" s="2"/>
      <c r="M56" s="2"/>
      <c r="N56" s="12"/>
      <c r="O56" s="85">
        <v>23262</v>
      </c>
      <c r="P56" s="4">
        <v>579.41</v>
      </c>
      <c r="Q56" s="12" t="s">
        <v>28</v>
      </c>
      <c r="R56" s="12" t="s">
        <v>25</v>
      </c>
      <c r="S56" s="108">
        <f>O56*P56/100</f>
        <v>134782.3542</v>
      </c>
    </row>
    <row r="57" spans="1:19" s="11" customFormat="1" ht="30.75" customHeight="1" x14ac:dyDescent="0.25">
      <c r="A57" s="16">
        <v>11</v>
      </c>
      <c r="B57" s="159" t="s">
        <v>40</v>
      </c>
      <c r="C57" s="159"/>
      <c r="D57" s="159"/>
      <c r="E57" s="159"/>
      <c r="F57" s="159"/>
      <c r="G57" s="159"/>
      <c r="H57" s="159"/>
      <c r="I57" s="159"/>
      <c r="J57" s="159"/>
      <c r="K57" s="159"/>
      <c r="L57" s="159"/>
      <c r="M57" s="159"/>
      <c r="N57" s="159"/>
      <c r="O57" s="86"/>
      <c r="P57" s="4"/>
      <c r="Q57" s="12"/>
      <c r="R57" s="12"/>
      <c r="S57" s="108"/>
    </row>
    <row r="58" spans="1:19" s="11" customFormat="1" x14ac:dyDescent="0.25">
      <c r="A58" s="16"/>
      <c r="B58" s="5"/>
      <c r="C58" s="12"/>
      <c r="D58" s="2"/>
      <c r="F58" s="2"/>
      <c r="G58" s="6"/>
      <c r="H58" s="12"/>
      <c r="I58" s="12"/>
      <c r="J58" s="2"/>
      <c r="K58" s="2"/>
      <c r="L58" s="2"/>
      <c r="M58" s="2"/>
      <c r="N58" s="12"/>
      <c r="O58" s="85">
        <v>3323</v>
      </c>
      <c r="P58" s="4">
        <v>1141.25</v>
      </c>
      <c r="Q58" s="12" t="s">
        <v>28</v>
      </c>
      <c r="R58" s="12" t="s">
        <v>25</v>
      </c>
      <c r="S58" s="108">
        <f>O58*P58/100</f>
        <v>37923.737500000003</v>
      </c>
    </row>
    <row r="59" spans="1:19" s="80" customFormat="1" x14ac:dyDescent="0.25">
      <c r="A59" s="16"/>
      <c r="B59" s="5"/>
      <c r="C59" s="81"/>
      <c r="D59" s="2"/>
      <c r="F59" s="2"/>
      <c r="G59" s="6"/>
      <c r="H59" s="81"/>
      <c r="I59" s="81"/>
      <c r="J59" s="2"/>
      <c r="K59" s="2"/>
      <c r="L59" s="2"/>
      <c r="M59" s="2"/>
      <c r="N59" s="81"/>
      <c r="O59" s="85"/>
      <c r="P59" s="4"/>
      <c r="Q59" s="81"/>
      <c r="R59" s="81"/>
      <c r="S59" s="108"/>
    </row>
    <row r="60" spans="1:19" s="80" customFormat="1" x14ac:dyDescent="0.25">
      <c r="A60" s="16"/>
      <c r="B60" s="5"/>
      <c r="C60" s="81"/>
      <c r="D60" s="2"/>
      <c r="F60" s="2"/>
      <c r="G60" s="6"/>
      <c r="H60" s="81"/>
      <c r="I60" s="81"/>
      <c r="J60" s="2"/>
      <c r="K60" s="2"/>
      <c r="L60" s="2"/>
      <c r="M60" s="2"/>
      <c r="N60" s="81"/>
      <c r="O60" s="85"/>
      <c r="P60" s="4"/>
      <c r="Q60" s="81"/>
      <c r="R60" s="81"/>
      <c r="S60" s="108"/>
    </row>
    <row r="61" spans="1:19" s="80" customFormat="1" x14ac:dyDescent="0.25">
      <c r="A61" s="16"/>
      <c r="B61" s="5"/>
      <c r="C61" s="81"/>
      <c r="D61" s="2"/>
      <c r="F61" s="2"/>
      <c r="G61" s="6"/>
      <c r="H61" s="81"/>
      <c r="I61" s="81"/>
      <c r="J61" s="2"/>
      <c r="K61" s="2"/>
      <c r="L61" s="2"/>
      <c r="M61" s="2"/>
      <c r="N61" s="81"/>
      <c r="O61" s="85"/>
      <c r="P61" s="4"/>
      <c r="Q61" s="81"/>
      <c r="R61" s="81"/>
      <c r="S61" s="108"/>
    </row>
    <row r="62" spans="1:19" s="11" customFormat="1" ht="29.25" customHeight="1" x14ac:dyDescent="0.25">
      <c r="A62" s="16">
        <v>12</v>
      </c>
      <c r="B62" s="159" t="s">
        <v>41</v>
      </c>
      <c r="C62" s="159"/>
      <c r="D62" s="159"/>
      <c r="E62" s="159"/>
      <c r="F62" s="159"/>
      <c r="G62" s="159"/>
      <c r="H62" s="159"/>
      <c r="I62" s="159"/>
      <c r="J62" s="159"/>
      <c r="K62" s="159"/>
      <c r="L62" s="159"/>
      <c r="M62" s="159"/>
      <c r="N62" s="159"/>
      <c r="O62" s="86"/>
      <c r="P62" s="4"/>
      <c r="Q62" s="12"/>
      <c r="R62" s="12"/>
      <c r="S62" s="108"/>
    </row>
    <row r="63" spans="1:19" s="11" customFormat="1" x14ac:dyDescent="0.25">
      <c r="A63" s="16"/>
      <c r="B63" s="5"/>
      <c r="C63" s="12"/>
      <c r="D63" s="2"/>
      <c r="F63" s="2"/>
      <c r="G63" s="6"/>
      <c r="H63" s="12"/>
      <c r="I63" s="12"/>
      <c r="J63" s="2"/>
      <c r="K63" s="2"/>
      <c r="L63" s="2"/>
      <c r="M63" s="2"/>
      <c r="N63" s="12"/>
      <c r="O63" s="85">
        <v>2193</v>
      </c>
      <c r="P63" s="4">
        <v>8694.9500000000007</v>
      </c>
      <c r="Q63" s="12" t="s">
        <v>28</v>
      </c>
      <c r="R63" s="12" t="s">
        <v>25</v>
      </c>
      <c r="S63" s="108">
        <f>O63*P63/100</f>
        <v>190680.25350000002</v>
      </c>
    </row>
    <row r="64" spans="1:19" s="11" customFormat="1" x14ac:dyDescent="0.25">
      <c r="A64" s="16"/>
      <c r="B64" s="5"/>
      <c r="C64" s="12"/>
      <c r="D64" s="2"/>
      <c r="F64" s="2"/>
      <c r="G64" s="6"/>
      <c r="H64" s="12"/>
      <c r="I64" s="12"/>
      <c r="J64" s="2"/>
      <c r="K64" s="2"/>
      <c r="L64" s="2"/>
      <c r="M64" s="2"/>
      <c r="N64" s="12"/>
      <c r="O64" s="85"/>
      <c r="P64" s="4"/>
      <c r="Q64" s="12"/>
      <c r="R64" s="12"/>
      <c r="S64" s="108"/>
    </row>
    <row r="65" spans="1:19" s="11" customFormat="1" x14ac:dyDescent="0.25">
      <c r="A65" s="16">
        <v>13</v>
      </c>
      <c r="B65" s="159" t="s">
        <v>42</v>
      </c>
      <c r="C65" s="159"/>
      <c r="D65" s="159"/>
      <c r="E65" s="159"/>
      <c r="F65" s="159"/>
      <c r="G65" s="159"/>
      <c r="H65" s="159"/>
      <c r="I65" s="159"/>
      <c r="J65" s="159"/>
      <c r="K65" s="159"/>
      <c r="L65" s="159"/>
      <c r="M65" s="159"/>
      <c r="N65" s="159"/>
      <c r="O65" s="86"/>
      <c r="P65" s="4"/>
      <c r="Q65" s="12"/>
      <c r="R65" s="12"/>
      <c r="S65" s="108"/>
    </row>
    <row r="66" spans="1:19" s="11" customFormat="1" x14ac:dyDescent="0.25">
      <c r="A66" s="16"/>
      <c r="B66" s="5"/>
      <c r="C66" s="12"/>
      <c r="D66" s="2"/>
      <c r="F66" s="2"/>
      <c r="G66" s="6"/>
      <c r="H66" s="12"/>
      <c r="I66" s="12"/>
      <c r="J66" s="2"/>
      <c r="K66" s="2"/>
      <c r="L66" s="2"/>
      <c r="M66" s="2"/>
      <c r="N66" s="12"/>
      <c r="O66" s="85">
        <v>1202</v>
      </c>
      <c r="P66" s="4">
        <v>2206.6</v>
      </c>
      <c r="Q66" s="12" t="s">
        <v>34</v>
      </c>
      <c r="R66" s="12" t="s">
        <v>25</v>
      </c>
      <c r="S66" s="108">
        <f>O66*P66/100</f>
        <v>26523.331999999999</v>
      </c>
    </row>
    <row r="67" spans="1:19" s="11" customFormat="1" x14ac:dyDescent="0.25">
      <c r="A67" s="16">
        <v>14</v>
      </c>
      <c r="B67" s="159" t="s">
        <v>43</v>
      </c>
      <c r="C67" s="159"/>
      <c r="D67" s="159"/>
      <c r="E67" s="159"/>
      <c r="F67" s="159"/>
      <c r="G67" s="159"/>
      <c r="H67" s="159"/>
      <c r="I67" s="159"/>
      <c r="J67" s="159"/>
      <c r="K67" s="159"/>
      <c r="L67" s="159"/>
      <c r="M67" s="159"/>
      <c r="N67" s="159"/>
      <c r="O67" s="85"/>
      <c r="P67" s="4"/>
      <c r="Q67" s="12"/>
      <c r="R67" s="12"/>
      <c r="S67" s="108"/>
    </row>
    <row r="68" spans="1:19" s="11" customFormat="1" x14ac:dyDescent="0.25">
      <c r="A68" s="16"/>
      <c r="B68" s="5"/>
      <c r="C68" s="12"/>
      <c r="D68" s="2"/>
      <c r="F68" s="2"/>
      <c r="G68" s="6"/>
      <c r="H68" s="12"/>
      <c r="I68" s="12"/>
      <c r="J68" s="2"/>
      <c r="K68" s="2"/>
      <c r="L68" s="2"/>
      <c r="M68" s="2"/>
      <c r="N68" s="12"/>
      <c r="O68" s="85">
        <v>1202</v>
      </c>
      <c r="P68" s="4">
        <v>2197.52</v>
      </c>
      <c r="Q68" s="12" t="s">
        <v>34</v>
      </c>
      <c r="R68" s="12" t="s">
        <v>25</v>
      </c>
      <c r="S68" s="108">
        <f>O68*P68/100</f>
        <v>26414.190399999999</v>
      </c>
    </row>
    <row r="69" spans="1:19" s="11" customFormat="1" ht="48" customHeight="1" x14ac:dyDescent="0.25">
      <c r="A69" s="16">
        <v>15</v>
      </c>
      <c r="B69" s="159" t="s">
        <v>44</v>
      </c>
      <c r="C69" s="159"/>
      <c r="D69" s="159"/>
      <c r="E69" s="159"/>
      <c r="F69" s="159"/>
      <c r="G69" s="159"/>
      <c r="H69" s="159"/>
      <c r="I69" s="159"/>
      <c r="J69" s="159"/>
      <c r="K69" s="159"/>
      <c r="L69" s="159"/>
      <c r="M69" s="159"/>
      <c r="N69" s="159"/>
      <c r="O69" s="86"/>
      <c r="P69" s="4"/>
      <c r="Q69" s="12"/>
      <c r="R69" s="12"/>
      <c r="S69" s="108"/>
    </row>
    <row r="70" spans="1:19" s="11" customFormat="1" x14ac:dyDescent="0.25">
      <c r="A70" s="16"/>
      <c r="B70" s="5"/>
      <c r="C70" s="12"/>
      <c r="D70" s="2"/>
      <c r="F70" s="2"/>
      <c r="G70" s="6"/>
      <c r="H70" s="12"/>
      <c r="I70" s="12"/>
      <c r="J70" s="2"/>
      <c r="K70" s="2"/>
      <c r="L70" s="2"/>
      <c r="M70" s="2"/>
      <c r="N70" s="12"/>
      <c r="O70" s="85">
        <v>5</v>
      </c>
      <c r="P70" s="4">
        <v>14429.25</v>
      </c>
      <c r="Q70" s="12" t="s">
        <v>28</v>
      </c>
      <c r="R70" s="12" t="s">
        <v>25</v>
      </c>
      <c r="S70" s="108">
        <f>O70*P70/100</f>
        <v>721.46249999999998</v>
      </c>
    </row>
    <row r="71" spans="1:19" s="11" customFormat="1" ht="46.5" customHeight="1" x14ac:dyDescent="0.25">
      <c r="A71" s="16">
        <v>16</v>
      </c>
      <c r="B71" s="159" t="s">
        <v>45</v>
      </c>
      <c r="C71" s="159"/>
      <c r="D71" s="159"/>
      <c r="E71" s="159"/>
      <c r="F71" s="159"/>
      <c r="G71" s="159"/>
      <c r="H71" s="159"/>
      <c r="I71" s="159"/>
      <c r="J71" s="159"/>
      <c r="K71" s="159"/>
      <c r="L71" s="159"/>
      <c r="M71" s="159"/>
      <c r="N71" s="159"/>
      <c r="O71" s="86"/>
      <c r="P71" s="4"/>
      <c r="Q71" s="12"/>
      <c r="R71" s="12"/>
      <c r="S71" s="108"/>
    </row>
    <row r="72" spans="1:19" s="11" customFormat="1" x14ac:dyDescent="0.25">
      <c r="A72" s="16"/>
      <c r="B72" s="5"/>
      <c r="C72" s="12"/>
      <c r="D72" s="2"/>
      <c r="F72" s="2"/>
      <c r="G72" s="6"/>
      <c r="H72" s="12"/>
      <c r="I72" s="12"/>
      <c r="J72" s="2"/>
      <c r="K72" s="2"/>
      <c r="L72" s="2"/>
      <c r="M72" s="2"/>
      <c r="N72" s="12"/>
      <c r="O72" s="85">
        <v>1089</v>
      </c>
      <c r="P72" s="4">
        <v>3275.5</v>
      </c>
      <c r="Q72" s="12" t="s">
        <v>34</v>
      </c>
      <c r="R72" s="12" t="s">
        <v>25</v>
      </c>
      <c r="S72" s="108">
        <f>O72*P72/100</f>
        <v>35670.195</v>
      </c>
    </row>
    <row r="73" spans="1:19" s="11" customFormat="1" ht="16.5" x14ac:dyDescent="0.25">
      <c r="A73" s="16"/>
      <c r="B73" s="5"/>
      <c r="C73" s="12"/>
      <c r="D73" s="2"/>
      <c r="F73" s="2"/>
      <c r="G73" s="6"/>
      <c r="H73" s="12"/>
      <c r="I73" s="12"/>
      <c r="J73" s="2"/>
      <c r="K73" s="2"/>
      <c r="L73" s="2"/>
      <c r="M73" s="2"/>
      <c r="N73" s="12"/>
      <c r="O73" s="85"/>
      <c r="P73" s="4"/>
      <c r="Q73" s="12" t="s">
        <v>46</v>
      </c>
      <c r="R73" s="12" t="s">
        <v>25</v>
      </c>
      <c r="S73" s="138">
        <f>SUM(S33:S72,S19)</f>
        <v>3604869.6302999998</v>
      </c>
    </row>
    <row r="74" spans="1:19" s="11" customFormat="1" x14ac:dyDescent="0.25">
      <c r="A74" s="16"/>
      <c r="B74" s="5"/>
      <c r="C74" s="12"/>
      <c r="D74" s="2"/>
      <c r="F74" s="2"/>
      <c r="G74" s="6"/>
      <c r="H74" s="12"/>
      <c r="I74" s="12"/>
      <c r="J74" s="2"/>
      <c r="K74" s="2"/>
      <c r="L74" s="2"/>
      <c r="M74" s="2"/>
      <c r="N74" s="12"/>
      <c r="O74" s="85"/>
      <c r="P74" s="4"/>
      <c r="Q74" s="12"/>
      <c r="R74" s="12"/>
      <c r="S74" s="106"/>
    </row>
    <row r="75" spans="1:19" s="11" customFormat="1" x14ac:dyDescent="0.25">
      <c r="A75" s="16"/>
      <c r="B75" s="5"/>
      <c r="C75" s="12"/>
      <c r="D75" s="2"/>
      <c r="F75" s="2"/>
      <c r="G75" s="6"/>
      <c r="H75" s="12"/>
      <c r="I75" s="12"/>
      <c r="J75" s="2"/>
      <c r="K75" s="2"/>
      <c r="L75" s="2"/>
      <c r="M75" s="2"/>
      <c r="N75" s="12"/>
      <c r="O75" s="85"/>
      <c r="P75" s="4"/>
      <c r="Q75" s="12"/>
      <c r="R75" s="12"/>
      <c r="S75" s="106"/>
    </row>
    <row r="76" spans="1:19" s="11" customFormat="1" x14ac:dyDescent="0.25">
      <c r="A76" s="16"/>
      <c r="B76" s="5"/>
      <c r="C76" s="12"/>
      <c r="D76" s="2"/>
      <c r="F76" s="2"/>
      <c r="G76" s="6"/>
      <c r="H76" s="12"/>
      <c r="I76" s="12"/>
      <c r="J76" s="2"/>
      <c r="K76" s="2"/>
      <c r="L76" s="2"/>
      <c r="M76" s="2"/>
      <c r="N76" s="12"/>
      <c r="O76" s="85"/>
      <c r="P76" s="4"/>
      <c r="Q76" s="12"/>
      <c r="R76" s="12"/>
      <c r="S76" s="106"/>
    </row>
    <row r="77" spans="1:19" s="11" customFormat="1" ht="24" customHeight="1" x14ac:dyDescent="0.25">
      <c r="A77" s="16"/>
      <c r="B77" s="163" t="s">
        <v>47</v>
      </c>
      <c r="C77" s="163"/>
      <c r="D77" s="163"/>
      <c r="E77" s="163"/>
      <c r="F77" s="163"/>
      <c r="G77" s="163"/>
      <c r="H77" s="163"/>
      <c r="I77" s="163"/>
      <c r="J77" s="163"/>
      <c r="K77" s="163"/>
      <c r="L77" s="163"/>
      <c r="M77" s="163"/>
      <c r="N77" s="163"/>
      <c r="O77" s="163"/>
      <c r="P77" s="163"/>
      <c r="Q77" s="163"/>
      <c r="R77" s="163"/>
      <c r="S77" s="163"/>
    </row>
    <row r="78" spans="1:19" s="11" customFormat="1" ht="22.5" customHeight="1" x14ac:dyDescent="0.25">
      <c r="A78" s="16"/>
      <c r="B78" s="164" t="s">
        <v>48</v>
      </c>
      <c r="C78" s="164"/>
      <c r="D78" s="164"/>
      <c r="E78" s="164"/>
      <c r="F78" s="164"/>
      <c r="G78" s="164"/>
      <c r="H78" s="164"/>
      <c r="I78" s="164"/>
      <c r="J78" s="164"/>
      <c r="K78" s="164"/>
      <c r="L78" s="164"/>
      <c r="M78" s="164"/>
      <c r="N78" s="164"/>
      <c r="O78" s="164"/>
      <c r="P78" s="164"/>
      <c r="Q78" s="164"/>
      <c r="R78" s="164"/>
      <c r="S78" s="164"/>
    </row>
    <row r="79" spans="1:19" s="11" customFormat="1" ht="24.75" customHeight="1" x14ac:dyDescent="0.25">
      <c r="A79" s="16"/>
      <c r="B79" s="41" t="s">
        <v>148</v>
      </c>
      <c r="C79" s="12"/>
      <c r="D79" s="2"/>
      <c r="F79" s="2"/>
      <c r="G79" s="6"/>
      <c r="H79" s="12"/>
      <c r="I79" s="12"/>
      <c r="J79" s="2"/>
      <c r="K79" s="2"/>
      <c r="L79" s="2"/>
      <c r="M79" s="2"/>
      <c r="N79" s="12"/>
      <c r="O79" s="85"/>
      <c r="P79" s="4"/>
      <c r="Q79" s="12"/>
      <c r="R79" s="12"/>
      <c r="S79" s="106"/>
    </row>
    <row r="80" spans="1:19" s="11" customFormat="1" x14ac:dyDescent="0.25">
      <c r="A80" s="16"/>
      <c r="B80" s="5"/>
      <c r="C80" s="12"/>
      <c r="D80" s="2"/>
      <c r="F80" s="2"/>
      <c r="G80" s="6"/>
      <c r="H80" s="12"/>
      <c r="I80" s="12"/>
      <c r="J80" s="2"/>
      <c r="K80" s="2"/>
      <c r="L80" s="2"/>
      <c r="M80" s="2"/>
      <c r="N80" s="12"/>
      <c r="O80" s="85"/>
      <c r="P80" s="4"/>
      <c r="Q80" s="12"/>
      <c r="R80" s="12"/>
      <c r="S80" s="106"/>
    </row>
    <row r="81" spans="1:19" s="12" customFormat="1" ht="31.5" customHeight="1" x14ac:dyDescent="0.25">
      <c r="A81" s="16"/>
      <c r="B81" s="48" t="s">
        <v>50</v>
      </c>
      <c r="D81" s="2"/>
      <c r="E81" s="165" t="s">
        <v>51</v>
      </c>
      <c r="F81" s="165"/>
      <c r="G81" s="165"/>
      <c r="H81" s="165"/>
      <c r="I81" s="165"/>
      <c r="J81" s="165"/>
      <c r="K81" s="165"/>
      <c r="L81" s="165"/>
      <c r="M81" s="165"/>
      <c r="N81" s="165"/>
      <c r="O81" s="165"/>
      <c r="P81" s="165"/>
      <c r="Q81" s="165"/>
      <c r="R81" s="165"/>
      <c r="S81" s="165"/>
    </row>
    <row r="82" spans="1:19" s="11" customFormat="1" x14ac:dyDescent="0.25">
      <c r="A82" s="16"/>
      <c r="B82" s="5"/>
      <c r="C82" s="12"/>
      <c r="D82" s="2"/>
      <c r="F82" s="2"/>
      <c r="G82" s="6"/>
      <c r="H82" s="12"/>
      <c r="I82" s="12"/>
      <c r="J82" s="2"/>
      <c r="K82" s="2"/>
      <c r="L82" s="2"/>
      <c r="M82" s="2"/>
      <c r="N82" s="12"/>
      <c r="O82" s="85"/>
      <c r="P82" s="4"/>
      <c r="Q82" s="12"/>
      <c r="R82" s="12"/>
      <c r="S82" s="106"/>
    </row>
    <row r="83" spans="1:19" s="11" customFormat="1" x14ac:dyDescent="0.25">
      <c r="A83" s="16"/>
      <c r="B83" s="5"/>
      <c r="C83" s="12"/>
      <c r="D83" s="2"/>
      <c r="F83" s="2"/>
      <c r="G83" s="6"/>
      <c r="H83" s="12"/>
      <c r="I83" s="12"/>
      <c r="J83" s="2"/>
      <c r="K83" s="2"/>
      <c r="L83" s="2"/>
      <c r="M83" s="2"/>
      <c r="N83" s="12"/>
      <c r="O83" s="85"/>
      <c r="P83" s="4"/>
      <c r="Q83" s="12"/>
      <c r="R83" s="12"/>
      <c r="S83" s="106"/>
    </row>
    <row r="85" spans="1:19" x14ac:dyDescent="0.25">
      <c r="B85" s="49" t="s">
        <v>52</v>
      </c>
    </row>
    <row r="87" spans="1:19" x14ac:dyDescent="0.25">
      <c r="B87" s="1"/>
    </row>
  </sheetData>
  <mergeCells count="27">
    <mergeCell ref="B77:S77"/>
    <mergeCell ref="B78:S78"/>
    <mergeCell ref="E81:S81"/>
    <mergeCell ref="B57:N57"/>
    <mergeCell ref="B62:N62"/>
    <mergeCell ref="B65:N65"/>
    <mergeCell ref="B67:N67"/>
    <mergeCell ref="B69:N69"/>
    <mergeCell ref="B71:N71"/>
    <mergeCell ref="B55:N55"/>
    <mergeCell ref="K8:L8"/>
    <mergeCell ref="B20:N20"/>
    <mergeCell ref="K22:L22"/>
    <mergeCell ref="Q23:S23"/>
    <mergeCell ref="B34:N34"/>
    <mergeCell ref="B36:N36"/>
    <mergeCell ref="B38:N38"/>
    <mergeCell ref="B47:N47"/>
    <mergeCell ref="B49:N49"/>
    <mergeCell ref="B51:N51"/>
    <mergeCell ref="B53:N53"/>
    <mergeCell ref="B6:N6"/>
    <mergeCell ref="A1:S1"/>
    <mergeCell ref="A2:S2"/>
    <mergeCell ref="A3:O3"/>
    <mergeCell ref="B4:N4"/>
    <mergeCell ref="R4:S4"/>
  </mergeCells>
  <printOptions horizontalCentered="1"/>
  <pageMargins left="0.25" right="0.25" top="0.33" bottom="0.55000000000000004" header="0.3" footer="0.3"/>
  <pageSetup paperSize="9" scale="97" orientation="portrait" horizontalDpi="200" verticalDpi="200" r:id="rId1"/>
  <headerFooter>
    <oddFooter>Page &amp;P</oddFooter>
  </headerFooter>
  <rowBreaks count="1" manualBreakCount="1">
    <brk id="60" max="1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5"/>
  <sheetViews>
    <sheetView topLeftCell="A64" zoomScaleNormal="100" zoomScaleSheetLayoutView="145" workbookViewId="0">
      <selection activeCell="S69" sqref="S69"/>
    </sheetView>
  </sheetViews>
  <sheetFormatPr defaultRowHeight="15" x14ac:dyDescent="0.25"/>
  <cols>
    <col min="1" max="1" width="4.5703125" style="12" customWidth="1"/>
    <col min="2" max="2" width="10.28515625" style="5" customWidth="1"/>
    <col min="3" max="3" width="3.5703125" style="12" customWidth="1"/>
    <col min="4" max="4" width="1.7109375" style="2" customWidth="1"/>
    <col min="5" max="5" width="7.28515625" style="12" customWidth="1"/>
    <col min="6" max="6" width="1.7109375" style="2" customWidth="1"/>
    <col min="7" max="7" width="7" style="12" customWidth="1"/>
    <col min="8" max="8" width="2" style="12" customWidth="1"/>
    <col min="9" max="9" width="6.140625" style="12" customWidth="1"/>
    <col min="10" max="10" width="1.85546875" style="2" customWidth="1"/>
    <col min="11" max="11" width="2.42578125" style="2" customWidth="1"/>
    <col min="12" max="12" width="3.5703125" style="2" customWidth="1"/>
    <col min="13" max="13" width="1.7109375" style="2" customWidth="1"/>
    <col min="14" max="14" width="3.5703125" style="12" customWidth="1"/>
    <col min="15" max="15" width="9.140625" style="14" customWidth="1"/>
    <col min="16" max="16" width="9.85546875" style="12" customWidth="1"/>
    <col min="17" max="17" width="7.5703125" style="2" customWidth="1"/>
    <col min="18" max="18" width="3.85546875" style="2" bestFit="1" customWidth="1"/>
    <col min="19" max="19" width="10.7109375" style="112" customWidth="1"/>
    <col min="20" max="16384" width="9.140625" style="1"/>
  </cols>
  <sheetData>
    <row r="1" spans="1:19" ht="25.5" x14ac:dyDescent="0.25">
      <c r="A1" s="151" t="s">
        <v>9</v>
      </c>
      <c r="B1" s="151"/>
      <c r="C1" s="151"/>
      <c r="D1" s="151"/>
      <c r="E1" s="151"/>
      <c r="F1" s="151"/>
      <c r="G1" s="151"/>
      <c r="H1" s="151"/>
      <c r="I1" s="151"/>
      <c r="J1" s="151"/>
      <c r="K1" s="151"/>
      <c r="L1" s="151"/>
      <c r="M1" s="151"/>
      <c r="N1" s="151"/>
      <c r="O1" s="151"/>
      <c r="P1" s="151"/>
      <c r="Q1" s="151"/>
      <c r="R1" s="151"/>
      <c r="S1" s="151"/>
    </row>
    <row r="2" spans="1:19" ht="51" customHeight="1" x14ac:dyDescent="0.25">
      <c r="A2" s="152" t="s">
        <v>8</v>
      </c>
      <c r="B2" s="152"/>
      <c r="C2" s="152"/>
      <c r="D2" s="152"/>
      <c r="E2" s="152"/>
      <c r="F2" s="152"/>
      <c r="G2" s="152"/>
      <c r="H2" s="152"/>
      <c r="I2" s="152"/>
      <c r="J2" s="152"/>
      <c r="K2" s="152"/>
      <c r="L2" s="152"/>
      <c r="M2" s="152"/>
      <c r="N2" s="152"/>
      <c r="O2" s="152"/>
      <c r="P2" s="152"/>
      <c r="Q2" s="152"/>
      <c r="R2" s="152"/>
      <c r="S2" s="152"/>
    </row>
    <row r="3" spans="1:19" ht="20.25" thickBot="1" x14ac:dyDescent="0.3">
      <c r="A3" s="166" t="s">
        <v>53</v>
      </c>
      <c r="B3" s="166"/>
      <c r="C3" s="166"/>
      <c r="D3" s="166"/>
      <c r="E3" s="166"/>
      <c r="F3" s="166"/>
      <c r="G3" s="166"/>
      <c r="H3" s="166"/>
      <c r="I3" s="166"/>
      <c r="J3" s="166"/>
      <c r="K3" s="17"/>
      <c r="L3" s="17"/>
      <c r="M3" s="17"/>
      <c r="N3" s="17"/>
      <c r="O3" s="17"/>
      <c r="P3" s="17"/>
      <c r="Q3" s="17"/>
      <c r="R3" s="17"/>
      <c r="S3" s="109"/>
    </row>
    <row r="4" spans="1:19" s="11" customFormat="1" ht="15.75" thickBot="1" x14ac:dyDescent="0.3">
      <c r="A4" s="18" t="s">
        <v>11</v>
      </c>
      <c r="B4" s="154" t="s">
        <v>12</v>
      </c>
      <c r="C4" s="155"/>
      <c r="D4" s="155"/>
      <c r="E4" s="155"/>
      <c r="F4" s="155"/>
      <c r="G4" s="155"/>
      <c r="H4" s="155"/>
      <c r="I4" s="155"/>
      <c r="J4" s="155"/>
      <c r="K4" s="155"/>
      <c r="L4" s="155"/>
      <c r="M4" s="155"/>
      <c r="N4" s="156"/>
      <c r="O4" s="19" t="s">
        <v>13</v>
      </c>
      <c r="P4" s="18" t="s">
        <v>14</v>
      </c>
      <c r="Q4" s="18" t="s">
        <v>15</v>
      </c>
      <c r="R4" s="157" t="s">
        <v>16</v>
      </c>
      <c r="S4" s="158"/>
    </row>
    <row r="5" spans="1:19" s="11" customFormat="1" x14ac:dyDescent="0.25">
      <c r="A5" s="16"/>
      <c r="B5" s="16"/>
      <c r="C5" s="16"/>
      <c r="D5" s="16"/>
      <c r="E5" s="16"/>
      <c r="F5" s="16"/>
      <c r="G5" s="16"/>
      <c r="H5" s="16"/>
      <c r="I5" s="16"/>
      <c r="J5" s="16"/>
      <c r="K5" s="16"/>
      <c r="L5" s="16"/>
      <c r="M5" s="16"/>
      <c r="N5" s="16"/>
      <c r="O5" s="20"/>
      <c r="P5" s="16"/>
      <c r="Q5" s="16"/>
      <c r="R5" s="21"/>
      <c r="S5" s="110"/>
    </row>
    <row r="6" spans="1:19" s="11" customFormat="1" ht="58.5" customHeight="1" x14ac:dyDescent="0.25">
      <c r="A6" s="16">
        <v>1</v>
      </c>
      <c r="B6" s="159" t="s">
        <v>29</v>
      </c>
      <c r="C6" s="159"/>
      <c r="D6" s="159"/>
      <c r="E6" s="159"/>
      <c r="F6" s="159"/>
      <c r="G6" s="159"/>
      <c r="H6" s="159"/>
      <c r="I6" s="159"/>
      <c r="J6" s="159"/>
      <c r="K6" s="159"/>
      <c r="L6" s="159"/>
      <c r="M6" s="159"/>
      <c r="N6" s="159"/>
      <c r="O6" s="8"/>
      <c r="P6" s="4"/>
      <c r="Q6" s="12"/>
      <c r="R6" s="12"/>
      <c r="S6" s="111"/>
    </row>
    <row r="7" spans="1:19" s="11" customFormat="1" ht="16.5" hidden="1" customHeight="1" x14ac:dyDescent="0.25">
      <c r="A7" s="16"/>
      <c r="B7" s="5"/>
      <c r="C7" s="12"/>
      <c r="D7" s="2"/>
      <c r="F7" s="2"/>
      <c r="G7" s="6"/>
      <c r="H7" s="12"/>
      <c r="I7" s="12"/>
      <c r="J7" s="2"/>
      <c r="K7" s="2"/>
      <c r="L7" s="2"/>
      <c r="M7" s="2"/>
      <c r="N7" s="12"/>
      <c r="O7" s="8">
        <v>2299</v>
      </c>
      <c r="P7" s="4">
        <v>337</v>
      </c>
      <c r="Q7" s="12" t="s">
        <v>30</v>
      </c>
      <c r="R7" s="12" t="s">
        <v>25</v>
      </c>
      <c r="S7" s="111">
        <f>O7*P7</f>
        <v>774763</v>
      </c>
    </row>
    <row r="8" spans="1:19" s="11" customFormat="1" ht="16.5" hidden="1" customHeight="1" x14ac:dyDescent="0.25">
      <c r="A8" s="16"/>
      <c r="B8" s="23"/>
      <c r="C8" s="24">
        <v>1</v>
      </c>
      <c r="D8" s="27" t="s">
        <v>21</v>
      </c>
      <c r="E8" s="34">
        <v>100</v>
      </c>
      <c r="F8" s="27" t="s">
        <v>22</v>
      </c>
      <c r="G8" s="34">
        <v>50</v>
      </c>
      <c r="H8" s="25" t="s">
        <v>23</v>
      </c>
      <c r="I8" s="11">
        <v>0.375</v>
      </c>
      <c r="J8" s="11" t="s">
        <v>18</v>
      </c>
      <c r="K8" s="160">
        <v>0.25</v>
      </c>
      <c r="L8" s="160"/>
      <c r="M8" s="31"/>
      <c r="N8" s="32" t="s">
        <v>19</v>
      </c>
      <c r="O8" s="4">
        <f>(E8+G8)*I8*K8</f>
        <v>14.0625</v>
      </c>
      <c r="P8" s="33" t="s">
        <v>20</v>
      </c>
      <c r="Q8" s="2"/>
      <c r="R8" s="2"/>
      <c r="S8" s="112"/>
    </row>
    <row r="9" spans="1:19" s="11" customFormat="1" ht="16.5" hidden="1" customHeight="1" x14ac:dyDescent="0.25">
      <c r="A9" s="16"/>
      <c r="B9" s="35"/>
      <c r="C9" s="24">
        <v>2</v>
      </c>
      <c r="D9" s="25" t="s">
        <v>18</v>
      </c>
      <c r="E9" s="34">
        <v>41</v>
      </c>
      <c r="F9" s="27" t="s">
        <v>18</v>
      </c>
      <c r="G9" s="28">
        <v>0.375</v>
      </c>
      <c r="H9" s="25" t="s">
        <v>18</v>
      </c>
      <c r="I9" s="29">
        <v>0.25</v>
      </c>
      <c r="J9" s="25"/>
      <c r="K9" s="30"/>
      <c r="M9" s="31">
        <f t="shared" ref="M9:M17" si="0">I9*G9*E9*C9</f>
        <v>7.6875</v>
      </c>
      <c r="N9" s="32" t="s">
        <v>19</v>
      </c>
      <c r="O9" s="4">
        <v>7.68</v>
      </c>
      <c r="P9" s="33" t="s">
        <v>20</v>
      </c>
      <c r="Q9" s="2"/>
      <c r="R9" s="2"/>
      <c r="S9" s="112"/>
    </row>
    <row r="10" spans="1:19" s="11" customFormat="1" ht="16.5" hidden="1" customHeight="1" x14ac:dyDescent="0.25">
      <c r="A10" s="16"/>
      <c r="B10" s="35"/>
      <c r="C10" s="24">
        <v>1</v>
      </c>
      <c r="D10" s="25" t="s">
        <v>18</v>
      </c>
      <c r="E10" s="34">
        <v>50</v>
      </c>
      <c r="F10" s="27" t="s">
        <v>18</v>
      </c>
      <c r="G10" s="28">
        <v>0.375</v>
      </c>
      <c r="H10" s="25" t="s">
        <v>18</v>
      </c>
      <c r="I10" s="29">
        <v>0.25</v>
      </c>
      <c r="J10" s="25"/>
      <c r="K10" s="30"/>
      <c r="M10" s="31">
        <f t="shared" si="0"/>
        <v>4.6875</v>
      </c>
      <c r="N10" s="32" t="s">
        <v>19</v>
      </c>
      <c r="O10" s="4">
        <v>4.68</v>
      </c>
      <c r="P10" s="33" t="s">
        <v>20</v>
      </c>
      <c r="Q10" s="2"/>
      <c r="R10" s="2"/>
      <c r="S10" s="112"/>
    </row>
    <row r="11" spans="1:19" s="11" customFormat="1" ht="16.5" hidden="1" customHeight="1" x14ac:dyDescent="0.25">
      <c r="A11" s="16"/>
      <c r="B11" s="35"/>
      <c r="C11" s="24">
        <v>2</v>
      </c>
      <c r="D11" s="25" t="s">
        <v>18</v>
      </c>
      <c r="E11" s="34">
        <v>85</v>
      </c>
      <c r="F11" s="27" t="s">
        <v>18</v>
      </c>
      <c r="G11" s="28">
        <v>0.375</v>
      </c>
      <c r="H11" s="25" t="s">
        <v>18</v>
      </c>
      <c r="I11" s="29">
        <v>0.25</v>
      </c>
      <c r="J11" s="25"/>
      <c r="K11" s="30"/>
      <c r="M11" s="31">
        <f t="shared" si="0"/>
        <v>15.9375</v>
      </c>
      <c r="N11" s="32" t="s">
        <v>19</v>
      </c>
      <c r="O11" s="4">
        <v>15.93</v>
      </c>
      <c r="P11" s="33" t="s">
        <v>20</v>
      </c>
      <c r="Q11" s="2"/>
      <c r="R11" s="2"/>
      <c r="S11" s="112"/>
    </row>
    <row r="12" spans="1:19" s="11" customFormat="1" ht="16.5" hidden="1" customHeight="1" x14ac:dyDescent="0.25">
      <c r="A12" s="16"/>
      <c r="B12" s="35"/>
      <c r="C12" s="24">
        <v>2</v>
      </c>
      <c r="D12" s="25" t="s">
        <v>18</v>
      </c>
      <c r="E12" s="34">
        <v>49</v>
      </c>
      <c r="F12" s="27" t="s">
        <v>18</v>
      </c>
      <c r="G12" s="28">
        <v>0.375</v>
      </c>
      <c r="H12" s="25" t="s">
        <v>18</v>
      </c>
      <c r="I12" s="29">
        <v>0.5</v>
      </c>
      <c r="J12" s="25"/>
      <c r="K12" s="30"/>
      <c r="M12" s="31">
        <f t="shared" si="0"/>
        <v>18.375</v>
      </c>
      <c r="N12" s="32" t="s">
        <v>19</v>
      </c>
      <c r="O12" s="4">
        <v>18.37</v>
      </c>
      <c r="P12" s="33" t="s">
        <v>20</v>
      </c>
      <c r="Q12" s="2"/>
      <c r="R12" s="2"/>
      <c r="S12" s="112"/>
    </row>
    <row r="13" spans="1:19" s="11" customFormat="1" ht="16.5" hidden="1" customHeight="1" x14ac:dyDescent="0.25">
      <c r="A13" s="16"/>
      <c r="B13" s="35"/>
      <c r="C13" s="24">
        <v>2</v>
      </c>
      <c r="D13" s="25" t="s">
        <v>18</v>
      </c>
      <c r="E13" s="26">
        <v>20.75</v>
      </c>
      <c r="F13" s="27" t="s">
        <v>18</v>
      </c>
      <c r="G13" s="28">
        <v>0.75</v>
      </c>
      <c r="H13" s="25" t="s">
        <v>18</v>
      </c>
      <c r="I13" s="29">
        <v>0.75</v>
      </c>
      <c r="J13" s="25"/>
      <c r="K13" s="30"/>
      <c r="M13" s="31">
        <f t="shared" si="0"/>
        <v>23.34375</v>
      </c>
      <c r="N13" s="32" t="s">
        <v>19</v>
      </c>
      <c r="O13" s="4">
        <f>C13*E13*G13*I13</f>
        <v>23.34375</v>
      </c>
      <c r="P13" s="33" t="s">
        <v>20</v>
      </c>
      <c r="Q13" s="2"/>
      <c r="R13" s="2"/>
      <c r="S13" s="112"/>
    </row>
    <row r="14" spans="1:19" s="11" customFormat="1" ht="16.5" hidden="1" customHeight="1" x14ac:dyDescent="0.25">
      <c r="A14" s="16"/>
      <c r="B14" s="35"/>
      <c r="C14" s="24">
        <v>1</v>
      </c>
      <c r="D14" s="25" t="s">
        <v>18</v>
      </c>
      <c r="E14" s="26">
        <v>17.5</v>
      </c>
      <c r="F14" s="27" t="s">
        <v>18</v>
      </c>
      <c r="G14" s="28">
        <v>0.375</v>
      </c>
      <c r="H14" s="25" t="s">
        <v>18</v>
      </c>
      <c r="I14" s="29">
        <v>0.5</v>
      </c>
      <c r="J14" s="25"/>
      <c r="K14" s="30"/>
      <c r="M14" s="31">
        <f t="shared" si="0"/>
        <v>3.28125</v>
      </c>
      <c r="N14" s="32" t="s">
        <v>19</v>
      </c>
      <c r="O14" s="4">
        <f>C14*E14*G14*I14</f>
        <v>3.28125</v>
      </c>
      <c r="P14" s="33" t="s">
        <v>20</v>
      </c>
      <c r="Q14" s="2"/>
      <c r="R14" s="2"/>
      <c r="S14" s="112"/>
    </row>
    <row r="15" spans="1:19" s="11" customFormat="1" ht="16.5" hidden="1" customHeight="1" x14ac:dyDescent="0.25">
      <c r="A15" s="16"/>
      <c r="B15" s="35"/>
      <c r="C15" s="24">
        <v>1</v>
      </c>
      <c r="D15" s="25" t="s">
        <v>18</v>
      </c>
      <c r="E15" s="26">
        <v>17.5</v>
      </c>
      <c r="F15" s="27" t="s">
        <v>18</v>
      </c>
      <c r="G15" s="28">
        <v>0.375</v>
      </c>
      <c r="H15" s="25" t="s">
        <v>18</v>
      </c>
      <c r="I15" s="29">
        <v>0.75</v>
      </c>
      <c r="J15" s="25"/>
      <c r="K15" s="30"/>
      <c r="M15" s="31">
        <f t="shared" si="0"/>
        <v>4.921875</v>
      </c>
      <c r="N15" s="32" t="s">
        <v>19</v>
      </c>
      <c r="O15" s="4">
        <f>C15*E15*G15*I15</f>
        <v>4.921875</v>
      </c>
      <c r="P15" s="33" t="s">
        <v>20</v>
      </c>
      <c r="Q15" s="2"/>
      <c r="R15" s="2"/>
      <c r="S15" s="112"/>
    </row>
    <row r="16" spans="1:19" s="11" customFormat="1" ht="16.5" hidden="1" customHeight="1" x14ac:dyDescent="0.25">
      <c r="A16" s="16"/>
      <c r="B16" s="35"/>
      <c r="C16" s="24">
        <v>1</v>
      </c>
      <c r="D16" s="25" t="s">
        <v>18</v>
      </c>
      <c r="E16" s="34">
        <v>53</v>
      </c>
      <c r="F16" s="27" t="s">
        <v>18</v>
      </c>
      <c r="G16" s="28">
        <v>0.375</v>
      </c>
      <c r="H16" s="25" t="s">
        <v>18</v>
      </c>
      <c r="I16" s="29">
        <v>0.75</v>
      </c>
      <c r="J16" s="25"/>
      <c r="K16" s="30"/>
      <c r="M16" s="31">
        <f t="shared" si="0"/>
        <v>14.90625</v>
      </c>
      <c r="N16" s="32" t="s">
        <v>19</v>
      </c>
      <c r="O16" s="4">
        <v>14.9</v>
      </c>
      <c r="P16" s="33" t="s">
        <v>20</v>
      </c>
      <c r="Q16" s="2"/>
      <c r="R16" s="2"/>
      <c r="S16" s="112"/>
    </row>
    <row r="17" spans="1:19" s="11" customFormat="1" ht="16.5" hidden="1" customHeight="1" x14ac:dyDescent="0.25">
      <c r="A17" s="16"/>
      <c r="B17" s="35"/>
      <c r="C17" s="24">
        <v>1</v>
      </c>
      <c r="D17" s="25" t="s">
        <v>18</v>
      </c>
      <c r="E17" s="34">
        <v>81</v>
      </c>
      <c r="F17" s="27" t="s">
        <v>18</v>
      </c>
      <c r="G17" s="28">
        <v>0.375</v>
      </c>
      <c r="H17" s="25" t="s">
        <v>18</v>
      </c>
      <c r="I17" s="29">
        <v>0.25</v>
      </c>
      <c r="J17" s="25"/>
      <c r="K17" s="30"/>
      <c r="M17" s="31">
        <f t="shared" si="0"/>
        <v>7.59375</v>
      </c>
      <c r="N17" s="32" t="s">
        <v>19</v>
      </c>
      <c r="O17" s="36">
        <f>C17*E17*G17*I17</f>
        <v>7.59375</v>
      </c>
      <c r="P17" s="33" t="s">
        <v>20</v>
      </c>
      <c r="Q17" s="2"/>
      <c r="R17" s="2"/>
      <c r="S17" s="112"/>
    </row>
    <row r="18" spans="1:19" s="11" customFormat="1" ht="15.75" hidden="1" x14ac:dyDescent="0.25">
      <c r="A18" s="16"/>
      <c r="B18" s="37"/>
      <c r="C18" s="38"/>
      <c r="D18" s="38"/>
      <c r="E18" s="38"/>
      <c r="F18" s="38"/>
      <c r="G18" s="38"/>
      <c r="H18" s="38"/>
      <c r="I18" s="38"/>
      <c r="J18" s="38"/>
      <c r="K18" s="38"/>
      <c r="L18" s="38"/>
      <c r="M18" s="38"/>
      <c r="N18" s="38"/>
      <c r="O18" s="39">
        <v>119.57</v>
      </c>
      <c r="P18" s="40" t="s">
        <v>20</v>
      </c>
      <c r="Q18" s="2"/>
      <c r="R18" s="2"/>
      <c r="S18" s="112"/>
    </row>
    <row r="19" spans="1:19" s="11" customFormat="1" x14ac:dyDescent="0.25">
      <c r="A19" s="16"/>
      <c r="B19" s="5"/>
      <c r="C19" s="12"/>
      <c r="D19" s="2"/>
      <c r="E19" s="12"/>
      <c r="F19" s="2"/>
      <c r="G19" s="12"/>
      <c r="H19" s="12"/>
      <c r="I19" s="12"/>
      <c r="J19" s="2"/>
      <c r="K19" s="2"/>
      <c r="L19" s="2"/>
      <c r="M19" s="2"/>
      <c r="N19" s="12"/>
      <c r="O19" s="9">
        <v>7984</v>
      </c>
      <c r="P19" s="4">
        <v>337</v>
      </c>
      <c r="Q19" s="12" t="s">
        <v>30</v>
      </c>
      <c r="R19" s="12" t="s">
        <v>25</v>
      </c>
      <c r="S19" s="112">
        <f>O19*P19</f>
        <v>2690608</v>
      </c>
    </row>
    <row r="20" spans="1:19" s="11" customFormat="1" ht="75" customHeight="1" x14ac:dyDescent="0.25">
      <c r="A20" s="16">
        <v>2</v>
      </c>
      <c r="B20" s="159" t="s">
        <v>31</v>
      </c>
      <c r="C20" s="159"/>
      <c r="D20" s="159"/>
      <c r="E20" s="159"/>
      <c r="F20" s="159"/>
      <c r="G20" s="159"/>
      <c r="H20" s="159"/>
      <c r="I20" s="159"/>
      <c r="J20" s="159"/>
      <c r="K20" s="159"/>
      <c r="L20" s="159"/>
      <c r="M20" s="159"/>
      <c r="N20" s="159"/>
      <c r="O20" s="8"/>
      <c r="P20" s="4"/>
      <c r="Q20" s="12"/>
      <c r="R20" s="12"/>
      <c r="S20" s="111"/>
    </row>
    <row r="21" spans="1:19" s="11" customFormat="1" x14ac:dyDescent="0.25">
      <c r="A21" s="16"/>
      <c r="B21" s="5"/>
      <c r="C21" s="12"/>
      <c r="D21" s="2"/>
      <c r="F21" s="2"/>
      <c r="G21" s="6"/>
      <c r="H21" s="12"/>
      <c r="I21" s="12"/>
      <c r="J21" s="2"/>
      <c r="K21" s="2"/>
      <c r="L21" s="2"/>
      <c r="M21" s="2"/>
      <c r="N21" s="12"/>
      <c r="O21" s="45">
        <v>427.714</v>
      </c>
      <c r="P21" s="4">
        <v>5001.7</v>
      </c>
      <c r="Q21" s="12" t="s">
        <v>32</v>
      </c>
      <c r="R21" s="12" t="s">
        <v>25</v>
      </c>
      <c r="S21" s="111">
        <f>O21*P21</f>
        <v>2139297.1137999999</v>
      </c>
    </row>
    <row r="22" spans="1:19" s="11" customFormat="1" ht="29.25" customHeight="1" x14ac:dyDescent="0.25">
      <c r="A22" s="16">
        <v>3</v>
      </c>
      <c r="B22" s="159" t="s">
        <v>54</v>
      </c>
      <c r="C22" s="159"/>
      <c r="D22" s="159"/>
      <c r="E22" s="159"/>
      <c r="F22" s="159"/>
      <c r="G22" s="159"/>
      <c r="H22" s="159"/>
      <c r="I22" s="159"/>
      <c r="J22" s="159"/>
      <c r="K22" s="159"/>
      <c r="L22" s="159"/>
      <c r="M22" s="159"/>
      <c r="N22" s="159"/>
      <c r="O22" s="8"/>
      <c r="P22" s="4"/>
      <c r="Q22" s="12"/>
      <c r="R22" s="12"/>
      <c r="S22" s="111"/>
    </row>
    <row r="23" spans="1:19" s="11" customFormat="1" x14ac:dyDescent="0.25">
      <c r="A23" s="16"/>
      <c r="B23" s="5"/>
      <c r="C23" s="12"/>
      <c r="D23" s="2"/>
      <c r="F23" s="2"/>
      <c r="G23" s="6"/>
      <c r="H23" s="12"/>
      <c r="I23" s="12"/>
      <c r="J23" s="2"/>
      <c r="K23" s="2"/>
      <c r="L23" s="2"/>
      <c r="M23" s="2"/>
      <c r="N23" s="12"/>
      <c r="O23" s="9">
        <v>8911</v>
      </c>
      <c r="P23" s="4">
        <v>12674.36</v>
      </c>
      <c r="Q23" s="12" t="s">
        <v>28</v>
      </c>
      <c r="R23" s="12" t="s">
        <v>25</v>
      </c>
      <c r="S23" s="111">
        <f>O23*P23/100</f>
        <v>1129412.2196000002</v>
      </c>
    </row>
    <row r="24" spans="1:19" s="11" customFormat="1" ht="75.75" customHeight="1" x14ac:dyDescent="0.25">
      <c r="A24" s="16">
        <v>4</v>
      </c>
      <c r="B24" s="159" t="s">
        <v>55</v>
      </c>
      <c r="C24" s="159"/>
      <c r="D24" s="159"/>
      <c r="E24" s="159"/>
      <c r="F24" s="159"/>
      <c r="G24" s="159"/>
      <c r="H24" s="159"/>
      <c r="I24" s="159"/>
      <c r="J24" s="159"/>
      <c r="K24" s="159"/>
      <c r="L24" s="159"/>
      <c r="M24" s="159"/>
      <c r="N24" s="159"/>
      <c r="O24" s="14"/>
      <c r="P24" s="4"/>
      <c r="Q24" s="12"/>
      <c r="R24" s="12"/>
      <c r="S24" s="112"/>
    </row>
    <row r="25" spans="1:19" s="11" customFormat="1" ht="18.75" customHeight="1" x14ac:dyDescent="0.25">
      <c r="A25" s="16"/>
      <c r="B25" s="38"/>
      <c r="C25" s="38"/>
      <c r="D25" s="38"/>
      <c r="E25" s="38"/>
      <c r="F25" s="38"/>
      <c r="G25" s="38"/>
      <c r="H25" s="38"/>
      <c r="I25" s="38"/>
      <c r="J25" s="38"/>
      <c r="K25" s="38"/>
      <c r="L25" s="38"/>
      <c r="M25" s="38"/>
      <c r="N25" s="38"/>
      <c r="O25" s="8">
        <v>670</v>
      </c>
      <c r="P25" s="4">
        <v>228.9</v>
      </c>
      <c r="Q25" s="12" t="s">
        <v>56</v>
      </c>
      <c r="R25" s="12" t="s">
        <v>25</v>
      </c>
      <c r="S25" s="111">
        <f>O25*P25</f>
        <v>153363</v>
      </c>
    </row>
    <row r="26" spans="1:19" s="11" customFormat="1" ht="89.25" customHeight="1" x14ac:dyDescent="0.25">
      <c r="A26" s="16">
        <v>5</v>
      </c>
      <c r="B26" s="159" t="s">
        <v>57</v>
      </c>
      <c r="C26" s="159"/>
      <c r="D26" s="159"/>
      <c r="E26" s="159"/>
      <c r="F26" s="159"/>
      <c r="G26" s="159"/>
      <c r="H26" s="159"/>
      <c r="I26" s="159"/>
      <c r="J26" s="159"/>
      <c r="K26" s="159"/>
      <c r="L26" s="159"/>
      <c r="M26" s="159"/>
      <c r="N26" s="159"/>
      <c r="O26" s="14"/>
      <c r="P26" s="4"/>
      <c r="Q26" s="12"/>
      <c r="R26" s="12"/>
      <c r="S26" s="112"/>
    </row>
    <row r="27" spans="1:19" s="11" customFormat="1" ht="18.75" customHeight="1" x14ac:dyDescent="0.25">
      <c r="A27" s="16"/>
      <c r="B27" s="38"/>
      <c r="C27" s="38"/>
      <c r="D27" s="38"/>
      <c r="E27" s="38"/>
      <c r="F27" s="38"/>
      <c r="G27" s="38"/>
      <c r="H27" s="38"/>
      <c r="I27" s="38"/>
      <c r="J27" s="38"/>
      <c r="K27" s="38"/>
      <c r="L27" s="38"/>
      <c r="M27" s="38"/>
      <c r="N27" s="38"/>
      <c r="O27" s="8">
        <v>1936</v>
      </c>
      <c r="P27" s="4">
        <v>240.5</v>
      </c>
      <c r="Q27" s="12" t="s">
        <v>56</v>
      </c>
      <c r="R27" s="12" t="s">
        <v>25</v>
      </c>
      <c r="S27" s="111">
        <f>O27*P27</f>
        <v>465608</v>
      </c>
    </row>
    <row r="28" spans="1:19" s="11" customFormat="1" ht="18.75" customHeight="1" x14ac:dyDescent="0.25">
      <c r="A28" s="16">
        <v>6</v>
      </c>
      <c r="B28" s="159" t="s">
        <v>42</v>
      </c>
      <c r="C28" s="159"/>
      <c r="D28" s="159"/>
      <c r="E28" s="159"/>
      <c r="F28" s="159"/>
      <c r="G28" s="159"/>
      <c r="H28" s="159"/>
      <c r="I28" s="159"/>
      <c r="J28" s="159"/>
      <c r="K28" s="159"/>
      <c r="L28" s="159"/>
      <c r="M28" s="159"/>
      <c r="N28" s="159"/>
      <c r="O28" s="8"/>
      <c r="P28" s="4"/>
      <c r="Q28" s="12"/>
      <c r="R28" s="12"/>
      <c r="S28" s="111"/>
    </row>
    <row r="29" spans="1:19" s="11" customFormat="1" ht="18.75" customHeight="1" x14ac:dyDescent="0.25">
      <c r="A29" s="16"/>
      <c r="B29" s="5"/>
      <c r="C29" s="12"/>
      <c r="D29" s="2"/>
      <c r="F29" s="2"/>
      <c r="G29" s="6"/>
      <c r="H29" s="12"/>
      <c r="I29" s="12"/>
      <c r="J29" s="2"/>
      <c r="K29" s="2"/>
      <c r="L29" s="2"/>
      <c r="M29" s="2"/>
      <c r="N29" s="12"/>
      <c r="O29" s="9">
        <v>21687</v>
      </c>
      <c r="P29" s="4">
        <v>2206.6</v>
      </c>
      <c r="Q29" s="12" t="s">
        <v>34</v>
      </c>
      <c r="R29" s="12" t="s">
        <v>25</v>
      </c>
      <c r="S29" s="111">
        <f>O29*P29/100</f>
        <v>478545.34199999995</v>
      </c>
    </row>
    <row r="30" spans="1:19" s="11" customFormat="1" ht="31.5" customHeight="1" x14ac:dyDescent="0.25">
      <c r="A30" s="16">
        <v>7</v>
      </c>
      <c r="B30" s="159" t="s">
        <v>43</v>
      </c>
      <c r="C30" s="159"/>
      <c r="D30" s="159"/>
      <c r="E30" s="159"/>
      <c r="F30" s="159"/>
      <c r="G30" s="159"/>
      <c r="H30" s="159"/>
      <c r="I30" s="159"/>
      <c r="J30" s="159"/>
      <c r="K30" s="159"/>
      <c r="L30" s="159"/>
      <c r="M30" s="159"/>
      <c r="N30" s="159"/>
      <c r="O30" s="9"/>
      <c r="P30" s="4"/>
      <c r="Q30" s="12"/>
      <c r="R30" s="12"/>
      <c r="S30" s="111"/>
    </row>
    <row r="31" spans="1:19" s="11" customFormat="1" ht="18.75" customHeight="1" x14ac:dyDescent="0.25">
      <c r="A31" s="16"/>
      <c r="B31" s="5"/>
      <c r="C31" s="12"/>
      <c r="D31" s="2"/>
      <c r="F31" s="2"/>
      <c r="G31" s="6"/>
      <c r="H31" s="12"/>
      <c r="I31" s="12"/>
      <c r="J31" s="2"/>
      <c r="K31" s="2"/>
      <c r="L31" s="2"/>
      <c r="M31" s="2"/>
      <c r="N31" s="12"/>
      <c r="O31" s="9">
        <v>21687</v>
      </c>
      <c r="P31" s="4">
        <v>2197.52</v>
      </c>
      <c r="Q31" s="12" t="s">
        <v>34</v>
      </c>
      <c r="R31" s="12" t="s">
        <v>25</v>
      </c>
      <c r="S31" s="111">
        <f>O31*P31/100</f>
        <v>476576.16240000003</v>
      </c>
    </row>
    <row r="32" spans="1:19" s="11" customFormat="1" ht="44.25" customHeight="1" x14ac:dyDescent="0.25">
      <c r="A32" s="16">
        <v>8</v>
      </c>
      <c r="B32" s="159" t="s">
        <v>44</v>
      </c>
      <c r="C32" s="159"/>
      <c r="D32" s="159"/>
      <c r="E32" s="159"/>
      <c r="F32" s="159"/>
      <c r="G32" s="159"/>
      <c r="H32" s="159"/>
      <c r="I32" s="159"/>
      <c r="J32" s="159"/>
      <c r="K32" s="159"/>
      <c r="L32" s="159"/>
      <c r="M32" s="159"/>
      <c r="N32" s="159"/>
      <c r="O32" s="8"/>
      <c r="P32" s="4"/>
      <c r="Q32" s="12"/>
      <c r="R32" s="12"/>
      <c r="S32" s="111"/>
    </row>
    <row r="33" spans="1:19" s="11" customFormat="1" ht="18.75" customHeight="1" x14ac:dyDescent="0.25">
      <c r="A33" s="16"/>
      <c r="B33" s="5"/>
      <c r="C33" s="12"/>
      <c r="D33" s="2"/>
      <c r="F33" s="2"/>
      <c r="G33" s="6"/>
      <c r="H33" s="12"/>
      <c r="I33" s="12"/>
      <c r="J33" s="2"/>
      <c r="K33" s="2"/>
      <c r="L33" s="2"/>
      <c r="M33" s="2"/>
      <c r="N33" s="12"/>
      <c r="O33" s="9">
        <v>1226</v>
      </c>
      <c r="P33" s="4">
        <v>14429.25</v>
      </c>
      <c r="Q33" s="12" t="s">
        <v>28</v>
      </c>
      <c r="R33" s="12" t="s">
        <v>25</v>
      </c>
      <c r="S33" s="111">
        <f>O33*P33/100</f>
        <v>176902.60500000001</v>
      </c>
    </row>
    <row r="34" spans="1:19" s="11" customFormat="1" ht="30.75" customHeight="1" x14ac:dyDescent="0.25">
      <c r="A34" s="16">
        <v>9</v>
      </c>
      <c r="B34" s="159" t="s">
        <v>58</v>
      </c>
      <c r="C34" s="159"/>
      <c r="D34" s="159"/>
      <c r="E34" s="159"/>
      <c r="F34" s="159"/>
      <c r="G34" s="159"/>
      <c r="H34" s="159"/>
      <c r="I34" s="159"/>
      <c r="J34" s="159"/>
      <c r="K34" s="159"/>
      <c r="L34" s="159"/>
      <c r="M34" s="159"/>
      <c r="N34" s="159"/>
      <c r="O34" s="8"/>
      <c r="P34" s="4"/>
      <c r="Q34" s="12"/>
      <c r="R34" s="12"/>
      <c r="S34" s="111"/>
    </row>
    <row r="35" spans="1:19" s="11" customFormat="1" ht="18.75" customHeight="1" x14ac:dyDescent="0.25">
      <c r="A35" s="16"/>
      <c r="B35" s="5"/>
      <c r="C35" s="12"/>
      <c r="D35" s="2"/>
      <c r="F35" s="2"/>
      <c r="G35" s="6"/>
      <c r="H35" s="12"/>
      <c r="I35" s="12"/>
      <c r="J35" s="2"/>
      <c r="K35" s="2"/>
      <c r="L35" s="2"/>
      <c r="M35" s="2"/>
      <c r="N35" s="12"/>
      <c r="O35" s="9">
        <v>2105</v>
      </c>
      <c r="P35" s="4">
        <v>30509.77</v>
      </c>
      <c r="Q35" s="125" t="s">
        <v>34</v>
      </c>
      <c r="R35" s="125" t="s">
        <v>25</v>
      </c>
      <c r="S35" s="111">
        <f>O35*P35/100</f>
        <v>642230.65850000002</v>
      </c>
    </row>
    <row r="36" spans="1:19" s="80" customFormat="1" ht="12.75" customHeight="1" x14ac:dyDescent="0.25">
      <c r="A36" s="16"/>
      <c r="B36" s="5"/>
      <c r="C36" s="81"/>
      <c r="D36" s="2"/>
      <c r="F36" s="2"/>
      <c r="G36" s="6"/>
      <c r="H36" s="81"/>
      <c r="I36" s="81"/>
      <c r="J36" s="2"/>
      <c r="K36" s="2"/>
      <c r="L36" s="2"/>
      <c r="M36" s="2"/>
      <c r="N36" s="81"/>
      <c r="O36" s="9"/>
      <c r="P36" s="4"/>
      <c r="Q36" s="81"/>
      <c r="R36" s="81"/>
      <c r="S36" s="111"/>
    </row>
    <row r="37" spans="1:19" s="11" customFormat="1" ht="93" customHeight="1" x14ac:dyDescent="0.25">
      <c r="A37" s="16">
        <v>10</v>
      </c>
      <c r="B37" s="159" t="s">
        <v>60</v>
      </c>
      <c r="C37" s="159"/>
      <c r="D37" s="159"/>
      <c r="E37" s="159"/>
      <c r="F37" s="159"/>
      <c r="G37" s="159"/>
      <c r="H37" s="159"/>
      <c r="I37" s="159"/>
      <c r="J37" s="159"/>
      <c r="K37" s="159"/>
      <c r="L37" s="159"/>
      <c r="M37" s="159"/>
      <c r="N37" s="159"/>
      <c r="O37" s="8"/>
      <c r="P37" s="4"/>
      <c r="Q37" s="12"/>
      <c r="R37" s="12"/>
      <c r="S37" s="111"/>
    </row>
    <row r="38" spans="1:19" s="11" customFormat="1" ht="18.75" customHeight="1" x14ac:dyDescent="0.25">
      <c r="A38" s="16"/>
      <c r="B38" s="5"/>
      <c r="C38" s="12"/>
      <c r="D38" s="2"/>
      <c r="F38" s="2"/>
      <c r="G38" s="6"/>
      <c r="H38" s="12"/>
      <c r="I38" s="12"/>
      <c r="J38" s="2"/>
      <c r="K38" s="2"/>
      <c r="L38" s="2"/>
      <c r="M38" s="2"/>
      <c r="N38" s="12"/>
      <c r="O38" s="9">
        <v>1825</v>
      </c>
      <c r="P38" s="4">
        <v>186.04</v>
      </c>
      <c r="Q38" s="12" t="s">
        <v>56</v>
      </c>
      <c r="R38" s="12" t="s">
        <v>25</v>
      </c>
      <c r="S38" s="111">
        <f>O38*P38</f>
        <v>339523</v>
      </c>
    </row>
    <row r="39" spans="1:19" s="11" customFormat="1" ht="75.75" customHeight="1" x14ac:dyDescent="0.25">
      <c r="A39" s="16">
        <v>11</v>
      </c>
      <c r="B39" s="159" t="s">
        <v>61</v>
      </c>
      <c r="C39" s="159"/>
      <c r="D39" s="159"/>
      <c r="E39" s="159"/>
      <c r="F39" s="159"/>
      <c r="G39" s="159"/>
      <c r="H39" s="159"/>
      <c r="I39" s="159"/>
      <c r="J39" s="159"/>
      <c r="K39" s="159"/>
      <c r="L39" s="159"/>
      <c r="M39" s="159"/>
      <c r="N39" s="159"/>
      <c r="O39" s="8"/>
      <c r="P39" s="4"/>
      <c r="Q39" s="12"/>
      <c r="R39" s="12"/>
      <c r="S39" s="111"/>
    </row>
    <row r="40" spans="1:19" s="11" customFormat="1" ht="18.75" customHeight="1" x14ac:dyDescent="0.25">
      <c r="A40" s="16"/>
      <c r="B40" s="5"/>
      <c r="C40" s="12"/>
      <c r="D40" s="2"/>
      <c r="F40" s="2"/>
      <c r="G40" s="6"/>
      <c r="H40" s="12"/>
      <c r="I40" s="12"/>
      <c r="J40" s="2"/>
      <c r="K40" s="2"/>
      <c r="L40" s="2"/>
      <c r="M40" s="2"/>
      <c r="N40" s="12"/>
      <c r="O40" s="9">
        <v>1359</v>
      </c>
      <c r="P40" s="4">
        <v>194.16</v>
      </c>
      <c r="Q40" s="12" t="s">
        <v>56</v>
      </c>
      <c r="R40" s="12" t="s">
        <v>25</v>
      </c>
      <c r="S40" s="111">
        <f>O40*P40</f>
        <v>263863.44</v>
      </c>
    </row>
    <row r="41" spans="1:19" s="11" customFormat="1" ht="17.25" customHeight="1" x14ac:dyDescent="0.25">
      <c r="A41" s="16">
        <v>12</v>
      </c>
      <c r="B41" s="159" t="s">
        <v>62</v>
      </c>
      <c r="C41" s="159"/>
      <c r="D41" s="159"/>
      <c r="E41" s="159"/>
      <c r="F41" s="159"/>
      <c r="G41" s="159"/>
      <c r="H41" s="159"/>
      <c r="I41" s="159"/>
      <c r="J41" s="159"/>
      <c r="K41" s="159"/>
      <c r="L41" s="159"/>
      <c r="M41" s="159"/>
      <c r="N41" s="159"/>
      <c r="O41" s="8"/>
      <c r="P41" s="4"/>
      <c r="Q41" s="12"/>
      <c r="R41" s="12"/>
      <c r="S41" s="111"/>
    </row>
    <row r="42" spans="1:19" s="11" customFormat="1" ht="18.75" customHeight="1" x14ac:dyDescent="0.25">
      <c r="A42" s="16"/>
      <c r="B42" s="5"/>
      <c r="C42" s="12"/>
      <c r="D42" s="2"/>
      <c r="F42" s="2"/>
      <c r="G42" s="6"/>
      <c r="H42" s="12"/>
      <c r="I42" s="12"/>
      <c r="J42" s="2"/>
      <c r="K42" s="2"/>
      <c r="L42" s="2"/>
      <c r="M42" s="2"/>
      <c r="N42" s="12"/>
      <c r="O42" s="9">
        <v>7380</v>
      </c>
      <c r="P42" s="4">
        <v>829.9</v>
      </c>
      <c r="Q42" s="12" t="s">
        <v>34</v>
      </c>
      <c r="R42" s="12" t="s">
        <v>25</v>
      </c>
      <c r="S42" s="111">
        <f>O42*P42/100</f>
        <v>61246.62</v>
      </c>
    </row>
    <row r="43" spans="1:19" s="11" customFormat="1" ht="18.75" customHeight="1" x14ac:dyDescent="0.25">
      <c r="A43" s="16">
        <v>13</v>
      </c>
      <c r="B43" s="159" t="s">
        <v>63</v>
      </c>
      <c r="C43" s="159"/>
      <c r="D43" s="159"/>
      <c r="E43" s="159"/>
      <c r="F43" s="159"/>
      <c r="G43" s="159"/>
      <c r="H43" s="159"/>
      <c r="I43" s="159"/>
      <c r="J43" s="159"/>
      <c r="K43" s="159"/>
      <c r="L43" s="159"/>
      <c r="M43" s="159"/>
      <c r="N43" s="159"/>
      <c r="O43" s="8"/>
      <c r="P43" s="4"/>
      <c r="Q43" s="12"/>
      <c r="R43" s="12"/>
      <c r="S43" s="111"/>
    </row>
    <row r="44" spans="1:19" s="11" customFormat="1" ht="18.75" customHeight="1" x14ac:dyDescent="0.25">
      <c r="A44" s="16"/>
      <c r="B44" s="5"/>
      <c r="C44" s="12"/>
      <c r="D44" s="2"/>
      <c r="F44" s="2"/>
      <c r="G44" s="6"/>
      <c r="H44" s="12"/>
      <c r="I44" s="12"/>
      <c r="J44" s="2"/>
      <c r="K44" s="2"/>
      <c r="L44" s="2"/>
      <c r="M44" s="2"/>
      <c r="N44" s="12"/>
      <c r="O44" s="9">
        <v>3372</v>
      </c>
      <c r="P44" s="4">
        <v>442.75</v>
      </c>
      <c r="Q44" s="12" t="s">
        <v>34</v>
      </c>
      <c r="R44" s="12" t="s">
        <v>25</v>
      </c>
      <c r="S44" s="111">
        <f>O44*P44/100</f>
        <v>14929.53</v>
      </c>
    </row>
    <row r="45" spans="1:19" s="11" customFormat="1" ht="18.75" customHeight="1" x14ac:dyDescent="0.25">
      <c r="A45" s="16">
        <v>14</v>
      </c>
      <c r="B45" s="159" t="s">
        <v>64</v>
      </c>
      <c r="C45" s="159"/>
      <c r="D45" s="159"/>
      <c r="E45" s="159"/>
      <c r="F45" s="159"/>
      <c r="G45" s="159"/>
      <c r="H45" s="159"/>
      <c r="I45" s="159"/>
      <c r="J45" s="159"/>
      <c r="K45" s="159"/>
      <c r="L45" s="159"/>
      <c r="M45" s="159"/>
      <c r="N45" s="159"/>
      <c r="O45" s="8"/>
      <c r="P45" s="4"/>
      <c r="Q45" s="12"/>
      <c r="R45" s="12"/>
      <c r="S45" s="111"/>
    </row>
    <row r="46" spans="1:19" s="11" customFormat="1" ht="18.75" customHeight="1" x14ac:dyDescent="0.25">
      <c r="A46" s="16"/>
      <c r="B46" s="5"/>
      <c r="C46" s="12"/>
      <c r="D46" s="2"/>
      <c r="F46" s="2"/>
      <c r="G46" s="6"/>
      <c r="H46" s="12"/>
      <c r="I46" s="12"/>
      <c r="J46" s="2"/>
      <c r="K46" s="2"/>
      <c r="L46" s="2"/>
      <c r="M46" s="2"/>
      <c r="N46" s="12"/>
      <c r="O46" s="9">
        <v>3372</v>
      </c>
      <c r="P46" s="4">
        <v>1043.6500000000001</v>
      </c>
      <c r="Q46" s="12" t="s">
        <v>34</v>
      </c>
      <c r="R46" s="12" t="s">
        <v>25</v>
      </c>
      <c r="S46" s="111">
        <f>O46*P46/100</f>
        <v>35191.878000000004</v>
      </c>
    </row>
    <row r="47" spans="1:19" s="11" customFormat="1" ht="42.75" customHeight="1" x14ac:dyDescent="0.25">
      <c r="A47" s="16">
        <v>15</v>
      </c>
      <c r="B47" s="159" t="s">
        <v>150</v>
      </c>
      <c r="C47" s="159"/>
      <c r="D47" s="159"/>
      <c r="E47" s="159"/>
      <c r="F47" s="159"/>
      <c r="G47" s="159"/>
      <c r="H47" s="159"/>
      <c r="I47" s="159"/>
      <c r="J47" s="159"/>
      <c r="K47" s="159"/>
      <c r="L47" s="159"/>
      <c r="M47" s="159"/>
      <c r="N47" s="159"/>
      <c r="O47" s="8"/>
      <c r="P47" s="4"/>
      <c r="Q47" s="12"/>
      <c r="R47" s="12"/>
      <c r="S47" s="111"/>
    </row>
    <row r="48" spans="1:19" s="11" customFormat="1" ht="18.75" customHeight="1" x14ac:dyDescent="0.25">
      <c r="A48" s="16"/>
      <c r="B48" s="5"/>
      <c r="C48" s="12"/>
      <c r="D48" s="2"/>
      <c r="F48" s="2"/>
      <c r="G48" s="6"/>
      <c r="H48" s="12"/>
      <c r="I48" s="12"/>
      <c r="J48" s="2"/>
      <c r="K48" s="2"/>
      <c r="L48" s="2"/>
      <c r="M48" s="2"/>
      <c r="N48" s="12"/>
      <c r="O48" s="9">
        <v>17347</v>
      </c>
      <c r="P48" s="4">
        <v>2717</v>
      </c>
      <c r="Q48" s="12" t="s">
        <v>34</v>
      </c>
      <c r="R48" s="12" t="s">
        <v>25</v>
      </c>
      <c r="S48" s="111">
        <f>O48*P48/100</f>
        <v>471317.99</v>
      </c>
    </row>
    <row r="49" spans="1:19" s="11" customFormat="1" ht="33" customHeight="1" x14ac:dyDescent="0.25">
      <c r="A49" s="16">
        <v>16</v>
      </c>
      <c r="B49" s="159" t="s">
        <v>65</v>
      </c>
      <c r="C49" s="159"/>
      <c r="D49" s="159"/>
      <c r="E49" s="159"/>
      <c r="F49" s="159"/>
      <c r="G49" s="159"/>
      <c r="H49" s="159"/>
      <c r="I49" s="159"/>
      <c r="J49" s="159"/>
      <c r="K49" s="159"/>
      <c r="L49" s="159"/>
      <c r="M49" s="159"/>
      <c r="N49" s="159"/>
      <c r="O49" s="8"/>
      <c r="P49" s="4"/>
      <c r="Q49" s="12"/>
      <c r="R49" s="12"/>
      <c r="S49" s="111"/>
    </row>
    <row r="50" spans="1:19" s="11" customFormat="1" ht="18.75" customHeight="1" x14ac:dyDescent="0.25">
      <c r="A50" s="16"/>
      <c r="B50" s="5"/>
      <c r="C50" s="12"/>
      <c r="D50" s="2"/>
      <c r="F50" s="2"/>
      <c r="G50" s="6"/>
      <c r="H50" s="12"/>
      <c r="I50" s="12"/>
      <c r="J50" s="2"/>
      <c r="K50" s="2"/>
      <c r="L50" s="2"/>
      <c r="M50" s="2"/>
      <c r="N50" s="12"/>
      <c r="O50" s="9">
        <v>1359</v>
      </c>
      <c r="P50" s="4">
        <v>190.72</v>
      </c>
      <c r="Q50" s="12" t="s">
        <v>56</v>
      </c>
      <c r="R50" s="12" t="s">
        <v>25</v>
      </c>
      <c r="S50" s="111">
        <f>O50*P50</f>
        <v>259188.48000000001</v>
      </c>
    </row>
    <row r="51" spans="1:19" s="11" customFormat="1" ht="75.75" customHeight="1" x14ac:dyDescent="0.25">
      <c r="A51" s="16">
        <v>17</v>
      </c>
      <c r="B51" s="159" t="s">
        <v>66</v>
      </c>
      <c r="C51" s="159"/>
      <c r="D51" s="159"/>
      <c r="E51" s="159"/>
      <c r="F51" s="159"/>
      <c r="G51" s="159"/>
      <c r="H51" s="159"/>
      <c r="I51" s="159"/>
      <c r="J51" s="159"/>
      <c r="K51" s="159"/>
      <c r="L51" s="159"/>
      <c r="M51" s="159"/>
      <c r="N51" s="159"/>
      <c r="O51" s="8"/>
      <c r="P51" s="4"/>
      <c r="Q51" s="12"/>
      <c r="R51" s="12"/>
      <c r="S51" s="111"/>
    </row>
    <row r="52" spans="1:19" s="11" customFormat="1" ht="18.75" customHeight="1" x14ac:dyDescent="0.25">
      <c r="A52" s="16"/>
      <c r="B52" s="5"/>
      <c r="C52" s="12"/>
      <c r="D52" s="2"/>
      <c r="F52" s="2"/>
      <c r="G52" s="6"/>
      <c r="H52" s="12"/>
      <c r="I52" s="12"/>
      <c r="J52" s="2"/>
      <c r="K52" s="2"/>
      <c r="L52" s="2"/>
      <c r="M52" s="2"/>
      <c r="N52" s="12"/>
      <c r="O52" s="9">
        <v>1739</v>
      </c>
      <c r="P52" s="4">
        <v>902.93</v>
      </c>
      <c r="Q52" s="12" t="s">
        <v>56</v>
      </c>
      <c r="R52" s="12" t="s">
        <v>25</v>
      </c>
      <c r="S52" s="111">
        <f>O52*P52</f>
        <v>1570195.27</v>
      </c>
    </row>
    <row r="53" spans="1:19" s="11" customFormat="1" ht="63" customHeight="1" x14ac:dyDescent="0.25">
      <c r="A53" s="16">
        <v>18</v>
      </c>
      <c r="B53" s="159" t="s">
        <v>67</v>
      </c>
      <c r="C53" s="159"/>
      <c r="D53" s="159"/>
      <c r="E53" s="159"/>
      <c r="F53" s="159"/>
      <c r="G53" s="159"/>
      <c r="H53" s="159"/>
      <c r="I53" s="159"/>
      <c r="J53" s="159"/>
      <c r="K53" s="159"/>
      <c r="L53" s="159"/>
      <c r="M53" s="159"/>
      <c r="N53" s="159"/>
      <c r="O53" s="8"/>
      <c r="P53" s="4"/>
      <c r="Q53" s="12"/>
      <c r="R53" s="12"/>
      <c r="S53" s="111"/>
    </row>
    <row r="54" spans="1:19" s="11" customFormat="1" ht="18.75" customHeight="1" x14ac:dyDescent="0.25">
      <c r="A54" s="16"/>
      <c r="B54" s="5"/>
      <c r="C54" s="12"/>
      <c r="D54" s="2"/>
      <c r="F54" s="2"/>
      <c r="G54" s="6"/>
      <c r="H54" s="12"/>
      <c r="I54" s="12"/>
      <c r="J54" s="2"/>
      <c r="K54" s="2"/>
      <c r="L54" s="2"/>
      <c r="M54" s="2"/>
      <c r="N54" s="12"/>
      <c r="O54" s="9">
        <v>112</v>
      </c>
      <c r="P54" s="4">
        <v>1507.66</v>
      </c>
      <c r="Q54" s="12" t="s">
        <v>56</v>
      </c>
      <c r="R54" s="12" t="s">
        <v>25</v>
      </c>
      <c r="S54" s="111">
        <f>O54*P54</f>
        <v>168857.92</v>
      </c>
    </row>
    <row r="55" spans="1:19" s="11" customFormat="1" ht="77.25" customHeight="1" x14ac:dyDescent="0.25">
      <c r="A55" s="16">
        <v>19</v>
      </c>
      <c r="B55" s="159" t="s">
        <v>68</v>
      </c>
      <c r="C55" s="159"/>
      <c r="D55" s="159"/>
      <c r="E55" s="159"/>
      <c r="F55" s="159"/>
      <c r="G55" s="159"/>
      <c r="H55" s="159"/>
      <c r="I55" s="159"/>
      <c r="J55" s="159"/>
      <c r="K55" s="159"/>
      <c r="L55" s="159"/>
      <c r="M55" s="159"/>
      <c r="N55" s="159"/>
      <c r="O55" s="8"/>
      <c r="P55" s="4"/>
      <c r="Q55" s="12"/>
      <c r="R55" s="12"/>
      <c r="S55" s="111"/>
    </row>
    <row r="56" spans="1:19" s="11" customFormat="1" ht="18.75" customHeight="1" x14ac:dyDescent="0.25">
      <c r="A56" s="16"/>
      <c r="B56" s="5"/>
      <c r="C56" s="12"/>
      <c r="D56" s="2"/>
      <c r="F56" s="2"/>
      <c r="G56" s="6"/>
      <c r="H56" s="12"/>
      <c r="I56" s="12"/>
      <c r="J56" s="2"/>
      <c r="K56" s="2"/>
      <c r="L56" s="2"/>
      <c r="M56" s="2"/>
      <c r="N56" s="12"/>
      <c r="O56" s="9">
        <v>64</v>
      </c>
      <c r="P56" s="4">
        <v>1647.69</v>
      </c>
      <c r="Q56" s="12" t="s">
        <v>56</v>
      </c>
      <c r="R56" s="12" t="s">
        <v>25</v>
      </c>
      <c r="S56" s="111">
        <f>O56*P56</f>
        <v>105452.16</v>
      </c>
    </row>
    <row r="57" spans="1:19" s="11" customFormat="1" ht="17.25" hidden="1" customHeight="1" x14ac:dyDescent="0.25">
      <c r="A57" s="16"/>
      <c r="B57" s="5"/>
      <c r="C57" s="24"/>
      <c r="D57" s="25"/>
      <c r="E57" s="34"/>
      <c r="F57" s="27"/>
      <c r="G57" s="28"/>
      <c r="H57" s="25"/>
      <c r="I57" s="29"/>
      <c r="J57" s="25"/>
      <c r="K57" s="30"/>
      <c r="M57" s="31"/>
      <c r="N57" s="32"/>
      <c r="O57" s="4"/>
      <c r="P57" s="33"/>
      <c r="Q57" s="12"/>
      <c r="R57" s="12"/>
      <c r="S57" s="113"/>
    </row>
    <row r="58" spans="1:19" s="11" customFormat="1" ht="17.25" hidden="1" customHeight="1" x14ac:dyDescent="0.25">
      <c r="A58" s="16"/>
      <c r="B58" s="5"/>
      <c r="C58" s="24"/>
      <c r="D58" s="25"/>
      <c r="E58" s="34"/>
      <c r="F58" s="27"/>
      <c r="G58" s="26"/>
      <c r="H58" s="25"/>
      <c r="I58" s="29"/>
      <c r="J58" s="25"/>
      <c r="K58" s="30"/>
      <c r="M58" s="31"/>
      <c r="N58" s="32"/>
      <c r="O58" s="4"/>
      <c r="P58" s="33"/>
      <c r="Q58" s="12"/>
      <c r="R58" s="12"/>
      <c r="S58" s="113"/>
    </row>
    <row r="59" spans="1:19" s="11" customFormat="1" ht="17.25" hidden="1" customHeight="1" x14ac:dyDescent="0.25">
      <c r="A59" s="16"/>
      <c r="B59" s="5"/>
      <c r="C59" s="24"/>
      <c r="D59" s="25"/>
      <c r="E59" s="26"/>
      <c r="F59" s="27"/>
      <c r="G59" s="26"/>
      <c r="H59" s="25"/>
      <c r="I59" s="29"/>
      <c r="J59" s="25"/>
      <c r="K59" s="30"/>
      <c r="M59" s="31"/>
      <c r="N59" s="32"/>
      <c r="O59" s="4"/>
      <c r="P59" s="33"/>
      <c r="Q59" s="12"/>
      <c r="R59" s="12"/>
      <c r="S59" s="113"/>
    </row>
    <row r="60" spans="1:19" s="11" customFormat="1" ht="17.25" hidden="1" customHeight="1" x14ac:dyDescent="0.25">
      <c r="A60" s="16"/>
      <c r="B60" s="5"/>
      <c r="C60" s="24"/>
      <c r="D60" s="25"/>
      <c r="E60" s="34"/>
      <c r="F60" s="27"/>
      <c r="G60" s="26"/>
      <c r="H60" s="25"/>
      <c r="I60" s="29"/>
      <c r="J60" s="25"/>
      <c r="K60" s="30"/>
      <c r="M60" s="31"/>
      <c r="N60" s="32"/>
      <c r="O60" s="4"/>
      <c r="P60" s="33"/>
      <c r="Q60" s="12"/>
      <c r="R60" s="12"/>
      <c r="S60" s="113"/>
    </row>
    <row r="61" spans="1:19" s="11" customFormat="1" ht="17.25" hidden="1" customHeight="1" x14ac:dyDescent="0.25">
      <c r="A61" s="16"/>
      <c r="B61" s="5"/>
      <c r="C61" s="24"/>
      <c r="D61" s="25"/>
      <c r="E61" s="26"/>
      <c r="F61" s="27"/>
      <c r="G61" s="26"/>
      <c r="H61" s="25"/>
      <c r="I61" s="29"/>
      <c r="J61" s="25"/>
      <c r="K61" s="30"/>
      <c r="M61" s="31"/>
      <c r="N61" s="32"/>
      <c r="O61" s="4"/>
      <c r="P61" s="33"/>
      <c r="Q61" s="12"/>
      <c r="R61" s="12"/>
      <c r="S61" s="113"/>
    </row>
    <row r="62" spans="1:19" s="11" customFormat="1" ht="17.25" hidden="1" customHeight="1" x14ac:dyDescent="0.25">
      <c r="A62" s="16"/>
      <c r="B62" s="5"/>
      <c r="C62" s="24"/>
      <c r="D62" s="25"/>
      <c r="E62" s="34"/>
      <c r="F62" s="27"/>
      <c r="G62" s="26"/>
      <c r="H62" s="25"/>
      <c r="I62" s="29"/>
      <c r="J62" s="25"/>
      <c r="K62" s="30"/>
      <c r="M62" s="31"/>
      <c r="N62" s="32"/>
      <c r="O62" s="36"/>
      <c r="P62" s="33"/>
      <c r="Q62" s="12"/>
      <c r="R62" s="12"/>
      <c r="S62" s="113"/>
    </row>
    <row r="63" spans="1:19" s="11" customFormat="1" ht="15.75" hidden="1" x14ac:dyDescent="0.25">
      <c r="A63" s="16"/>
      <c r="B63" s="5"/>
      <c r="C63" s="12"/>
      <c r="D63" s="2"/>
      <c r="F63" s="2"/>
      <c r="G63" s="6"/>
      <c r="H63" s="12"/>
      <c r="I63" s="12"/>
      <c r="J63" s="2"/>
      <c r="K63" s="2"/>
      <c r="L63" s="2"/>
      <c r="M63" s="2"/>
      <c r="N63" s="12"/>
      <c r="O63" s="4"/>
      <c r="P63" s="33"/>
      <c r="Q63" s="12"/>
      <c r="R63" s="12"/>
      <c r="S63" s="113"/>
    </row>
    <row r="64" spans="1:19" s="11" customFormat="1" ht="49.5" customHeight="1" x14ac:dyDescent="0.25">
      <c r="A64" s="16">
        <v>20</v>
      </c>
      <c r="B64" s="159" t="s">
        <v>69</v>
      </c>
      <c r="C64" s="159"/>
      <c r="D64" s="159"/>
      <c r="E64" s="159"/>
      <c r="F64" s="159"/>
      <c r="G64" s="159"/>
      <c r="H64" s="159"/>
      <c r="I64" s="159"/>
      <c r="J64" s="159"/>
      <c r="K64" s="159"/>
      <c r="L64" s="159"/>
      <c r="M64" s="159"/>
      <c r="N64" s="159"/>
      <c r="O64" s="8"/>
      <c r="P64" s="4"/>
      <c r="Q64" s="12"/>
      <c r="R64" s="12"/>
      <c r="S64" s="111"/>
    </row>
    <row r="65" spans="1:19" s="11" customFormat="1" x14ac:dyDescent="0.25">
      <c r="A65" s="16"/>
      <c r="B65" s="5"/>
      <c r="C65" s="12"/>
      <c r="D65" s="2"/>
      <c r="F65" s="2"/>
      <c r="G65" s="6"/>
      <c r="H65" s="12"/>
      <c r="I65" s="12"/>
      <c r="J65" s="2"/>
      <c r="K65" s="2"/>
      <c r="L65" s="2"/>
      <c r="M65" s="2"/>
      <c r="N65" s="12"/>
      <c r="O65" s="9">
        <v>3478</v>
      </c>
      <c r="P65" s="4">
        <v>1489.68</v>
      </c>
      <c r="Q65" s="12" t="s">
        <v>34</v>
      </c>
      <c r="R65" s="12" t="s">
        <v>25</v>
      </c>
      <c r="S65" s="111">
        <f>O65*P65/100</f>
        <v>51811.070399999997</v>
      </c>
    </row>
    <row r="66" spans="1:19" s="11" customFormat="1" ht="123.75" customHeight="1" x14ac:dyDescent="0.25">
      <c r="A66" s="16">
        <v>21</v>
      </c>
      <c r="B66" s="159" t="s">
        <v>70</v>
      </c>
      <c r="C66" s="159"/>
      <c r="D66" s="159"/>
      <c r="E66" s="159"/>
      <c r="F66" s="159"/>
      <c r="G66" s="159"/>
      <c r="H66" s="159"/>
      <c r="I66" s="159"/>
      <c r="J66" s="159"/>
      <c r="K66" s="159"/>
      <c r="L66" s="159"/>
      <c r="M66" s="159"/>
      <c r="N66" s="159"/>
      <c r="O66" s="8"/>
      <c r="P66" s="4"/>
      <c r="Q66" s="12"/>
      <c r="R66" s="12"/>
      <c r="S66" s="111"/>
    </row>
    <row r="67" spans="1:19" s="11" customFormat="1" x14ac:dyDescent="0.25">
      <c r="A67" s="16"/>
      <c r="B67" s="5"/>
      <c r="C67" s="12"/>
      <c r="D67" s="2"/>
      <c r="F67" s="2"/>
      <c r="G67" s="6"/>
      <c r="H67" s="12"/>
      <c r="I67" s="12"/>
      <c r="J67" s="2"/>
      <c r="K67" s="2"/>
      <c r="L67" s="2"/>
      <c r="M67" s="2"/>
      <c r="N67" s="12"/>
      <c r="O67" s="9">
        <v>599</v>
      </c>
      <c r="P67" s="4">
        <v>47651.56</v>
      </c>
      <c r="Q67" s="12" t="s">
        <v>71</v>
      </c>
      <c r="R67" s="12" t="s">
        <v>25</v>
      </c>
      <c r="S67" s="114">
        <f>O67*P67/100</f>
        <v>285432.8444</v>
      </c>
    </row>
    <row r="68" spans="1:19" s="11" customFormat="1" x14ac:dyDescent="0.25">
      <c r="A68" s="16"/>
      <c r="B68" s="5"/>
      <c r="C68" s="12"/>
      <c r="D68" s="2"/>
      <c r="F68" s="2"/>
      <c r="G68" s="6"/>
      <c r="H68" s="12"/>
      <c r="I68" s="12"/>
      <c r="J68" s="2"/>
      <c r="K68" s="2"/>
      <c r="L68" s="2"/>
      <c r="M68" s="2"/>
      <c r="N68" s="12"/>
      <c r="O68" s="9"/>
      <c r="P68" s="4"/>
      <c r="Q68" s="12" t="s">
        <v>46</v>
      </c>
      <c r="R68" s="12" t="s">
        <v>25</v>
      </c>
      <c r="S68" s="121">
        <f>SUM(S19:S67)</f>
        <v>11979553.304099999</v>
      </c>
    </row>
    <row r="69" spans="1:19" s="11" customFormat="1" x14ac:dyDescent="0.25">
      <c r="A69" s="16"/>
      <c r="B69" s="5"/>
      <c r="C69" s="12"/>
      <c r="D69" s="2"/>
      <c r="F69" s="2"/>
      <c r="G69" s="6"/>
      <c r="H69" s="12"/>
      <c r="I69" s="12"/>
      <c r="J69" s="2"/>
      <c r="K69" s="2"/>
      <c r="L69" s="2"/>
      <c r="M69" s="2"/>
      <c r="N69" s="12"/>
      <c r="O69" s="9"/>
      <c r="P69" s="4"/>
      <c r="Q69" s="12"/>
      <c r="R69" s="12"/>
      <c r="S69" s="111"/>
    </row>
    <row r="70" spans="1:19" ht="20.25" customHeight="1" x14ac:dyDescent="0.25">
      <c r="A70" s="168" t="s">
        <v>173</v>
      </c>
      <c r="B70" s="168"/>
      <c r="C70" s="168"/>
      <c r="D70" s="168"/>
      <c r="E70" s="168"/>
      <c r="F70" s="168"/>
      <c r="G70" s="168"/>
      <c r="H70" s="168"/>
      <c r="I70" s="168"/>
      <c r="J70" s="168"/>
      <c r="K70" s="168"/>
      <c r="L70" s="168"/>
      <c r="M70" s="168"/>
      <c r="N70" s="168"/>
      <c r="O70" s="168"/>
      <c r="P70" s="168"/>
      <c r="Q70" s="168"/>
      <c r="R70" s="168"/>
      <c r="S70" s="1"/>
    </row>
    <row r="71" spans="1:19" s="11" customFormat="1" ht="48.75" customHeight="1" x14ac:dyDescent="0.25">
      <c r="A71" s="16">
        <v>1</v>
      </c>
      <c r="B71" s="159" t="s">
        <v>59</v>
      </c>
      <c r="C71" s="159"/>
      <c r="D71" s="159"/>
      <c r="E71" s="159"/>
      <c r="F71" s="159"/>
      <c r="G71" s="159"/>
      <c r="H71" s="159"/>
      <c r="I71" s="159"/>
      <c r="J71" s="159"/>
      <c r="K71" s="159"/>
      <c r="L71" s="159"/>
      <c r="M71" s="159"/>
      <c r="N71" s="159"/>
      <c r="O71" s="8"/>
      <c r="P71" s="4"/>
      <c r="Q71" s="12"/>
      <c r="R71" s="12"/>
      <c r="S71" s="111"/>
    </row>
    <row r="72" spans="1:19" s="11" customFormat="1" ht="18.75" customHeight="1" x14ac:dyDescent="0.25">
      <c r="A72" s="16"/>
      <c r="B72" s="5"/>
      <c r="C72" s="12"/>
      <c r="D72" s="2"/>
      <c r="F72" s="2"/>
      <c r="G72" s="6"/>
      <c r="H72" s="12"/>
      <c r="I72" s="12"/>
      <c r="J72" s="2"/>
      <c r="K72" s="2"/>
      <c r="L72" s="2"/>
      <c r="M72" s="2"/>
      <c r="N72" s="12"/>
      <c r="O72" s="9">
        <v>7436</v>
      </c>
      <c r="P72" s="4"/>
      <c r="Q72" s="12" t="s">
        <v>56</v>
      </c>
      <c r="R72" s="12" t="s">
        <v>25</v>
      </c>
      <c r="S72" s="111"/>
    </row>
    <row r="73" spans="1:19" s="11" customFormat="1" x14ac:dyDescent="0.25">
      <c r="A73" s="16"/>
      <c r="B73" s="5"/>
      <c r="C73" s="12"/>
      <c r="D73" s="2"/>
      <c r="F73" s="2"/>
      <c r="G73" s="6"/>
      <c r="H73" s="12"/>
      <c r="I73" s="12"/>
      <c r="J73" s="2"/>
      <c r="K73" s="2"/>
      <c r="L73" s="2"/>
      <c r="M73" s="2"/>
      <c r="N73" s="12"/>
      <c r="O73" s="9"/>
      <c r="P73" s="4"/>
      <c r="Q73" s="12"/>
      <c r="R73" s="12"/>
      <c r="S73" s="111"/>
    </row>
    <row r="74" spans="1:19" s="11" customFormat="1" x14ac:dyDescent="0.25">
      <c r="A74" s="16"/>
      <c r="B74" s="5"/>
      <c r="C74" s="12"/>
      <c r="D74" s="2"/>
      <c r="F74" s="2"/>
      <c r="G74" s="6"/>
      <c r="H74" s="12"/>
      <c r="I74" s="12"/>
      <c r="J74" s="2"/>
      <c r="K74" s="2"/>
      <c r="L74" s="2"/>
      <c r="M74" s="2"/>
      <c r="N74" s="12"/>
      <c r="O74" s="9"/>
      <c r="P74" s="4"/>
      <c r="Q74" s="12"/>
      <c r="R74" s="12"/>
      <c r="S74" s="111" t="s">
        <v>72</v>
      </c>
    </row>
    <row r="75" spans="1:19" s="11" customFormat="1" ht="24" customHeight="1" x14ac:dyDescent="0.25">
      <c r="A75" s="16"/>
      <c r="B75" s="163" t="s">
        <v>47</v>
      </c>
      <c r="C75" s="163"/>
      <c r="D75" s="163"/>
      <c r="E75" s="163"/>
      <c r="F75" s="163"/>
      <c r="G75" s="163"/>
      <c r="H75" s="163"/>
      <c r="I75" s="163"/>
      <c r="J75" s="163"/>
      <c r="K75" s="163"/>
      <c r="L75" s="163"/>
      <c r="M75" s="163"/>
      <c r="N75" s="163"/>
      <c r="O75" s="163"/>
      <c r="P75" s="163"/>
      <c r="Q75" s="163"/>
      <c r="R75" s="163"/>
      <c r="S75" s="163"/>
    </row>
    <row r="76" spans="1:19" s="11" customFormat="1" ht="22.5" customHeight="1" x14ac:dyDescent="0.25">
      <c r="A76" s="16"/>
      <c r="B76" s="167" t="s">
        <v>151</v>
      </c>
      <c r="C76" s="167"/>
      <c r="D76" s="167"/>
      <c r="E76" s="167"/>
      <c r="F76" s="167"/>
      <c r="G76" s="167"/>
      <c r="H76" s="167"/>
      <c r="I76" s="167"/>
      <c r="J76" s="167"/>
      <c r="K76" s="167"/>
      <c r="L76" s="167"/>
      <c r="M76" s="167"/>
      <c r="N76" s="167"/>
      <c r="O76" s="167"/>
      <c r="P76" s="167"/>
      <c r="Q76" s="167"/>
      <c r="R76" s="167"/>
      <c r="S76" s="167"/>
    </row>
    <row r="77" spans="1:19" s="11" customFormat="1" ht="24.75" customHeight="1" x14ac:dyDescent="0.25">
      <c r="A77" s="16"/>
      <c r="B77" s="41" t="s">
        <v>148</v>
      </c>
      <c r="C77" s="12"/>
      <c r="D77" s="2"/>
      <c r="F77" s="2"/>
      <c r="G77" s="6"/>
      <c r="H77" s="12"/>
      <c r="I77" s="12"/>
      <c r="J77" s="2"/>
      <c r="K77" s="2"/>
      <c r="L77" s="2"/>
      <c r="M77" s="2"/>
      <c r="N77" s="12"/>
      <c r="O77" s="9"/>
      <c r="P77" s="4"/>
      <c r="Q77" s="12"/>
      <c r="R77" s="12"/>
      <c r="S77" s="111"/>
    </row>
    <row r="78" spans="1:19" s="11" customFormat="1" x14ac:dyDescent="0.25">
      <c r="A78" s="16"/>
      <c r="B78" s="5"/>
      <c r="C78" s="12"/>
      <c r="D78" s="2"/>
      <c r="F78" s="2"/>
      <c r="G78" s="6"/>
      <c r="H78" s="12"/>
      <c r="I78" s="12"/>
      <c r="J78" s="2"/>
      <c r="K78" s="2"/>
      <c r="L78" s="2"/>
      <c r="M78" s="2"/>
      <c r="N78" s="12"/>
      <c r="O78" s="9"/>
      <c r="P78" s="4"/>
      <c r="Q78" s="12"/>
      <c r="R78" s="12"/>
      <c r="S78" s="111"/>
    </row>
    <row r="79" spans="1:19" s="12" customFormat="1" ht="31.5" customHeight="1" x14ac:dyDescent="0.25">
      <c r="A79" s="16"/>
      <c r="B79" s="48" t="s">
        <v>50</v>
      </c>
      <c r="D79" s="2"/>
      <c r="E79" s="165" t="s">
        <v>51</v>
      </c>
      <c r="F79" s="165"/>
      <c r="G79" s="165"/>
      <c r="H79" s="165"/>
      <c r="I79" s="165"/>
      <c r="J79" s="165"/>
      <c r="K79" s="165"/>
      <c r="L79" s="165"/>
      <c r="M79" s="165"/>
      <c r="N79" s="165"/>
      <c r="O79" s="165"/>
      <c r="P79" s="165"/>
      <c r="Q79" s="165"/>
      <c r="R79" s="165"/>
      <c r="S79" s="165"/>
    </row>
    <row r="80" spans="1:19" s="11" customFormat="1" x14ac:dyDescent="0.25">
      <c r="A80" s="16"/>
      <c r="B80" s="5"/>
      <c r="C80" s="12"/>
      <c r="D80" s="2"/>
      <c r="F80" s="2"/>
      <c r="G80" s="6"/>
      <c r="H80" s="12"/>
      <c r="I80" s="12"/>
      <c r="J80" s="2"/>
      <c r="K80" s="2"/>
      <c r="L80" s="2"/>
      <c r="M80" s="2"/>
      <c r="N80" s="12"/>
      <c r="O80" s="9"/>
      <c r="P80" s="4"/>
      <c r="Q80" s="12"/>
      <c r="R80" s="12"/>
      <c r="S80" s="111"/>
    </row>
    <row r="81" spans="1:19" s="11" customFormat="1" x14ac:dyDescent="0.25">
      <c r="A81" s="16"/>
      <c r="B81" s="5"/>
      <c r="C81" s="12"/>
      <c r="D81" s="2"/>
      <c r="F81" s="2"/>
      <c r="G81" s="6"/>
      <c r="H81" s="12"/>
      <c r="I81" s="12"/>
      <c r="J81" s="2"/>
      <c r="K81" s="2"/>
      <c r="L81" s="2"/>
      <c r="M81" s="2"/>
      <c r="N81" s="12"/>
      <c r="O81" s="9"/>
      <c r="P81" s="4"/>
      <c r="Q81" s="12"/>
      <c r="R81" s="12"/>
      <c r="S81" s="111"/>
    </row>
    <row r="83" spans="1:19" x14ac:dyDescent="0.25">
      <c r="B83" s="49" t="s">
        <v>52</v>
      </c>
    </row>
    <row r="85" spans="1:19" x14ac:dyDescent="0.25">
      <c r="B85" s="1"/>
    </row>
  </sheetData>
  <mergeCells count="32">
    <mergeCell ref="B76:S76"/>
    <mergeCell ref="E79:S79"/>
    <mergeCell ref="B51:N51"/>
    <mergeCell ref="B53:N53"/>
    <mergeCell ref="B55:N55"/>
    <mergeCell ref="B64:N64"/>
    <mergeCell ref="B66:N66"/>
    <mergeCell ref="B75:S75"/>
    <mergeCell ref="A70:R70"/>
    <mergeCell ref="B49:N49"/>
    <mergeCell ref="B30:N30"/>
    <mergeCell ref="B32:N32"/>
    <mergeCell ref="B34:N34"/>
    <mergeCell ref="B71:N71"/>
    <mergeCell ref="B37:N37"/>
    <mergeCell ref="B39:N39"/>
    <mergeCell ref="B41:N41"/>
    <mergeCell ref="B43:N43"/>
    <mergeCell ref="B45:N45"/>
    <mergeCell ref="B47:N47"/>
    <mergeCell ref="B28:N28"/>
    <mergeCell ref="A1:S1"/>
    <mergeCell ref="A2:S2"/>
    <mergeCell ref="A3:J3"/>
    <mergeCell ref="B4:N4"/>
    <mergeCell ref="R4:S4"/>
    <mergeCell ref="B6:N6"/>
    <mergeCell ref="K8:L8"/>
    <mergeCell ref="B20:N20"/>
    <mergeCell ref="B22:N22"/>
    <mergeCell ref="B24:N24"/>
    <mergeCell ref="B26:N26"/>
  </mergeCells>
  <pageMargins left="0.25" right="0.25" top="0.33" bottom="0.55000000000000004" header="0.3" footer="0.3"/>
  <pageSetup paperSize="9" orientation="portrait" horizontalDpi="200" verticalDpi="200" r:id="rId1"/>
  <headerFooter>
    <oddFooter>Page &amp;P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3"/>
  <sheetViews>
    <sheetView topLeftCell="A59" zoomScaleNormal="100" zoomScaleSheetLayoutView="145" workbookViewId="0">
      <selection activeCell="S67" sqref="S67"/>
    </sheetView>
  </sheetViews>
  <sheetFormatPr defaultRowHeight="15" x14ac:dyDescent="0.25"/>
  <cols>
    <col min="1" max="1" width="5.28515625" style="12" customWidth="1"/>
    <col min="2" max="2" width="10.28515625" style="5" customWidth="1"/>
    <col min="3" max="3" width="3.5703125" style="12" customWidth="1"/>
    <col min="4" max="4" width="1.7109375" style="2" customWidth="1"/>
    <col min="5" max="5" width="7.28515625" style="12" customWidth="1"/>
    <col min="6" max="6" width="1.7109375" style="2" customWidth="1"/>
    <col min="7" max="7" width="7" style="12" customWidth="1"/>
    <col min="8" max="8" width="2" style="12" customWidth="1"/>
    <col min="9" max="9" width="6.140625" style="12" customWidth="1"/>
    <col min="10" max="10" width="1.85546875" style="2" customWidth="1"/>
    <col min="11" max="11" width="2.42578125" style="2" customWidth="1"/>
    <col min="12" max="12" width="3.5703125" style="2" customWidth="1"/>
    <col min="13" max="13" width="1.7109375" style="2" customWidth="1"/>
    <col min="14" max="14" width="4.42578125" style="12" customWidth="1"/>
    <col min="15" max="15" width="9.140625" style="14" customWidth="1"/>
    <col min="16" max="16" width="9" style="12" bestFit="1" customWidth="1"/>
    <col min="17" max="17" width="6.5703125" style="2" bestFit="1" customWidth="1"/>
    <col min="18" max="18" width="3.7109375" style="2" customWidth="1"/>
    <col min="19" max="19" width="10.85546875" style="53" bestFit="1" customWidth="1"/>
    <col min="20" max="22" width="9.140625" style="1"/>
    <col min="23" max="23" width="9.7109375" style="1" bestFit="1" customWidth="1"/>
    <col min="24" max="16384" width="9.140625" style="1"/>
  </cols>
  <sheetData>
    <row r="1" spans="1:19" ht="25.5" x14ac:dyDescent="0.25">
      <c r="A1" s="169" t="s">
        <v>9</v>
      </c>
      <c r="B1" s="169"/>
      <c r="C1" s="169"/>
      <c r="D1" s="169"/>
      <c r="E1" s="169"/>
      <c r="F1" s="169"/>
      <c r="G1" s="169"/>
      <c r="H1" s="169"/>
      <c r="I1" s="169"/>
      <c r="J1" s="169"/>
      <c r="K1" s="169"/>
      <c r="L1" s="169"/>
      <c r="M1" s="169"/>
      <c r="N1" s="169"/>
      <c r="O1" s="169"/>
      <c r="P1" s="169"/>
      <c r="Q1" s="169"/>
      <c r="R1" s="169"/>
      <c r="S1" s="169"/>
    </row>
    <row r="2" spans="1:19" ht="51" customHeight="1" x14ac:dyDescent="0.25">
      <c r="A2" s="152" t="s">
        <v>8</v>
      </c>
      <c r="B2" s="152"/>
      <c r="C2" s="152"/>
      <c r="D2" s="152"/>
      <c r="E2" s="152"/>
      <c r="F2" s="152"/>
      <c r="G2" s="152"/>
      <c r="H2" s="152"/>
      <c r="I2" s="152"/>
      <c r="J2" s="152"/>
      <c r="K2" s="152"/>
      <c r="L2" s="152"/>
      <c r="M2" s="152"/>
      <c r="N2" s="152"/>
      <c r="O2" s="152"/>
      <c r="P2" s="152"/>
      <c r="Q2" s="152"/>
      <c r="R2" s="152"/>
      <c r="S2" s="152"/>
    </row>
    <row r="3" spans="1:19" ht="20.25" thickBot="1" x14ac:dyDescent="0.3">
      <c r="A3" s="166" t="s">
        <v>73</v>
      </c>
      <c r="B3" s="166"/>
      <c r="C3" s="166"/>
      <c r="D3" s="166"/>
      <c r="E3" s="166"/>
      <c r="F3" s="166"/>
      <c r="G3" s="166"/>
      <c r="H3" s="166"/>
      <c r="I3" s="166"/>
      <c r="J3" s="166"/>
      <c r="K3" s="17"/>
      <c r="L3" s="17"/>
      <c r="M3" s="17"/>
      <c r="N3" s="17"/>
      <c r="O3" s="17"/>
      <c r="P3" s="17"/>
      <c r="Q3" s="17"/>
      <c r="R3" s="17"/>
      <c r="S3" s="50"/>
    </row>
    <row r="4" spans="1:19" s="11" customFormat="1" ht="15.75" thickBot="1" x14ac:dyDescent="0.3">
      <c r="A4" s="18" t="s">
        <v>11</v>
      </c>
      <c r="B4" s="154" t="s">
        <v>12</v>
      </c>
      <c r="C4" s="155"/>
      <c r="D4" s="155"/>
      <c r="E4" s="155"/>
      <c r="F4" s="155"/>
      <c r="G4" s="155"/>
      <c r="H4" s="155"/>
      <c r="I4" s="155"/>
      <c r="J4" s="155"/>
      <c r="K4" s="155"/>
      <c r="L4" s="155"/>
      <c r="M4" s="155"/>
      <c r="N4" s="156"/>
      <c r="O4" s="19" t="s">
        <v>13</v>
      </c>
      <c r="P4" s="18" t="s">
        <v>14</v>
      </c>
      <c r="Q4" s="18" t="s">
        <v>15</v>
      </c>
      <c r="R4" s="157" t="s">
        <v>16</v>
      </c>
      <c r="S4" s="158"/>
    </row>
    <row r="5" spans="1:19" s="11" customFormat="1" ht="58.5" customHeight="1" x14ac:dyDescent="0.25">
      <c r="A5" s="16">
        <v>1</v>
      </c>
      <c r="B5" s="159" t="s">
        <v>29</v>
      </c>
      <c r="C5" s="159"/>
      <c r="D5" s="159"/>
      <c r="E5" s="159"/>
      <c r="F5" s="159"/>
      <c r="G5" s="159"/>
      <c r="H5" s="159"/>
      <c r="I5" s="159"/>
      <c r="J5" s="159"/>
      <c r="K5" s="159"/>
      <c r="L5" s="159"/>
      <c r="M5" s="159"/>
      <c r="N5" s="159"/>
      <c r="O5" s="8"/>
      <c r="P5" s="4"/>
      <c r="Q5" s="12"/>
      <c r="R5" s="12"/>
      <c r="S5" s="51"/>
    </row>
    <row r="6" spans="1:19" s="11" customFormat="1" ht="16.5" hidden="1" customHeight="1" x14ac:dyDescent="0.25">
      <c r="A6" s="16"/>
      <c r="B6" s="5"/>
      <c r="C6" s="12"/>
      <c r="D6" s="2"/>
      <c r="F6" s="2"/>
      <c r="G6" s="6"/>
      <c r="H6" s="12"/>
      <c r="I6" s="12"/>
      <c r="J6" s="2"/>
      <c r="K6" s="2"/>
      <c r="L6" s="2"/>
      <c r="M6" s="2"/>
      <c r="N6" s="12"/>
      <c r="O6" s="8">
        <v>2299</v>
      </c>
      <c r="P6" s="4">
        <v>337</v>
      </c>
      <c r="Q6" s="12" t="s">
        <v>30</v>
      </c>
      <c r="R6" s="12" t="s">
        <v>25</v>
      </c>
      <c r="S6" s="52">
        <f>O6*P6</f>
        <v>774763</v>
      </c>
    </row>
    <row r="7" spans="1:19" s="11" customFormat="1" ht="16.5" hidden="1" customHeight="1" x14ac:dyDescent="0.25">
      <c r="A7" s="16"/>
      <c r="B7" s="23"/>
      <c r="C7" s="24">
        <v>1</v>
      </c>
      <c r="D7" s="27" t="s">
        <v>21</v>
      </c>
      <c r="E7" s="34">
        <v>100</v>
      </c>
      <c r="F7" s="27" t="s">
        <v>22</v>
      </c>
      <c r="G7" s="34">
        <v>50</v>
      </c>
      <c r="H7" s="25" t="s">
        <v>23</v>
      </c>
      <c r="I7" s="11">
        <v>0.375</v>
      </c>
      <c r="J7" s="11" t="s">
        <v>18</v>
      </c>
      <c r="K7" s="160">
        <v>0.25</v>
      </c>
      <c r="L7" s="160"/>
      <c r="M7" s="31"/>
      <c r="N7" s="32" t="s">
        <v>19</v>
      </c>
      <c r="O7" s="4">
        <f>(E7+G7)*I7*K7</f>
        <v>14.0625</v>
      </c>
      <c r="P7" s="33" t="s">
        <v>20</v>
      </c>
      <c r="Q7" s="2"/>
      <c r="R7" s="2"/>
      <c r="S7" s="53"/>
    </row>
    <row r="8" spans="1:19" s="11" customFormat="1" ht="16.5" hidden="1" customHeight="1" x14ac:dyDescent="0.25">
      <c r="A8" s="16"/>
      <c r="B8" s="35"/>
      <c r="C8" s="24">
        <v>2</v>
      </c>
      <c r="D8" s="25" t="s">
        <v>18</v>
      </c>
      <c r="E8" s="34">
        <v>41</v>
      </c>
      <c r="F8" s="27" t="s">
        <v>18</v>
      </c>
      <c r="G8" s="28">
        <v>0.375</v>
      </c>
      <c r="H8" s="25" t="s">
        <v>18</v>
      </c>
      <c r="I8" s="29">
        <v>0.25</v>
      </c>
      <c r="J8" s="25"/>
      <c r="K8" s="30"/>
      <c r="M8" s="31">
        <f t="shared" ref="M8:M16" si="0">I8*G8*E8*C8</f>
        <v>7.6875</v>
      </c>
      <c r="N8" s="32" t="s">
        <v>19</v>
      </c>
      <c r="O8" s="4">
        <v>7.68</v>
      </c>
      <c r="P8" s="33" t="s">
        <v>20</v>
      </c>
      <c r="Q8" s="2"/>
      <c r="R8" s="2"/>
      <c r="S8" s="53"/>
    </row>
    <row r="9" spans="1:19" s="11" customFormat="1" ht="16.5" hidden="1" customHeight="1" x14ac:dyDescent="0.25">
      <c r="A9" s="16"/>
      <c r="B9" s="35"/>
      <c r="C9" s="24">
        <v>1</v>
      </c>
      <c r="D9" s="25" t="s">
        <v>18</v>
      </c>
      <c r="E9" s="34">
        <v>50</v>
      </c>
      <c r="F9" s="27" t="s">
        <v>18</v>
      </c>
      <c r="G9" s="28">
        <v>0.375</v>
      </c>
      <c r="H9" s="25" t="s">
        <v>18</v>
      </c>
      <c r="I9" s="29">
        <v>0.25</v>
      </c>
      <c r="J9" s="25"/>
      <c r="K9" s="30"/>
      <c r="M9" s="31">
        <f t="shared" si="0"/>
        <v>4.6875</v>
      </c>
      <c r="N9" s="32" t="s">
        <v>19</v>
      </c>
      <c r="O9" s="4">
        <v>4.68</v>
      </c>
      <c r="P9" s="33" t="s">
        <v>20</v>
      </c>
      <c r="Q9" s="2"/>
      <c r="R9" s="2"/>
      <c r="S9" s="53"/>
    </row>
    <row r="10" spans="1:19" s="11" customFormat="1" ht="16.5" hidden="1" customHeight="1" x14ac:dyDescent="0.25">
      <c r="A10" s="16"/>
      <c r="B10" s="35"/>
      <c r="C10" s="24">
        <v>2</v>
      </c>
      <c r="D10" s="25" t="s">
        <v>18</v>
      </c>
      <c r="E10" s="34">
        <v>85</v>
      </c>
      <c r="F10" s="27" t="s">
        <v>18</v>
      </c>
      <c r="G10" s="28">
        <v>0.375</v>
      </c>
      <c r="H10" s="25" t="s">
        <v>18</v>
      </c>
      <c r="I10" s="29">
        <v>0.25</v>
      </c>
      <c r="J10" s="25"/>
      <c r="K10" s="30"/>
      <c r="M10" s="31">
        <f t="shared" si="0"/>
        <v>15.9375</v>
      </c>
      <c r="N10" s="32" t="s">
        <v>19</v>
      </c>
      <c r="O10" s="4">
        <v>15.93</v>
      </c>
      <c r="P10" s="33" t="s">
        <v>20</v>
      </c>
      <c r="Q10" s="2"/>
      <c r="R10" s="2"/>
      <c r="S10" s="53"/>
    </row>
    <row r="11" spans="1:19" s="11" customFormat="1" ht="16.5" hidden="1" customHeight="1" x14ac:dyDescent="0.25">
      <c r="A11" s="16"/>
      <c r="B11" s="35"/>
      <c r="C11" s="24">
        <v>2</v>
      </c>
      <c r="D11" s="25" t="s">
        <v>18</v>
      </c>
      <c r="E11" s="34">
        <v>49</v>
      </c>
      <c r="F11" s="27" t="s">
        <v>18</v>
      </c>
      <c r="G11" s="28">
        <v>0.375</v>
      </c>
      <c r="H11" s="25" t="s">
        <v>18</v>
      </c>
      <c r="I11" s="29">
        <v>0.5</v>
      </c>
      <c r="J11" s="25"/>
      <c r="K11" s="30"/>
      <c r="M11" s="31">
        <f t="shared" si="0"/>
        <v>18.375</v>
      </c>
      <c r="N11" s="32" t="s">
        <v>19</v>
      </c>
      <c r="O11" s="4">
        <v>18.37</v>
      </c>
      <c r="P11" s="33" t="s">
        <v>20</v>
      </c>
      <c r="Q11" s="2"/>
      <c r="R11" s="2"/>
      <c r="S11" s="53"/>
    </row>
    <row r="12" spans="1:19" s="11" customFormat="1" ht="16.5" hidden="1" customHeight="1" x14ac:dyDescent="0.25">
      <c r="A12" s="16"/>
      <c r="B12" s="35"/>
      <c r="C12" s="24">
        <v>2</v>
      </c>
      <c r="D12" s="25" t="s">
        <v>18</v>
      </c>
      <c r="E12" s="26">
        <v>20.75</v>
      </c>
      <c r="F12" s="27" t="s">
        <v>18</v>
      </c>
      <c r="G12" s="28">
        <v>0.75</v>
      </c>
      <c r="H12" s="25" t="s">
        <v>18</v>
      </c>
      <c r="I12" s="29">
        <v>0.75</v>
      </c>
      <c r="J12" s="25"/>
      <c r="K12" s="30"/>
      <c r="M12" s="31">
        <f t="shared" si="0"/>
        <v>23.34375</v>
      </c>
      <c r="N12" s="32" t="s">
        <v>19</v>
      </c>
      <c r="O12" s="4">
        <f>C12*E12*G12*I12</f>
        <v>23.34375</v>
      </c>
      <c r="P12" s="33" t="s">
        <v>20</v>
      </c>
      <c r="Q12" s="2"/>
      <c r="R12" s="2"/>
      <c r="S12" s="53"/>
    </row>
    <row r="13" spans="1:19" s="11" customFormat="1" ht="16.5" hidden="1" customHeight="1" x14ac:dyDescent="0.25">
      <c r="A13" s="16"/>
      <c r="B13" s="35"/>
      <c r="C13" s="24">
        <v>1</v>
      </c>
      <c r="D13" s="25" t="s">
        <v>18</v>
      </c>
      <c r="E13" s="26">
        <v>17.5</v>
      </c>
      <c r="F13" s="27" t="s">
        <v>18</v>
      </c>
      <c r="G13" s="28">
        <v>0.375</v>
      </c>
      <c r="H13" s="25" t="s">
        <v>18</v>
      </c>
      <c r="I13" s="29">
        <v>0.5</v>
      </c>
      <c r="J13" s="25"/>
      <c r="K13" s="30"/>
      <c r="M13" s="31">
        <f t="shared" si="0"/>
        <v>3.28125</v>
      </c>
      <c r="N13" s="32" t="s">
        <v>19</v>
      </c>
      <c r="O13" s="4">
        <f>C13*E13*G13*I13</f>
        <v>3.28125</v>
      </c>
      <c r="P13" s="33" t="s">
        <v>20</v>
      </c>
      <c r="Q13" s="2"/>
      <c r="R13" s="2"/>
      <c r="S13" s="53"/>
    </row>
    <row r="14" spans="1:19" s="11" customFormat="1" ht="16.5" hidden="1" customHeight="1" x14ac:dyDescent="0.25">
      <c r="A14" s="16"/>
      <c r="B14" s="35"/>
      <c r="C14" s="24">
        <v>1</v>
      </c>
      <c r="D14" s="25" t="s">
        <v>18</v>
      </c>
      <c r="E14" s="26">
        <v>17.5</v>
      </c>
      <c r="F14" s="27" t="s">
        <v>18</v>
      </c>
      <c r="G14" s="28">
        <v>0.375</v>
      </c>
      <c r="H14" s="25" t="s">
        <v>18</v>
      </c>
      <c r="I14" s="29">
        <v>0.75</v>
      </c>
      <c r="J14" s="25"/>
      <c r="K14" s="30"/>
      <c r="M14" s="31">
        <f t="shared" si="0"/>
        <v>4.921875</v>
      </c>
      <c r="N14" s="32" t="s">
        <v>19</v>
      </c>
      <c r="O14" s="4">
        <f>C14*E14*G14*I14</f>
        <v>4.921875</v>
      </c>
      <c r="P14" s="33" t="s">
        <v>20</v>
      </c>
      <c r="Q14" s="2"/>
      <c r="R14" s="2"/>
      <c r="S14" s="53"/>
    </row>
    <row r="15" spans="1:19" s="11" customFormat="1" ht="16.5" hidden="1" customHeight="1" x14ac:dyDescent="0.25">
      <c r="A15" s="16"/>
      <c r="B15" s="35"/>
      <c r="C15" s="24">
        <v>1</v>
      </c>
      <c r="D15" s="25" t="s">
        <v>18</v>
      </c>
      <c r="E15" s="34">
        <v>53</v>
      </c>
      <c r="F15" s="27" t="s">
        <v>18</v>
      </c>
      <c r="G15" s="28">
        <v>0.375</v>
      </c>
      <c r="H15" s="25" t="s">
        <v>18</v>
      </c>
      <c r="I15" s="29">
        <v>0.75</v>
      </c>
      <c r="J15" s="25"/>
      <c r="K15" s="30"/>
      <c r="M15" s="31">
        <f t="shared" si="0"/>
        <v>14.90625</v>
      </c>
      <c r="N15" s="32" t="s">
        <v>19</v>
      </c>
      <c r="O15" s="4">
        <v>14.9</v>
      </c>
      <c r="P15" s="33" t="s">
        <v>20</v>
      </c>
      <c r="Q15" s="2"/>
      <c r="R15" s="2"/>
      <c r="S15" s="53"/>
    </row>
    <row r="16" spans="1:19" s="11" customFormat="1" ht="16.5" hidden="1" customHeight="1" x14ac:dyDescent="0.25">
      <c r="A16" s="16"/>
      <c r="B16" s="35"/>
      <c r="C16" s="24">
        <v>1</v>
      </c>
      <c r="D16" s="25" t="s">
        <v>18</v>
      </c>
      <c r="E16" s="34">
        <v>81</v>
      </c>
      <c r="F16" s="27" t="s">
        <v>18</v>
      </c>
      <c r="G16" s="28">
        <v>0.375</v>
      </c>
      <c r="H16" s="25" t="s">
        <v>18</v>
      </c>
      <c r="I16" s="29">
        <v>0.25</v>
      </c>
      <c r="J16" s="25"/>
      <c r="K16" s="30"/>
      <c r="M16" s="31">
        <f t="shared" si="0"/>
        <v>7.59375</v>
      </c>
      <c r="N16" s="32" t="s">
        <v>19</v>
      </c>
      <c r="O16" s="36">
        <f>C16*E16*G16*I16</f>
        <v>7.59375</v>
      </c>
      <c r="P16" s="33" t="s">
        <v>20</v>
      </c>
      <c r="Q16" s="2"/>
      <c r="R16" s="2"/>
      <c r="S16" s="53"/>
    </row>
    <row r="17" spans="1:19" s="11" customFormat="1" ht="15.75" hidden="1" x14ac:dyDescent="0.25">
      <c r="A17" s="16"/>
      <c r="B17" s="37"/>
      <c r="C17" s="38"/>
      <c r="D17" s="38"/>
      <c r="E17" s="38"/>
      <c r="F17" s="38"/>
      <c r="G17" s="38"/>
      <c r="H17" s="38"/>
      <c r="I17" s="38"/>
      <c r="J17" s="38"/>
      <c r="K17" s="38"/>
      <c r="L17" s="38"/>
      <c r="M17" s="38"/>
      <c r="N17" s="38"/>
      <c r="O17" s="39">
        <v>119.57</v>
      </c>
      <c r="P17" s="40" t="s">
        <v>20</v>
      </c>
      <c r="Q17" s="2"/>
      <c r="R17" s="2"/>
      <c r="S17" s="53"/>
    </row>
    <row r="18" spans="1:19" s="11" customFormat="1" x14ac:dyDescent="0.25">
      <c r="A18" s="16"/>
      <c r="B18" s="5"/>
      <c r="C18" s="12"/>
      <c r="D18" s="2"/>
      <c r="E18" s="12"/>
      <c r="F18" s="2"/>
      <c r="G18" s="12"/>
      <c r="H18" s="12"/>
      <c r="I18" s="12"/>
      <c r="J18" s="2"/>
      <c r="K18" s="2"/>
      <c r="L18" s="2"/>
      <c r="M18" s="2"/>
      <c r="N18" s="12"/>
      <c r="O18" s="9">
        <v>6695</v>
      </c>
      <c r="P18" s="4">
        <v>349.1</v>
      </c>
      <c r="Q18" s="12" t="s">
        <v>30</v>
      </c>
      <c r="R18" s="12" t="s">
        <v>25</v>
      </c>
      <c r="S18" s="53">
        <f>O18*P18</f>
        <v>2337224.5</v>
      </c>
    </row>
    <row r="19" spans="1:19" s="11" customFormat="1" ht="75" customHeight="1" x14ac:dyDescent="0.25">
      <c r="A19" s="16">
        <v>2</v>
      </c>
      <c r="B19" s="159" t="s">
        <v>31</v>
      </c>
      <c r="C19" s="159"/>
      <c r="D19" s="159"/>
      <c r="E19" s="159"/>
      <c r="F19" s="159"/>
      <c r="G19" s="159"/>
      <c r="H19" s="159"/>
      <c r="I19" s="159"/>
      <c r="J19" s="159"/>
      <c r="K19" s="159"/>
      <c r="L19" s="159"/>
      <c r="M19" s="159"/>
      <c r="N19" s="159"/>
      <c r="O19" s="8"/>
      <c r="P19" s="4"/>
      <c r="Q19" s="12"/>
      <c r="R19" s="12"/>
      <c r="S19" s="52"/>
    </row>
    <row r="20" spans="1:19" s="11" customFormat="1" x14ac:dyDescent="0.25">
      <c r="A20" s="16"/>
      <c r="B20" s="5"/>
      <c r="C20" s="12"/>
      <c r="D20" s="2"/>
      <c r="F20" s="2"/>
      <c r="G20" s="6"/>
      <c r="H20" s="12"/>
      <c r="I20" s="12"/>
      <c r="J20" s="2"/>
      <c r="K20" s="2"/>
      <c r="L20" s="2"/>
      <c r="M20" s="2"/>
      <c r="N20" s="12"/>
      <c r="O20" s="45">
        <v>316.49400000000003</v>
      </c>
      <c r="P20" s="4">
        <v>5152.95</v>
      </c>
      <c r="Q20" s="12" t="s">
        <v>32</v>
      </c>
      <c r="R20" s="12" t="s">
        <v>25</v>
      </c>
      <c r="S20" s="53">
        <f>O20*P20</f>
        <v>1630877.7573000002</v>
      </c>
    </row>
    <row r="21" spans="1:19" s="11" customFormat="1" ht="29.25" customHeight="1" x14ac:dyDescent="0.25">
      <c r="A21" s="16">
        <v>3</v>
      </c>
      <c r="B21" s="159" t="s">
        <v>74</v>
      </c>
      <c r="C21" s="159"/>
      <c r="D21" s="159"/>
      <c r="E21" s="159"/>
      <c r="F21" s="159"/>
      <c r="G21" s="159"/>
      <c r="H21" s="159"/>
      <c r="I21" s="159"/>
      <c r="J21" s="159"/>
      <c r="K21" s="159"/>
      <c r="L21" s="159"/>
      <c r="M21" s="159"/>
      <c r="N21" s="159"/>
      <c r="O21" s="8"/>
      <c r="P21" s="4"/>
      <c r="Q21" s="12"/>
      <c r="R21" s="12"/>
      <c r="S21" s="52"/>
    </row>
    <row r="22" spans="1:19" s="11" customFormat="1" x14ac:dyDescent="0.25">
      <c r="A22" s="16"/>
      <c r="B22" s="5"/>
      <c r="C22" s="12"/>
      <c r="D22" s="2"/>
      <c r="F22" s="2"/>
      <c r="G22" s="6"/>
      <c r="H22" s="12"/>
      <c r="I22" s="12"/>
      <c r="J22" s="2"/>
      <c r="K22" s="2"/>
      <c r="L22" s="2"/>
      <c r="M22" s="2"/>
      <c r="N22" s="12"/>
      <c r="O22" s="9">
        <v>5638</v>
      </c>
      <c r="P22" s="4">
        <v>13112.99</v>
      </c>
      <c r="Q22" s="12" t="s">
        <v>28</v>
      </c>
      <c r="R22" s="12" t="s">
        <v>25</v>
      </c>
      <c r="S22" s="52">
        <f>O22*P22/100</f>
        <v>739310.37620000006</v>
      </c>
    </row>
    <row r="23" spans="1:19" s="11" customFormat="1" ht="75.75" customHeight="1" x14ac:dyDescent="0.25">
      <c r="A23" s="16">
        <v>4</v>
      </c>
      <c r="B23" s="159" t="s">
        <v>55</v>
      </c>
      <c r="C23" s="159"/>
      <c r="D23" s="159"/>
      <c r="E23" s="159"/>
      <c r="F23" s="159"/>
      <c r="G23" s="159"/>
      <c r="H23" s="159"/>
      <c r="I23" s="159"/>
      <c r="J23" s="159"/>
      <c r="K23" s="159"/>
      <c r="L23" s="159"/>
      <c r="M23" s="159"/>
      <c r="N23" s="159"/>
      <c r="O23" s="14"/>
      <c r="P23" s="4"/>
      <c r="Q23" s="12"/>
      <c r="R23" s="12"/>
      <c r="S23" s="53"/>
    </row>
    <row r="24" spans="1:19" s="11" customFormat="1" ht="18.75" customHeight="1" x14ac:dyDescent="0.25">
      <c r="A24" s="16"/>
      <c r="B24" s="38"/>
      <c r="C24" s="38"/>
      <c r="D24" s="38"/>
      <c r="E24" s="38"/>
      <c r="F24" s="38"/>
      <c r="G24" s="38"/>
      <c r="H24" s="38"/>
      <c r="I24" s="38"/>
      <c r="J24" s="38"/>
      <c r="K24" s="38"/>
      <c r="L24" s="38"/>
      <c r="M24" s="38"/>
      <c r="N24" s="38"/>
      <c r="O24" s="8">
        <v>422</v>
      </c>
      <c r="P24" s="4">
        <v>228.9</v>
      </c>
      <c r="Q24" s="12" t="s">
        <v>56</v>
      </c>
      <c r="R24" s="12" t="s">
        <v>25</v>
      </c>
      <c r="S24" s="52">
        <f>O24*P24</f>
        <v>96595.8</v>
      </c>
    </row>
    <row r="25" spans="1:19" s="11" customFormat="1" ht="89.25" customHeight="1" x14ac:dyDescent="0.25">
      <c r="A25" s="16">
        <v>5</v>
      </c>
      <c r="B25" s="159" t="s">
        <v>57</v>
      </c>
      <c r="C25" s="159"/>
      <c r="D25" s="159"/>
      <c r="E25" s="159"/>
      <c r="F25" s="159"/>
      <c r="G25" s="159"/>
      <c r="H25" s="159"/>
      <c r="I25" s="159"/>
      <c r="J25" s="159"/>
      <c r="K25" s="159"/>
      <c r="L25" s="159"/>
      <c r="M25" s="159"/>
      <c r="N25" s="159"/>
      <c r="O25" s="14"/>
      <c r="P25" s="4"/>
      <c r="Q25" s="12"/>
      <c r="R25" s="12"/>
      <c r="S25" s="53"/>
    </row>
    <row r="26" spans="1:19" s="11" customFormat="1" ht="18.75" customHeight="1" x14ac:dyDescent="0.25">
      <c r="A26" s="16"/>
      <c r="B26" s="38"/>
      <c r="C26" s="38"/>
      <c r="D26" s="38"/>
      <c r="E26" s="38"/>
      <c r="F26" s="38"/>
      <c r="G26" s="38"/>
      <c r="H26" s="38"/>
      <c r="I26" s="38"/>
      <c r="J26" s="38"/>
      <c r="K26" s="38"/>
      <c r="L26" s="38"/>
      <c r="M26" s="38"/>
      <c r="N26" s="38"/>
      <c r="O26" s="8">
        <v>1100</v>
      </c>
      <c r="P26" s="4">
        <v>240.5</v>
      </c>
      <c r="Q26" s="12" t="s">
        <v>56</v>
      </c>
      <c r="R26" s="12" t="s">
        <v>25</v>
      </c>
      <c r="S26" s="52">
        <f>O26*P26</f>
        <v>264550</v>
      </c>
    </row>
    <row r="27" spans="1:19" s="11" customFormat="1" ht="44.25" customHeight="1" x14ac:dyDescent="0.25">
      <c r="A27" s="16">
        <v>6</v>
      </c>
      <c r="B27" s="159" t="s">
        <v>44</v>
      </c>
      <c r="C27" s="159"/>
      <c r="D27" s="159"/>
      <c r="E27" s="159"/>
      <c r="F27" s="159"/>
      <c r="G27" s="159"/>
      <c r="H27" s="159"/>
      <c r="I27" s="159"/>
      <c r="J27" s="159"/>
      <c r="K27" s="159"/>
      <c r="L27" s="159"/>
      <c r="M27" s="159"/>
      <c r="N27" s="159"/>
      <c r="O27" s="8"/>
      <c r="P27" s="4"/>
      <c r="Q27" s="12"/>
      <c r="R27" s="12"/>
      <c r="S27" s="52"/>
    </row>
    <row r="28" spans="1:19" s="11" customFormat="1" ht="18.75" customHeight="1" x14ac:dyDescent="0.25">
      <c r="A28" s="16"/>
      <c r="B28" s="38"/>
      <c r="C28" s="38"/>
      <c r="D28" s="38"/>
      <c r="E28" s="38"/>
      <c r="F28" s="38"/>
      <c r="G28" s="38"/>
      <c r="H28" s="38"/>
      <c r="I28" s="38"/>
      <c r="J28" s="38"/>
      <c r="K28" s="38"/>
      <c r="L28" s="38"/>
      <c r="M28" s="38"/>
      <c r="N28" s="38"/>
      <c r="O28" s="9">
        <v>1305</v>
      </c>
      <c r="P28" s="4">
        <v>14429.25</v>
      </c>
      <c r="Q28" s="12" t="s">
        <v>28</v>
      </c>
      <c r="R28" s="12" t="s">
        <v>25</v>
      </c>
      <c r="S28" s="52">
        <f>O28*P28/100</f>
        <v>188301.71249999999</v>
      </c>
    </row>
    <row r="29" spans="1:19" s="11" customFormat="1" ht="18.75" customHeight="1" x14ac:dyDescent="0.25">
      <c r="A29" s="16">
        <v>7</v>
      </c>
      <c r="B29" s="159" t="s">
        <v>42</v>
      </c>
      <c r="C29" s="159"/>
      <c r="D29" s="159"/>
      <c r="E29" s="159"/>
      <c r="F29" s="159"/>
      <c r="G29" s="159"/>
      <c r="H29" s="159"/>
      <c r="I29" s="159"/>
      <c r="J29" s="159"/>
      <c r="K29" s="159"/>
      <c r="L29" s="159"/>
      <c r="M29" s="159"/>
      <c r="N29" s="159"/>
      <c r="O29" s="8"/>
      <c r="P29" s="4"/>
      <c r="Q29" s="12"/>
      <c r="R29" s="12"/>
      <c r="S29" s="52"/>
    </row>
    <row r="30" spans="1:19" s="11" customFormat="1" ht="18.75" customHeight="1" x14ac:dyDescent="0.25">
      <c r="A30" s="16"/>
      <c r="B30" s="5"/>
      <c r="C30" s="12"/>
      <c r="D30" s="2"/>
      <c r="F30" s="2"/>
      <c r="G30" s="6"/>
      <c r="H30" s="12"/>
      <c r="I30" s="12"/>
      <c r="J30" s="2"/>
      <c r="K30" s="2"/>
      <c r="L30" s="2"/>
      <c r="M30" s="2"/>
      <c r="N30" s="12"/>
      <c r="O30" s="9">
        <v>16199</v>
      </c>
      <c r="P30" s="4">
        <v>2206.6</v>
      </c>
      <c r="Q30" s="12" t="s">
        <v>34</v>
      </c>
      <c r="R30" s="12" t="s">
        <v>25</v>
      </c>
      <c r="S30" s="52">
        <f>O30*P30/100</f>
        <v>357447.13399999996</v>
      </c>
    </row>
    <row r="31" spans="1:19" s="11" customFormat="1" ht="31.5" customHeight="1" x14ac:dyDescent="0.25">
      <c r="A31" s="16">
        <v>8</v>
      </c>
      <c r="B31" s="159" t="s">
        <v>43</v>
      </c>
      <c r="C31" s="159"/>
      <c r="D31" s="159"/>
      <c r="E31" s="159"/>
      <c r="F31" s="159"/>
      <c r="G31" s="159"/>
      <c r="H31" s="159"/>
      <c r="I31" s="159"/>
      <c r="J31" s="159"/>
      <c r="K31" s="159"/>
      <c r="L31" s="159"/>
      <c r="M31" s="159"/>
      <c r="N31" s="159"/>
      <c r="O31" s="9"/>
      <c r="P31" s="4"/>
      <c r="Q31" s="12"/>
      <c r="R31" s="12"/>
      <c r="S31" s="52"/>
    </row>
    <row r="32" spans="1:19" s="11" customFormat="1" ht="18.75" customHeight="1" x14ac:dyDescent="0.25">
      <c r="A32" s="16"/>
      <c r="B32" s="5"/>
      <c r="C32" s="12"/>
      <c r="D32" s="2"/>
      <c r="F32" s="2"/>
      <c r="G32" s="6"/>
      <c r="H32" s="12"/>
      <c r="I32" s="12"/>
      <c r="J32" s="2"/>
      <c r="K32" s="2"/>
      <c r="L32" s="2"/>
      <c r="M32" s="2"/>
      <c r="N32" s="12"/>
      <c r="O32" s="9">
        <f>O30</f>
        <v>16199</v>
      </c>
      <c r="P32" s="4">
        <v>2197.52</v>
      </c>
      <c r="Q32" s="12" t="s">
        <v>34</v>
      </c>
      <c r="R32" s="12" t="s">
        <v>25</v>
      </c>
      <c r="S32" s="52">
        <f>O32*P32/100</f>
        <v>355976.26479999995</v>
      </c>
    </row>
    <row r="33" spans="1:19" s="11" customFormat="1" ht="30.75" customHeight="1" x14ac:dyDescent="0.25">
      <c r="A33" s="16">
        <v>9</v>
      </c>
      <c r="B33" s="159" t="s">
        <v>58</v>
      </c>
      <c r="C33" s="159"/>
      <c r="D33" s="159"/>
      <c r="E33" s="159"/>
      <c r="F33" s="159"/>
      <c r="G33" s="159"/>
      <c r="H33" s="159"/>
      <c r="I33" s="159"/>
      <c r="J33" s="159"/>
      <c r="K33" s="159"/>
      <c r="L33" s="159"/>
      <c r="M33" s="159"/>
      <c r="N33" s="159"/>
      <c r="O33" s="8"/>
      <c r="P33" s="4"/>
      <c r="Q33" s="12"/>
      <c r="R33" s="12"/>
      <c r="S33" s="52"/>
    </row>
    <row r="34" spans="1:19" s="11" customFormat="1" ht="18.75" customHeight="1" x14ac:dyDescent="0.25">
      <c r="A34" s="16"/>
      <c r="B34" s="5"/>
      <c r="C34" s="12"/>
      <c r="D34" s="2"/>
      <c r="F34" s="2"/>
      <c r="G34" s="6"/>
      <c r="H34" s="12"/>
      <c r="I34" s="12"/>
      <c r="J34" s="2"/>
      <c r="K34" s="2"/>
      <c r="L34" s="2"/>
      <c r="M34" s="2"/>
      <c r="N34" s="12"/>
      <c r="O34" s="9">
        <v>6679</v>
      </c>
      <c r="P34" s="4">
        <v>30509.77</v>
      </c>
      <c r="Q34" s="12" t="s">
        <v>34</v>
      </c>
      <c r="R34" s="12" t="s">
        <v>25</v>
      </c>
      <c r="S34" s="52">
        <f>O34*P34/100</f>
        <v>2037747.5383000001</v>
      </c>
    </row>
    <row r="35" spans="1:19" s="80" customFormat="1" ht="18.75" customHeight="1" x14ac:dyDescent="0.25">
      <c r="A35" s="16"/>
      <c r="B35" s="5"/>
      <c r="C35" s="81"/>
      <c r="D35" s="2"/>
      <c r="F35" s="2"/>
      <c r="G35" s="6"/>
      <c r="H35" s="81"/>
      <c r="I35" s="81"/>
      <c r="J35" s="2"/>
      <c r="K35" s="2"/>
      <c r="L35" s="2"/>
      <c r="M35" s="2"/>
      <c r="N35" s="81"/>
      <c r="O35" s="9"/>
      <c r="P35" s="4"/>
      <c r="Q35" s="81"/>
      <c r="R35" s="81"/>
      <c r="S35" s="52"/>
    </row>
    <row r="36" spans="1:19" s="11" customFormat="1" ht="106.5" customHeight="1" x14ac:dyDescent="0.25">
      <c r="A36" s="16">
        <v>10</v>
      </c>
      <c r="B36" s="159" t="s">
        <v>60</v>
      </c>
      <c r="C36" s="159"/>
      <c r="D36" s="159"/>
      <c r="E36" s="159"/>
      <c r="F36" s="159"/>
      <c r="G36" s="159"/>
      <c r="H36" s="159"/>
      <c r="I36" s="159"/>
      <c r="J36" s="159"/>
      <c r="K36" s="159"/>
      <c r="L36" s="159"/>
      <c r="M36" s="159"/>
      <c r="N36" s="159"/>
      <c r="O36" s="8"/>
      <c r="P36" s="4"/>
      <c r="Q36" s="12"/>
      <c r="R36" s="12"/>
      <c r="S36" s="52"/>
    </row>
    <row r="37" spans="1:19" s="11" customFormat="1" ht="18.75" customHeight="1" x14ac:dyDescent="0.25">
      <c r="A37" s="16"/>
      <c r="B37" s="5"/>
      <c r="C37" s="12"/>
      <c r="D37" s="2"/>
      <c r="F37" s="2"/>
      <c r="G37" s="6"/>
      <c r="H37" s="12"/>
      <c r="I37" s="12"/>
      <c r="J37" s="2"/>
      <c r="K37" s="2"/>
      <c r="L37" s="2"/>
      <c r="M37" s="2"/>
      <c r="N37" s="12"/>
      <c r="O37" s="9">
        <v>161</v>
      </c>
      <c r="P37" s="4">
        <v>186.04</v>
      </c>
      <c r="Q37" s="12" t="s">
        <v>56</v>
      </c>
      <c r="R37" s="12" t="s">
        <v>25</v>
      </c>
      <c r="S37" s="52">
        <f>O37*P37</f>
        <v>29952.44</v>
      </c>
    </row>
    <row r="38" spans="1:19" s="11" customFormat="1" ht="86.25" customHeight="1" x14ac:dyDescent="0.25">
      <c r="A38" s="16">
        <v>11</v>
      </c>
      <c r="B38" s="159" t="s">
        <v>61</v>
      </c>
      <c r="C38" s="159"/>
      <c r="D38" s="159"/>
      <c r="E38" s="159"/>
      <c r="F38" s="159"/>
      <c r="G38" s="159"/>
      <c r="H38" s="159"/>
      <c r="I38" s="159"/>
      <c r="J38" s="159"/>
      <c r="K38" s="159"/>
      <c r="L38" s="159"/>
      <c r="M38" s="159"/>
      <c r="N38" s="159"/>
      <c r="O38" s="8"/>
      <c r="P38" s="4"/>
      <c r="Q38" s="12"/>
      <c r="R38" s="12"/>
      <c r="S38" s="52"/>
    </row>
    <row r="39" spans="1:19" s="11" customFormat="1" ht="18.75" customHeight="1" x14ac:dyDescent="0.25">
      <c r="A39" s="16"/>
      <c r="B39" s="5"/>
      <c r="C39" s="12"/>
      <c r="D39" s="2"/>
      <c r="F39" s="2"/>
      <c r="G39" s="6"/>
      <c r="H39" s="12"/>
      <c r="I39" s="12"/>
      <c r="J39" s="2"/>
      <c r="K39" s="2"/>
      <c r="L39" s="2"/>
      <c r="M39" s="2"/>
      <c r="N39" s="12"/>
      <c r="O39" s="9">
        <v>872</v>
      </c>
      <c r="P39" s="4">
        <v>194.16</v>
      </c>
      <c r="Q39" s="12" t="s">
        <v>56</v>
      </c>
      <c r="R39" s="12" t="s">
        <v>25</v>
      </c>
      <c r="S39" s="52">
        <f>O39*P39</f>
        <v>169307.51999999999</v>
      </c>
    </row>
    <row r="40" spans="1:19" s="11" customFormat="1" ht="17.25" customHeight="1" x14ac:dyDescent="0.25">
      <c r="A40" s="16">
        <v>12</v>
      </c>
      <c r="B40" s="159" t="s">
        <v>62</v>
      </c>
      <c r="C40" s="159"/>
      <c r="D40" s="159"/>
      <c r="E40" s="159"/>
      <c r="F40" s="159"/>
      <c r="G40" s="159"/>
      <c r="H40" s="159"/>
      <c r="I40" s="159"/>
      <c r="J40" s="159"/>
      <c r="K40" s="159"/>
      <c r="L40" s="159"/>
      <c r="M40" s="159"/>
      <c r="N40" s="159"/>
      <c r="O40" s="8"/>
      <c r="P40" s="4"/>
      <c r="Q40" s="12"/>
      <c r="R40" s="12"/>
      <c r="S40" s="52"/>
    </row>
    <row r="41" spans="1:19" s="11" customFormat="1" ht="18.75" customHeight="1" x14ac:dyDescent="0.25">
      <c r="A41" s="16"/>
      <c r="B41" s="5"/>
      <c r="C41" s="12"/>
      <c r="D41" s="2"/>
      <c r="F41" s="2"/>
      <c r="G41" s="6"/>
      <c r="H41" s="12"/>
      <c r="I41" s="12"/>
      <c r="J41" s="2"/>
      <c r="K41" s="2"/>
      <c r="L41" s="2"/>
      <c r="M41" s="2"/>
      <c r="N41" s="12"/>
      <c r="O41" s="9">
        <v>7676</v>
      </c>
      <c r="P41" s="4">
        <v>829.9</v>
      </c>
      <c r="Q41" s="12" t="s">
        <v>34</v>
      </c>
      <c r="R41" s="12" t="s">
        <v>25</v>
      </c>
      <c r="S41" s="52">
        <f>O41*P41/100</f>
        <v>63703.123999999996</v>
      </c>
    </row>
    <row r="42" spans="1:19" s="11" customFormat="1" ht="26.25" customHeight="1" x14ac:dyDescent="0.25">
      <c r="A42" s="16">
        <v>13</v>
      </c>
      <c r="B42" s="159" t="s">
        <v>63</v>
      </c>
      <c r="C42" s="159"/>
      <c r="D42" s="159"/>
      <c r="E42" s="159"/>
      <c r="F42" s="159"/>
      <c r="G42" s="159"/>
      <c r="H42" s="159"/>
      <c r="I42" s="159"/>
      <c r="J42" s="159"/>
      <c r="K42" s="159"/>
      <c r="L42" s="159"/>
      <c r="M42" s="159"/>
      <c r="N42" s="159"/>
      <c r="O42" s="8"/>
      <c r="P42" s="4"/>
      <c r="Q42" s="12"/>
      <c r="R42" s="12"/>
      <c r="S42" s="52"/>
    </row>
    <row r="43" spans="1:19" s="11" customFormat="1" ht="18.75" customHeight="1" x14ac:dyDescent="0.25">
      <c r="A43" s="16"/>
      <c r="B43" s="5"/>
      <c r="C43" s="12"/>
      <c r="D43" s="2"/>
      <c r="F43" s="2"/>
      <c r="G43" s="6"/>
      <c r="H43" s="12"/>
      <c r="I43" s="12"/>
      <c r="J43" s="2"/>
      <c r="K43" s="2"/>
      <c r="L43" s="2"/>
      <c r="M43" s="2"/>
      <c r="N43" s="12"/>
      <c r="O43" s="9">
        <v>1709</v>
      </c>
      <c r="P43" s="4">
        <v>442.75</v>
      </c>
      <c r="Q43" s="12" t="s">
        <v>34</v>
      </c>
      <c r="R43" s="12" t="s">
        <v>25</v>
      </c>
      <c r="S43" s="52">
        <f>O43*P43/100</f>
        <v>7566.5974999999999</v>
      </c>
    </row>
    <row r="44" spans="1:19" s="11" customFormat="1" ht="18.75" customHeight="1" x14ac:dyDescent="0.25">
      <c r="A44" s="16">
        <v>14</v>
      </c>
      <c r="B44" s="159" t="s">
        <v>64</v>
      </c>
      <c r="C44" s="159"/>
      <c r="D44" s="159"/>
      <c r="E44" s="159"/>
      <c r="F44" s="159"/>
      <c r="G44" s="159"/>
      <c r="H44" s="159"/>
      <c r="I44" s="159"/>
      <c r="J44" s="159"/>
      <c r="K44" s="159"/>
      <c r="L44" s="159"/>
      <c r="M44" s="159"/>
      <c r="N44" s="159"/>
      <c r="O44" s="8"/>
      <c r="P44" s="4"/>
      <c r="Q44" s="12"/>
      <c r="R44" s="12"/>
      <c r="S44" s="52"/>
    </row>
    <row r="45" spans="1:19" s="11" customFormat="1" ht="18.75" customHeight="1" x14ac:dyDescent="0.25">
      <c r="A45" s="16"/>
      <c r="B45" s="5"/>
      <c r="C45" s="12"/>
      <c r="D45" s="2"/>
      <c r="F45" s="2"/>
      <c r="G45" s="6"/>
      <c r="H45" s="12"/>
      <c r="I45" s="12"/>
      <c r="J45" s="2"/>
      <c r="K45" s="2"/>
      <c r="L45" s="2"/>
      <c r="M45" s="2"/>
      <c r="N45" s="12"/>
      <c r="O45" s="9">
        <f>O43</f>
        <v>1709</v>
      </c>
      <c r="P45" s="4">
        <v>1043.6500000000001</v>
      </c>
      <c r="Q45" s="12" t="s">
        <v>34</v>
      </c>
      <c r="R45" s="12" t="s">
        <v>25</v>
      </c>
      <c r="S45" s="52">
        <f>O45*P45/100</f>
        <v>17835.978500000001</v>
      </c>
    </row>
    <row r="46" spans="1:19" s="11" customFormat="1" ht="17.25" hidden="1" customHeight="1" x14ac:dyDescent="0.25">
      <c r="A46" s="16">
        <v>16</v>
      </c>
      <c r="B46" s="5"/>
      <c r="C46" s="24"/>
      <c r="D46" s="25"/>
      <c r="E46" s="34"/>
      <c r="F46" s="27"/>
      <c r="G46" s="28"/>
      <c r="H46" s="25"/>
      <c r="I46" s="29"/>
      <c r="J46" s="25"/>
      <c r="K46" s="30"/>
      <c r="M46" s="31"/>
      <c r="N46" s="32"/>
      <c r="O46" s="4"/>
      <c r="P46" s="33"/>
      <c r="Q46" s="12"/>
      <c r="R46" s="12"/>
      <c r="S46" s="52">
        <f t="shared" ref="S46:S52" si="1">O46*P46/100</f>
        <v>0</v>
      </c>
    </row>
    <row r="47" spans="1:19" s="11" customFormat="1" ht="17.25" hidden="1" customHeight="1" x14ac:dyDescent="0.25">
      <c r="A47" s="16"/>
      <c r="B47" s="5"/>
      <c r="C47" s="24"/>
      <c r="D47" s="25"/>
      <c r="E47" s="34"/>
      <c r="F47" s="27"/>
      <c r="G47" s="26"/>
      <c r="H47" s="25"/>
      <c r="I47" s="29"/>
      <c r="J47" s="25"/>
      <c r="K47" s="30"/>
      <c r="M47" s="31"/>
      <c r="N47" s="32"/>
      <c r="O47" s="4"/>
      <c r="P47" s="33"/>
      <c r="Q47" s="12"/>
      <c r="R47" s="12"/>
      <c r="S47" s="52">
        <f t="shared" si="1"/>
        <v>0</v>
      </c>
    </row>
    <row r="48" spans="1:19" s="11" customFormat="1" ht="17.25" hidden="1" customHeight="1" x14ac:dyDescent="0.25">
      <c r="A48" s="16">
        <v>17</v>
      </c>
      <c r="B48" s="5"/>
      <c r="C48" s="24"/>
      <c r="D48" s="25"/>
      <c r="E48" s="26"/>
      <c r="F48" s="27"/>
      <c r="G48" s="26"/>
      <c r="H48" s="25"/>
      <c r="I48" s="29"/>
      <c r="J48" s="25"/>
      <c r="K48" s="30"/>
      <c r="M48" s="31"/>
      <c r="N48" s="32"/>
      <c r="O48" s="4"/>
      <c r="P48" s="33"/>
      <c r="Q48" s="12"/>
      <c r="R48" s="12"/>
      <c r="S48" s="52">
        <f t="shared" si="1"/>
        <v>0</v>
      </c>
    </row>
    <row r="49" spans="1:19" s="11" customFormat="1" ht="17.25" hidden="1" customHeight="1" x14ac:dyDescent="0.25">
      <c r="A49" s="16"/>
      <c r="B49" s="5"/>
      <c r="C49" s="24"/>
      <c r="D49" s="25"/>
      <c r="E49" s="34"/>
      <c r="F49" s="27"/>
      <c r="G49" s="26"/>
      <c r="H49" s="25"/>
      <c r="I49" s="29"/>
      <c r="J49" s="25"/>
      <c r="K49" s="30"/>
      <c r="M49" s="31"/>
      <c r="N49" s="32"/>
      <c r="O49" s="4"/>
      <c r="P49" s="33"/>
      <c r="Q49" s="12"/>
      <c r="R49" s="12"/>
      <c r="S49" s="52">
        <f t="shared" si="1"/>
        <v>0</v>
      </c>
    </row>
    <row r="50" spans="1:19" s="11" customFormat="1" ht="17.25" hidden="1" customHeight="1" x14ac:dyDescent="0.25">
      <c r="A50" s="16">
        <v>18</v>
      </c>
      <c r="B50" s="5"/>
      <c r="C50" s="24"/>
      <c r="D50" s="25"/>
      <c r="E50" s="26"/>
      <c r="F50" s="27"/>
      <c r="G50" s="26"/>
      <c r="H50" s="25"/>
      <c r="I50" s="29"/>
      <c r="J50" s="25"/>
      <c r="K50" s="30"/>
      <c r="M50" s="31"/>
      <c r="N50" s="32"/>
      <c r="O50" s="4"/>
      <c r="P50" s="33"/>
      <c r="Q50" s="12"/>
      <c r="R50" s="12"/>
      <c r="S50" s="52">
        <f t="shared" si="1"/>
        <v>0</v>
      </c>
    </row>
    <row r="51" spans="1:19" s="11" customFormat="1" ht="17.25" hidden="1" customHeight="1" x14ac:dyDescent="0.25">
      <c r="A51" s="16"/>
      <c r="B51" s="5"/>
      <c r="C51" s="24"/>
      <c r="D51" s="25"/>
      <c r="E51" s="34"/>
      <c r="F51" s="27"/>
      <c r="G51" s="26"/>
      <c r="H51" s="25"/>
      <c r="I51" s="29"/>
      <c r="J51" s="25"/>
      <c r="K51" s="30"/>
      <c r="M51" s="31"/>
      <c r="N51" s="32"/>
      <c r="O51" s="36"/>
      <c r="P51" s="33"/>
      <c r="Q51" s="12"/>
      <c r="R51" s="12"/>
      <c r="S51" s="52">
        <f t="shared" si="1"/>
        <v>0</v>
      </c>
    </row>
    <row r="52" spans="1:19" s="11" customFormat="1" ht="15.75" hidden="1" x14ac:dyDescent="0.25">
      <c r="A52" s="16">
        <v>19</v>
      </c>
      <c r="B52" s="5"/>
      <c r="C52" s="12"/>
      <c r="D52" s="2"/>
      <c r="F52" s="2"/>
      <c r="G52" s="6"/>
      <c r="H52" s="12"/>
      <c r="I52" s="12"/>
      <c r="J52" s="2"/>
      <c r="K52" s="2"/>
      <c r="L52" s="2"/>
      <c r="M52" s="2"/>
      <c r="N52" s="12"/>
      <c r="O52" s="4"/>
      <c r="P52" s="33"/>
      <c r="Q52" s="12"/>
      <c r="R52" s="12"/>
      <c r="S52" s="52">
        <f t="shared" si="1"/>
        <v>0</v>
      </c>
    </row>
    <row r="53" spans="1:19" s="11" customFormat="1" ht="45.75" customHeight="1" x14ac:dyDescent="0.25">
      <c r="A53" s="16">
        <v>15</v>
      </c>
      <c r="B53" s="159" t="s">
        <v>75</v>
      </c>
      <c r="C53" s="159"/>
      <c r="D53" s="159"/>
      <c r="E53" s="159"/>
      <c r="F53" s="159"/>
      <c r="G53" s="159"/>
      <c r="H53" s="159"/>
      <c r="I53" s="159"/>
      <c r="J53" s="159"/>
      <c r="K53" s="159"/>
      <c r="L53" s="159"/>
      <c r="M53" s="159"/>
      <c r="N53" s="159"/>
      <c r="O53" s="8"/>
      <c r="P53" s="4"/>
      <c r="Q53" s="12"/>
      <c r="R53" s="12"/>
      <c r="S53" s="52"/>
    </row>
    <row r="54" spans="1:19" s="11" customFormat="1" ht="18.75" customHeight="1" x14ac:dyDescent="0.25">
      <c r="A54" s="16"/>
      <c r="B54" s="5"/>
      <c r="C54" s="12"/>
      <c r="D54" s="2"/>
      <c r="F54" s="2"/>
      <c r="G54" s="6"/>
      <c r="H54" s="12"/>
      <c r="I54" s="12"/>
      <c r="J54" s="2"/>
      <c r="K54" s="2"/>
      <c r="L54" s="2"/>
      <c r="M54" s="2"/>
      <c r="N54" s="12"/>
      <c r="O54" s="9">
        <v>7918</v>
      </c>
      <c r="P54" s="4">
        <v>2717</v>
      </c>
      <c r="Q54" s="12" t="s">
        <v>34</v>
      </c>
      <c r="R54" s="12" t="s">
        <v>25</v>
      </c>
      <c r="S54" s="52">
        <f>O54*P54/100</f>
        <v>215132.06</v>
      </c>
    </row>
    <row r="55" spans="1:19" s="11" customFormat="1" ht="81" customHeight="1" x14ac:dyDescent="0.25">
      <c r="A55" s="16">
        <v>16</v>
      </c>
      <c r="B55" s="159" t="s">
        <v>66</v>
      </c>
      <c r="C55" s="159"/>
      <c r="D55" s="159"/>
      <c r="E55" s="159"/>
      <c r="F55" s="159"/>
      <c r="G55" s="159"/>
      <c r="H55" s="159"/>
      <c r="I55" s="159"/>
      <c r="J55" s="159"/>
      <c r="K55" s="159"/>
      <c r="L55" s="159"/>
      <c r="M55" s="159"/>
      <c r="N55" s="159"/>
      <c r="O55" s="8"/>
      <c r="P55" s="4"/>
      <c r="Q55" s="12"/>
      <c r="R55" s="12"/>
      <c r="S55" s="52"/>
    </row>
    <row r="56" spans="1:19" s="11" customFormat="1" x14ac:dyDescent="0.25">
      <c r="A56" s="16"/>
      <c r="B56" s="5"/>
      <c r="C56" s="12"/>
      <c r="D56" s="2"/>
      <c r="F56" s="2"/>
      <c r="G56" s="6"/>
      <c r="H56" s="12"/>
      <c r="I56" s="12"/>
      <c r="J56" s="2"/>
      <c r="K56" s="2"/>
      <c r="L56" s="2"/>
      <c r="M56" s="2"/>
      <c r="N56" s="12"/>
      <c r="O56" s="9">
        <v>986</v>
      </c>
      <c r="P56" s="4">
        <v>902.93</v>
      </c>
      <c r="Q56" s="12" t="s">
        <v>56</v>
      </c>
      <c r="R56" s="12" t="s">
        <v>25</v>
      </c>
      <c r="S56" s="52">
        <f>O56*P56</f>
        <v>890288.98</v>
      </c>
    </row>
    <row r="57" spans="1:19" s="11" customFormat="1" ht="48" customHeight="1" x14ac:dyDescent="0.25">
      <c r="A57" s="16">
        <v>17</v>
      </c>
      <c r="B57" s="159" t="s">
        <v>69</v>
      </c>
      <c r="C57" s="159"/>
      <c r="D57" s="159"/>
      <c r="E57" s="159"/>
      <c r="F57" s="159"/>
      <c r="G57" s="159"/>
      <c r="H57" s="159"/>
      <c r="I57" s="159"/>
      <c r="J57" s="159"/>
      <c r="K57" s="159"/>
      <c r="L57" s="159"/>
      <c r="M57" s="159"/>
      <c r="N57" s="159"/>
      <c r="O57" s="8"/>
      <c r="P57" s="4"/>
      <c r="Q57" s="12"/>
      <c r="R57" s="12"/>
      <c r="S57" s="52"/>
    </row>
    <row r="58" spans="1:19" s="11" customFormat="1" x14ac:dyDescent="0.25">
      <c r="A58" s="16"/>
      <c r="B58" s="5"/>
      <c r="C58" s="12"/>
      <c r="D58" s="2"/>
      <c r="F58" s="2"/>
      <c r="G58" s="6"/>
      <c r="H58" s="12"/>
      <c r="I58" s="12"/>
      <c r="J58" s="2"/>
      <c r="K58" s="2"/>
      <c r="L58" s="2"/>
      <c r="M58" s="2"/>
      <c r="N58" s="12"/>
      <c r="O58" s="9">
        <v>1850</v>
      </c>
      <c r="P58" s="4">
        <v>1489.68</v>
      </c>
      <c r="Q58" s="12" t="s">
        <v>34</v>
      </c>
      <c r="R58" s="12" t="s">
        <v>25</v>
      </c>
      <c r="S58" s="52">
        <f>O58*P58/100</f>
        <v>27559.08</v>
      </c>
    </row>
    <row r="59" spans="1:19" s="11" customFormat="1" ht="54.75" customHeight="1" x14ac:dyDescent="0.25">
      <c r="A59" s="16">
        <v>18</v>
      </c>
      <c r="B59" s="162" t="s">
        <v>76</v>
      </c>
      <c r="C59" s="162"/>
      <c r="D59" s="162"/>
      <c r="E59" s="162"/>
      <c r="F59" s="162"/>
      <c r="G59" s="162"/>
      <c r="H59" s="162"/>
      <c r="I59" s="162"/>
      <c r="J59" s="162"/>
      <c r="K59" s="162"/>
      <c r="L59" s="162"/>
      <c r="M59" s="162"/>
      <c r="N59" s="162"/>
      <c r="O59" s="9"/>
      <c r="P59" s="4"/>
      <c r="Q59" s="12"/>
      <c r="R59" s="12"/>
      <c r="S59" s="52"/>
    </row>
    <row r="60" spans="1:19" s="11" customFormat="1" x14ac:dyDescent="0.25">
      <c r="A60" s="16"/>
      <c r="B60" s="5"/>
      <c r="C60" s="12"/>
      <c r="D60" s="2"/>
      <c r="F60" s="2"/>
      <c r="G60" s="6"/>
      <c r="H60" s="12"/>
      <c r="I60" s="12"/>
      <c r="J60" s="2"/>
      <c r="K60" s="2"/>
      <c r="L60" s="2"/>
      <c r="M60" s="2"/>
      <c r="N60" s="12"/>
      <c r="O60" s="9">
        <v>185</v>
      </c>
      <c r="P60" s="4">
        <v>3502.38</v>
      </c>
      <c r="Q60" s="12" t="s">
        <v>34</v>
      </c>
      <c r="R60" s="12" t="s">
        <v>25</v>
      </c>
      <c r="S60" s="52">
        <f>P60*O60/100</f>
        <v>6479.4030000000002</v>
      </c>
    </row>
    <row r="61" spans="1:19" s="80" customFormat="1" x14ac:dyDescent="0.25">
      <c r="A61" s="16"/>
      <c r="B61" s="5"/>
      <c r="C61" s="81"/>
      <c r="D61" s="2"/>
      <c r="F61" s="2"/>
      <c r="G61" s="6"/>
      <c r="H61" s="81"/>
      <c r="I61" s="81"/>
      <c r="J61" s="2"/>
      <c r="K61" s="2"/>
      <c r="L61" s="2"/>
      <c r="M61" s="2"/>
      <c r="N61" s="81"/>
      <c r="O61" s="9"/>
      <c r="P61" s="4"/>
      <c r="Q61" s="81"/>
      <c r="R61" s="81"/>
      <c r="S61" s="52"/>
    </row>
    <row r="62" spans="1:19" s="11" customFormat="1" ht="33" customHeight="1" x14ac:dyDescent="0.25">
      <c r="A62" s="16">
        <v>19</v>
      </c>
      <c r="B62" s="159" t="s">
        <v>77</v>
      </c>
      <c r="C62" s="159"/>
      <c r="D62" s="159"/>
      <c r="E62" s="159"/>
      <c r="F62" s="159"/>
      <c r="G62" s="159"/>
      <c r="H62" s="159"/>
      <c r="I62" s="159"/>
      <c r="J62" s="159"/>
      <c r="K62" s="159"/>
      <c r="L62" s="159"/>
      <c r="M62" s="159"/>
      <c r="N62" s="159"/>
      <c r="O62" s="8"/>
      <c r="P62" s="4"/>
      <c r="Q62" s="12"/>
      <c r="R62" s="12"/>
      <c r="S62" s="52"/>
    </row>
    <row r="63" spans="1:19" s="11" customFormat="1" ht="25.5" customHeight="1" x14ac:dyDescent="0.25">
      <c r="A63" s="16"/>
      <c r="B63" s="5"/>
      <c r="C63" s="12"/>
      <c r="D63" s="2"/>
      <c r="F63" s="2"/>
      <c r="G63" s="6"/>
      <c r="H63" s="12"/>
      <c r="I63" s="12"/>
      <c r="J63" s="2"/>
      <c r="K63" s="2"/>
      <c r="L63" s="2"/>
      <c r="M63" s="2"/>
      <c r="N63" s="12"/>
      <c r="O63" s="9">
        <v>4536</v>
      </c>
      <c r="P63" s="4">
        <v>1287.4000000000001</v>
      </c>
      <c r="Q63" s="12" t="s">
        <v>56</v>
      </c>
      <c r="R63" s="12" t="s">
        <v>25</v>
      </c>
      <c r="S63" s="52">
        <f>P63*O63/100</f>
        <v>58396.464000000007</v>
      </c>
    </row>
    <row r="64" spans="1:19" s="11" customFormat="1" ht="19.5" customHeight="1" x14ac:dyDescent="0.25">
      <c r="A64" s="16">
        <v>20</v>
      </c>
      <c r="B64" s="159" t="s">
        <v>78</v>
      </c>
      <c r="C64" s="159"/>
      <c r="D64" s="159"/>
      <c r="E64" s="159"/>
      <c r="F64" s="159"/>
      <c r="G64" s="159"/>
      <c r="H64" s="159"/>
      <c r="I64" s="159"/>
      <c r="J64" s="159"/>
      <c r="K64" s="159"/>
      <c r="L64" s="159"/>
      <c r="M64" s="159"/>
      <c r="N64" s="159"/>
      <c r="O64" s="9"/>
      <c r="P64" s="4"/>
      <c r="Q64" s="12"/>
      <c r="R64" s="12"/>
      <c r="S64" s="52"/>
    </row>
    <row r="65" spans="1:23" s="11" customFormat="1" ht="18" customHeight="1" x14ac:dyDescent="0.25">
      <c r="A65" s="16"/>
      <c r="B65" s="38"/>
      <c r="C65" s="38"/>
      <c r="D65" s="38"/>
      <c r="E65" s="38"/>
      <c r="F65" s="38"/>
      <c r="G65" s="38"/>
      <c r="H65" s="38"/>
      <c r="I65" s="38"/>
      <c r="J65" s="38"/>
      <c r="K65" s="38"/>
      <c r="L65" s="38"/>
      <c r="M65" s="38"/>
      <c r="N65" s="38"/>
      <c r="O65" s="9">
        <f>O63</f>
        <v>4536</v>
      </c>
      <c r="P65" s="4">
        <v>859.9</v>
      </c>
      <c r="Q65" s="12" t="s">
        <v>34</v>
      </c>
      <c r="R65" s="12"/>
      <c r="S65" s="140">
        <f>P65*O65/100</f>
        <v>39005.063999999998</v>
      </c>
    </row>
    <row r="66" spans="1:23" s="11" customFormat="1" x14ac:dyDescent="0.25">
      <c r="A66" s="16"/>
      <c r="B66" s="5"/>
      <c r="C66" s="12"/>
      <c r="D66" s="2"/>
      <c r="F66" s="2"/>
      <c r="G66" s="6"/>
      <c r="H66" s="12"/>
      <c r="I66" s="12"/>
      <c r="J66" s="2"/>
      <c r="K66" s="2"/>
      <c r="L66" s="2"/>
      <c r="M66" s="2"/>
      <c r="N66" s="12"/>
      <c r="O66" s="9"/>
      <c r="P66" s="4"/>
      <c r="Q66" s="12" t="s">
        <v>46</v>
      </c>
      <c r="R66" s="12" t="s">
        <v>25</v>
      </c>
      <c r="S66" s="54">
        <f>SUM(S18:S65)</f>
        <v>9533257.7941000015</v>
      </c>
    </row>
    <row r="67" spans="1:23" ht="20.25" customHeight="1" x14ac:dyDescent="0.25">
      <c r="A67" s="168" t="s">
        <v>156</v>
      </c>
      <c r="B67" s="168"/>
      <c r="C67" s="168"/>
      <c r="D67" s="168"/>
      <c r="E67" s="168"/>
      <c r="F67" s="168"/>
      <c r="G67" s="168"/>
      <c r="H67" s="168"/>
      <c r="I67" s="168"/>
      <c r="J67" s="168"/>
      <c r="K67" s="168"/>
      <c r="L67" s="168"/>
      <c r="M67" s="168"/>
      <c r="N67" s="168"/>
      <c r="O67" s="168"/>
      <c r="P67" s="168"/>
      <c r="Q67" s="168"/>
      <c r="R67" s="168"/>
      <c r="S67" s="1"/>
    </row>
    <row r="68" spans="1:23" s="11" customFormat="1" ht="63.75" customHeight="1" x14ac:dyDescent="0.25">
      <c r="A68" s="16">
        <v>1</v>
      </c>
      <c r="B68" s="159" t="s">
        <v>157</v>
      </c>
      <c r="C68" s="159"/>
      <c r="D68" s="159"/>
      <c r="E68" s="159"/>
      <c r="F68" s="159"/>
      <c r="G68" s="159"/>
      <c r="H68" s="159"/>
      <c r="I68" s="159"/>
      <c r="J68" s="159"/>
      <c r="K68" s="159"/>
      <c r="L68" s="159"/>
      <c r="M68" s="159"/>
      <c r="N68" s="159"/>
      <c r="O68" s="8"/>
      <c r="P68" s="4"/>
      <c r="Q68" s="12"/>
      <c r="R68" s="12"/>
      <c r="S68" s="52"/>
    </row>
    <row r="69" spans="1:23" s="11" customFormat="1" ht="25.5" customHeight="1" x14ac:dyDescent="0.25">
      <c r="A69" s="16"/>
      <c r="B69" s="5"/>
      <c r="C69" s="12"/>
      <c r="D69" s="2"/>
      <c r="F69" s="2"/>
      <c r="G69" s="6"/>
      <c r="H69" s="12"/>
      <c r="I69" s="12"/>
      <c r="J69" s="2"/>
      <c r="K69" s="2"/>
      <c r="L69" s="2"/>
      <c r="M69" s="2"/>
      <c r="N69" s="12"/>
      <c r="O69" s="9">
        <v>2805</v>
      </c>
      <c r="P69" s="4"/>
      <c r="Q69" s="12" t="s">
        <v>56</v>
      </c>
      <c r="R69" s="12" t="s">
        <v>25</v>
      </c>
      <c r="S69" s="123"/>
      <c r="W69" s="129"/>
    </row>
    <row r="70" spans="1:23" s="11" customFormat="1" ht="48.75" customHeight="1" x14ac:dyDescent="0.25">
      <c r="A70" s="16">
        <v>2</v>
      </c>
      <c r="B70" s="159" t="s">
        <v>59</v>
      </c>
      <c r="C70" s="159"/>
      <c r="D70" s="159"/>
      <c r="E70" s="159"/>
      <c r="F70" s="159"/>
      <c r="G70" s="159"/>
      <c r="H70" s="159"/>
      <c r="I70" s="159"/>
      <c r="J70" s="159"/>
      <c r="K70" s="159"/>
      <c r="L70" s="159"/>
      <c r="M70" s="159"/>
      <c r="N70" s="159"/>
      <c r="O70" s="8"/>
      <c r="P70" s="4"/>
      <c r="Q70" s="12"/>
      <c r="R70" s="12"/>
      <c r="S70" s="141"/>
    </row>
    <row r="71" spans="1:23" s="11" customFormat="1" ht="18.75" customHeight="1" x14ac:dyDescent="0.25">
      <c r="A71" s="16"/>
      <c r="B71" s="5"/>
      <c r="C71" s="12"/>
      <c r="D71" s="2"/>
      <c r="F71" s="2"/>
      <c r="G71" s="6"/>
      <c r="H71" s="12"/>
      <c r="I71" s="12"/>
      <c r="J71" s="2"/>
      <c r="K71" s="2"/>
      <c r="L71" s="2"/>
      <c r="M71" s="2"/>
      <c r="N71" s="12"/>
      <c r="O71" s="9">
        <v>3370</v>
      </c>
      <c r="P71" s="4"/>
      <c r="Q71" s="12" t="s">
        <v>56</v>
      </c>
      <c r="R71" s="12" t="s">
        <v>25</v>
      </c>
      <c r="S71" s="140"/>
    </row>
    <row r="72" spans="1:23" s="116" customFormat="1" ht="21" customHeight="1" x14ac:dyDescent="0.25">
      <c r="A72" s="16"/>
      <c r="B72" s="5"/>
      <c r="C72" s="120"/>
      <c r="D72" s="2"/>
      <c r="F72" s="2"/>
      <c r="G72" s="6"/>
      <c r="H72" s="120"/>
      <c r="I72" s="120"/>
      <c r="J72" s="2"/>
      <c r="K72" s="2"/>
      <c r="L72" s="2"/>
      <c r="M72" s="2"/>
      <c r="N72" s="120"/>
      <c r="O72" s="9"/>
      <c r="P72" s="4"/>
      <c r="Q72" s="120"/>
      <c r="R72" s="120"/>
      <c r="S72" s="52"/>
    </row>
    <row r="73" spans="1:23" s="120" customFormat="1" ht="12.75" customHeight="1" x14ac:dyDescent="0.25">
      <c r="A73" s="16"/>
      <c r="B73" s="163" t="s">
        <v>47</v>
      </c>
      <c r="C73" s="163"/>
      <c r="D73" s="163"/>
      <c r="E73" s="163"/>
      <c r="F73" s="163"/>
      <c r="G73" s="163"/>
      <c r="H73" s="163"/>
      <c r="I73" s="163"/>
      <c r="J73" s="163"/>
      <c r="K73" s="163"/>
      <c r="L73" s="163"/>
      <c r="M73" s="163"/>
      <c r="N73" s="163"/>
      <c r="O73" s="163"/>
      <c r="P73" s="163"/>
      <c r="Q73" s="163"/>
      <c r="R73" s="163"/>
      <c r="S73" s="163"/>
    </row>
    <row r="74" spans="1:23" s="120" customFormat="1" ht="16.5" customHeight="1" x14ac:dyDescent="0.25">
      <c r="A74" s="16"/>
      <c r="B74" s="164" t="s">
        <v>48</v>
      </c>
      <c r="C74" s="164"/>
      <c r="D74" s="164"/>
      <c r="E74" s="164"/>
      <c r="F74" s="164"/>
      <c r="G74" s="164"/>
      <c r="H74" s="164"/>
      <c r="I74" s="164"/>
      <c r="J74" s="164"/>
      <c r="K74" s="164"/>
      <c r="L74" s="164"/>
      <c r="M74" s="164"/>
      <c r="N74" s="164"/>
      <c r="O74" s="164"/>
      <c r="P74" s="164"/>
      <c r="Q74" s="164"/>
      <c r="R74" s="164"/>
      <c r="S74" s="164"/>
    </row>
    <row r="75" spans="1:23" s="116" customFormat="1" ht="17.25" customHeight="1" x14ac:dyDescent="0.25">
      <c r="A75" s="16"/>
      <c r="B75" s="41" t="s">
        <v>49</v>
      </c>
      <c r="C75" s="120"/>
      <c r="D75" s="2"/>
      <c r="F75" s="2"/>
      <c r="G75" s="6"/>
      <c r="H75" s="120"/>
      <c r="I75" s="120"/>
      <c r="J75" s="2"/>
      <c r="K75" s="2"/>
      <c r="L75" s="2"/>
      <c r="M75" s="2"/>
      <c r="N75" s="120"/>
      <c r="O75" s="9"/>
      <c r="P75" s="4"/>
      <c r="Q75" s="120"/>
      <c r="R75" s="120"/>
      <c r="S75" s="7"/>
    </row>
    <row r="76" spans="1:23" ht="33" customHeight="1" x14ac:dyDescent="0.25">
      <c r="A76" s="16"/>
      <c r="B76" s="48" t="s">
        <v>50</v>
      </c>
      <c r="C76" s="120"/>
      <c r="E76" s="165" t="s">
        <v>51</v>
      </c>
      <c r="F76" s="165"/>
      <c r="G76" s="165"/>
      <c r="H76" s="165"/>
      <c r="I76" s="165"/>
      <c r="J76" s="165"/>
      <c r="K76" s="165"/>
      <c r="L76" s="165"/>
      <c r="M76" s="165"/>
      <c r="N76" s="165"/>
      <c r="O76" s="165"/>
      <c r="P76" s="165"/>
      <c r="Q76" s="165"/>
      <c r="R76" s="165"/>
      <c r="S76" s="165"/>
    </row>
    <row r="77" spans="1:23" ht="15.75" x14ac:dyDescent="0.25">
      <c r="A77" s="16"/>
      <c r="B77" s="48"/>
      <c r="C77" s="120"/>
      <c r="E77" s="117"/>
      <c r="F77" s="117"/>
      <c r="G77" s="117"/>
      <c r="H77" s="117"/>
      <c r="I77" s="117"/>
      <c r="J77" s="117"/>
      <c r="K77" s="117"/>
      <c r="L77" s="117"/>
      <c r="M77" s="117"/>
      <c r="N77" s="117"/>
      <c r="O77" s="117"/>
      <c r="P77" s="117"/>
      <c r="Q77" s="117"/>
      <c r="R77" s="117"/>
      <c r="S77" s="117"/>
    </row>
    <row r="78" spans="1:23" ht="15.75" x14ac:dyDescent="0.25">
      <c r="A78" s="16"/>
      <c r="B78" s="48"/>
      <c r="C78" s="120"/>
      <c r="E78" s="117"/>
      <c r="F78" s="117"/>
      <c r="G78" s="117"/>
      <c r="H78" s="117"/>
      <c r="I78" s="117"/>
      <c r="J78" s="117"/>
      <c r="K78" s="117"/>
      <c r="L78" s="117"/>
      <c r="M78" s="117"/>
      <c r="N78" s="117"/>
      <c r="O78" s="117"/>
      <c r="P78" s="117"/>
      <c r="Q78" s="117"/>
      <c r="R78" s="117"/>
      <c r="S78" s="117"/>
    </row>
    <row r="79" spans="1:23" x14ac:dyDescent="0.25">
      <c r="A79" s="120"/>
      <c r="B79" s="49" t="s">
        <v>52</v>
      </c>
      <c r="C79" s="120"/>
      <c r="E79" s="120"/>
      <c r="G79" s="120"/>
      <c r="H79" s="120"/>
      <c r="I79" s="120"/>
      <c r="N79" s="120"/>
      <c r="O79" s="79"/>
      <c r="P79" s="120"/>
      <c r="S79" s="3"/>
    </row>
    <row r="80" spans="1:23" x14ac:dyDescent="0.25">
      <c r="A80" s="120"/>
      <c r="C80" s="120"/>
      <c r="E80" s="120"/>
      <c r="G80" s="120"/>
      <c r="H80" s="120"/>
      <c r="I80" s="120"/>
      <c r="N80" s="120"/>
      <c r="O80" s="79"/>
      <c r="P80" s="120"/>
      <c r="S80" s="3"/>
    </row>
    <row r="81" spans="1:19" x14ac:dyDescent="0.25">
      <c r="A81" s="120"/>
      <c r="B81" s="1"/>
      <c r="C81" s="120"/>
      <c r="E81" s="120"/>
      <c r="G81" s="120"/>
      <c r="H81" s="120"/>
      <c r="I81" s="120"/>
      <c r="N81" s="120"/>
      <c r="O81" s="79"/>
      <c r="P81" s="120"/>
      <c r="S81" s="3"/>
    </row>
    <row r="83" spans="1:19" x14ac:dyDescent="0.25">
      <c r="B83" s="1"/>
    </row>
  </sheetData>
  <mergeCells count="32">
    <mergeCell ref="B73:S73"/>
    <mergeCell ref="B74:S74"/>
    <mergeCell ref="E76:S76"/>
    <mergeCell ref="B55:N55"/>
    <mergeCell ref="B57:N57"/>
    <mergeCell ref="B59:N59"/>
    <mergeCell ref="B62:N62"/>
    <mergeCell ref="B64:N64"/>
    <mergeCell ref="B53:N53"/>
    <mergeCell ref="B29:N29"/>
    <mergeCell ref="B31:N31"/>
    <mergeCell ref="B33:N33"/>
    <mergeCell ref="B70:N70"/>
    <mergeCell ref="B36:N36"/>
    <mergeCell ref="B38:N38"/>
    <mergeCell ref="B40:N40"/>
    <mergeCell ref="B42:N42"/>
    <mergeCell ref="B44:N44"/>
    <mergeCell ref="B68:N68"/>
    <mergeCell ref="A67:R67"/>
    <mergeCell ref="B27:N27"/>
    <mergeCell ref="A1:S1"/>
    <mergeCell ref="A2:S2"/>
    <mergeCell ref="A3:J3"/>
    <mergeCell ref="B4:N4"/>
    <mergeCell ref="R4:S4"/>
    <mergeCell ref="B5:N5"/>
    <mergeCell ref="K7:L7"/>
    <mergeCell ref="B19:N19"/>
    <mergeCell ref="B21:N21"/>
    <mergeCell ref="B23:N23"/>
    <mergeCell ref="B25:N25"/>
  </mergeCells>
  <pageMargins left="0.25" right="0.25" top="0.33" bottom="0.55000000000000004" header="0.3" footer="0.3"/>
  <pageSetup paperSize="9" fitToHeight="4" orientation="portrait" horizontalDpi="200" verticalDpi="200" r:id="rId1"/>
  <headerFooter>
    <oddFooter>Page &amp;P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36"/>
  <sheetViews>
    <sheetView view="pageBreakPreview" topLeftCell="A69" zoomScale="172" zoomScaleNormal="142" zoomScaleSheetLayoutView="172" workbookViewId="0">
      <selection activeCell="B102" sqref="B102:N102"/>
    </sheetView>
  </sheetViews>
  <sheetFormatPr defaultRowHeight="15" x14ac:dyDescent="0.25"/>
  <cols>
    <col min="1" max="1" width="4.85546875" style="137" customWidth="1"/>
    <col min="2" max="2" width="10.28515625" style="5" customWidth="1"/>
    <col min="3" max="3" width="3.5703125" style="137" customWidth="1"/>
    <col min="4" max="4" width="1.7109375" style="2" customWidth="1"/>
    <col min="5" max="5" width="7.28515625" style="137" customWidth="1"/>
    <col min="6" max="6" width="1.7109375" style="2" customWidth="1"/>
    <col min="7" max="7" width="7" style="137" customWidth="1"/>
    <col min="8" max="8" width="2" style="137" customWidth="1"/>
    <col min="9" max="9" width="6.140625" style="137" customWidth="1"/>
    <col min="10" max="10" width="1.85546875" style="2" customWidth="1"/>
    <col min="11" max="11" width="2.42578125" style="2" customWidth="1"/>
    <col min="12" max="12" width="3.5703125" style="2" customWidth="1"/>
    <col min="13" max="13" width="1.7109375" style="2" customWidth="1"/>
    <col min="14" max="14" width="12.5703125" style="137" customWidth="1"/>
    <col min="15" max="15" width="7.28515625" style="79" bestFit="1" customWidth="1"/>
    <col min="16" max="16" width="9.140625" style="137" bestFit="1" customWidth="1"/>
    <col min="17" max="17" width="6.5703125" style="2" bestFit="1" customWidth="1"/>
    <col min="18" max="18" width="3.7109375" style="2" customWidth="1"/>
    <col min="19" max="19" width="8.42578125" style="105" customWidth="1"/>
    <col min="20" max="16384" width="9.140625" style="1"/>
  </cols>
  <sheetData>
    <row r="1" spans="1:19" ht="30.75" customHeight="1" x14ac:dyDescent="0.25">
      <c r="A1" s="151" t="s">
        <v>9</v>
      </c>
      <c r="B1" s="151"/>
      <c r="C1" s="151"/>
      <c r="D1" s="151"/>
      <c r="E1" s="151"/>
      <c r="F1" s="151"/>
      <c r="G1" s="151"/>
      <c r="H1" s="151"/>
      <c r="I1" s="151"/>
      <c r="J1" s="151"/>
      <c r="K1" s="151"/>
      <c r="L1" s="151"/>
      <c r="M1" s="151"/>
      <c r="N1" s="151"/>
      <c r="O1" s="151"/>
      <c r="P1" s="151"/>
      <c r="Q1" s="151"/>
      <c r="R1" s="151"/>
      <c r="S1" s="151"/>
    </row>
    <row r="2" spans="1:19" ht="42.75" customHeight="1" x14ac:dyDescent="0.25">
      <c r="A2" s="152" t="s">
        <v>8</v>
      </c>
      <c r="B2" s="152"/>
      <c r="C2" s="152"/>
      <c r="D2" s="152"/>
      <c r="E2" s="152"/>
      <c r="F2" s="152"/>
      <c r="G2" s="152"/>
      <c r="H2" s="152"/>
      <c r="I2" s="152"/>
      <c r="J2" s="152"/>
      <c r="K2" s="152"/>
      <c r="L2" s="152"/>
      <c r="M2" s="152"/>
      <c r="N2" s="152"/>
      <c r="O2" s="152"/>
      <c r="P2" s="152"/>
      <c r="Q2" s="152"/>
      <c r="R2" s="152"/>
      <c r="S2" s="152"/>
    </row>
    <row r="3" spans="1:19" ht="15.75" customHeight="1" thickBot="1" x14ac:dyDescent="0.3">
      <c r="A3" s="184" t="s">
        <v>79</v>
      </c>
      <c r="B3" s="184"/>
      <c r="C3" s="184"/>
      <c r="D3" s="184"/>
      <c r="E3" s="184"/>
      <c r="F3" s="184"/>
      <c r="G3" s="184"/>
      <c r="H3" s="184"/>
      <c r="I3" s="184"/>
      <c r="J3" s="184"/>
      <c r="K3" s="184"/>
      <c r="L3" s="184"/>
      <c r="M3" s="184"/>
      <c r="N3" s="184"/>
      <c r="O3" s="184"/>
      <c r="P3" s="184"/>
      <c r="Q3" s="17"/>
      <c r="R3" s="17"/>
      <c r="S3" s="103"/>
    </row>
    <row r="4" spans="1:19" s="131" customFormat="1" ht="17.25" customHeight="1" thickBot="1" x14ac:dyDescent="0.3">
      <c r="A4" s="56" t="s">
        <v>11</v>
      </c>
      <c r="B4" s="185" t="s">
        <v>12</v>
      </c>
      <c r="C4" s="186"/>
      <c r="D4" s="186"/>
      <c r="E4" s="186"/>
      <c r="F4" s="186"/>
      <c r="G4" s="186"/>
      <c r="H4" s="186"/>
      <c r="I4" s="186"/>
      <c r="J4" s="186"/>
      <c r="K4" s="186"/>
      <c r="L4" s="186"/>
      <c r="M4" s="186"/>
      <c r="N4" s="187"/>
      <c r="O4" s="57" t="s">
        <v>13</v>
      </c>
      <c r="P4" s="56" t="s">
        <v>14</v>
      </c>
      <c r="Q4" s="56" t="s">
        <v>15</v>
      </c>
      <c r="R4" s="157" t="s">
        <v>16</v>
      </c>
      <c r="S4" s="158"/>
    </row>
    <row r="5" spans="1:19" s="137" customFormat="1" ht="87.75" customHeight="1" x14ac:dyDescent="0.25">
      <c r="A5" s="16">
        <v>1</v>
      </c>
      <c r="B5" s="150" t="s">
        <v>80</v>
      </c>
      <c r="C5" s="150"/>
      <c r="D5" s="150"/>
      <c r="E5" s="150"/>
      <c r="F5" s="150"/>
      <c r="G5" s="150"/>
      <c r="H5" s="150"/>
      <c r="I5" s="150"/>
      <c r="J5" s="150"/>
      <c r="K5" s="150"/>
      <c r="L5" s="150"/>
      <c r="M5" s="150"/>
      <c r="N5" s="150"/>
      <c r="O5" s="22"/>
      <c r="Q5" s="2"/>
      <c r="R5" s="2"/>
      <c r="S5" s="105"/>
    </row>
    <row r="6" spans="1:19" s="137" customFormat="1" ht="16.5" hidden="1" customHeight="1" x14ac:dyDescent="0.25">
      <c r="A6" s="16"/>
      <c r="B6" s="58"/>
      <c r="C6" s="59">
        <v>2</v>
      </c>
      <c r="D6" s="60" t="s">
        <v>18</v>
      </c>
      <c r="E6" s="61">
        <v>25.75</v>
      </c>
      <c r="F6" s="62" t="s">
        <v>18</v>
      </c>
      <c r="G6" s="63">
        <v>0.375</v>
      </c>
      <c r="H6" s="60" t="s">
        <v>18</v>
      </c>
      <c r="I6" s="64">
        <v>0.25</v>
      </c>
      <c r="J6" s="60"/>
      <c r="K6" s="134"/>
      <c r="M6" s="66">
        <f>I6*G6*E6*C6</f>
        <v>4.828125</v>
      </c>
      <c r="N6" s="67" t="s">
        <v>19</v>
      </c>
      <c r="O6" s="4">
        <v>4.82</v>
      </c>
      <c r="P6" s="33" t="s">
        <v>20</v>
      </c>
      <c r="Q6" s="2"/>
      <c r="R6" s="2"/>
      <c r="S6" s="105"/>
    </row>
    <row r="7" spans="1:19" s="137" customFormat="1" ht="16.5" hidden="1" customHeight="1" x14ac:dyDescent="0.25">
      <c r="A7" s="16"/>
      <c r="B7" s="58"/>
      <c r="C7" s="59">
        <v>1</v>
      </c>
      <c r="D7" s="62" t="s">
        <v>21</v>
      </c>
      <c r="E7" s="68">
        <v>100</v>
      </c>
      <c r="F7" s="62" t="s">
        <v>22</v>
      </c>
      <c r="G7" s="68">
        <v>50</v>
      </c>
      <c r="H7" s="60" t="s">
        <v>23</v>
      </c>
      <c r="I7" s="137">
        <v>0.375</v>
      </c>
      <c r="J7" s="137" t="s">
        <v>18</v>
      </c>
      <c r="K7" s="183">
        <v>0.25</v>
      </c>
      <c r="L7" s="183"/>
      <c r="M7" s="66"/>
      <c r="N7" s="67" t="s">
        <v>19</v>
      </c>
      <c r="O7" s="4">
        <f>(E7+G7)*I7*K7</f>
        <v>14.0625</v>
      </c>
      <c r="P7" s="33" t="s">
        <v>20</v>
      </c>
      <c r="Q7" s="2"/>
      <c r="R7" s="2"/>
      <c r="S7" s="105"/>
    </row>
    <row r="8" spans="1:19" s="137" customFormat="1" ht="16.5" hidden="1" customHeight="1" x14ac:dyDescent="0.25">
      <c r="A8" s="16"/>
      <c r="B8" s="69"/>
      <c r="C8" s="59">
        <v>2</v>
      </c>
      <c r="D8" s="60" t="s">
        <v>18</v>
      </c>
      <c r="E8" s="68">
        <v>41</v>
      </c>
      <c r="F8" s="62" t="s">
        <v>18</v>
      </c>
      <c r="G8" s="63">
        <v>0.375</v>
      </c>
      <c r="H8" s="60" t="s">
        <v>18</v>
      </c>
      <c r="I8" s="64">
        <v>0.25</v>
      </c>
      <c r="J8" s="60"/>
      <c r="K8" s="134"/>
      <c r="M8" s="66">
        <f t="shared" ref="M8:M16" si="0">I8*G8*E8*C8</f>
        <v>7.6875</v>
      </c>
      <c r="N8" s="67" t="s">
        <v>19</v>
      </c>
      <c r="O8" s="4">
        <v>7.68</v>
      </c>
      <c r="P8" s="33" t="s">
        <v>20</v>
      </c>
      <c r="Q8" s="2"/>
      <c r="R8" s="2"/>
      <c r="S8" s="105"/>
    </row>
    <row r="9" spans="1:19" s="137" customFormat="1" ht="16.5" hidden="1" customHeight="1" x14ac:dyDescent="0.25">
      <c r="A9" s="16"/>
      <c r="B9" s="69"/>
      <c r="C9" s="59">
        <v>1</v>
      </c>
      <c r="D9" s="60" t="s">
        <v>18</v>
      </c>
      <c r="E9" s="68">
        <v>50</v>
      </c>
      <c r="F9" s="62" t="s">
        <v>18</v>
      </c>
      <c r="G9" s="63">
        <v>0.375</v>
      </c>
      <c r="H9" s="60" t="s">
        <v>18</v>
      </c>
      <c r="I9" s="64">
        <v>0.25</v>
      </c>
      <c r="J9" s="60"/>
      <c r="K9" s="134"/>
      <c r="M9" s="66">
        <f t="shared" si="0"/>
        <v>4.6875</v>
      </c>
      <c r="N9" s="67" t="s">
        <v>19</v>
      </c>
      <c r="O9" s="4">
        <v>4.68</v>
      </c>
      <c r="P9" s="33" t="s">
        <v>20</v>
      </c>
      <c r="Q9" s="2"/>
      <c r="R9" s="2"/>
      <c r="S9" s="105"/>
    </row>
    <row r="10" spans="1:19" s="137" customFormat="1" ht="16.5" hidden="1" customHeight="1" x14ac:dyDescent="0.25">
      <c r="A10" s="16"/>
      <c r="B10" s="69"/>
      <c r="C10" s="59">
        <v>2</v>
      </c>
      <c r="D10" s="60" t="s">
        <v>18</v>
      </c>
      <c r="E10" s="68">
        <v>85</v>
      </c>
      <c r="F10" s="62" t="s">
        <v>18</v>
      </c>
      <c r="G10" s="63">
        <v>0.375</v>
      </c>
      <c r="H10" s="60" t="s">
        <v>18</v>
      </c>
      <c r="I10" s="64">
        <v>0.25</v>
      </c>
      <c r="J10" s="60"/>
      <c r="K10" s="134"/>
      <c r="M10" s="66">
        <f t="shared" si="0"/>
        <v>15.9375</v>
      </c>
      <c r="N10" s="67" t="s">
        <v>19</v>
      </c>
      <c r="O10" s="4">
        <v>15.93</v>
      </c>
      <c r="P10" s="33" t="s">
        <v>20</v>
      </c>
      <c r="Q10" s="2"/>
      <c r="R10" s="2"/>
      <c r="S10" s="105"/>
    </row>
    <row r="11" spans="1:19" s="137" customFormat="1" ht="16.5" hidden="1" customHeight="1" x14ac:dyDescent="0.25">
      <c r="A11" s="16"/>
      <c r="B11" s="69"/>
      <c r="C11" s="59">
        <v>2</v>
      </c>
      <c r="D11" s="60" t="s">
        <v>18</v>
      </c>
      <c r="E11" s="68">
        <v>49</v>
      </c>
      <c r="F11" s="62" t="s">
        <v>18</v>
      </c>
      <c r="G11" s="63">
        <v>0.375</v>
      </c>
      <c r="H11" s="60" t="s">
        <v>18</v>
      </c>
      <c r="I11" s="64">
        <v>0.5</v>
      </c>
      <c r="J11" s="60"/>
      <c r="K11" s="134"/>
      <c r="M11" s="66">
        <f t="shared" si="0"/>
        <v>18.375</v>
      </c>
      <c r="N11" s="67" t="s">
        <v>19</v>
      </c>
      <c r="O11" s="4">
        <v>18.37</v>
      </c>
      <c r="P11" s="33" t="s">
        <v>20</v>
      </c>
      <c r="Q11" s="2"/>
      <c r="R11" s="2"/>
      <c r="S11" s="105"/>
    </row>
    <row r="12" spans="1:19" s="137" customFormat="1" ht="16.5" hidden="1" customHeight="1" x14ac:dyDescent="0.25">
      <c r="A12" s="16"/>
      <c r="B12" s="69"/>
      <c r="C12" s="59">
        <v>2</v>
      </c>
      <c r="D12" s="60" t="s">
        <v>18</v>
      </c>
      <c r="E12" s="61">
        <v>20.75</v>
      </c>
      <c r="F12" s="62" t="s">
        <v>18</v>
      </c>
      <c r="G12" s="63">
        <v>0.75</v>
      </c>
      <c r="H12" s="60" t="s">
        <v>18</v>
      </c>
      <c r="I12" s="64">
        <v>0.75</v>
      </c>
      <c r="J12" s="60"/>
      <c r="K12" s="134"/>
      <c r="M12" s="66">
        <f t="shared" si="0"/>
        <v>23.34375</v>
      </c>
      <c r="N12" s="67" t="s">
        <v>19</v>
      </c>
      <c r="O12" s="4">
        <f>C12*E12*G12*I12</f>
        <v>23.34375</v>
      </c>
      <c r="P12" s="33" t="s">
        <v>20</v>
      </c>
      <c r="Q12" s="2"/>
      <c r="R12" s="2"/>
      <c r="S12" s="105"/>
    </row>
    <row r="13" spans="1:19" s="137" customFormat="1" ht="16.5" hidden="1" customHeight="1" x14ac:dyDescent="0.25">
      <c r="A13" s="16"/>
      <c r="B13" s="69"/>
      <c r="C13" s="59">
        <v>1</v>
      </c>
      <c r="D13" s="60" t="s">
        <v>18</v>
      </c>
      <c r="E13" s="61">
        <v>17.5</v>
      </c>
      <c r="F13" s="62" t="s">
        <v>18</v>
      </c>
      <c r="G13" s="63">
        <v>0.375</v>
      </c>
      <c r="H13" s="60" t="s">
        <v>18</v>
      </c>
      <c r="I13" s="64">
        <v>0.5</v>
      </c>
      <c r="J13" s="60"/>
      <c r="K13" s="134"/>
      <c r="M13" s="66">
        <f t="shared" si="0"/>
        <v>3.28125</v>
      </c>
      <c r="N13" s="67" t="s">
        <v>19</v>
      </c>
      <c r="O13" s="4">
        <f>C13*E13*G13*I13</f>
        <v>3.28125</v>
      </c>
      <c r="P13" s="33" t="s">
        <v>20</v>
      </c>
      <c r="Q13" s="2"/>
      <c r="R13" s="2"/>
      <c r="S13" s="105"/>
    </row>
    <row r="14" spans="1:19" s="137" customFormat="1" ht="16.5" hidden="1" customHeight="1" x14ac:dyDescent="0.25">
      <c r="A14" s="16"/>
      <c r="B14" s="69"/>
      <c r="C14" s="59">
        <v>1</v>
      </c>
      <c r="D14" s="60" t="s">
        <v>18</v>
      </c>
      <c r="E14" s="61">
        <v>17.5</v>
      </c>
      <c r="F14" s="62" t="s">
        <v>18</v>
      </c>
      <c r="G14" s="63">
        <v>0.375</v>
      </c>
      <c r="H14" s="60" t="s">
        <v>18</v>
      </c>
      <c r="I14" s="64">
        <v>0.75</v>
      </c>
      <c r="J14" s="60"/>
      <c r="K14" s="134"/>
      <c r="M14" s="66">
        <f t="shared" si="0"/>
        <v>4.921875</v>
      </c>
      <c r="N14" s="67" t="s">
        <v>19</v>
      </c>
      <c r="O14" s="4">
        <f>C14*E14*G14*I14</f>
        <v>4.921875</v>
      </c>
      <c r="P14" s="33" t="s">
        <v>20</v>
      </c>
      <c r="Q14" s="2"/>
      <c r="R14" s="2"/>
      <c r="S14" s="105"/>
    </row>
    <row r="15" spans="1:19" s="137" customFormat="1" ht="16.5" hidden="1" customHeight="1" x14ac:dyDescent="0.25">
      <c r="A15" s="16"/>
      <c r="B15" s="69"/>
      <c r="C15" s="59">
        <v>1</v>
      </c>
      <c r="D15" s="60" t="s">
        <v>18</v>
      </c>
      <c r="E15" s="68">
        <v>53</v>
      </c>
      <c r="F15" s="62" t="s">
        <v>18</v>
      </c>
      <c r="G15" s="63">
        <v>0.375</v>
      </c>
      <c r="H15" s="60" t="s">
        <v>18</v>
      </c>
      <c r="I15" s="64">
        <v>0.75</v>
      </c>
      <c r="J15" s="60"/>
      <c r="K15" s="134"/>
      <c r="M15" s="66">
        <f t="shared" si="0"/>
        <v>14.90625</v>
      </c>
      <c r="N15" s="67" t="s">
        <v>19</v>
      </c>
      <c r="O15" s="4">
        <v>14.9</v>
      </c>
      <c r="P15" s="33" t="s">
        <v>20</v>
      </c>
      <c r="Q15" s="2"/>
      <c r="R15" s="2"/>
      <c r="S15" s="105"/>
    </row>
    <row r="16" spans="1:19" s="137" customFormat="1" ht="16.5" hidden="1" customHeight="1" x14ac:dyDescent="0.25">
      <c r="A16" s="16"/>
      <c r="B16" s="69"/>
      <c r="C16" s="59">
        <v>1</v>
      </c>
      <c r="D16" s="60" t="s">
        <v>18</v>
      </c>
      <c r="E16" s="68">
        <v>81</v>
      </c>
      <c r="F16" s="62" t="s">
        <v>18</v>
      </c>
      <c r="G16" s="63">
        <v>0.375</v>
      </c>
      <c r="H16" s="60" t="s">
        <v>18</v>
      </c>
      <c r="I16" s="64">
        <v>0.25</v>
      </c>
      <c r="J16" s="60"/>
      <c r="K16" s="134"/>
      <c r="M16" s="66">
        <f t="shared" si="0"/>
        <v>7.59375</v>
      </c>
      <c r="N16" s="67" t="s">
        <v>19</v>
      </c>
      <c r="O16" s="36">
        <f>C16*E16*G16*I16</f>
        <v>7.59375</v>
      </c>
      <c r="P16" s="33" t="s">
        <v>20</v>
      </c>
      <c r="Q16" s="2"/>
      <c r="R16" s="2"/>
      <c r="S16" s="105"/>
    </row>
    <row r="17" spans="1:19" s="137" customFormat="1" ht="13.5" customHeight="1" x14ac:dyDescent="0.25">
      <c r="A17" s="16"/>
      <c r="B17" s="135"/>
      <c r="D17" s="2"/>
      <c r="F17" s="2"/>
      <c r="J17" s="2"/>
      <c r="K17" s="2"/>
      <c r="L17" s="2"/>
      <c r="M17" s="2"/>
      <c r="O17" s="9">
        <v>8</v>
      </c>
      <c r="P17" s="4">
        <v>5728.8</v>
      </c>
      <c r="Q17" s="137" t="s">
        <v>81</v>
      </c>
      <c r="R17" s="137" t="s">
        <v>25</v>
      </c>
      <c r="S17" s="105">
        <f>O17*P17</f>
        <v>45830.400000000001</v>
      </c>
    </row>
    <row r="18" spans="1:19" s="137" customFormat="1" ht="124.5" customHeight="1" x14ac:dyDescent="0.25">
      <c r="A18" s="16">
        <v>2</v>
      </c>
      <c r="B18" s="177" t="s">
        <v>82</v>
      </c>
      <c r="C18" s="177"/>
      <c r="D18" s="177"/>
      <c r="E18" s="177"/>
      <c r="F18" s="177"/>
      <c r="G18" s="177"/>
      <c r="H18" s="177"/>
      <c r="I18" s="177"/>
      <c r="J18" s="177"/>
      <c r="K18" s="177"/>
      <c r="L18" s="177"/>
      <c r="M18" s="177"/>
      <c r="N18" s="177"/>
      <c r="O18" s="79"/>
      <c r="P18" s="4"/>
      <c r="S18" s="105"/>
    </row>
    <row r="19" spans="1:19" s="137" customFormat="1" ht="15.75" hidden="1" x14ac:dyDescent="0.25">
      <c r="A19" s="16"/>
      <c r="B19" s="136"/>
      <c r="C19" s="59">
        <v>2</v>
      </c>
      <c r="D19" s="60" t="s">
        <v>18</v>
      </c>
      <c r="E19" s="61">
        <v>25.71</v>
      </c>
      <c r="F19" s="62" t="s">
        <v>18</v>
      </c>
      <c r="G19" s="61">
        <v>1</v>
      </c>
      <c r="H19" s="62"/>
      <c r="I19" s="61"/>
      <c r="J19" s="60"/>
      <c r="K19" s="70"/>
      <c r="L19" s="71"/>
      <c r="M19" s="72"/>
      <c r="N19" s="67" t="s">
        <v>19</v>
      </c>
      <c r="O19" s="4">
        <f>C19*E19*G19</f>
        <v>51.42</v>
      </c>
      <c r="P19" s="33" t="s">
        <v>27</v>
      </c>
      <c r="S19" s="105"/>
    </row>
    <row r="20" spans="1:19" s="137" customFormat="1" ht="15.75" hidden="1" customHeight="1" x14ac:dyDescent="0.25">
      <c r="A20" s="16"/>
      <c r="B20" s="136"/>
      <c r="C20" s="59">
        <v>1</v>
      </c>
      <c r="D20" s="62" t="s">
        <v>21</v>
      </c>
      <c r="E20" s="68">
        <v>100</v>
      </c>
      <c r="F20" s="62" t="s">
        <v>22</v>
      </c>
      <c r="G20" s="68">
        <v>50</v>
      </c>
      <c r="H20" s="60" t="s">
        <v>23</v>
      </c>
      <c r="I20" s="137">
        <v>0.75</v>
      </c>
      <c r="K20" s="183"/>
      <c r="L20" s="183"/>
      <c r="M20" s="66"/>
      <c r="N20" s="67" t="s">
        <v>19</v>
      </c>
      <c r="O20" s="4">
        <f>(E20+G20)*I20</f>
        <v>112.5</v>
      </c>
      <c r="P20" s="33" t="s">
        <v>27</v>
      </c>
      <c r="S20" s="105"/>
    </row>
    <row r="21" spans="1:19" s="137" customFormat="1" ht="15.75" hidden="1" customHeight="1" x14ac:dyDescent="0.25">
      <c r="A21" s="16"/>
      <c r="B21" s="136"/>
      <c r="C21" s="59">
        <v>2</v>
      </c>
      <c r="D21" s="60" t="s">
        <v>18</v>
      </c>
      <c r="E21" s="68">
        <v>41</v>
      </c>
      <c r="F21" s="62" t="s">
        <v>18</v>
      </c>
      <c r="G21" s="61">
        <v>0.75</v>
      </c>
      <c r="H21" s="62"/>
      <c r="I21" s="61"/>
      <c r="J21" s="60"/>
      <c r="K21" s="70"/>
      <c r="L21" s="71"/>
      <c r="M21" s="72"/>
      <c r="N21" s="67" t="s">
        <v>19</v>
      </c>
      <c r="O21" s="4">
        <f t="shared" ref="O21:O29" si="1">C21*E21*G21</f>
        <v>61.5</v>
      </c>
      <c r="P21" s="33" t="s">
        <v>27</v>
      </c>
      <c r="Q21" s="161"/>
      <c r="R21" s="161"/>
      <c r="S21" s="161"/>
    </row>
    <row r="22" spans="1:19" s="137" customFormat="1" ht="15.75" hidden="1" customHeight="1" x14ac:dyDescent="0.25">
      <c r="A22" s="16"/>
      <c r="B22" s="136"/>
      <c r="C22" s="59">
        <v>1</v>
      </c>
      <c r="D22" s="60" t="s">
        <v>18</v>
      </c>
      <c r="E22" s="68">
        <v>50</v>
      </c>
      <c r="F22" s="62" t="s">
        <v>18</v>
      </c>
      <c r="G22" s="61">
        <v>0.75</v>
      </c>
      <c r="H22" s="62"/>
      <c r="I22" s="61"/>
      <c r="J22" s="60"/>
      <c r="K22" s="70"/>
      <c r="L22" s="71"/>
      <c r="M22" s="72"/>
      <c r="N22" s="67" t="s">
        <v>19</v>
      </c>
      <c r="O22" s="4">
        <f t="shared" si="1"/>
        <v>37.5</v>
      </c>
      <c r="P22" s="33" t="s">
        <v>27</v>
      </c>
      <c r="S22" s="105"/>
    </row>
    <row r="23" spans="1:19" s="137" customFormat="1" ht="15.75" hidden="1" customHeight="1" x14ac:dyDescent="0.25">
      <c r="A23" s="16"/>
      <c r="B23" s="136"/>
      <c r="C23" s="59">
        <v>2</v>
      </c>
      <c r="D23" s="60" t="s">
        <v>18</v>
      </c>
      <c r="E23" s="68">
        <v>85</v>
      </c>
      <c r="F23" s="62" t="s">
        <v>18</v>
      </c>
      <c r="G23" s="61">
        <v>0.75</v>
      </c>
      <c r="H23" s="62"/>
      <c r="I23" s="61"/>
      <c r="J23" s="60"/>
      <c r="K23" s="70"/>
      <c r="L23" s="71"/>
      <c r="M23" s="72"/>
      <c r="N23" s="67" t="s">
        <v>19</v>
      </c>
      <c r="O23" s="4">
        <f t="shared" si="1"/>
        <v>127.5</v>
      </c>
      <c r="P23" s="33" t="s">
        <v>27</v>
      </c>
      <c r="S23" s="105"/>
    </row>
    <row r="24" spans="1:19" s="137" customFormat="1" ht="15.75" hidden="1" customHeight="1" x14ac:dyDescent="0.25">
      <c r="A24" s="16"/>
      <c r="B24" s="136"/>
      <c r="C24" s="59">
        <v>2</v>
      </c>
      <c r="D24" s="60" t="s">
        <v>18</v>
      </c>
      <c r="E24" s="68">
        <v>49</v>
      </c>
      <c r="F24" s="62" t="s">
        <v>18</v>
      </c>
      <c r="G24" s="61">
        <v>0.75</v>
      </c>
      <c r="H24" s="62"/>
      <c r="I24" s="61"/>
      <c r="J24" s="60"/>
      <c r="K24" s="70"/>
      <c r="L24" s="71"/>
      <c r="M24" s="72"/>
      <c r="N24" s="67" t="s">
        <v>19</v>
      </c>
      <c r="O24" s="4">
        <f t="shared" si="1"/>
        <v>73.5</v>
      </c>
      <c r="P24" s="33" t="s">
        <v>27</v>
      </c>
      <c r="S24" s="105"/>
    </row>
    <row r="25" spans="1:19" s="137" customFormat="1" ht="15.75" hidden="1" customHeight="1" x14ac:dyDescent="0.25">
      <c r="A25" s="16"/>
      <c r="B25" s="136"/>
      <c r="C25" s="59">
        <v>2</v>
      </c>
      <c r="D25" s="60" t="s">
        <v>18</v>
      </c>
      <c r="E25" s="61">
        <v>20.75</v>
      </c>
      <c r="F25" s="62" t="s">
        <v>18</v>
      </c>
      <c r="G25" s="61">
        <v>1.25</v>
      </c>
      <c r="H25" s="62"/>
      <c r="I25" s="61"/>
      <c r="J25" s="60"/>
      <c r="K25" s="70"/>
      <c r="L25" s="71"/>
      <c r="M25" s="72"/>
      <c r="N25" s="67" t="s">
        <v>19</v>
      </c>
      <c r="O25" s="4">
        <f t="shared" si="1"/>
        <v>51.875</v>
      </c>
      <c r="P25" s="33" t="s">
        <v>27</v>
      </c>
      <c r="S25" s="105"/>
    </row>
    <row r="26" spans="1:19" s="137" customFormat="1" ht="15.75" hidden="1" customHeight="1" x14ac:dyDescent="0.25">
      <c r="A26" s="16"/>
      <c r="B26" s="136"/>
      <c r="C26" s="59">
        <v>1</v>
      </c>
      <c r="D26" s="60" t="s">
        <v>18</v>
      </c>
      <c r="E26" s="61">
        <v>17.5</v>
      </c>
      <c r="F26" s="62" t="s">
        <v>18</v>
      </c>
      <c r="G26" s="61">
        <v>1</v>
      </c>
      <c r="H26" s="62"/>
      <c r="I26" s="61"/>
      <c r="J26" s="60"/>
      <c r="K26" s="70"/>
      <c r="L26" s="71"/>
      <c r="M26" s="72"/>
      <c r="N26" s="67" t="s">
        <v>19</v>
      </c>
      <c r="O26" s="4">
        <f t="shared" si="1"/>
        <v>17.5</v>
      </c>
      <c r="P26" s="33" t="s">
        <v>27</v>
      </c>
      <c r="S26" s="105"/>
    </row>
    <row r="27" spans="1:19" s="137" customFormat="1" ht="15.75" hidden="1" customHeight="1" x14ac:dyDescent="0.25">
      <c r="A27" s="16"/>
      <c r="B27" s="136"/>
      <c r="C27" s="59">
        <v>1</v>
      </c>
      <c r="D27" s="60" t="s">
        <v>18</v>
      </c>
      <c r="E27" s="61">
        <v>17.5</v>
      </c>
      <c r="F27" s="62" t="s">
        <v>18</v>
      </c>
      <c r="G27" s="61">
        <v>1.25</v>
      </c>
      <c r="H27" s="62"/>
      <c r="I27" s="61"/>
      <c r="J27" s="60"/>
      <c r="K27" s="70"/>
      <c r="L27" s="71"/>
      <c r="M27" s="72"/>
      <c r="N27" s="67" t="s">
        <v>19</v>
      </c>
      <c r="O27" s="4">
        <f t="shared" si="1"/>
        <v>21.875</v>
      </c>
      <c r="P27" s="33" t="s">
        <v>27</v>
      </c>
      <c r="S27" s="105"/>
    </row>
    <row r="28" spans="1:19" s="137" customFormat="1" ht="15.75" hidden="1" customHeight="1" x14ac:dyDescent="0.25">
      <c r="A28" s="16"/>
      <c r="B28" s="136"/>
      <c r="C28" s="59">
        <v>1</v>
      </c>
      <c r="D28" s="60" t="s">
        <v>18</v>
      </c>
      <c r="E28" s="68">
        <v>53</v>
      </c>
      <c r="F28" s="62" t="s">
        <v>18</v>
      </c>
      <c r="G28" s="61">
        <v>1.25</v>
      </c>
      <c r="H28" s="62"/>
      <c r="I28" s="61"/>
      <c r="J28" s="60"/>
      <c r="K28" s="70"/>
      <c r="L28" s="71"/>
      <c r="M28" s="72"/>
      <c r="N28" s="67" t="s">
        <v>19</v>
      </c>
      <c r="O28" s="4">
        <f t="shared" si="1"/>
        <v>66.25</v>
      </c>
      <c r="P28" s="33" t="s">
        <v>27</v>
      </c>
      <c r="S28" s="105"/>
    </row>
    <row r="29" spans="1:19" s="137" customFormat="1" ht="15.75" hidden="1" customHeight="1" x14ac:dyDescent="0.25">
      <c r="A29" s="16"/>
      <c r="B29" s="136"/>
      <c r="C29" s="59">
        <v>1</v>
      </c>
      <c r="D29" s="60" t="s">
        <v>18</v>
      </c>
      <c r="E29" s="68">
        <v>83</v>
      </c>
      <c r="F29" s="62" t="s">
        <v>18</v>
      </c>
      <c r="G29" s="61">
        <v>0.75</v>
      </c>
      <c r="H29" s="62"/>
      <c r="I29" s="61"/>
      <c r="J29" s="60"/>
      <c r="K29" s="70"/>
      <c r="L29" s="71"/>
      <c r="M29" s="72"/>
      <c r="N29" s="67" t="s">
        <v>19</v>
      </c>
      <c r="O29" s="36">
        <f t="shared" si="1"/>
        <v>62.25</v>
      </c>
      <c r="P29" s="33" t="s">
        <v>27</v>
      </c>
      <c r="S29" s="105"/>
    </row>
    <row r="30" spans="1:19" s="137" customFormat="1" ht="12.75" customHeight="1" x14ac:dyDescent="0.25">
      <c r="A30" s="16"/>
      <c r="B30" s="135"/>
      <c r="D30" s="2"/>
      <c r="F30" s="2"/>
      <c r="G30" s="79"/>
      <c r="H30" s="2"/>
      <c r="I30" s="79"/>
      <c r="J30" s="2"/>
      <c r="K30" s="2"/>
      <c r="L30" s="2"/>
      <c r="M30" s="2"/>
      <c r="O30" s="9">
        <v>3</v>
      </c>
      <c r="P30" s="4">
        <v>11477.4</v>
      </c>
      <c r="Q30" s="137" t="s">
        <v>81</v>
      </c>
      <c r="R30" s="137" t="s">
        <v>25</v>
      </c>
      <c r="S30" s="105">
        <f>O30*P30</f>
        <v>34432.199999999997</v>
      </c>
    </row>
    <row r="31" spans="1:19" s="137" customFormat="1" ht="105.75" customHeight="1" x14ac:dyDescent="0.25">
      <c r="A31" s="16">
        <v>3</v>
      </c>
      <c r="B31" s="177" t="s">
        <v>83</v>
      </c>
      <c r="C31" s="177"/>
      <c r="D31" s="177"/>
      <c r="E31" s="177"/>
      <c r="F31" s="177"/>
      <c r="G31" s="177"/>
      <c r="H31" s="177"/>
      <c r="I31" s="177"/>
      <c r="J31" s="177"/>
      <c r="K31" s="177"/>
      <c r="L31" s="177"/>
      <c r="M31" s="177"/>
      <c r="N31" s="177"/>
      <c r="O31" s="8"/>
      <c r="P31" s="4"/>
      <c r="S31" s="106"/>
    </row>
    <row r="32" spans="1:19" s="137" customFormat="1" ht="14.25" customHeight="1" x14ac:dyDescent="0.25">
      <c r="A32" s="16"/>
      <c r="B32" s="135"/>
      <c r="D32" s="2"/>
      <c r="F32" s="2"/>
      <c r="G32" s="6"/>
      <c r="J32" s="2"/>
      <c r="K32" s="2"/>
      <c r="L32" s="2"/>
      <c r="M32" s="2"/>
      <c r="O32" s="9">
        <v>11</v>
      </c>
      <c r="P32" s="4">
        <v>4928</v>
      </c>
      <c r="Q32" s="137" t="s">
        <v>81</v>
      </c>
      <c r="R32" s="137" t="s">
        <v>25</v>
      </c>
      <c r="S32" s="105">
        <f>O32*P32</f>
        <v>54208</v>
      </c>
    </row>
    <row r="33" spans="1:19" s="137" customFormat="1" ht="42" customHeight="1" x14ac:dyDescent="0.25">
      <c r="A33" s="16">
        <v>3</v>
      </c>
      <c r="B33" s="177" t="s">
        <v>168</v>
      </c>
      <c r="C33" s="177"/>
      <c r="D33" s="177"/>
      <c r="E33" s="177"/>
      <c r="F33" s="177"/>
      <c r="G33" s="177"/>
      <c r="H33" s="177"/>
      <c r="I33" s="177"/>
      <c r="J33" s="177"/>
      <c r="K33" s="177"/>
      <c r="L33" s="177"/>
      <c r="M33" s="177"/>
      <c r="N33" s="177"/>
      <c r="O33" s="8"/>
      <c r="P33" s="4"/>
      <c r="S33" s="106"/>
    </row>
    <row r="34" spans="1:19" s="137" customFormat="1" ht="14.25" customHeight="1" x14ac:dyDescent="0.25">
      <c r="A34" s="16"/>
      <c r="B34" s="135"/>
      <c r="D34" s="2"/>
      <c r="F34" s="2"/>
      <c r="G34" s="6"/>
      <c r="J34" s="2"/>
      <c r="K34" s="2"/>
      <c r="L34" s="2"/>
      <c r="M34" s="2"/>
      <c r="O34" s="9">
        <v>11</v>
      </c>
      <c r="P34" s="4">
        <v>2533.4699999999998</v>
      </c>
      <c r="Q34" s="137" t="s">
        <v>81</v>
      </c>
      <c r="R34" s="137" t="s">
        <v>25</v>
      </c>
      <c r="S34" s="105">
        <f>O34*P34</f>
        <v>27868.17</v>
      </c>
    </row>
    <row r="35" spans="1:19" s="137" customFormat="1" ht="36.75" customHeight="1" x14ac:dyDescent="0.25">
      <c r="A35" s="16">
        <v>4</v>
      </c>
      <c r="B35" s="177" t="s">
        <v>165</v>
      </c>
      <c r="C35" s="177"/>
      <c r="D35" s="177"/>
      <c r="E35" s="177"/>
      <c r="F35" s="177"/>
      <c r="G35" s="177"/>
      <c r="H35" s="177"/>
      <c r="I35" s="177"/>
      <c r="J35" s="177"/>
      <c r="K35" s="177"/>
      <c r="L35" s="177"/>
      <c r="M35" s="177"/>
      <c r="N35" s="177"/>
      <c r="O35" s="8"/>
      <c r="P35" s="4"/>
      <c r="S35" s="106"/>
    </row>
    <row r="36" spans="1:19" s="137" customFormat="1" ht="14.25" customHeight="1" x14ac:dyDescent="0.25">
      <c r="A36" s="16"/>
      <c r="B36" s="135"/>
      <c r="D36" s="2"/>
      <c r="F36" s="2"/>
      <c r="G36" s="6"/>
      <c r="J36" s="2"/>
      <c r="K36" s="2"/>
      <c r="L36" s="2"/>
      <c r="M36" s="2"/>
      <c r="O36" s="9">
        <v>11</v>
      </c>
      <c r="P36" s="4">
        <v>795.3</v>
      </c>
      <c r="Q36" s="137" t="s">
        <v>81</v>
      </c>
      <c r="R36" s="137" t="s">
        <v>25</v>
      </c>
      <c r="S36" s="105">
        <f>O36*P36</f>
        <v>8748.2999999999993</v>
      </c>
    </row>
    <row r="37" spans="1:19" s="137" customFormat="1" ht="46.5" customHeight="1" x14ac:dyDescent="0.25">
      <c r="A37" s="16">
        <v>5</v>
      </c>
      <c r="B37" s="159" t="s">
        <v>84</v>
      </c>
      <c r="C37" s="159"/>
      <c r="D37" s="159"/>
      <c r="E37" s="159"/>
      <c r="F37" s="159"/>
      <c r="G37" s="159"/>
      <c r="H37" s="159"/>
      <c r="I37" s="159"/>
      <c r="J37" s="159"/>
      <c r="K37" s="159"/>
      <c r="L37" s="159"/>
      <c r="M37" s="159"/>
      <c r="N37" s="159"/>
      <c r="O37" s="8"/>
      <c r="P37" s="4"/>
      <c r="S37" s="106"/>
    </row>
    <row r="38" spans="1:19" s="137" customFormat="1" ht="12.75" customHeight="1" x14ac:dyDescent="0.25">
      <c r="A38" s="16"/>
      <c r="B38" s="135"/>
      <c r="D38" s="2"/>
      <c r="F38" s="2"/>
      <c r="G38" s="6"/>
      <c r="J38" s="2"/>
      <c r="K38" s="2"/>
      <c r="L38" s="2"/>
      <c r="M38" s="2"/>
      <c r="O38" s="9">
        <v>11</v>
      </c>
      <c r="P38" s="4">
        <v>447.15</v>
      </c>
      <c r="Q38" s="137" t="s">
        <v>81</v>
      </c>
      <c r="R38" s="137" t="s">
        <v>25</v>
      </c>
      <c r="S38" s="105">
        <f>O38*P38</f>
        <v>4918.6499999999996</v>
      </c>
    </row>
    <row r="39" spans="1:19" s="137" customFormat="1" ht="86.25" customHeight="1" x14ac:dyDescent="0.25">
      <c r="A39" s="16">
        <v>6</v>
      </c>
      <c r="B39" s="177" t="s">
        <v>85</v>
      </c>
      <c r="C39" s="177"/>
      <c r="D39" s="177"/>
      <c r="E39" s="177"/>
      <c r="F39" s="177"/>
      <c r="G39" s="177"/>
      <c r="H39" s="177"/>
      <c r="I39" s="177"/>
      <c r="J39" s="177"/>
      <c r="K39" s="177"/>
      <c r="L39" s="177"/>
      <c r="M39" s="177"/>
      <c r="N39" s="177"/>
      <c r="O39" s="8"/>
      <c r="P39" s="4"/>
      <c r="S39" s="106"/>
    </row>
    <row r="40" spans="1:19" s="137" customFormat="1" ht="14.25" customHeight="1" x14ac:dyDescent="0.25">
      <c r="A40" s="16"/>
      <c r="B40" s="135" t="s">
        <v>86</v>
      </c>
      <c r="D40" s="2"/>
      <c r="F40" s="2"/>
      <c r="G40" s="6"/>
      <c r="J40" s="2"/>
      <c r="K40" s="2"/>
      <c r="L40" s="2"/>
      <c r="M40" s="2"/>
      <c r="O40" s="9">
        <v>170</v>
      </c>
      <c r="P40" s="4">
        <v>128.55000000000001</v>
      </c>
      <c r="Q40" s="137" t="s">
        <v>87</v>
      </c>
      <c r="R40" s="137" t="s">
        <v>25</v>
      </c>
      <c r="S40" s="105">
        <f t="shared" ref="S40:S45" si="2">O40*P40</f>
        <v>21853.500000000004</v>
      </c>
    </row>
    <row r="41" spans="1:19" s="137" customFormat="1" ht="14.25" customHeight="1" x14ac:dyDescent="0.25">
      <c r="A41" s="16"/>
      <c r="B41" s="135" t="s">
        <v>88</v>
      </c>
      <c r="D41" s="2"/>
      <c r="F41" s="2"/>
      <c r="G41" s="6"/>
      <c r="J41" s="2"/>
      <c r="K41" s="2"/>
      <c r="L41" s="2"/>
      <c r="M41" s="2"/>
      <c r="O41" s="9">
        <v>100</v>
      </c>
      <c r="P41" s="4">
        <v>95.79</v>
      </c>
      <c r="Q41" s="137" t="s">
        <v>87</v>
      </c>
      <c r="R41" s="137" t="s">
        <v>25</v>
      </c>
      <c r="S41" s="105">
        <f t="shared" si="2"/>
        <v>9579</v>
      </c>
    </row>
    <row r="42" spans="1:19" s="137" customFormat="1" ht="14.25" customHeight="1" x14ac:dyDescent="0.25">
      <c r="A42" s="16"/>
      <c r="B42" s="135" t="s">
        <v>89</v>
      </c>
      <c r="D42" s="2"/>
      <c r="F42" s="2"/>
      <c r="G42" s="6"/>
      <c r="J42" s="2"/>
      <c r="K42" s="2"/>
      <c r="L42" s="2"/>
      <c r="M42" s="2"/>
      <c r="O42" s="9">
        <v>200</v>
      </c>
      <c r="P42" s="4">
        <v>153.19</v>
      </c>
      <c r="Q42" s="137" t="s">
        <v>87</v>
      </c>
      <c r="R42" s="137" t="s">
        <v>25</v>
      </c>
      <c r="S42" s="105">
        <f t="shared" si="2"/>
        <v>30638</v>
      </c>
    </row>
    <row r="43" spans="1:19" s="137" customFormat="1" ht="14.25" customHeight="1" x14ac:dyDescent="0.25">
      <c r="A43" s="16"/>
      <c r="B43" s="135" t="s">
        <v>90</v>
      </c>
      <c r="D43" s="2"/>
      <c r="F43" s="2"/>
      <c r="G43" s="6"/>
      <c r="J43" s="2"/>
      <c r="K43" s="2"/>
      <c r="L43" s="2"/>
      <c r="M43" s="2"/>
      <c r="O43" s="9">
        <v>50</v>
      </c>
      <c r="P43" s="4">
        <v>73.209999999999994</v>
      </c>
      <c r="Q43" s="137" t="s">
        <v>87</v>
      </c>
      <c r="R43" s="137" t="s">
        <v>25</v>
      </c>
      <c r="S43" s="105">
        <f t="shared" si="2"/>
        <v>3660.4999999999995</v>
      </c>
    </row>
    <row r="44" spans="1:19" s="137" customFormat="1" ht="14.25" customHeight="1" x14ac:dyDescent="0.25">
      <c r="A44" s="16"/>
      <c r="B44" s="135" t="s">
        <v>91</v>
      </c>
      <c r="D44" s="2"/>
      <c r="F44" s="2"/>
      <c r="G44" s="6"/>
      <c r="J44" s="2"/>
      <c r="K44" s="2"/>
      <c r="L44" s="2"/>
      <c r="M44" s="2"/>
      <c r="O44" s="9">
        <v>50</v>
      </c>
      <c r="P44" s="4">
        <v>310.47000000000003</v>
      </c>
      <c r="Q44" s="137" t="s">
        <v>87</v>
      </c>
      <c r="R44" s="137" t="s">
        <v>25</v>
      </c>
      <c r="S44" s="105">
        <f t="shared" si="2"/>
        <v>15523.500000000002</v>
      </c>
    </row>
    <row r="45" spans="1:19" s="137" customFormat="1" ht="14.25" customHeight="1" x14ac:dyDescent="0.25">
      <c r="A45" s="16"/>
      <c r="B45" s="135" t="s">
        <v>92</v>
      </c>
      <c r="D45" s="2"/>
      <c r="F45" s="2"/>
      <c r="G45" s="6"/>
      <c r="J45" s="2"/>
      <c r="K45" s="2"/>
      <c r="L45" s="2"/>
      <c r="M45" s="2"/>
      <c r="O45" s="9">
        <v>100</v>
      </c>
      <c r="P45" s="4">
        <v>360.4</v>
      </c>
      <c r="Q45" s="137" t="s">
        <v>87</v>
      </c>
      <c r="R45" s="137" t="s">
        <v>25</v>
      </c>
      <c r="S45" s="105">
        <f t="shared" si="2"/>
        <v>36040</v>
      </c>
    </row>
    <row r="46" spans="1:19" s="137" customFormat="1" ht="11.25" customHeight="1" x14ac:dyDescent="0.25">
      <c r="A46" s="16"/>
      <c r="B46" s="135"/>
      <c r="D46" s="2"/>
      <c r="F46" s="2"/>
      <c r="G46" s="6"/>
      <c r="J46" s="2"/>
      <c r="K46" s="2"/>
      <c r="L46" s="2"/>
      <c r="M46" s="2"/>
      <c r="O46" s="9"/>
      <c r="P46" s="4"/>
      <c r="S46" s="105"/>
    </row>
    <row r="47" spans="1:19" s="137" customFormat="1" ht="51.75" customHeight="1" x14ac:dyDescent="0.25">
      <c r="A47" s="16">
        <v>7</v>
      </c>
      <c r="B47" s="159" t="s">
        <v>93</v>
      </c>
      <c r="C47" s="159"/>
      <c r="D47" s="159"/>
      <c r="E47" s="159"/>
      <c r="F47" s="159"/>
      <c r="G47" s="159"/>
      <c r="H47" s="159"/>
      <c r="I47" s="159"/>
      <c r="J47" s="159"/>
      <c r="K47" s="159"/>
      <c r="L47" s="159"/>
      <c r="M47" s="159"/>
      <c r="N47" s="159"/>
      <c r="O47" s="9"/>
      <c r="P47" s="4"/>
      <c r="S47" s="105"/>
    </row>
    <row r="48" spans="1:19" s="137" customFormat="1" ht="18.75" customHeight="1" x14ac:dyDescent="0.25">
      <c r="A48" s="16"/>
      <c r="B48" s="135" t="s">
        <v>94</v>
      </c>
      <c r="D48" s="2"/>
      <c r="F48" s="2"/>
      <c r="G48" s="6"/>
      <c r="J48" s="2"/>
      <c r="K48" s="2"/>
      <c r="L48" s="2"/>
      <c r="M48" s="2"/>
      <c r="O48" s="9">
        <v>300</v>
      </c>
      <c r="P48" s="4">
        <v>8.4499999999999993</v>
      </c>
      <c r="Q48" s="137" t="s">
        <v>87</v>
      </c>
      <c r="R48" s="137" t="s">
        <v>25</v>
      </c>
      <c r="S48" s="105">
        <f>O48*P48</f>
        <v>2535</v>
      </c>
    </row>
    <row r="49" spans="1:19" s="137" customFormat="1" ht="18.75" customHeight="1" x14ac:dyDescent="0.25">
      <c r="A49" s="16"/>
      <c r="B49" s="135" t="s">
        <v>95</v>
      </c>
      <c r="D49" s="2"/>
      <c r="F49" s="2"/>
      <c r="G49" s="6"/>
      <c r="J49" s="2"/>
      <c r="K49" s="2"/>
      <c r="L49" s="2"/>
      <c r="M49" s="2"/>
      <c r="O49" s="9">
        <v>150</v>
      </c>
      <c r="P49" s="4">
        <v>7.82</v>
      </c>
      <c r="Q49" s="137" t="s">
        <v>87</v>
      </c>
      <c r="R49" s="137" t="s">
        <v>25</v>
      </c>
      <c r="S49" s="105">
        <f>O49*P49</f>
        <v>1173</v>
      </c>
    </row>
    <row r="50" spans="1:19" s="137" customFormat="1" ht="31.5" customHeight="1" x14ac:dyDescent="0.25">
      <c r="A50" s="16">
        <v>8</v>
      </c>
      <c r="B50" s="159" t="s">
        <v>96</v>
      </c>
      <c r="C50" s="159"/>
      <c r="D50" s="159"/>
      <c r="E50" s="159"/>
      <c r="F50" s="159"/>
      <c r="G50" s="159"/>
      <c r="H50" s="159"/>
      <c r="I50" s="159"/>
      <c r="J50" s="159"/>
      <c r="K50" s="159"/>
      <c r="L50" s="159"/>
      <c r="M50" s="159"/>
      <c r="N50" s="159"/>
      <c r="O50" s="9"/>
      <c r="P50" s="4"/>
      <c r="S50" s="105"/>
    </row>
    <row r="51" spans="1:19" s="137" customFormat="1" ht="18.75" customHeight="1" x14ac:dyDescent="0.25">
      <c r="A51" s="16"/>
      <c r="B51" s="135"/>
      <c r="D51" s="2"/>
      <c r="F51" s="2"/>
      <c r="G51" s="6"/>
      <c r="J51" s="2"/>
      <c r="K51" s="2"/>
      <c r="L51" s="2"/>
      <c r="M51" s="2"/>
      <c r="O51" s="9">
        <v>22</v>
      </c>
      <c r="P51" s="4">
        <v>1109.46</v>
      </c>
      <c r="Q51" s="137" t="s">
        <v>81</v>
      </c>
      <c r="R51" s="137" t="s">
        <v>25</v>
      </c>
      <c r="S51" s="105">
        <f>O51*P51</f>
        <v>24408.120000000003</v>
      </c>
    </row>
    <row r="52" spans="1:19" s="137" customFormat="1" ht="27.75" customHeight="1" x14ac:dyDescent="0.25">
      <c r="A52" s="16">
        <v>9</v>
      </c>
      <c r="B52" s="159" t="s">
        <v>97</v>
      </c>
      <c r="C52" s="159"/>
      <c r="D52" s="159"/>
      <c r="E52" s="159"/>
      <c r="F52" s="159"/>
      <c r="G52" s="159"/>
      <c r="H52" s="159"/>
      <c r="I52" s="159"/>
      <c r="J52" s="159"/>
      <c r="K52" s="159"/>
      <c r="L52" s="159"/>
      <c r="M52" s="159"/>
      <c r="N52" s="159"/>
      <c r="O52" s="9"/>
      <c r="P52" s="4"/>
      <c r="S52" s="105"/>
    </row>
    <row r="53" spans="1:19" s="137" customFormat="1" ht="18.75" customHeight="1" x14ac:dyDescent="0.25">
      <c r="A53" s="16"/>
      <c r="B53" s="135"/>
      <c r="D53" s="2"/>
      <c r="F53" s="2"/>
      <c r="G53" s="6"/>
      <c r="J53" s="2"/>
      <c r="K53" s="2"/>
      <c r="L53" s="2"/>
      <c r="M53" s="2"/>
      <c r="O53" s="9">
        <v>22</v>
      </c>
      <c r="P53" s="4">
        <v>478.28</v>
      </c>
      <c r="Q53" s="137" t="s">
        <v>81</v>
      </c>
      <c r="R53" s="137" t="s">
        <v>25</v>
      </c>
      <c r="S53" s="105">
        <f>O53*P53</f>
        <v>10522.16</v>
      </c>
    </row>
    <row r="54" spans="1:19" s="137" customFormat="1" ht="32.25" customHeight="1" x14ac:dyDescent="0.25">
      <c r="A54" s="16">
        <v>10</v>
      </c>
      <c r="B54" s="159" t="s">
        <v>98</v>
      </c>
      <c r="C54" s="159"/>
      <c r="D54" s="159"/>
      <c r="E54" s="159"/>
      <c r="F54" s="159"/>
      <c r="G54" s="159"/>
      <c r="H54" s="159"/>
      <c r="I54" s="159"/>
      <c r="J54" s="159"/>
      <c r="K54" s="159"/>
      <c r="L54" s="159"/>
      <c r="M54" s="159"/>
      <c r="N54" s="159"/>
      <c r="O54" s="9"/>
      <c r="P54" s="4"/>
      <c r="S54" s="105"/>
    </row>
    <row r="55" spans="1:19" s="137" customFormat="1" ht="18.75" customHeight="1" x14ac:dyDescent="0.25">
      <c r="A55" s="16"/>
      <c r="B55" s="135"/>
      <c r="D55" s="2"/>
      <c r="F55" s="2"/>
      <c r="G55" s="6"/>
      <c r="J55" s="2"/>
      <c r="K55" s="2"/>
      <c r="L55" s="2"/>
      <c r="M55" s="2"/>
      <c r="O55" s="9">
        <v>3</v>
      </c>
      <c r="P55" s="4">
        <v>3432</v>
      </c>
      <c r="Q55" s="137" t="s">
        <v>81</v>
      </c>
      <c r="R55" s="137" t="s">
        <v>25</v>
      </c>
      <c r="S55" s="105">
        <f>O55*P55</f>
        <v>10296</v>
      </c>
    </row>
    <row r="56" spans="1:19" s="137" customFormat="1" ht="50.25" customHeight="1" x14ac:dyDescent="0.25">
      <c r="A56" s="16">
        <v>11</v>
      </c>
      <c r="B56" s="159" t="s">
        <v>99</v>
      </c>
      <c r="C56" s="159"/>
      <c r="D56" s="159"/>
      <c r="E56" s="159"/>
      <c r="F56" s="159"/>
      <c r="G56" s="159"/>
      <c r="H56" s="159"/>
      <c r="I56" s="159"/>
      <c r="J56" s="159"/>
      <c r="K56" s="159"/>
      <c r="L56" s="159"/>
      <c r="M56" s="159"/>
      <c r="N56" s="159"/>
      <c r="O56" s="9"/>
      <c r="P56" s="4"/>
      <c r="S56" s="105"/>
    </row>
    <row r="57" spans="1:19" s="137" customFormat="1" ht="13.5" customHeight="1" x14ac:dyDescent="0.25">
      <c r="A57" s="16"/>
      <c r="B57" s="135"/>
      <c r="D57" s="2"/>
      <c r="F57" s="2"/>
      <c r="G57" s="6"/>
      <c r="J57" s="2"/>
      <c r="K57" s="2"/>
      <c r="L57" s="2"/>
      <c r="M57" s="2"/>
      <c r="O57" s="9">
        <v>4</v>
      </c>
      <c r="P57" s="4">
        <v>10322.4</v>
      </c>
      <c r="Q57" s="137" t="s">
        <v>81</v>
      </c>
      <c r="R57" s="137" t="s">
        <v>25</v>
      </c>
      <c r="S57" s="105">
        <f>O57*P57</f>
        <v>41289.599999999999</v>
      </c>
    </row>
    <row r="58" spans="1:19" s="137" customFormat="1" ht="73.5" customHeight="1" x14ac:dyDescent="0.25">
      <c r="A58" s="16">
        <v>12</v>
      </c>
      <c r="B58" s="177" t="s">
        <v>100</v>
      </c>
      <c r="C58" s="177"/>
      <c r="D58" s="177"/>
      <c r="E58" s="177"/>
      <c r="F58" s="177"/>
      <c r="G58" s="177"/>
      <c r="H58" s="177"/>
      <c r="I58" s="177"/>
      <c r="J58" s="177"/>
      <c r="K58" s="177"/>
      <c r="L58" s="177"/>
      <c r="M58" s="177"/>
      <c r="N58" s="177"/>
      <c r="O58" s="9"/>
      <c r="P58" s="4"/>
      <c r="S58" s="105"/>
    </row>
    <row r="59" spans="1:19" s="137" customFormat="1" ht="19.5" customHeight="1" x14ac:dyDescent="0.25">
      <c r="A59" s="16"/>
      <c r="B59" s="135"/>
      <c r="D59" s="2"/>
      <c r="F59" s="2"/>
      <c r="G59" s="6"/>
      <c r="J59" s="2"/>
      <c r="K59" s="2"/>
      <c r="L59" s="2"/>
      <c r="M59" s="2"/>
      <c r="O59" s="9">
        <v>22</v>
      </c>
      <c r="P59" s="4">
        <v>2042.43</v>
      </c>
      <c r="Q59" s="137" t="s">
        <v>81</v>
      </c>
      <c r="R59" s="137" t="s">
        <v>25</v>
      </c>
      <c r="S59" s="105">
        <f>O59*P59</f>
        <v>44933.46</v>
      </c>
    </row>
    <row r="60" spans="1:19" s="137" customFormat="1" ht="19.5" customHeight="1" x14ac:dyDescent="0.25">
      <c r="A60" s="16">
        <v>13</v>
      </c>
      <c r="B60" s="177" t="s">
        <v>101</v>
      </c>
      <c r="C60" s="177"/>
      <c r="D60" s="177"/>
      <c r="E60" s="177"/>
      <c r="F60" s="177"/>
      <c r="G60" s="177"/>
      <c r="H60" s="177"/>
      <c r="I60" s="177"/>
      <c r="J60" s="177"/>
      <c r="K60" s="177"/>
      <c r="L60" s="177"/>
      <c r="M60" s="177"/>
      <c r="N60" s="177"/>
      <c r="O60" s="9"/>
      <c r="P60" s="4"/>
      <c r="S60" s="105"/>
    </row>
    <row r="61" spans="1:19" s="137" customFormat="1" ht="20.25" customHeight="1" x14ac:dyDescent="0.25">
      <c r="A61" s="16"/>
      <c r="B61" s="181" t="s">
        <v>102</v>
      </c>
      <c r="C61" s="181"/>
      <c r="D61" s="181"/>
      <c r="E61" s="181"/>
      <c r="F61" s="181"/>
      <c r="G61" s="181"/>
      <c r="H61" s="181"/>
      <c r="I61" s="181"/>
      <c r="J61" s="181"/>
      <c r="K61" s="181"/>
      <c r="L61" s="181"/>
      <c r="M61" s="181"/>
      <c r="N61" s="181"/>
      <c r="O61" s="9">
        <v>4</v>
      </c>
      <c r="P61" s="4">
        <v>640.41999999999996</v>
      </c>
      <c r="Q61" s="137" t="s">
        <v>81</v>
      </c>
      <c r="R61" s="137" t="s">
        <v>25</v>
      </c>
      <c r="S61" s="105">
        <f>O61*P61</f>
        <v>2561.6799999999998</v>
      </c>
    </row>
    <row r="62" spans="1:19" s="137" customFormat="1" ht="20.25" customHeight="1" x14ac:dyDescent="0.25">
      <c r="A62" s="16"/>
      <c r="B62" s="181" t="s">
        <v>86</v>
      </c>
      <c r="C62" s="181"/>
      <c r="D62" s="181"/>
      <c r="E62" s="181"/>
      <c r="F62" s="181"/>
      <c r="G62" s="181"/>
      <c r="H62" s="181"/>
      <c r="I62" s="181"/>
      <c r="J62" s="181"/>
      <c r="K62" s="181"/>
      <c r="L62" s="181"/>
      <c r="M62" s="181"/>
      <c r="N62" s="181"/>
      <c r="O62" s="9">
        <v>10</v>
      </c>
      <c r="P62" s="4">
        <v>475.42</v>
      </c>
      <c r="Q62" s="137" t="s">
        <v>81</v>
      </c>
      <c r="R62" s="137" t="s">
        <v>25</v>
      </c>
      <c r="S62" s="105">
        <f>O62*P62</f>
        <v>4754.2</v>
      </c>
    </row>
    <row r="63" spans="1:19" s="137" customFormat="1" ht="20.25" customHeight="1" x14ac:dyDescent="0.25">
      <c r="A63" s="16"/>
      <c r="B63" s="181" t="s">
        <v>94</v>
      </c>
      <c r="C63" s="181"/>
      <c r="D63" s="181"/>
      <c r="E63" s="181"/>
      <c r="F63" s="181"/>
      <c r="G63" s="181"/>
      <c r="H63" s="181"/>
      <c r="I63" s="181"/>
      <c r="J63" s="181"/>
      <c r="K63" s="181"/>
      <c r="L63" s="181"/>
      <c r="M63" s="181"/>
      <c r="N63" s="181"/>
      <c r="O63" s="9">
        <v>8</v>
      </c>
      <c r="P63" s="4">
        <v>271.92</v>
      </c>
      <c r="Q63" s="137" t="s">
        <v>81</v>
      </c>
      <c r="R63" s="137" t="s">
        <v>25</v>
      </c>
      <c r="S63" s="105">
        <f>O63*P63</f>
        <v>2175.36</v>
      </c>
    </row>
    <row r="64" spans="1:19" s="137" customFormat="1" ht="19.5" customHeight="1" x14ac:dyDescent="0.25">
      <c r="A64" s="16">
        <v>14</v>
      </c>
      <c r="B64" s="177" t="s">
        <v>103</v>
      </c>
      <c r="C64" s="177"/>
      <c r="D64" s="177"/>
      <c r="E64" s="177"/>
      <c r="F64" s="177"/>
      <c r="G64" s="177"/>
      <c r="H64" s="177"/>
      <c r="I64" s="177"/>
      <c r="J64" s="177"/>
      <c r="K64" s="177"/>
      <c r="L64" s="177"/>
      <c r="M64" s="177"/>
      <c r="N64" s="177"/>
      <c r="O64" s="9"/>
      <c r="P64" s="4"/>
      <c r="S64" s="105"/>
    </row>
    <row r="65" spans="1:19" s="137" customFormat="1" ht="14.25" customHeight="1" x14ac:dyDescent="0.25">
      <c r="A65" s="16"/>
      <c r="B65" s="135"/>
      <c r="D65" s="2"/>
      <c r="F65" s="2"/>
      <c r="G65" s="6"/>
      <c r="J65" s="2"/>
      <c r="K65" s="2"/>
      <c r="L65" s="2"/>
      <c r="M65" s="2"/>
      <c r="O65" s="9">
        <v>50</v>
      </c>
      <c r="P65" s="4">
        <v>62.75</v>
      </c>
      <c r="Q65" s="137" t="s">
        <v>87</v>
      </c>
      <c r="R65" s="137" t="s">
        <v>25</v>
      </c>
      <c r="S65" s="105">
        <f>O65*P65</f>
        <v>3137.5</v>
      </c>
    </row>
    <row r="66" spans="1:19" s="137" customFormat="1" ht="76.5" customHeight="1" x14ac:dyDescent="0.25">
      <c r="A66" s="16">
        <v>15</v>
      </c>
      <c r="B66" s="177" t="s">
        <v>104</v>
      </c>
      <c r="C66" s="177"/>
      <c r="D66" s="177"/>
      <c r="E66" s="177"/>
      <c r="F66" s="177"/>
      <c r="G66" s="177"/>
      <c r="H66" s="177"/>
      <c r="I66" s="177"/>
      <c r="J66" s="177"/>
      <c r="K66" s="177"/>
      <c r="L66" s="177"/>
      <c r="M66" s="177"/>
      <c r="N66" s="177"/>
      <c r="O66" s="9"/>
      <c r="P66" s="4"/>
      <c r="S66" s="105"/>
    </row>
    <row r="67" spans="1:19" s="137" customFormat="1" ht="19.5" customHeight="1" x14ac:dyDescent="0.25">
      <c r="A67" s="16"/>
      <c r="B67" s="135"/>
      <c r="D67" s="2"/>
      <c r="F67" s="2"/>
      <c r="G67" s="6"/>
      <c r="J67" s="2"/>
      <c r="K67" s="2"/>
      <c r="L67" s="2"/>
      <c r="M67" s="2"/>
      <c r="O67" s="9">
        <v>11</v>
      </c>
      <c r="P67" s="4">
        <v>1259.5</v>
      </c>
      <c r="Q67" s="137" t="s">
        <v>81</v>
      </c>
      <c r="R67" s="137" t="s">
        <v>25</v>
      </c>
      <c r="S67" s="105">
        <f>O67*P67</f>
        <v>13854.5</v>
      </c>
    </row>
    <row r="68" spans="1:19" s="137" customFormat="1" ht="77.25" customHeight="1" x14ac:dyDescent="0.25">
      <c r="A68" s="16">
        <v>16</v>
      </c>
      <c r="B68" s="182" t="s">
        <v>105</v>
      </c>
      <c r="C68" s="182"/>
      <c r="D68" s="182"/>
      <c r="E68" s="182"/>
      <c r="F68" s="182"/>
      <c r="G68" s="182"/>
      <c r="H68" s="182"/>
      <c r="I68" s="182"/>
      <c r="J68" s="182"/>
      <c r="K68" s="182"/>
      <c r="L68" s="182"/>
      <c r="M68" s="182"/>
      <c r="N68" s="182"/>
      <c r="O68" s="9"/>
      <c r="P68" s="4"/>
      <c r="S68" s="105"/>
    </row>
    <row r="69" spans="1:19" s="137" customFormat="1" ht="19.5" customHeight="1" x14ac:dyDescent="0.25">
      <c r="A69" s="16"/>
      <c r="B69" s="135" t="s">
        <v>106</v>
      </c>
      <c r="D69" s="2"/>
      <c r="F69" s="2"/>
      <c r="G69" s="6"/>
      <c r="J69" s="2"/>
      <c r="K69" s="2"/>
      <c r="L69" s="2"/>
      <c r="M69" s="2"/>
      <c r="O69" s="9">
        <v>126</v>
      </c>
      <c r="P69" s="4">
        <v>199.25</v>
      </c>
      <c r="Q69" s="137" t="s">
        <v>87</v>
      </c>
      <c r="R69" s="137" t="s">
        <v>25</v>
      </c>
      <c r="S69" s="105">
        <f>O69*P69</f>
        <v>25105.5</v>
      </c>
    </row>
    <row r="70" spans="1:19" s="137" customFormat="1" ht="16.5" customHeight="1" x14ac:dyDescent="0.25">
      <c r="A70" s="16"/>
      <c r="B70" s="135" t="s">
        <v>107</v>
      </c>
      <c r="D70" s="2"/>
      <c r="F70" s="2"/>
      <c r="G70" s="6"/>
      <c r="J70" s="2"/>
      <c r="K70" s="2"/>
      <c r="L70" s="2"/>
      <c r="M70" s="2"/>
      <c r="O70" s="9">
        <v>258</v>
      </c>
      <c r="P70" s="4">
        <v>250.6</v>
      </c>
      <c r="Q70" s="137" t="s">
        <v>87</v>
      </c>
      <c r="R70" s="137" t="s">
        <v>25</v>
      </c>
      <c r="S70" s="105">
        <f>O70*P70</f>
        <v>64654.799999999996</v>
      </c>
    </row>
    <row r="71" spans="1:19" s="137" customFormat="1" ht="51" customHeight="1" x14ac:dyDescent="0.25">
      <c r="A71" s="16">
        <v>17</v>
      </c>
      <c r="B71" s="159" t="s">
        <v>108</v>
      </c>
      <c r="C71" s="159"/>
      <c r="D71" s="159"/>
      <c r="E71" s="159"/>
      <c r="F71" s="159"/>
      <c r="G71" s="159"/>
      <c r="H71" s="159"/>
      <c r="I71" s="159"/>
      <c r="J71" s="159"/>
      <c r="K71" s="159"/>
      <c r="L71" s="159"/>
      <c r="M71" s="159"/>
      <c r="N71" s="159"/>
      <c r="O71" s="8"/>
      <c r="P71" s="4"/>
      <c r="S71" s="106"/>
    </row>
    <row r="72" spans="1:19" s="137" customFormat="1" x14ac:dyDescent="0.25">
      <c r="A72" s="16"/>
      <c r="B72" s="135"/>
      <c r="D72" s="2"/>
      <c r="F72" s="2"/>
      <c r="G72" s="6"/>
      <c r="J72" s="2"/>
      <c r="K72" s="2"/>
      <c r="L72" s="2"/>
      <c r="M72" s="2"/>
      <c r="O72" s="9">
        <v>7</v>
      </c>
      <c r="P72" s="4">
        <v>1161.5999999999999</v>
      </c>
      <c r="Q72" s="137" t="s">
        <v>81</v>
      </c>
      <c r="R72" s="137" t="s">
        <v>25</v>
      </c>
      <c r="S72" s="105">
        <f>O72*P72</f>
        <v>8131.1999999999989</v>
      </c>
    </row>
    <row r="73" spans="1:19" s="137" customFormat="1" ht="62.25" customHeight="1" x14ac:dyDescent="0.25">
      <c r="A73" s="16">
        <v>18</v>
      </c>
      <c r="B73" s="159" t="s">
        <v>109</v>
      </c>
      <c r="C73" s="159"/>
      <c r="D73" s="159"/>
      <c r="E73" s="159"/>
      <c r="F73" s="159"/>
      <c r="G73" s="159"/>
      <c r="H73" s="159"/>
      <c r="I73" s="159"/>
      <c r="J73" s="159"/>
      <c r="K73" s="159"/>
      <c r="L73" s="159"/>
      <c r="M73" s="159"/>
      <c r="N73" s="159"/>
      <c r="O73" s="8"/>
      <c r="P73" s="4"/>
      <c r="S73" s="106"/>
    </row>
    <row r="74" spans="1:19" s="137" customFormat="1" ht="20.25" customHeight="1" x14ac:dyDescent="0.25">
      <c r="A74" s="16"/>
      <c r="B74" s="135"/>
      <c r="D74" s="2"/>
      <c r="F74" s="2"/>
      <c r="G74" s="6"/>
      <c r="J74" s="2"/>
      <c r="K74" s="2"/>
      <c r="L74" s="2"/>
      <c r="M74" s="2"/>
      <c r="O74" s="9">
        <v>7</v>
      </c>
      <c r="P74" s="4">
        <v>972.95</v>
      </c>
      <c r="Q74" s="137" t="s">
        <v>81</v>
      </c>
      <c r="R74" s="137" t="s">
        <v>25</v>
      </c>
      <c r="S74" s="126">
        <f>O74*P74</f>
        <v>6810.6500000000005</v>
      </c>
    </row>
    <row r="75" spans="1:19" s="137" customFormat="1" x14ac:dyDescent="0.25">
      <c r="A75" s="16"/>
      <c r="B75" s="135"/>
      <c r="D75" s="2"/>
      <c r="F75" s="2"/>
      <c r="G75" s="6"/>
      <c r="J75" s="2"/>
      <c r="K75" s="2"/>
      <c r="L75" s="2"/>
      <c r="M75" s="2"/>
      <c r="O75" s="9"/>
      <c r="P75" s="4"/>
      <c r="Q75" s="133" t="s">
        <v>46</v>
      </c>
      <c r="R75" s="133" t="s">
        <v>25</v>
      </c>
      <c r="S75" s="127">
        <f>SUM(S30:S74)+S17</f>
        <v>559642.94999999995</v>
      </c>
    </row>
    <row r="76" spans="1:19" s="137" customFormat="1" x14ac:dyDescent="0.25">
      <c r="A76" s="16" t="s">
        <v>110</v>
      </c>
      <c r="B76" s="176" t="s">
        <v>111</v>
      </c>
      <c r="C76" s="176"/>
      <c r="D76" s="176"/>
      <c r="E76" s="176"/>
      <c r="F76" s="176"/>
      <c r="G76" s="176"/>
      <c r="H76" s="176"/>
      <c r="I76" s="176"/>
      <c r="J76" s="2"/>
      <c r="K76" s="2"/>
      <c r="L76" s="2"/>
      <c r="M76" s="2"/>
      <c r="O76" s="9"/>
      <c r="P76" s="4"/>
      <c r="S76" s="106"/>
    </row>
    <row r="77" spans="1:19" s="137" customFormat="1" x14ac:dyDescent="0.25">
      <c r="A77" s="16"/>
      <c r="B77" s="135"/>
      <c r="D77" s="2"/>
      <c r="F77" s="2"/>
      <c r="G77" s="6"/>
      <c r="J77" s="2"/>
      <c r="K77" s="2"/>
      <c r="L77" s="2"/>
      <c r="M77" s="2"/>
      <c r="O77" s="9"/>
      <c r="P77" s="4"/>
      <c r="S77" s="106"/>
    </row>
    <row r="78" spans="1:19" s="137" customFormat="1" ht="45.75" customHeight="1" x14ac:dyDescent="0.25">
      <c r="A78" s="16">
        <v>1</v>
      </c>
      <c r="B78" s="159" t="s">
        <v>112</v>
      </c>
      <c r="C78" s="159"/>
      <c r="D78" s="159"/>
      <c r="E78" s="159"/>
      <c r="F78" s="159"/>
      <c r="G78" s="159"/>
      <c r="H78" s="159"/>
      <c r="I78" s="159"/>
      <c r="J78" s="159"/>
      <c r="K78" s="159"/>
      <c r="L78" s="159"/>
      <c r="M78" s="159"/>
      <c r="N78" s="159"/>
      <c r="O78" s="9"/>
      <c r="P78" s="4"/>
      <c r="S78" s="106"/>
    </row>
    <row r="79" spans="1:19" s="137" customFormat="1" x14ac:dyDescent="0.25">
      <c r="A79" s="16"/>
      <c r="B79" s="135"/>
      <c r="D79" s="2"/>
      <c r="F79" s="2"/>
      <c r="G79" s="6"/>
      <c r="J79" s="2"/>
      <c r="K79" s="2"/>
      <c r="L79" s="2"/>
      <c r="M79" s="2"/>
      <c r="O79" s="9">
        <v>140</v>
      </c>
      <c r="P79" s="4">
        <v>242</v>
      </c>
      <c r="Q79" s="137" t="s">
        <v>87</v>
      </c>
      <c r="R79" s="137" t="s">
        <v>25</v>
      </c>
      <c r="S79" s="105">
        <f>O79*P79</f>
        <v>33880</v>
      </c>
    </row>
    <row r="80" spans="1:19" s="137" customFormat="1" ht="134.25" customHeight="1" x14ac:dyDescent="0.25">
      <c r="A80" s="16">
        <v>2</v>
      </c>
      <c r="B80" s="177" t="s">
        <v>113</v>
      </c>
      <c r="C80" s="177"/>
      <c r="D80" s="177"/>
      <c r="E80" s="177"/>
      <c r="F80" s="177"/>
      <c r="G80" s="177"/>
      <c r="H80" s="177"/>
      <c r="I80" s="177"/>
      <c r="J80" s="177"/>
      <c r="K80" s="177"/>
      <c r="L80" s="177"/>
      <c r="M80" s="177"/>
      <c r="N80" s="177"/>
      <c r="O80" s="9"/>
      <c r="P80" s="4"/>
      <c r="S80" s="106"/>
    </row>
    <row r="81" spans="1:19" s="137" customFormat="1" x14ac:dyDescent="0.25">
      <c r="A81" s="16"/>
      <c r="B81" s="135"/>
      <c r="D81" s="2"/>
      <c r="F81" s="2"/>
      <c r="G81" s="6"/>
      <c r="J81" s="2"/>
      <c r="K81" s="2"/>
      <c r="L81" s="2"/>
      <c r="M81" s="2"/>
      <c r="O81" s="9">
        <v>15</v>
      </c>
      <c r="P81" s="4">
        <v>14748</v>
      </c>
      <c r="Q81" s="137" t="s">
        <v>87</v>
      </c>
      <c r="R81" s="137" t="s">
        <v>25</v>
      </c>
      <c r="S81" s="126">
        <f>O81*P81</f>
        <v>221220</v>
      </c>
    </row>
    <row r="82" spans="1:19" s="137" customFormat="1" x14ac:dyDescent="0.25">
      <c r="J82" s="2"/>
      <c r="K82" s="2"/>
      <c r="L82" s="2"/>
      <c r="M82" s="2"/>
      <c r="O82" s="9"/>
      <c r="P82" s="4"/>
      <c r="Q82" s="137" t="s">
        <v>46</v>
      </c>
      <c r="S82" s="127">
        <f>SUM(S79:S81)</f>
        <v>255100</v>
      </c>
    </row>
    <row r="83" spans="1:19" s="137" customFormat="1" x14ac:dyDescent="0.25">
      <c r="A83" s="16"/>
      <c r="B83" s="178" t="s">
        <v>114</v>
      </c>
      <c r="C83" s="179"/>
      <c r="D83" s="179"/>
      <c r="E83" s="179"/>
      <c r="F83" s="179"/>
      <c r="G83" s="179"/>
      <c r="H83" s="179"/>
      <c r="I83" s="179"/>
      <c r="J83" s="179"/>
      <c r="K83" s="179"/>
      <c r="L83" s="2"/>
      <c r="M83" s="2"/>
      <c r="O83" s="9"/>
      <c r="P83" s="4"/>
      <c r="S83" s="106"/>
    </row>
    <row r="84" spans="1:19" s="137" customFormat="1" ht="32.25" customHeight="1" x14ac:dyDescent="0.25">
      <c r="A84" s="16">
        <v>1</v>
      </c>
      <c r="B84" s="177" t="s">
        <v>172</v>
      </c>
      <c r="C84" s="177"/>
      <c r="D84" s="177"/>
      <c r="E84" s="177"/>
      <c r="F84" s="177"/>
      <c r="G84" s="177"/>
      <c r="H84" s="177"/>
      <c r="I84" s="177"/>
      <c r="J84" s="177"/>
      <c r="K84" s="177"/>
      <c r="L84" s="177"/>
      <c r="M84" s="177"/>
      <c r="N84" s="177"/>
      <c r="O84" s="9"/>
      <c r="P84" s="4"/>
      <c r="S84" s="106"/>
    </row>
    <row r="85" spans="1:19" s="137" customFormat="1" x14ac:dyDescent="0.25">
      <c r="A85" s="16"/>
      <c r="B85" s="135"/>
      <c r="D85" s="2"/>
      <c r="F85" s="2"/>
      <c r="G85" s="6"/>
      <c r="J85" s="2"/>
      <c r="K85" s="2"/>
      <c r="L85" s="2"/>
      <c r="M85" s="2"/>
      <c r="O85" s="9">
        <v>1</v>
      </c>
      <c r="P85" s="4">
        <v>3646.59</v>
      </c>
      <c r="Q85" s="137" t="s">
        <v>81</v>
      </c>
      <c r="R85" s="137" t="s">
        <v>25</v>
      </c>
      <c r="S85" s="126">
        <f>O85*P85</f>
        <v>3646.59</v>
      </c>
    </row>
    <row r="86" spans="1:19" s="137" customFormat="1" ht="12.75" customHeight="1" x14ac:dyDescent="0.25">
      <c r="A86" s="16"/>
      <c r="B86" s="135"/>
      <c r="D86" s="2"/>
      <c r="F86" s="2"/>
      <c r="G86" s="6"/>
      <c r="J86" s="2"/>
      <c r="K86" s="2"/>
      <c r="L86" s="2"/>
      <c r="M86" s="2"/>
      <c r="O86" s="9"/>
      <c r="P86" s="4"/>
      <c r="Q86" s="137" t="s">
        <v>46</v>
      </c>
      <c r="S86" s="139">
        <f>S85</f>
        <v>3646.59</v>
      </c>
    </row>
    <row r="87" spans="1:19" s="137" customFormat="1" x14ac:dyDescent="0.25">
      <c r="A87" s="16"/>
      <c r="B87" s="176" t="s">
        <v>158</v>
      </c>
      <c r="C87" s="180"/>
      <c r="D87" s="180"/>
      <c r="E87" s="180"/>
      <c r="F87" s="180"/>
      <c r="G87" s="180"/>
      <c r="H87" s="180"/>
      <c r="I87" s="180"/>
      <c r="J87" s="180"/>
      <c r="K87" s="180"/>
      <c r="L87" s="180"/>
      <c r="M87" s="180"/>
      <c r="N87" s="180"/>
      <c r="O87" s="180"/>
      <c r="P87" s="180"/>
      <c r="Q87" s="180"/>
      <c r="R87" s="180"/>
      <c r="S87" s="180"/>
    </row>
    <row r="88" spans="1:19" s="137" customFormat="1" ht="57.75" customHeight="1" x14ac:dyDescent="0.25">
      <c r="A88" s="16">
        <v>1</v>
      </c>
      <c r="B88" s="150" t="s">
        <v>17</v>
      </c>
      <c r="C88" s="150"/>
      <c r="D88" s="150"/>
      <c r="E88" s="150"/>
      <c r="F88" s="150"/>
      <c r="G88" s="150"/>
      <c r="H88" s="150"/>
      <c r="I88" s="150"/>
      <c r="J88" s="150"/>
      <c r="K88" s="150"/>
      <c r="L88" s="150"/>
      <c r="M88" s="150"/>
      <c r="N88" s="150"/>
      <c r="O88" s="9"/>
      <c r="P88" s="4"/>
      <c r="S88" s="106"/>
    </row>
    <row r="89" spans="1:19" s="137" customFormat="1" ht="16.5" customHeight="1" x14ac:dyDescent="0.25">
      <c r="A89" s="16"/>
      <c r="B89" s="135"/>
      <c r="D89" s="2"/>
      <c r="F89" s="2"/>
      <c r="G89" s="6"/>
      <c r="J89" s="2"/>
      <c r="K89" s="2"/>
      <c r="L89" s="2"/>
      <c r="M89" s="2"/>
      <c r="O89" s="9">
        <v>1323</v>
      </c>
      <c r="P89" s="4">
        <v>3176.25</v>
      </c>
      <c r="Q89" s="137" t="s">
        <v>24</v>
      </c>
      <c r="R89" s="137" t="s">
        <v>25</v>
      </c>
      <c r="S89" s="105">
        <f>O89*P89/1000</f>
        <v>4202.17875</v>
      </c>
    </row>
    <row r="90" spans="1:19" s="137" customFormat="1" ht="27.75" customHeight="1" x14ac:dyDescent="0.25">
      <c r="A90" s="16">
        <v>2</v>
      </c>
      <c r="B90" s="162" t="s">
        <v>115</v>
      </c>
      <c r="C90" s="162"/>
      <c r="D90" s="162"/>
      <c r="E90" s="162"/>
      <c r="F90" s="162"/>
      <c r="G90" s="162"/>
      <c r="H90" s="162"/>
      <c r="I90" s="162"/>
      <c r="J90" s="162"/>
      <c r="K90" s="162"/>
      <c r="L90" s="162"/>
      <c r="M90" s="162"/>
      <c r="N90" s="162"/>
      <c r="O90" s="9"/>
      <c r="P90" s="4"/>
      <c r="S90" s="106"/>
    </row>
    <row r="91" spans="1:19" s="137" customFormat="1" x14ac:dyDescent="0.25">
      <c r="A91" s="16"/>
      <c r="B91" s="135"/>
      <c r="D91" s="2"/>
      <c r="F91" s="2"/>
      <c r="G91" s="6"/>
      <c r="J91" s="2"/>
      <c r="K91" s="2"/>
      <c r="L91" s="2"/>
      <c r="M91" s="2"/>
      <c r="O91" s="8">
        <v>132</v>
      </c>
      <c r="P91" s="4">
        <v>8694.9500000000007</v>
      </c>
      <c r="Q91" s="137" t="s">
        <v>28</v>
      </c>
      <c r="R91" s="137" t="s">
        <v>25</v>
      </c>
      <c r="S91" s="105">
        <f>O91*P91/100</f>
        <v>11477.334000000001</v>
      </c>
    </row>
    <row r="92" spans="1:19" s="137" customFormat="1" ht="29.25" customHeight="1" x14ac:dyDescent="0.25">
      <c r="A92" s="16">
        <v>3</v>
      </c>
      <c r="B92" s="159" t="s">
        <v>36</v>
      </c>
      <c r="C92" s="159"/>
      <c r="D92" s="159"/>
      <c r="E92" s="159"/>
      <c r="F92" s="159"/>
      <c r="G92" s="159"/>
      <c r="H92" s="159"/>
      <c r="I92" s="159"/>
      <c r="J92" s="159"/>
      <c r="K92" s="159"/>
      <c r="L92" s="159"/>
      <c r="M92" s="159"/>
      <c r="N92" s="159"/>
      <c r="P92" s="4"/>
      <c r="S92" s="106"/>
    </row>
    <row r="93" spans="1:19" s="137" customFormat="1" x14ac:dyDescent="0.25">
      <c r="A93" s="16"/>
      <c r="B93" s="135"/>
      <c r="D93" s="2"/>
      <c r="F93" s="2"/>
      <c r="G93" s="6"/>
      <c r="J93" s="2"/>
      <c r="K93" s="2"/>
      <c r="L93" s="2"/>
      <c r="M93" s="2"/>
      <c r="O93" s="9">
        <v>419</v>
      </c>
      <c r="P93" s="4">
        <v>12674.36</v>
      </c>
      <c r="Q93" s="137" t="s">
        <v>28</v>
      </c>
      <c r="R93" s="137" t="s">
        <v>25</v>
      </c>
      <c r="S93" s="106">
        <f>O93*P93/100</f>
        <v>53105.568399999996</v>
      </c>
    </row>
    <row r="94" spans="1:19" s="137" customFormat="1" x14ac:dyDescent="0.25">
      <c r="A94" s="16">
        <v>4</v>
      </c>
      <c r="B94" s="159" t="s">
        <v>42</v>
      </c>
      <c r="C94" s="159"/>
      <c r="D94" s="159"/>
      <c r="E94" s="159"/>
      <c r="F94" s="159"/>
      <c r="G94" s="159"/>
      <c r="H94" s="159"/>
      <c r="I94" s="159"/>
      <c r="J94" s="159"/>
      <c r="K94" s="159"/>
      <c r="L94" s="159"/>
      <c r="M94" s="159"/>
      <c r="N94" s="159"/>
      <c r="O94" s="8"/>
      <c r="P94" s="4"/>
      <c r="S94" s="106"/>
    </row>
    <row r="95" spans="1:19" s="137" customFormat="1" x14ac:dyDescent="0.25">
      <c r="A95" s="16"/>
      <c r="B95" s="5"/>
      <c r="D95" s="2"/>
      <c r="E95" s="131"/>
      <c r="F95" s="2"/>
      <c r="G95" s="6"/>
      <c r="J95" s="2"/>
      <c r="K95" s="2"/>
      <c r="L95" s="2"/>
      <c r="M95" s="2"/>
      <c r="O95" s="9">
        <v>520</v>
      </c>
      <c r="P95" s="4">
        <v>2206.6</v>
      </c>
      <c r="Q95" s="137" t="s">
        <v>34</v>
      </c>
      <c r="R95" s="137" t="s">
        <v>25</v>
      </c>
      <c r="S95" s="106">
        <f>O95*P95/100</f>
        <v>11474.32</v>
      </c>
    </row>
    <row r="96" spans="1:19" s="137" customFormat="1" x14ac:dyDescent="0.25">
      <c r="A96" s="16">
        <v>5</v>
      </c>
      <c r="B96" s="159" t="s">
        <v>43</v>
      </c>
      <c r="C96" s="159"/>
      <c r="D96" s="159"/>
      <c r="E96" s="159"/>
      <c r="F96" s="159"/>
      <c r="G96" s="159"/>
      <c r="H96" s="159"/>
      <c r="I96" s="159"/>
      <c r="J96" s="159"/>
      <c r="K96" s="159"/>
      <c r="L96" s="159"/>
      <c r="M96" s="159"/>
      <c r="N96" s="159"/>
      <c r="O96" s="9"/>
      <c r="P96" s="4"/>
      <c r="S96" s="106"/>
    </row>
    <row r="97" spans="1:19" s="137" customFormat="1" x14ac:dyDescent="0.25">
      <c r="A97" s="16"/>
      <c r="B97" s="5"/>
      <c r="D97" s="2"/>
      <c r="E97" s="131"/>
      <c r="F97" s="2"/>
      <c r="G97" s="6"/>
      <c r="J97" s="2"/>
      <c r="K97" s="2"/>
      <c r="L97" s="2"/>
      <c r="M97" s="2"/>
      <c r="O97" s="9">
        <v>520</v>
      </c>
      <c r="P97" s="4">
        <v>2197.52</v>
      </c>
      <c r="Q97" s="137" t="s">
        <v>34</v>
      </c>
      <c r="R97" s="137" t="s">
        <v>25</v>
      </c>
      <c r="S97" s="106">
        <f>O97*P97/100</f>
        <v>11427.103999999999</v>
      </c>
    </row>
    <row r="98" spans="1:19" s="137" customFormat="1" ht="62.25" customHeight="1" x14ac:dyDescent="0.25">
      <c r="A98" s="16">
        <v>6</v>
      </c>
      <c r="B98" s="159" t="s">
        <v>29</v>
      </c>
      <c r="C98" s="159"/>
      <c r="D98" s="159"/>
      <c r="E98" s="159"/>
      <c r="F98" s="159"/>
      <c r="G98" s="159"/>
      <c r="H98" s="159"/>
      <c r="I98" s="159"/>
      <c r="J98" s="159"/>
      <c r="K98" s="159"/>
      <c r="L98" s="159"/>
      <c r="M98" s="159"/>
      <c r="N98" s="159"/>
      <c r="O98" s="9"/>
      <c r="P98" s="4"/>
      <c r="S98" s="106"/>
    </row>
    <row r="99" spans="1:19" s="137" customFormat="1" x14ac:dyDescent="0.25">
      <c r="A99" s="16"/>
      <c r="B99" s="135"/>
      <c r="D99" s="2"/>
      <c r="F99" s="2"/>
      <c r="G99" s="6"/>
      <c r="J99" s="2"/>
      <c r="K99" s="2"/>
      <c r="L99" s="2"/>
      <c r="M99" s="2"/>
      <c r="O99" s="8">
        <v>132</v>
      </c>
      <c r="P99" s="4">
        <v>337</v>
      </c>
      <c r="Q99" s="137" t="s">
        <v>30</v>
      </c>
      <c r="R99" s="137" t="s">
        <v>25</v>
      </c>
      <c r="S99" s="106">
        <f>O99*P99</f>
        <v>44484</v>
      </c>
    </row>
    <row r="100" spans="1:19" s="137" customFormat="1" x14ac:dyDescent="0.25">
      <c r="A100" s="16"/>
      <c r="B100" s="135"/>
      <c r="D100" s="2"/>
      <c r="F100" s="2"/>
      <c r="G100" s="6"/>
      <c r="J100" s="2"/>
      <c r="K100" s="2"/>
      <c r="L100" s="2"/>
      <c r="M100" s="2"/>
      <c r="O100" s="8"/>
      <c r="P100" s="4"/>
      <c r="S100" s="106"/>
    </row>
    <row r="101" spans="1:19" s="137" customFormat="1" x14ac:dyDescent="0.25">
      <c r="A101" s="16"/>
      <c r="B101" s="135"/>
      <c r="D101" s="2"/>
      <c r="F101" s="2"/>
      <c r="G101" s="6"/>
      <c r="J101" s="2"/>
      <c r="K101" s="2"/>
      <c r="L101" s="2"/>
      <c r="M101" s="2"/>
      <c r="O101" s="8"/>
      <c r="P101" s="4"/>
      <c r="S101" s="106"/>
    </row>
    <row r="102" spans="1:19" s="137" customFormat="1" ht="64.5" customHeight="1" x14ac:dyDescent="0.25">
      <c r="A102" s="16">
        <v>7</v>
      </c>
      <c r="B102" s="159" t="s">
        <v>31</v>
      </c>
      <c r="C102" s="159"/>
      <c r="D102" s="159"/>
      <c r="E102" s="159"/>
      <c r="F102" s="159"/>
      <c r="G102" s="159"/>
      <c r="H102" s="159"/>
      <c r="I102" s="159"/>
      <c r="J102" s="159"/>
      <c r="K102" s="159"/>
      <c r="L102" s="159"/>
      <c r="M102" s="159"/>
      <c r="N102" s="159"/>
      <c r="O102" s="9"/>
      <c r="P102" s="4"/>
      <c r="S102" s="106"/>
    </row>
    <row r="103" spans="1:19" s="137" customFormat="1" x14ac:dyDescent="0.25">
      <c r="A103" s="16"/>
      <c r="B103" s="135"/>
      <c r="D103" s="2"/>
      <c r="F103" s="2"/>
      <c r="G103" s="6"/>
      <c r="J103" s="2"/>
      <c r="K103" s="2"/>
      <c r="L103" s="2"/>
      <c r="M103" s="2"/>
      <c r="O103" s="45">
        <v>5.8920000000000003</v>
      </c>
      <c r="P103" s="4">
        <v>5001.7</v>
      </c>
      <c r="Q103" s="137" t="s">
        <v>32</v>
      </c>
      <c r="R103" s="137" t="s">
        <v>25</v>
      </c>
      <c r="S103" s="126">
        <f>O103*P103</f>
        <v>29470.0164</v>
      </c>
    </row>
    <row r="104" spans="1:19" s="137" customFormat="1" x14ac:dyDescent="0.25">
      <c r="A104" s="16"/>
      <c r="B104" s="135"/>
      <c r="D104" s="2"/>
      <c r="F104" s="2"/>
      <c r="G104" s="6"/>
      <c r="J104" s="2"/>
      <c r="K104" s="2"/>
      <c r="L104" s="2"/>
      <c r="M104" s="2"/>
      <c r="O104" s="9"/>
      <c r="P104" s="4"/>
      <c r="Q104" s="137" t="s">
        <v>46</v>
      </c>
      <c r="R104" s="137" t="s">
        <v>25</v>
      </c>
      <c r="S104" s="127">
        <f>SUM(S89:S103)</f>
        <v>165640.52154999998</v>
      </c>
    </row>
    <row r="105" spans="1:19" s="137" customFormat="1" ht="13.5" customHeight="1" x14ac:dyDescent="0.25">
      <c r="B105" s="174" t="s">
        <v>169</v>
      </c>
      <c r="C105" s="174"/>
      <c r="D105" s="174"/>
      <c r="E105" s="174"/>
      <c r="F105" s="174"/>
      <c r="G105" s="174"/>
      <c r="H105" s="174"/>
      <c r="I105" s="174"/>
      <c r="J105" s="174"/>
      <c r="K105" s="174"/>
      <c r="L105" s="174"/>
      <c r="M105" s="174"/>
      <c r="N105" s="174"/>
      <c r="O105" s="74"/>
      <c r="P105" s="130"/>
      <c r="Q105" s="130"/>
      <c r="R105" s="130"/>
      <c r="S105" s="130"/>
    </row>
    <row r="106" spans="1:19" s="137" customFormat="1" ht="60.75" customHeight="1" x14ac:dyDescent="0.25">
      <c r="A106" s="16">
        <v>1</v>
      </c>
      <c r="B106" s="150" t="s">
        <v>159</v>
      </c>
      <c r="C106" s="150"/>
      <c r="D106" s="150"/>
      <c r="E106" s="150"/>
      <c r="F106" s="150"/>
      <c r="G106" s="150"/>
      <c r="H106" s="150"/>
      <c r="I106" s="150"/>
      <c r="J106" s="150"/>
      <c r="K106" s="150"/>
      <c r="L106" s="150"/>
      <c r="M106" s="150"/>
      <c r="N106" s="150"/>
      <c r="O106" s="22"/>
      <c r="Q106" s="2"/>
      <c r="R106" s="2"/>
      <c r="S106" s="3"/>
    </row>
    <row r="107" spans="1:19" s="137" customFormat="1" ht="12.75" customHeight="1" x14ac:dyDescent="0.25">
      <c r="A107" s="16"/>
      <c r="B107" s="5" t="s">
        <v>160</v>
      </c>
      <c r="D107" s="2"/>
      <c r="E107" s="131"/>
      <c r="F107" s="2"/>
      <c r="G107" s="6"/>
      <c r="J107" s="2"/>
      <c r="K107" s="2"/>
      <c r="L107" s="2"/>
      <c r="M107" s="2"/>
      <c r="O107" s="9">
        <v>150</v>
      </c>
      <c r="P107" s="4"/>
      <c r="Q107" s="137" t="s">
        <v>171</v>
      </c>
      <c r="R107" s="137" t="s">
        <v>25</v>
      </c>
      <c r="S107" s="7"/>
    </row>
    <row r="108" spans="1:19" s="137" customFormat="1" ht="12.75" customHeight="1" x14ac:dyDescent="0.25">
      <c r="A108" s="16"/>
      <c r="B108" s="5" t="s">
        <v>94</v>
      </c>
      <c r="D108" s="2"/>
      <c r="E108" s="131"/>
      <c r="F108" s="2"/>
      <c r="G108" s="6"/>
      <c r="J108" s="2"/>
      <c r="K108" s="2"/>
      <c r="L108" s="2"/>
      <c r="M108" s="2"/>
      <c r="O108" s="9">
        <v>200</v>
      </c>
      <c r="P108" s="4"/>
      <c r="Q108" s="137" t="s">
        <v>171</v>
      </c>
      <c r="R108" s="137" t="s">
        <v>25</v>
      </c>
      <c r="S108" s="7"/>
    </row>
    <row r="109" spans="1:19" s="137" customFormat="1" ht="12.75" customHeight="1" x14ac:dyDescent="0.25">
      <c r="A109" s="16"/>
      <c r="B109" s="5" t="s">
        <v>90</v>
      </c>
      <c r="D109" s="2"/>
      <c r="E109" s="131"/>
      <c r="F109" s="2"/>
      <c r="G109" s="6"/>
      <c r="J109" s="2"/>
      <c r="K109" s="2"/>
      <c r="L109" s="2"/>
      <c r="M109" s="2"/>
      <c r="O109" s="9">
        <v>100</v>
      </c>
      <c r="P109" s="4"/>
      <c r="Q109" s="137" t="s">
        <v>171</v>
      </c>
      <c r="R109" s="137" t="s">
        <v>25</v>
      </c>
      <c r="S109" s="7"/>
    </row>
    <row r="110" spans="1:19" s="137" customFormat="1" ht="60.75" customHeight="1" x14ac:dyDescent="0.25">
      <c r="A110" s="16">
        <v>3</v>
      </c>
      <c r="B110" s="150" t="s">
        <v>163</v>
      </c>
      <c r="C110" s="150"/>
      <c r="D110" s="150"/>
      <c r="E110" s="150"/>
      <c r="F110" s="150"/>
      <c r="G110" s="150"/>
      <c r="H110" s="150"/>
      <c r="I110" s="150"/>
      <c r="J110" s="150"/>
      <c r="K110" s="150"/>
      <c r="L110" s="150"/>
      <c r="M110" s="150"/>
      <c r="N110" s="150"/>
      <c r="O110" s="9"/>
      <c r="P110" s="4"/>
      <c r="S110" s="7"/>
    </row>
    <row r="111" spans="1:19" s="137" customFormat="1" x14ac:dyDescent="0.25">
      <c r="A111" s="16"/>
      <c r="B111" s="5"/>
      <c r="D111" s="2"/>
      <c r="E111" s="131"/>
      <c r="F111" s="2"/>
      <c r="G111" s="6"/>
      <c r="J111" s="2"/>
      <c r="K111" s="2"/>
      <c r="L111" s="2"/>
      <c r="M111" s="2"/>
      <c r="O111" s="9">
        <v>11</v>
      </c>
      <c r="P111" s="4"/>
      <c r="Q111" s="137" t="s">
        <v>118</v>
      </c>
      <c r="R111" s="137" t="s">
        <v>25</v>
      </c>
      <c r="S111" s="7"/>
    </row>
    <row r="112" spans="1:19" s="137" customFormat="1" ht="63" customHeight="1" x14ac:dyDescent="0.25">
      <c r="A112" s="16">
        <v>4</v>
      </c>
      <c r="B112" s="150" t="s">
        <v>161</v>
      </c>
      <c r="C112" s="150"/>
      <c r="D112" s="150"/>
      <c r="E112" s="150"/>
      <c r="F112" s="150"/>
      <c r="G112" s="150"/>
      <c r="H112" s="150"/>
      <c r="I112" s="150"/>
      <c r="J112" s="150"/>
      <c r="K112" s="150"/>
      <c r="L112" s="150"/>
      <c r="M112" s="150"/>
      <c r="N112" s="150"/>
      <c r="O112" s="9"/>
      <c r="P112" s="4"/>
      <c r="S112" s="7"/>
    </row>
    <row r="113" spans="1:19" s="137" customFormat="1" ht="16.5" customHeight="1" x14ac:dyDescent="0.25">
      <c r="A113" s="16"/>
      <c r="B113" s="5"/>
      <c r="D113" s="2"/>
      <c r="E113" s="131"/>
      <c r="F113" s="2"/>
      <c r="G113" s="6"/>
      <c r="J113" s="2"/>
      <c r="K113" s="2"/>
      <c r="L113" s="2"/>
      <c r="M113" s="2"/>
      <c r="O113" s="9">
        <v>11</v>
      </c>
      <c r="P113" s="4"/>
      <c r="Q113" s="137" t="s">
        <v>118</v>
      </c>
      <c r="R113" s="137" t="s">
        <v>25</v>
      </c>
      <c r="S113" s="7"/>
    </row>
    <row r="114" spans="1:19" s="131" customFormat="1" ht="58.5" customHeight="1" x14ac:dyDescent="0.25">
      <c r="A114" s="16">
        <v>5</v>
      </c>
      <c r="B114" s="150" t="s">
        <v>162</v>
      </c>
      <c r="C114" s="150"/>
      <c r="D114" s="150"/>
      <c r="E114" s="150"/>
      <c r="F114" s="150"/>
      <c r="G114" s="150"/>
      <c r="H114" s="150"/>
      <c r="I114" s="150"/>
      <c r="J114" s="150"/>
      <c r="K114" s="150"/>
      <c r="L114" s="150"/>
      <c r="M114" s="150"/>
      <c r="N114" s="150"/>
      <c r="O114" s="9"/>
      <c r="P114" s="4"/>
      <c r="Q114" s="137"/>
      <c r="R114" s="137"/>
      <c r="S114" s="7"/>
    </row>
    <row r="115" spans="1:19" ht="17.25" customHeight="1" x14ac:dyDescent="0.25">
      <c r="A115" s="16"/>
      <c r="E115" s="131"/>
      <c r="G115" s="6"/>
      <c r="O115" s="9">
        <v>11</v>
      </c>
      <c r="P115" s="4"/>
      <c r="Q115" s="137" t="s">
        <v>118</v>
      </c>
      <c r="R115" s="137" t="s">
        <v>25</v>
      </c>
      <c r="S115" s="7"/>
    </row>
    <row r="116" spans="1:19" ht="49.5" customHeight="1" x14ac:dyDescent="0.25">
      <c r="A116" s="16">
        <v>6</v>
      </c>
      <c r="B116" s="150" t="s">
        <v>164</v>
      </c>
      <c r="C116" s="150"/>
      <c r="D116" s="150"/>
      <c r="E116" s="150"/>
      <c r="F116" s="150"/>
      <c r="G116" s="150"/>
      <c r="H116" s="150"/>
      <c r="I116" s="150"/>
      <c r="J116" s="150"/>
      <c r="K116" s="150"/>
      <c r="L116" s="150"/>
      <c r="M116" s="150"/>
      <c r="N116" s="150"/>
      <c r="O116" s="9"/>
      <c r="P116" s="4"/>
      <c r="Q116" s="137"/>
      <c r="R116" s="137"/>
      <c r="S116" s="7"/>
    </row>
    <row r="117" spans="1:19" x14ac:dyDescent="0.25">
      <c r="A117" s="16"/>
      <c r="E117" s="131"/>
      <c r="G117" s="6"/>
      <c r="O117" s="9">
        <v>2</v>
      </c>
      <c r="P117" s="4"/>
      <c r="Q117" s="137" t="s">
        <v>118</v>
      </c>
      <c r="R117" s="137" t="s">
        <v>25</v>
      </c>
      <c r="S117" s="7"/>
    </row>
    <row r="118" spans="1:19" ht="23.25" customHeight="1" x14ac:dyDescent="0.25">
      <c r="A118" s="16">
        <v>7</v>
      </c>
      <c r="B118" s="150" t="s">
        <v>167</v>
      </c>
      <c r="C118" s="150"/>
      <c r="D118" s="150"/>
      <c r="E118" s="150"/>
      <c r="F118" s="150"/>
      <c r="G118" s="150"/>
      <c r="H118" s="150"/>
      <c r="I118" s="150"/>
      <c r="J118" s="150"/>
      <c r="K118" s="150"/>
      <c r="L118" s="150"/>
      <c r="M118" s="150"/>
      <c r="N118" s="150"/>
      <c r="O118" s="9"/>
      <c r="P118" s="4"/>
      <c r="Q118" s="137"/>
      <c r="R118" s="137"/>
      <c r="S118" s="7"/>
    </row>
    <row r="119" spans="1:19" x14ac:dyDescent="0.25">
      <c r="A119" s="16"/>
      <c r="E119" s="131"/>
      <c r="G119" s="6"/>
      <c r="O119" s="9">
        <v>20</v>
      </c>
      <c r="P119" s="4"/>
      <c r="Q119" s="137" t="s">
        <v>171</v>
      </c>
      <c r="R119" s="137" t="s">
        <v>25</v>
      </c>
      <c r="S119" s="77"/>
    </row>
    <row r="120" spans="1:19" ht="11.25" customHeight="1" x14ac:dyDescent="0.25">
      <c r="A120" s="16"/>
      <c r="B120" s="135"/>
      <c r="G120" s="6"/>
      <c r="O120" s="9"/>
      <c r="P120" s="4"/>
      <c r="Q120" s="137"/>
      <c r="R120" s="137"/>
      <c r="S120" s="106"/>
    </row>
    <row r="121" spans="1:19" x14ac:dyDescent="0.25">
      <c r="A121" s="175" t="s">
        <v>4</v>
      </c>
      <c r="B121" s="175"/>
      <c r="C121" s="175"/>
      <c r="D121" s="175"/>
      <c r="E121" s="175"/>
      <c r="F121" s="175"/>
      <c r="G121" s="175"/>
      <c r="H121" s="175"/>
      <c r="I121" s="175"/>
      <c r="J121" s="175"/>
      <c r="K121" s="175"/>
      <c r="L121" s="175"/>
      <c r="M121" s="175"/>
      <c r="N121" s="175"/>
      <c r="O121" s="175"/>
      <c r="P121" s="175"/>
      <c r="Q121" s="175"/>
      <c r="R121" s="175"/>
      <c r="S121" s="175"/>
    </row>
    <row r="122" spans="1:19" ht="13.5" customHeight="1" x14ac:dyDescent="0.25">
      <c r="A122" s="16"/>
      <c r="B122" s="133">
        <v>1</v>
      </c>
      <c r="E122" s="171" t="s">
        <v>116</v>
      </c>
      <c r="F122" s="171"/>
      <c r="G122" s="171"/>
      <c r="H122" s="171"/>
      <c r="I122" s="171"/>
      <c r="J122" s="171"/>
      <c r="K122" s="171"/>
      <c r="L122" s="171"/>
      <c r="M122" s="171"/>
      <c r="N122" s="171"/>
      <c r="O122" s="171"/>
      <c r="P122" s="4" t="s">
        <v>1</v>
      </c>
      <c r="Q122" s="172">
        <f>S75</f>
        <v>559642.94999999995</v>
      </c>
      <c r="R122" s="172"/>
      <c r="S122" s="106"/>
    </row>
    <row r="123" spans="1:19" ht="13.5" customHeight="1" x14ac:dyDescent="0.25">
      <c r="A123" s="16"/>
      <c r="B123" s="133">
        <v>2</v>
      </c>
      <c r="E123" s="171" t="s">
        <v>117</v>
      </c>
      <c r="F123" s="171"/>
      <c r="G123" s="171"/>
      <c r="H123" s="171"/>
      <c r="I123" s="171"/>
      <c r="J123" s="171"/>
      <c r="K123" s="171"/>
      <c r="L123" s="171"/>
      <c r="M123" s="171"/>
      <c r="N123" s="171"/>
      <c r="O123" s="171"/>
      <c r="P123" s="4" t="s">
        <v>1</v>
      </c>
      <c r="Q123" s="172">
        <f>S82</f>
        <v>255100</v>
      </c>
      <c r="R123" s="172"/>
      <c r="S123" s="106"/>
    </row>
    <row r="124" spans="1:19" ht="13.5" customHeight="1" x14ac:dyDescent="0.25">
      <c r="A124" s="16"/>
      <c r="B124" s="133">
        <v>3</v>
      </c>
      <c r="E124" s="171" t="str">
        <f>B83</f>
        <v>PART D III ECLECTIC SCHEDULE ITEM</v>
      </c>
      <c r="F124" s="171"/>
      <c r="G124" s="171"/>
      <c r="H124" s="171"/>
      <c r="I124" s="171"/>
      <c r="J124" s="171"/>
      <c r="K124" s="171"/>
      <c r="L124" s="171"/>
      <c r="M124" s="171"/>
      <c r="N124" s="171"/>
      <c r="O124" s="171"/>
      <c r="P124" s="4" t="s">
        <v>1</v>
      </c>
      <c r="Q124" s="172">
        <f>S86</f>
        <v>3646.59</v>
      </c>
      <c r="R124" s="172"/>
      <c r="S124" s="106"/>
    </row>
    <row r="125" spans="1:19" ht="13.5" customHeight="1" x14ac:dyDescent="0.25">
      <c r="A125" s="16"/>
      <c r="B125" s="133">
        <v>4</v>
      </c>
      <c r="E125" s="171" t="s">
        <v>158</v>
      </c>
      <c r="F125" s="171"/>
      <c r="G125" s="171"/>
      <c r="H125" s="171"/>
      <c r="I125" s="171"/>
      <c r="J125" s="171"/>
      <c r="K125" s="171"/>
      <c r="L125" s="171"/>
      <c r="M125" s="171"/>
      <c r="N125" s="171"/>
      <c r="O125" s="171"/>
      <c r="P125" s="4"/>
      <c r="Q125" s="172">
        <v>165641</v>
      </c>
      <c r="R125" s="172"/>
      <c r="S125" s="106"/>
    </row>
    <row r="126" spans="1:19" ht="13.5" customHeight="1" x14ac:dyDescent="0.25">
      <c r="A126" s="16"/>
      <c r="B126" s="133">
        <v>5</v>
      </c>
      <c r="E126" s="171" t="s">
        <v>170</v>
      </c>
      <c r="F126" s="171"/>
      <c r="G126" s="171"/>
      <c r="H126" s="171"/>
      <c r="I126" s="171"/>
      <c r="J126" s="171"/>
      <c r="K126" s="171"/>
      <c r="L126" s="171"/>
      <c r="M126" s="171"/>
      <c r="N126" s="171"/>
      <c r="O126" s="171"/>
      <c r="P126" s="4" t="s">
        <v>1</v>
      </c>
      <c r="Q126" s="173"/>
      <c r="R126" s="173"/>
      <c r="S126" s="106"/>
    </row>
    <row r="127" spans="1:19" x14ac:dyDescent="0.25">
      <c r="A127" s="16"/>
      <c r="B127" s="133"/>
      <c r="E127" s="136"/>
      <c r="F127" s="136"/>
      <c r="G127" s="136"/>
      <c r="H127" s="136"/>
      <c r="I127" s="136"/>
      <c r="J127" s="136"/>
      <c r="K127" s="136"/>
      <c r="L127" s="136"/>
      <c r="M127" s="136"/>
      <c r="N127" s="136"/>
      <c r="O127" s="136"/>
      <c r="P127" s="4" t="s">
        <v>0</v>
      </c>
      <c r="Q127" s="170">
        <f>SUM(Q122:R126)</f>
        <v>984030.53999999992</v>
      </c>
      <c r="R127" s="170"/>
      <c r="S127" s="106"/>
    </row>
    <row r="128" spans="1:19" ht="15.75" x14ac:dyDescent="0.25">
      <c r="A128" s="16"/>
      <c r="B128" s="163" t="s">
        <v>47</v>
      </c>
      <c r="C128" s="163"/>
      <c r="D128" s="163"/>
      <c r="E128" s="163"/>
      <c r="F128" s="163"/>
      <c r="G128" s="163"/>
      <c r="H128" s="163"/>
      <c r="I128" s="163"/>
      <c r="J128" s="163"/>
      <c r="K128" s="163"/>
      <c r="L128" s="163"/>
      <c r="M128" s="163"/>
      <c r="N128" s="163"/>
      <c r="O128" s="163"/>
      <c r="P128" s="163"/>
      <c r="Q128" s="163"/>
      <c r="R128" s="163"/>
      <c r="S128" s="163"/>
    </row>
    <row r="129" spans="1:19" x14ac:dyDescent="0.25">
      <c r="A129" s="16"/>
      <c r="B129" s="164" t="s">
        <v>48</v>
      </c>
      <c r="C129" s="164"/>
      <c r="D129" s="164"/>
      <c r="E129" s="164"/>
      <c r="F129" s="164"/>
      <c r="G129" s="164"/>
      <c r="H129" s="164"/>
      <c r="I129" s="164"/>
      <c r="J129" s="164"/>
      <c r="K129" s="164"/>
      <c r="L129" s="164"/>
      <c r="M129" s="164"/>
      <c r="N129" s="164"/>
      <c r="O129" s="164"/>
      <c r="P129" s="164"/>
      <c r="Q129" s="164"/>
      <c r="R129" s="164"/>
      <c r="S129" s="164"/>
    </row>
    <row r="130" spans="1:19" x14ac:dyDescent="0.25">
      <c r="A130" s="16"/>
      <c r="B130" s="41" t="s">
        <v>49</v>
      </c>
      <c r="E130" s="131"/>
      <c r="G130" s="6"/>
      <c r="O130" s="9"/>
      <c r="P130" s="4"/>
      <c r="Q130" s="137"/>
      <c r="R130" s="137"/>
      <c r="S130" s="106"/>
    </row>
    <row r="131" spans="1:19" ht="15.75" x14ac:dyDescent="0.25">
      <c r="A131" s="16"/>
      <c r="B131" s="48" t="s">
        <v>50</v>
      </c>
      <c r="E131" s="165" t="s">
        <v>51</v>
      </c>
      <c r="F131" s="165"/>
      <c r="G131" s="165"/>
      <c r="H131" s="165"/>
      <c r="I131" s="165"/>
      <c r="J131" s="165"/>
      <c r="K131" s="165"/>
      <c r="L131" s="165"/>
      <c r="M131" s="165"/>
      <c r="N131" s="165"/>
      <c r="O131" s="165"/>
      <c r="P131" s="165"/>
      <c r="Q131" s="165"/>
      <c r="R131" s="165"/>
      <c r="S131" s="165"/>
    </row>
    <row r="132" spans="1:19" ht="15.75" x14ac:dyDescent="0.25">
      <c r="A132" s="16"/>
      <c r="B132" s="48"/>
      <c r="E132" s="132"/>
      <c r="F132" s="132"/>
      <c r="G132" s="132"/>
      <c r="H132" s="132"/>
      <c r="I132" s="132"/>
      <c r="J132" s="132"/>
      <c r="K132" s="132"/>
      <c r="L132" s="132"/>
      <c r="M132" s="132"/>
      <c r="N132" s="132"/>
      <c r="O132" s="132"/>
      <c r="P132" s="132"/>
      <c r="Q132" s="132"/>
      <c r="R132" s="132"/>
      <c r="S132" s="128"/>
    </row>
    <row r="133" spans="1:19" ht="15.75" x14ac:dyDescent="0.25">
      <c r="A133" s="16"/>
      <c r="B133" s="48"/>
      <c r="E133" s="132"/>
      <c r="F133" s="132"/>
      <c r="G133" s="132"/>
      <c r="H133" s="132"/>
      <c r="I133" s="132"/>
      <c r="J133" s="132"/>
      <c r="K133" s="132"/>
      <c r="L133" s="132"/>
      <c r="M133" s="132"/>
      <c r="N133" s="132"/>
      <c r="O133" s="132"/>
      <c r="P133" s="132"/>
      <c r="Q133" s="132"/>
      <c r="R133" s="132"/>
      <c r="S133" s="128"/>
    </row>
    <row r="134" spans="1:19" x14ac:dyDescent="0.25">
      <c r="B134" s="49" t="s">
        <v>52</v>
      </c>
    </row>
    <row r="136" spans="1:19" x14ac:dyDescent="0.25">
      <c r="B136" s="1"/>
    </row>
  </sheetData>
  <mergeCells count="65">
    <mergeCell ref="B5:N5"/>
    <mergeCell ref="A1:S1"/>
    <mergeCell ref="A2:S2"/>
    <mergeCell ref="A3:P3"/>
    <mergeCell ref="B4:N4"/>
    <mergeCell ref="R4:S4"/>
    <mergeCell ref="B52:N52"/>
    <mergeCell ref="K7:L7"/>
    <mergeCell ref="B18:N18"/>
    <mergeCell ref="K20:L20"/>
    <mergeCell ref="Q21:S21"/>
    <mergeCell ref="B31:N31"/>
    <mergeCell ref="B33:N33"/>
    <mergeCell ref="B35:N35"/>
    <mergeCell ref="B37:N37"/>
    <mergeCell ref="B39:N39"/>
    <mergeCell ref="B47:N47"/>
    <mergeCell ref="B50:N50"/>
    <mergeCell ref="B73:N73"/>
    <mergeCell ref="B54:N54"/>
    <mergeCell ref="B56:N56"/>
    <mergeCell ref="B58:N58"/>
    <mergeCell ref="B60:N60"/>
    <mergeCell ref="B61:N61"/>
    <mergeCell ref="B62:N62"/>
    <mergeCell ref="B63:N63"/>
    <mergeCell ref="B64:N64"/>
    <mergeCell ref="B66:N66"/>
    <mergeCell ref="B68:N68"/>
    <mergeCell ref="B71:N71"/>
    <mergeCell ref="B98:N98"/>
    <mergeCell ref="B76:I76"/>
    <mergeCell ref="B78:N78"/>
    <mergeCell ref="B80:N80"/>
    <mergeCell ref="B83:K83"/>
    <mergeCell ref="B84:N84"/>
    <mergeCell ref="B87:S87"/>
    <mergeCell ref="B88:N88"/>
    <mergeCell ref="B90:N90"/>
    <mergeCell ref="B92:N92"/>
    <mergeCell ref="B94:N94"/>
    <mergeCell ref="B96:N96"/>
    <mergeCell ref="E123:O123"/>
    <mergeCell ref="Q123:R123"/>
    <mergeCell ref="B102:N102"/>
    <mergeCell ref="B105:N105"/>
    <mergeCell ref="B106:N106"/>
    <mergeCell ref="B110:N110"/>
    <mergeCell ref="B112:N112"/>
    <mergeCell ref="B114:N114"/>
    <mergeCell ref="B116:N116"/>
    <mergeCell ref="B118:N118"/>
    <mergeCell ref="A121:S121"/>
    <mergeCell ref="E122:O122"/>
    <mergeCell ref="Q122:R122"/>
    <mergeCell ref="Q127:R127"/>
    <mergeCell ref="B128:S128"/>
    <mergeCell ref="B129:S129"/>
    <mergeCell ref="E131:S131"/>
    <mergeCell ref="E124:O124"/>
    <mergeCell ref="Q124:R124"/>
    <mergeCell ref="E125:O125"/>
    <mergeCell ref="Q125:R125"/>
    <mergeCell ref="E126:O126"/>
    <mergeCell ref="Q126:R126"/>
  </mergeCells>
  <printOptions horizontalCentered="1"/>
  <pageMargins left="0.25" right="0.16" top="0.5" bottom="0.5" header="0.3" footer="0.55000000000000004"/>
  <pageSetup paperSize="9" scale="97" fitToHeight="3" orientation="portrait" horizontalDpi="200" verticalDpi="200" r:id="rId1"/>
  <headerFooter>
    <oddFooter>Page &amp;P</oddFooter>
  </headerFooter>
  <rowBreaks count="2" manualBreakCount="2">
    <brk id="45" max="18" man="1"/>
    <brk id="72" max="18"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7"/>
  <sheetViews>
    <sheetView topLeftCell="A50" zoomScaleNormal="100" zoomScaleSheetLayoutView="130" workbookViewId="0">
      <selection activeCell="U58" sqref="U58"/>
    </sheetView>
  </sheetViews>
  <sheetFormatPr defaultRowHeight="15" x14ac:dyDescent="0.25"/>
  <cols>
    <col min="1" max="1" width="5.42578125" style="12" bestFit="1" customWidth="1"/>
    <col min="2" max="2" width="10.28515625" style="5" customWidth="1"/>
    <col min="3" max="3" width="3.5703125" style="12" customWidth="1"/>
    <col min="4" max="4" width="1.7109375" style="2" customWidth="1"/>
    <col min="5" max="5" width="7.28515625" style="12" customWidth="1"/>
    <col min="6" max="6" width="1.7109375" style="2" customWidth="1"/>
    <col min="7" max="7" width="7" style="12" customWidth="1"/>
    <col min="8" max="8" width="2" style="12" customWidth="1"/>
    <col min="9" max="9" width="6.140625" style="12" customWidth="1"/>
    <col min="10" max="10" width="1.85546875" style="2" customWidth="1"/>
    <col min="11" max="11" width="2.42578125" style="2" customWidth="1"/>
    <col min="12" max="12" width="3.5703125" style="2" customWidth="1"/>
    <col min="13" max="13" width="1.7109375" style="2" customWidth="1"/>
    <col min="14" max="14" width="5.28515625" style="12" customWidth="1"/>
    <col min="15" max="15" width="8.42578125" style="14" bestFit="1" customWidth="1"/>
    <col min="16" max="16" width="9.85546875" style="12" customWidth="1"/>
    <col min="17" max="17" width="6.5703125" style="2" bestFit="1" customWidth="1"/>
    <col min="18" max="18" width="3.7109375" style="2" customWidth="1"/>
    <col min="19" max="19" width="9.7109375" style="3" bestFit="1" customWidth="1"/>
    <col min="20" max="16384" width="9.140625" style="1"/>
  </cols>
  <sheetData>
    <row r="1" spans="1:19" ht="30.75" customHeight="1" x14ac:dyDescent="0.25">
      <c r="A1" s="151" t="s">
        <v>9</v>
      </c>
      <c r="B1" s="151"/>
      <c r="C1" s="151"/>
      <c r="D1" s="151"/>
      <c r="E1" s="151"/>
      <c r="F1" s="151"/>
      <c r="G1" s="151"/>
      <c r="H1" s="151"/>
      <c r="I1" s="151"/>
      <c r="J1" s="151"/>
      <c r="K1" s="151"/>
      <c r="L1" s="151"/>
      <c r="M1" s="151"/>
      <c r="N1" s="151"/>
      <c r="O1" s="151"/>
      <c r="P1" s="151"/>
      <c r="Q1" s="151"/>
      <c r="R1" s="151"/>
      <c r="S1" s="151"/>
    </row>
    <row r="2" spans="1:19" ht="56.25" customHeight="1" x14ac:dyDescent="0.25">
      <c r="A2" s="152" t="s">
        <v>8</v>
      </c>
      <c r="B2" s="152"/>
      <c r="C2" s="152"/>
      <c r="D2" s="152"/>
      <c r="E2" s="152"/>
      <c r="F2" s="152"/>
      <c r="G2" s="152"/>
      <c r="H2" s="152"/>
      <c r="I2" s="152"/>
      <c r="J2" s="152"/>
      <c r="K2" s="152"/>
      <c r="L2" s="152"/>
      <c r="M2" s="152"/>
      <c r="N2" s="152"/>
      <c r="O2" s="152"/>
      <c r="P2" s="152"/>
      <c r="Q2" s="152"/>
      <c r="R2" s="152"/>
      <c r="S2" s="152"/>
    </row>
    <row r="3" spans="1:19" ht="25.5" customHeight="1" thickBot="1" x14ac:dyDescent="0.3">
      <c r="A3" s="184" t="s">
        <v>119</v>
      </c>
      <c r="B3" s="184"/>
      <c r="C3" s="184"/>
      <c r="D3" s="184"/>
      <c r="E3" s="184"/>
      <c r="F3" s="184"/>
      <c r="G3" s="184"/>
      <c r="H3" s="184"/>
      <c r="I3" s="184"/>
      <c r="J3" s="184"/>
      <c r="K3" s="17"/>
      <c r="L3" s="17"/>
      <c r="M3" s="17"/>
      <c r="N3" s="17"/>
      <c r="O3" s="17"/>
      <c r="P3" s="17"/>
      <c r="Q3" s="17"/>
      <c r="R3" s="17"/>
      <c r="S3" s="17"/>
    </row>
    <row r="4" spans="1:19" s="11" customFormat="1" ht="24.75" customHeight="1" thickBot="1" x14ac:dyDescent="0.3">
      <c r="A4" s="56" t="s">
        <v>11</v>
      </c>
      <c r="B4" s="185" t="s">
        <v>12</v>
      </c>
      <c r="C4" s="186"/>
      <c r="D4" s="186"/>
      <c r="E4" s="186"/>
      <c r="F4" s="186"/>
      <c r="G4" s="186"/>
      <c r="H4" s="186"/>
      <c r="I4" s="186"/>
      <c r="J4" s="186"/>
      <c r="K4" s="186"/>
      <c r="L4" s="186"/>
      <c r="M4" s="186"/>
      <c r="N4" s="187"/>
      <c r="O4" s="57" t="s">
        <v>13</v>
      </c>
      <c r="P4" s="56" t="s">
        <v>14</v>
      </c>
      <c r="Q4" s="56" t="s">
        <v>15</v>
      </c>
      <c r="R4" s="157" t="s">
        <v>16</v>
      </c>
      <c r="S4" s="158"/>
    </row>
    <row r="5" spans="1:19" s="12" customFormat="1" ht="66" customHeight="1" x14ac:dyDescent="0.25">
      <c r="A5" s="16">
        <v>1</v>
      </c>
      <c r="B5" s="150" t="s">
        <v>17</v>
      </c>
      <c r="C5" s="150"/>
      <c r="D5" s="150"/>
      <c r="E5" s="150"/>
      <c r="F5" s="150"/>
      <c r="G5" s="150"/>
      <c r="H5" s="150"/>
      <c r="I5" s="150"/>
      <c r="J5" s="150"/>
      <c r="K5" s="150"/>
      <c r="L5" s="150"/>
      <c r="M5" s="150"/>
      <c r="N5" s="150"/>
      <c r="O5" s="22"/>
      <c r="Q5" s="2"/>
      <c r="R5" s="2"/>
      <c r="S5" s="3"/>
    </row>
    <row r="6" spans="1:19" s="12" customFormat="1" ht="16.5" hidden="1" customHeight="1" x14ac:dyDescent="0.25">
      <c r="A6" s="16"/>
      <c r="B6" s="58"/>
      <c r="C6" s="59">
        <v>2</v>
      </c>
      <c r="D6" s="60" t="s">
        <v>18</v>
      </c>
      <c r="E6" s="61">
        <v>25.75</v>
      </c>
      <c r="F6" s="62" t="s">
        <v>18</v>
      </c>
      <c r="G6" s="63">
        <v>0.375</v>
      </c>
      <c r="H6" s="60" t="s">
        <v>18</v>
      </c>
      <c r="I6" s="64">
        <v>0.25</v>
      </c>
      <c r="J6" s="60"/>
      <c r="K6" s="65"/>
      <c r="M6" s="66">
        <f>I6*G6*E6*C6</f>
        <v>4.828125</v>
      </c>
      <c r="N6" s="67" t="s">
        <v>19</v>
      </c>
      <c r="O6" s="4">
        <v>4.82</v>
      </c>
      <c r="P6" s="33" t="s">
        <v>20</v>
      </c>
      <c r="Q6" s="2"/>
      <c r="R6" s="2"/>
      <c r="S6" s="3"/>
    </row>
    <row r="7" spans="1:19" s="12" customFormat="1" ht="16.5" hidden="1" customHeight="1" x14ac:dyDescent="0.25">
      <c r="A7" s="16"/>
      <c r="B7" s="58"/>
      <c r="C7" s="59">
        <v>1</v>
      </c>
      <c r="D7" s="62" t="s">
        <v>21</v>
      </c>
      <c r="E7" s="68">
        <v>100</v>
      </c>
      <c r="F7" s="62" t="s">
        <v>22</v>
      </c>
      <c r="G7" s="68">
        <v>50</v>
      </c>
      <c r="H7" s="60" t="s">
        <v>23</v>
      </c>
      <c r="I7" s="12">
        <v>0.375</v>
      </c>
      <c r="J7" s="12" t="s">
        <v>18</v>
      </c>
      <c r="K7" s="183">
        <v>0.25</v>
      </c>
      <c r="L7" s="183"/>
      <c r="M7" s="66"/>
      <c r="N7" s="67" t="s">
        <v>19</v>
      </c>
      <c r="O7" s="4">
        <f>(E7+G7)*I7*K7</f>
        <v>14.0625</v>
      </c>
      <c r="P7" s="33" t="s">
        <v>20</v>
      </c>
      <c r="Q7" s="2"/>
      <c r="R7" s="2"/>
      <c r="S7" s="3"/>
    </row>
    <row r="8" spans="1:19" s="12" customFormat="1" ht="16.5" hidden="1" customHeight="1" x14ac:dyDescent="0.25">
      <c r="A8" s="16"/>
      <c r="B8" s="69"/>
      <c r="C8" s="59">
        <v>2</v>
      </c>
      <c r="D8" s="60" t="s">
        <v>18</v>
      </c>
      <c r="E8" s="68">
        <v>41</v>
      </c>
      <c r="F8" s="62" t="s">
        <v>18</v>
      </c>
      <c r="G8" s="63">
        <v>0.375</v>
      </c>
      <c r="H8" s="60" t="s">
        <v>18</v>
      </c>
      <c r="I8" s="64">
        <v>0.25</v>
      </c>
      <c r="J8" s="60"/>
      <c r="K8" s="65"/>
      <c r="M8" s="66">
        <f t="shared" ref="M8:M16" si="0">I8*G8*E8*C8</f>
        <v>7.6875</v>
      </c>
      <c r="N8" s="67" t="s">
        <v>19</v>
      </c>
      <c r="O8" s="4">
        <v>7.68</v>
      </c>
      <c r="P8" s="33" t="s">
        <v>20</v>
      </c>
      <c r="Q8" s="2"/>
      <c r="R8" s="2"/>
      <c r="S8" s="3"/>
    </row>
    <row r="9" spans="1:19" s="12" customFormat="1" ht="16.5" hidden="1" customHeight="1" x14ac:dyDescent="0.25">
      <c r="A9" s="16"/>
      <c r="B9" s="69"/>
      <c r="C9" s="59">
        <v>1</v>
      </c>
      <c r="D9" s="60" t="s">
        <v>18</v>
      </c>
      <c r="E9" s="68">
        <v>50</v>
      </c>
      <c r="F9" s="62" t="s">
        <v>18</v>
      </c>
      <c r="G9" s="63">
        <v>0.375</v>
      </c>
      <c r="H9" s="60" t="s">
        <v>18</v>
      </c>
      <c r="I9" s="64">
        <v>0.25</v>
      </c>
      <c r="J9" s="60"/>
      <c r="K9" s="65"/>
      <c r="M9" s="66">
        <f t="shared" si="0"/>
        <v>4.6875</v>
      </c>
      <c r="N9" s="67" t="s">
        <v>19</v>
      </c>
      <c r="O9" s="4">
        <v>4.68</v>
      </c>
      <c r="P9" s="33" t="s">
        <v>20</v>
      </c>
      <c r="Q9" s="2"/>
      <c r="R9" s="2"/>
      <c r="S9" s="3"/>
    </row>
    <row r="10" spans="1:19" s="12" customFormat="1" ht="16.5" hidden="1" customHeight="1" x14ac:dyDescent="0.25">
      <c r="A10" s="16"/>
      <c r="B10" s="69"/>
      <c r="C10" s="59">
        <v>2</v>
      </c>
      <c r="D10" s="60" t="s">
        <v>18</v>
      </c>
      <c r="E10" s="68">
        <v>85</v>
      </c>
      <c r="F10" s="62" t="s">
        <v>18</v>
      </c>
      <c r="G10" s="63">
        <v>0.375</v>
      </c>
      <c r="H10" s="60" t="s">
        <v>18</v>
      </c>
      <c r="I10" s="64">
        <v>0.25</v>
      </c>
      <c r="J10" s="60"/>
      <c r="K10" s="65"/>
      <c r="M10" s="66">
        <f t="shared" si="0"/>
        <v>15.9375</v>
      </c>
      <c r="N10" s="67" t="s">
        <v>19</v>
      </c>
      <c r="O10" s="4">
        <v>15.93</v>
      </c>
      <c r="P10" s="33" t="s">
        <v>20</v>
      </c>
      <c r="Q10" s="2"/>
      <c r="R10" s="2"/>
      <c r="S10" s="3"/>
    </row>
    <row r="11" spans="1:19" s="12" customFormat="1" ht="16.5" hidden="1" customHeight="1" x14ac:dyDescent="0.25">
      <c r="A11" s="16"/>
      <c r="B11" s="69"/>
      <c r="C11" s="59">
        <v>2</v>
      </c>
      <c r="D11" s="60" t="s">
        <v>18</v>
      </c>
      <c r="E11" s="68">
        <v>49</v>
      </c>
      <c r="F11" s="62" t="s">
        <v>18</v>
      </c>
      <c r="G11" s="63">
        <v>0.375</v>
      </c>
      <c r="H11" s="60" t="s">
        <v>18</v>
      </c>
      <c r="I11" s="64">
        <v>0.5</v>
      </c>
      <c r="J11" s="60"/>
      <c r="K11" s="65"/>
      <c r="M11" s="66">
        <f t="shared" si="0"/>
        <v>18.375</v>
      </c>
      <c r="N11" s="67" t="s">
        <v>19</v>
      </c>
      <c r="O11" s="4">
        <v>18.37</v>
      </c>
      <c r="P11" s="33" t="s">
        <v>20</v>
      </c>
      <c r="Q11" s="2"/>
      <c r="R11" s="2"/>
      <c r="S11" s="3"/>
    </row>
    <row r="12" spans="1:19" s="12" customFormat="1" ht="16.5" hidden="1" customHeight="1" x14ac:dyDescent="0.25">
      <c r="A12" s="16"/>
      <c r="B12" s="69"/>
      <c r="C12" s="59">
        <v>2</v>
      </c>
      <c r="D12" s="60" t="s">
        <v>18</v>
      </c>
      <c r="E12" s="61">
        <v>20.75</v>
      </c>
      <c r="F12" s="62" t="s">
        <v>18</v>
      </c>
      <c r="G12" s="63">
        <v>0.75</v>
      </c>
      <c r="H12" s="60" t="s">
        <v>18</v>
      </c>
      <c r="I12" s="64">
        <v>0.75</v>
      </c>
      <c r="J12" s="60"/>
      <c r="K12" s="65"/>
      <c r="M12" s="66">
        <f t="shared" si="0"/>
        <v>23.34375</v>
      </c>
      <c r="N12" s="67" t="s">
        <v>19</v>
      </c>
      <c r="O12" s="4">
        <f>C12*E12*G12*I12</f>
        <v>23.34375</v>
      </c>
      <c r="P12" s="33" t="s">
        <v>20</v>
      </c>
      <c r="Q12" s="2"/>
      <c r="R12" s="2"/>
      <c r="S12" s="3"/>
    </row>
    <row r="13" spans="1:19" s="12" customFormat="1" ht="16.5" hidden="1" customHeight="1" x14ac:dyDescent="0.25">
      <c r="A13" s="16"/>
      <c r="B13" s="69"/>
      <c r="C13" s="59">
        <v>1</v>
      </c>
      <c r="D13" s="60" t="s">
        <v>18</v>
      </c>
      <c r="E13" s="61">
        <v>17.5</v>
      </c>
      <c r="F13" s="62" t="s">
        <v>18</v>
      </c>
      <c r="G13" s="63">
        <v>0.375</v>
      </c>
      <c r="H13" s="60" t="s">
        <v>18</v>
      </c>
      <c r="I13" s="64">
        <v>0.5</v>
      </c>
      <c r="J13" s="60"/>
      <c r="K13" s="65"/>
      <c r="M13" s="66">
        <f t="shared" si="0"/>
        <v>3.28125</v>
      </c>
      <c r="N13" s="67" t="s">
        <v>19</v>
      </c>
      <c r="O13" s="4">
        <f>C13*E13*G13*I13</f>
        <v>3.28125</v>
      </c>
      <c r="P13" s="33" t="s">
        <v>20</v>
      </c>
      <c r="Q13" s="2"/>
      <c r="R13" s="2"/>
      <c r="S13" s="3"/>
    </row>
    <row r="14" spans="1:19" s="12" customFormat="1" ht="16.5" hidden="1" customHeight="1" x14ac:dyDescent="0.25">
      <c r="A14" s="16"/>
      <c r="B14" s="69"/>
      <c r="C14" s="59">
        <v>1</v>
      </c>
      <c r="D14" s="60" t="s">
        <v>18</v>
      </c>
      <c r="E14" s="61">
        <v>17.5</v>
      </c>
      <c r="F14" s="62" t="s">
        <v>18</v>
      </c>
      <c r="G14" s="63">
        <v>0.375</v>
      </c>
      <c r="H14" s="60" t="s">
        <v>18</v>
      </c>
      <c r="I14" s="64">
        <v>0.75</v>
      </c>
      <c r="J14" s="60"/>
      <c r="K14" s="65"/>
      <c r="M14" s="66">
        <f t="shared" si="0"/>
        <v>4.921875</v>
      </c>
      <c r="N14" s="67" t="s">
        <v>19</v>
      </c>
      <c r="O14" s="4">
        <f>C14*E14*G14*I14</f>
        <v>4.921875</v>
      </c>
      <c r="P14" s="33" t="s">
        <v>20</v>
      </c>
      <c r="Q14" s="2"/>
      <c r="R14" s="2"/>
      <c r="S14" s="3"/>
    </row>
    <row r="15" spans="1:19" s="12" customFormat="1" ht="16.5" hidden="1" customHeight="1" x14ac:dyDescent="0.25">
      <c r="A15" s="16"/>
      <c r="B15" s="69"/>
      <c r="C15" s="59">
        <v>1</v>
      </c>
      <c r="D15" s="60" t="s">
        <v>18</v>
      </c>
      <c r="E15" s="68">
        <v>53</v>
      </c>
      <c r="F15" s="62" t="s">
        <v>18</v>
      </c>
      <c r="G15" s="63">
        <v>0.375</v>
      </c>
      <c r="H15" s="60" t="s">
        <v>18</v>
      </c>
      <c r="I15" s="64">
        <v>0.75</v>
      </c>
      <c r="J15" s="60"/>
      <c r="K15" s="65"/>
      <c r="M15" s="66">
        <f t="shared" si="0"/>
        <v>14.90625</v>
      </c>
      <c r="N15" s="67" t="s">
        <v>19</v>
      </c>
      <c r="O15" s="4">
        <v>14.9</v>
      </c>
      <c r="P15" s="33" t="s">
        <v>20</v>
      </c>
      <c r="Q15" s="2"/>
      <c r="R15" s="2"/>
      <c r="S15" s="3"/>
    </row>
    <row r="16" spans="1:19" s="12" customFormat="1" ht="16.5" hidden="1" customHeight="1" x14ac:dyDescent="0.25">
      <c r="A16" s="16"/>
      <c r="B16" s="69"/>
      <c r="C16" s="59">
        <v>1</v>
      </c>
      <c r="D16" s="60" t="s">
        <v>18</v>
      </c>
      <c r="E16" s="68">
        <v>81</v>
      </c>
      <c r="F16" s="62" t="s">
        <v>18</v>
      </c>
      <c r="G16" s="63">
        <v>0.375</v>
      </c>
      <c r="H16" s="60" t="s">
        <v>18</v>
      </c>
      <c r="I16" s="64">
        <v>0.25</v>
      </c>
      <c r="J16" s="60"/>
      <c r="K16" s="65"/>
      <c r="M16" s="66">
        <f t="shared" si="0"/>
        <v>7.59375</v>
      </c>
      <c r="N16" s="67" t="s">
        <v>19</v>
      </c>
      <c r="O16" s="36">
        <f>C16*E16*G16*I16</f>
        <v>7.59375</v>
      </c>
      <c r="P16" s="33" t="s">
        <v>20</v>
      </c>
      <c r="Q16" s="2"/>
      <c r="R16" s="2"/>
      <c r="S16" s="3"/>
    </row>
    <row r="17" spans="1:19" s="12" customFormat="1" ht="15.75" hidden="1" x14ac:dyDescent="0.25">
      <c r="A17" s="16"/>
      <c r="B17" s="75"/>
      <c r="C17" s="38"/>
      <c r="D17" s="38"/>
      <c r="E17" s="38"/>
      <c r="F17" s="38"/>
      <c r="G17" s="38"/>
      <c r="H17" s="38"/>
      <c r="I17" s="38"/>
      <c r="J17" s="38"/>
      <c r="K17" s="38"/>
      <c r="L17" s="38"/>
      <c r="M17" s="38"/>
      <c r="N17" s="38"/>
      <c r="O17" s="39">
        <v>119.57</v>
      </c>
      <c r="P17" s="40" t="s">
        <v>20</v>
      </c>
      <c r="Q17" s="2"/>
      <c r="R17" s="2"/>
      <c r="S17" s="3"/>
    </row>
    <row r="18" spans="1:19" s="12" customFormat="1" ht="18.75" customHeight="1" x14ac:dyDescent="0.25">
      <c r="A18" s="16"/>
      <c r="B18" s="10"/>
      <c r="D18" s="2"/>
      <c r="F18" s="2"/>
      <c r="J18" s="2"/>
      <c r="K18" s="2"/>
      <c r="L18" s="2"/>
      <c r="M18" s="2"/>
      <c r="O18" s="9">
        <v>1152</v>
      </c>
      <c r="P18" s="4">
        <v>3176.25</v>
      </c>
      <c r="Q18" s="12" t="s">
        <v>24</v>
      </c>
      <c r="R18" s="12" t="s">
        <v>25</v>
      </c>
      <c r="S18" s="3">
        <f>O18*P18/1000</f>
        <v>3659.04</v>
      </c>
    </row>
    <row r="19" spans="1:19" s="12" customFormat="1" ht="38.25" customHeight="1" x14ac:dyDescent="0.25">
      <c r="A19" s="16">
        <v>2</v>
      </c>
      <c r="B19" s="159" t="s">
        <v>26</v>
      </c>
      <c r="C19" s="159"/>
      <c r="D19" s="159"/>
      <c r="E19" s="159"/>
      <c r="F19" s="159"/>
      <c r="G19" s="159"/>
      <c r="H19" s="159"/>
      <c r="I19" s="159"/>
      <c r="J19" s="159"/>
      <c r="K19" s="159"/>
      <c r="L19" s="159"/>
      <c r="M19" s="159"/>
      <c r="N19" s="159"/>
      <c r="O19" s="14"/>
      <c r="P19" s="4"/>
      <c r="S19" s="3"/>
    </row>
    <row r="20" spans="1:19" s="12" customFormat="1" ht="15.75" hidden="1" x14ac:dyDescent="0.25">
      <c r="A20" s="16"/>
      <c r="B20" s="15"/>
      <c r="C20" s="59">
        <v>2</v>
      </c>
      <c r="D20" s="60" t="s">
        <v>18</v>
      </c>
      <c r="E20" s="61">
        <v>25.71</v>
      </c>
      <c r="F20" s="62" t="s">
        <v>18</v>
      </c>
      <c r="G20" s="61">
        <v>1</v>
      </c>
      <c r="H20" s="62"/>
      <c r="I20" s="61"/>
      <c r="J20" s="60"/>
      <c r="K20" s="70"/>
      <c r="L20" s="71"/>
      <c r="M20" s="72"/>
      <c r="N20" s="67" t="s">
        <v>19</v>
      </c>
      <c r="O20" s="4">
        <f>C20*E20*G20</f>
        <v>51.42</v>
      </c>
      <c r="P20" s="33" t="s">
        <v>27</v>
      </c>
      <c r="S20" s="3"/>
    </row>
    <row r="21" spans="1:19" s="12" customFormat="1" ht="15.75" hidden="1" customHeight="1" x14ac:dyDescent="0.25">
      <c r="A21" s="16"/>
      <c r="B21" s="15"/>
      <c r="C21" s="59">
        <v>1</v>
      </c>
      <c r="D21" s="62" t="s">
        <v>21</v>
      </c>
      <c r="E21" s="68">
        <v>100</v>
      </c>
      <c r="F21" s="62" t="s">
        <v>22</v>
      </c>
      <c r="G21" s="68">
        <v>50</v>
      </c>
      <c r="H21" s="60" t="s">
        <v>23</v>
      </c>
      <c r="I21" s="12">
        <v>0.75</v>
      </c>
      <c r="K21" s="183"/>
      <c r="L21" s="183"/>
      <c r="M21" s="66"/>
      <c r="N21" s="67" t="s">
        <v>19</v>
      </c>
      <c r="O21" s="4">
        <f>(E21+G21)*I21</f>
        <v>112.5</v>
      </c>
      <c r="P21" s="33" t="s">
        <v>27</v>
      </c>
      <c r="S21" s="3"/>
    </row>
    <row r="22" spans="1:19" s="12" customFormat="1" ht="15.75" hidden="1" customHeight="1" x14ac:dyDescent="0.25">
      <c r="A22" s="16"/>
      <c r="B22" s="15"/>
      <c r="C22" s="59">
        <v>2</v>
      </c>
      <c r="D22" s="60" t="s">
        <v>18</v>
      </c>
      <c r="E22" s="68">
        <v>41</v>
      </c>
      <c r="F22" s="62" t="s">
        <v>18</v>
      </c>
      <c r="G22" s="61">
        <v>0.75</v>
      </c>
      <c r="H22" s="62"/>
      <c r="I22" s="61"/>
      <c r="J22" s="60"/>
      <c r="K22" s="70"/>
      <c r="L22" s="71"/>
      <c r="M22" s="72"/>
      <c r="N22" s="67" t="s">
        <v>19</v>
      </c>
      <c r="O22" s="4">
        <f t="shared" ref="O22:O30" si="1">C22*E22*G22</f>
        <v>61.5</v>
      </c>
      <c r="P22" s="33" t="s">
        <v>27</v>
      </c>
      <c r="Q22" s="161"/>
      <c r="R22" s="161"/>
      <c r="S22" s="161"/>
    </row>
    <row r="23" spans="1:19" s="12" customFormat="1" ht="15.75" hidden="1" customHeight="1" x14ac:dyDescent="0.25">
      <c r="A23" s="16"/>
      <c r="B23" s="15"/>
      <c r="C23" s="59">
        <v>1</v>
      </c>
      <c r="D23" s="60" t="s">
        <v>18</v>
      </c>
      <c r="E23" s="68">
        <v>50</v>
      </c>
      <c r="F23" s="62" t="s">
        <v>18</v>
      </c>
      <c r="G23" s="61">
        <v>0.75</v>
      </c>
      <c r="H23" s="62"/>
      <c r="I23" s="61"/>
      <c r="J23" s="60"/>
      <c r="K23" s="70"/>
      <c r="L23" s="71"/>
      <c r="M23" s="72"/>
      <c r="N23" s="67" t="s">
        <v>19</v>
      </c>
      <c r="O23" s="4">
        <f t="shared" si="1"/>
        <v>37.5</v>
      </c>
      <c r="P23" s="33" t="s">
        <v>27</v>
      </c>
      <c r="S23" s="3"/>
    </row>
    <row r="24" spans="1:19" s="12" customFormat="1" ht="15.75" hidden="1" customHeight="1" x14ac:dyDescent="0.25">
      <c r="A24" s="16"/>
      <c r="B24" s="15"/>
      <c r="C24" s="59">
        <v>2</v>
      </c>
      <c r="D24" s="60" t="s">
        <v>18</v>
      </c>
      <c r="E24" s="68">
        <v>85</v>
      </c>
      <c r="F24" s="62" t="s">
        <v>18</v>
      </c>
      <c r="G24" s="61">
        <v>0.75</v>
      </c>
      <c r="H24" s="62"/>
      <c r="I24" s="61"/>
      <c r="J24" s="60"/>
      <c r="K24" s="70"/>
      <c r="L24" s="71"/>
      <c r="M24" s="72"/>
      <c r="N24" s="67" t="s">
        <v>19</v>
      </c>
      <c r="O24" s="4">
        <f t="shared" si="1"/>
        <v>127.5</v>
      </c>
      <c r="P24" s="33" t="s">
        <v>27</v>
      </c>
      <c r="S24" s="3"/>
    </row>
    <row r="25" spans="1:19" s="12" customFormat="1" ht="15.75" hidden="1" customHeight="1" x14ac:dyDescent="0.25">
      <c r="A25" s="16"/>
      <c r="B25" s="15"/>
      <c r="C25" s="59">
        <v>2</v>
      </c>
      <c r="D25" s="60" t="s">
        <v>18</v>
      </c>
      <c r="E25" s="68">
        <v>49</v>
      </c>
      <c r="F25" s="62" t="s">
        <v>18</v>
      </c>
      <c r="G25" s="61">
        <v>0.75</v>
      </c>
      <c r="H25" s="62"/>
      <c r="I25" s="61"/>
      <c r="J25" s="60"/>
      <c r="K25" s="70"/>
      <c r="L25" s="71"/>
      <c r="M25" s="72"/>
      <c r="N25" s="67" t="s">
        <v>19</v>
      </c>
      <c r="O25" s="4">
        <f t="shared" si="1"/>
        <v>73.5</v>
      </c>
      <c r="P25" s="33" t="s">
        <v>27</v>
      </c>
      <c r="S25" s="3"/>
    </row>
    <row r="26" spans="1:19" s="12" customFormat="1" ht="15.75" hidden="1" customHeight="1" x14ac:dyDescent="0.25">
      <c r="A26" s="16"/>
      <c r="B26" s="15"/>
      <c r="C26" s="59">
        <v>2</v>
      </c>
      <c r="D26" s="60" t="s">
        <v>18</v>
      </c>
      <c r="E26" s="61">
        <v>20.75</v>
      </c>
      <c r="F26" s="62" t="s">
        <v>18</v>
      </c>
      <c r="G26" s="61">
        <v>1.25</v>
      </c>
      <c r="H26" s="62"/>
      <c r="I26" s="61"/>
      <c r="J26" s="60"/>
      <c r="K26" s="70"/>
      <c r="L26" s="71"/>
      <c r="M26" s="72"/>
      <c r="N26" s="67" t="s">
        <v>19</v>
      </c>
      <c r="O26" s="4">
        <f t="shared" si="1"/>
        <v>51.875</v>
      </c>
      <c r="P26" s="33" t="s">
        <v>27</v>
      </c>
      <c r="S26" s="3"/>
    </row>
    <row r="27" spans="1:19" s="12" customFormat="1" ht="15.75" hidden="1" customHeight="1" x14ac:dyDescent="0.25">
      <c r="A27" s="16"/>
      <c r="B27" s="15"/>
      <c r="C27" s="59">
        <v>1</v>
      </c>
      <c r="D27" s="60" t="s">
        <v>18</v>
      </c>
      <c r="E27" s="61">
        <v>17.5</v>
      </c>
      <c r="F27" s="62" t="s">
        <v>18</v>
      </c>
      <c r="G27" s="61">
        <v>1</v>
      </c>
      <c r="H27" s="62"/>
      <c r="I27" s="61"/>
      <c r="J27" s="60"/>
      <c r="K27" s="70"/>
      <c r="L27" s="71"/>
      <c r="M27" s="72"/>
      <c r="N27" s="67" t="s">
        <v>19</v>
      </c>
      <c r="O27" s="4">
        <f t="shared" si="1"/>
        <v>17.5</v>
      </c>
      <c r="P27" s="33" t="s">
        <v>27</v>
      </c>
      <c r="S27" s="3"/>
    </row>
    <row r="28" spans="1:19" s="12" customFormat="1" ht="15.75" hidden="1" customHeight="1" x14ac:dyDescent="0.25">
      <c r="A28" s="16"/>
      <c r="B28" s="15"/>
      <c r="C28" s="59">
        <v>1</v>
      </c>
      <c r="D28" s="60" t="s">
        <v>18</v>
      </c>
      <c r="E28" s="61">
        <v>17.5</v>
      </c>
      <c r="F28" s="62" t="s">
        <v>18</v>
      </c>
      <c r="G28" s="61">
        <v>1.25</v>
      </c>
      <c r="H28" s="62"/>
      <c r="I28" s="61"/>
      <c r="J28" s="60"/>
      <c r="K28" s="70"/>
      <c r="L28" s="71"/>
      <c r="M28" s="72"/>
      <c r="N28" s="67" t="s">
        <v>19</v>
      </c>
      <c r="O28" s="4">
        <f t="shared" si="1"/>
        <v>21.875</v>
      </c>
      <c r="P28" s="33" t="s">
        <v>27</v>
      </c>
      <c r="S28" s="3"/>
    </row>
    <row r="29" spans="1:19" s="12" customFormat="1" ht="15.75" hidden="1" customHeight="1" x14ac:dyDescent="0.25">
      <c r="A29" s="16"/>
      <c r="B29" s="15"/>
      <c r="C29" s="59">
        <v>1</v>
      </c>
      <c r="D29" s="60" t="s">
        <v>18</v>
      </c>
      <c r="E29" s="68">
        <v>53</v>
      </c>
      <c r="F29" s="62" t="s">
        <v>18</v>
      </c>
      <c r="G29" s="61">
        <v>1.25</v>
      </c>
      <c r="H29" s="62"/>
      <c r="I29" s="61"/>
      <c r="J29" s="60"/>
      <c r="K29" s="70"/>
      <c r="L29" s="71"/>
      <c r="M29" s="72"/>
      <c r="N29" s="67" t="s">
        <v>19</v>
      </c>
      <c r="O29" s="4">
        <f t="shared" si="1"/>
        <v>66.25</v>
      </c>
      <c r="P29" s="33" t="s">
        <v>27</v>
      </c>
      <c r="S29" s="3"/>
    </row>
    <row r="30" spans="1:19" s="12" customFormat="1" ht="15.75" hidden="1" customHeight="1" x14ac:dyDescent="0.25">
      <c r="A30" s="16"/>
      <c r="B30" s="15"/>
      <c r="C30" s="59">
        <v>1</v>
      </c>
      <c r="D30" s="60" t="s">
        <v>18</v>
      </c>
      <c r="E30" s="68">
        <v>83</v>
      </c>
      <c r="F30" s="62" t="s">
        <v>18</v>
      </c>
      <c r="G30" s="61">
        <v>0.75</v>
      </c>
      <c r="H30" s="62"/>
      <c r="I30" s="61"/>
      <c r="J30" s="60"/>
      <c r="K30" s="70"/>
      <c r="L30" s="71"/>
      <c r="M30" s="72"/>
      <c r="N30" s="67" t="s">
        <v>19</v>
      </c>
      <c r="O30" s="36">
        <f t="shared" si="1"/>
        <v>62.25</v>
      </c>
      <c r="P30" s="33" t="s">
        <v>27</v>
      </c>
      <c r="S30" s="3"/>
    </row>
    <row r="31" spans="1:19" s="12" customFormat="1" ht="15.75" hidden="1" x14ac:dyDescent="0.25">
      <c r="A31" s="16"/>
      <c r="B31" s="15"/>
      <c r="D31" s="2"/>
      <c r="F31" s="2"/>
      <c r="G31" s="14"/>
      <c r="H31" s="2"/>
      <c r="I31" s="14"/>
      <c r="J31" s="2"/>
      <c r="K31" s="2"/>
      <c r="L31" s="2"/>
      <c r="M31" s="2"/>
      <c r="N31" s="6" t="s">
        <v>19</v>
      </c>
      <c r="O31" s="8">
        <f>SUM(O20:O30)</f>
        <v>683.67000000000007</v>
      </c>
      <c r="P31" s="40" t="s">
        <v>27</v>
      </c>
      <c r="S31" s="3"/>
    </row>
    <row r="32" spans="1:19" s="12" customFormat="1" ht="17.25" customHeight="1" x14ac:dyDescent="0.25">
      <c r="A32" s="16"/>
      <c r="B32" s="10"/>
      <c r="D32" s="2"/>
      <c r="F32" s="2"/>
      <c r="G32" s="14"/>
      <c r="H32" s="2"/>
      <c r="I32" s="14"/>
      <c r="J32" s="2"/>
      <c r="K32" s="2"/>
      <c r="L32" s="2"/>
      <c r="M32" s="2"/>
      <c r="O32" s="8">
        <v>309</v>
      </c>
      <c r="P32" s="4">
        <v>9416.25</v>
      </c>
      <c r="Q32" s="12" t="s">
        <v>120</v>
      </c>
      <c r="R32" s="12" t="s">
        <v>25</v>
      </c>
      <c r="S32" s="3">
        <v>29096</v>
      </c>
    </row>
    <row r="33" spans="1:19" s="12" customFormat="1" ht="70.5" customHeight="1" x14ac:dyDescent="0.25">
      <c r="A33" s="16">
        <v>3</v>
      </c>
      <c r="B33" s="159" t="s">
        <v>29</v>
      </c>
      <c r="C33" s="159"/>
      <c r="D33" s="159"/>
      <c r="E33" s="159"/>
      <c r="F33" s="159"/>
      <c r="G33" s="159"/>
      <c r="H33" s="159"/>
      <c r="I33" s="159"/>
      <c r="J33" s="159"/>
      <c r="K33" s="159"/>
      <c r="L33" s="159"/>
      <c r="M33" s="159"/>
      <c r="N33" s="159"/>
      <c r="O33" s="8"/>
      <c r="P33" s="4"/>
      <c r="S33" s="7"/>
    </row>
    <row r="34" spans="1:19" s="12" customFormat="1" ht="18.75" customHeight="1" x14ac:dyDescent="0.25">
      <c r="A34" s="16"/>
      <c r="B34" s="10"/>
      <c r="D34" s="2"/>
      <c r="F34" s="2"/>
      <c r="G34" s="6"/>
      <c r="J34" s="2"/>
      <c r="K34" s="2"/>
      <c r="L34" s="2"/>
      <c r="M34" s="2"/>
      <c r="O34" s="8">
        <v>1637</v>
      </c>
      <c r="P34" s="4">
        <v>337</v>
      </c>
      <c r="Q34" s="12" t="s">
        <v>30</v>
      </c>
      <c r="R34" s="12" t="s">
        <v>25</v>
      </c>
      <c r="S34" s="7">
        <f>O34*P34</f>
        <v>551669</v>
      </c>
    </row>
    <row r="35" spans="1:19" s="12" customFormat="1" ht="82.5" customHeight="1" x14ac:dyDescent="0.25">
      <c r="A35" s="16">
        <v>4</v>
      </c>
      <c r="B35" s="159" t="s">
        <v>31</v>
      </c>
      <c r="C35" s="159"/>
      <c r="D35" s="159"/>
      <c r="E35" s="159"/>
      <c r="F35" s="159"/>
      <c r="G35" s="159"/>
      <c r="H35" s="159"/>
      <c r="I35" s="159"/>
      <c r="J35" s="159"/>
      <c r="K35" s="159"/>
      <c r="L35" s="159"/>
      <c r="M35" s="159"/>
      <c r="N35" s="159"/>
      <c r="O35" s="8"/>
      <c r="P35" s="4"/>
      <c r="S35" s="7"/>
    </row>
    <row r="36" spans="1:19" s="12" customFormat="1" ht="21" customHeight="1" x14ac:dyDescent="0.25">
      <c r="A36" s="16"/>
      <c r="B36" s="10"/>
      <c r="D36" s="2"/>
      <c r="F36" s="2"/>
      <c r="G36" s="6"/>
      <c r="J36" s="2"/>
      <c r="K36" s="2"/>
      <c r="L36" s="2"/>
      <c r="M36" s="2"/>
      <c r="O36" s="45">
        <v>73.08</v>
      </c>
      <c r="P36" s="4">
        <v>5001.7</v>
      </c>
      <c r="Q36" s="12" t="s">
        <v>32</v>
      </c>
      <c r="R36" s="12" t="s">
        <v>25</v>
      </c>
      <c r="S36" s="7">
        <f>O36*P36</f>
        <v>365524.23599999998</v>
      </c>
    </row>
    <row r="37" spans="1:19" s="12" customFormat="1" ht="35.25" customHeight="1" x14ac:dyDescent="0.25">
      <c r="A37" s="16">
        <v>5</v>
      </c>
      <c r="B37" s="159" t="s">
        <v>121</v>
      </c>
      <c r="C37" s="159"/>
      <c r="D37" s="159"/>
      <c r="E37" s="159"/>
      <c r="F37" s="159"/>
      <c r="G37" s="159"/>
      <c r="H37" s="159"/>
      <c r="I37" s="159"/>
      <c r="J37" s="159"/>
      <c r="K37" s="159"/>
      <c r="L37" s="159"/>
      <c r="M37" s="159"/>
      <c r="N37" s="159"/>
      <c r="O37" s="8"/>
      <c r="P37" s="4"/>
      <c r="S37" s="7"/>
    </row>
    <row r="38" spans="1:19" s="12" customFormat="1" ht="22.5" customHeight="1" x14ac:dyDescent="0.25">
      <c r="A38" s="16"/>
      <c r="B38" s="10"/>
      <c r="D38" s="2"/>
      <c r="F38" s="2"/>
      <c r="G38" s="6"/>
      <c r="J38" s="2"/>
      <c r="K38" s="2"/>
      <c r="L38" s="2"/>
      <c r="M38" s="2"/>
      <c r="O38" s="8">
        <v>528</v>
      </c>
      <c r="P38" s="4">
        <v>11948.36</v>
      </c>
      <c r="Q38" s="12" t="s">
        <v>120</v>
      </c>
      <c r="R38" s="12" t="s">
        <v>25</v>
      </c>
      <c r="S38" s="3">
        <v>63087</v>
      </c>
    </row>
    <row r="39" spans="1:19" s="12" customFormat="1" ht="53.25" customHeight="1" x14ac:dyDescent="0.25">
      <c r="A39" s="16">
        <v>6</v>
      </c>
      <c r="B39" s="159" t="s">
        <v>38</v>
      </c>
      <c r="C39" s="159"/>
      <c r="D39" s="159"/>
      <c r="E39" s="159"/>
      <c r="F39" s="159"/>
      <c r="G39" s="159"/>
      <c r="H39" s="159"/>
      <c r="I39" s="159"/>
      <c r="J39" s="159"/>
      <c r="K39" s="159"/>
      <c r="L39" s="159"/>
      <c r="M39" s="159"/>
      <c r="N39" s="159"/>
      <c r="O39" s="8"/>
      <c r="P39" s="4"/>
      <c r="S39" s="7"/>
    </row>
    <row r="40" spans="1:19" s="12" customFormat="1" ht="18.75" customHeight="1" x14ac:dyDescent="0.25">
      <c r="A40" s="16"/>
      <c r="B40" s="10"/>
      <c r="D40" s="2"/>
      <c r="F40" s="2"/>
      <c r="G40" s="6"/>
      <c r="J40" s="2"/>
      <c r="K40" s="2"/>
      <c r="L40" s="2"/>
      <c r="M40" s="2"/>
      <c r="O40" s="9">
        <v>1440</v>
      </c>
      <c r="P40" s="4">
        <v>3630</v>
      </c>
      <c r="Q40" s="12" t="s">
        <v>24</v>
      </c>
      <c r="R40" s="12" t="s">
        <v>25</v>
      </c>
      <c r="S40" s="7">
        <f>O40*P40/1000</f>
        <v>5227.2</v>
      </c>
    </row>
    <row r="41" spans="1:19" s="12" customFormat="1" ht="19.5" customHeight="1" x14ac:dyDescent="0.25">
      <c r="A41" s="16">
        <v>7</v>
      </c>
      <c r="B41" s="159" t="s">
        <v>39</v>
      </c>
      <c r="C41" s="159"/>
      <c r="D41" s="159"/>
      <c r="E41" s="159"/>
      <c r="F41" s="159"/>
      <c r="G41" s="159"/>
      <c r="H41" s="159"/>
      <c r="I41" s="159"/>
      <c r="J41" s="159"/>
      <c r="K41" s="159"/>
      <c r="L41" s="159"/>
      <c r="M41" s="159"/>
      <c r="N41" s="159"/>
      <c r="O41" s="8"/>
      <c r="P41" s="4"/>
      <c r="S41" s="7"/>
    </row>
    <row r="42" spans="1:19" s="12" customFormat="1" ht="21" customHeight="1" x14ac:dyDescent="0.25">
      <c r="A42" s="16"/>
      <c r="B42" s="10"/>
      <c r="D42" s="2"/>
      <c r="F42" s="2"/>
      <c r="G42" s="6"/>
      <c r="J42" s="2"/>
      <c r="K42" s="2"/>
      <c r="L42" s="2"/>
      <c r="M42" s="2"/>
      <c r="O42" s="9">
        <v>1440</v>
      </c>
      <c r="P42" s="4">
        <v>579.41</v>
      </c>
      <c r="Q42" s="12" t="s">
        <v>28</v>
      </c>
      <c r="R42" s="12" t="s">
        <v>25</v>
      </c>
      <c r="S42" s="7">
        <f>O42*P42/100</f>
        <v>8343.503999999999</v>
      </c>
    </row>
    <row r="43" spans="1:19" s="12" customFormat="1" ht="41.25" customHeight="1" x14ac:dyDescent="0.25">
      <c r="A43" s="16">
        <v>8</v>
      </c>
      <c r="B43" s="159" t="s">
        <v>41</v>
      </c>
      <c r="C43" s="159"/>
      <c r="D43" s="159"/>
      <c r="E43" s="159"/>
      <c r="F43" s="159"/>
      <c r="G43" s="159"/>
      <c r="H43" s="159"/>
      <c r="I43" s="159"/>
      <c r="J43" s="159"/>
      <c r="K43" s="159"/>
      <c r="L43" s="159"/>
      <c r="M43" s="159"/>
      <c r="N43" s="159"/>
      <c r="O43" s="8"/>
      <c r="P43" s="4"/>
      <c r="S43" s="7"/>
    </row>
    <row r="44" spans="1:19" s="12" customFormat="1" x14ac:dyDescent="0.25">
      <c r="A44" s="16"/>
      <c r="B44" s="10"/>
      <c r="D44" s="2"/>
      <c r="F44" s="2"/>
      <c r="G44" s="6"/>
      <c r="J44" s="2"/>
      <c r="K44" s="2"/>
      <c r="L44" s="2"/>
      <c r="M44" s="2"/>
      <c r="O44" s="9">
        <v>510</v>
      </c>
      <c r="P44" s="4">
        <v>8694.9500000000007</v>
      </c>
      <c r="Q44" s="12" t="s">
        <v>28</v>
      </c>
      <c r="R44" s="12" t="s">
        <v>25</v>
      </c>
      <c r="S44" s="7">
        <f>O44*P44/100</f>
        <v>44344.245000000003</v>
      </c>
    </row>
    <row r="45" spans="1:19" s="12" customFormat="1" ht="51" customHeight="1" x14ac:dyDescent="0.25">
      <c r="A45" s="16">
        <v>9</v>
      </c>
      <c r="B45" s="159" t="s">
        <v>122</v>
      </c>
      <c r="C45" s="159"/>
      <c r="D45" s="159"/>
      <c r="E45" s="159"/>
      <c r="F45" s="159"/>
      <c r="G45" s="159"/>
      <c r="H45" s="159"/>
      <c r="I45" s="159"/>
      <c r="J45" s="159"/>
      <c r="K45" s="159"/>
      <c r="L45" s="159"/>
      <c r="M45" s="159"/>
      <c r="N45" s="159"/>
      <c r="O45" s="8"/>
      <c r="P45" s="4"/>
      <c r="S45" s="7"/>
    </row>
    <row r="46" spans="1:19" s="12" customFormat="1" ht="20.25" customHeight="1" x14ac:dyDescent="0.25">
      <c r="A46" s="16"/>
      <c r="B46" s="10"/>
      <c r="D46" s="2"/>
      <c r="F46" s="2"/>
      <c r="G46" s="6"/>
      <c r="J46" s="2"/>
      <c r="K46" s="2"/>
      <c r="L46" s="2"/>
      <c r="M46" s="2"/>
      <c r="O46" s="9">
        <v>1020</v>
      </c>
      <c r="P46" s="4">
        <v>3275.5</v>
      </c>
      <c r="Q46" s="12" t="s">
        <v>34</v>
      </c>
      <c r="R46" s="12" t="s">
        <v>25</v>
      </c>
      <c r="S46" s="7">
        <f>O46*P46/100</f>
        <v>33410.1</v>
      </c>
    </row>
    <row r="47" spans="1:19" s="93" customFormat="1" ht="20.25" customHeight="1" x14ac:dyDescent="0.25">
      <c r="A47" s="16"/>
      <c r="B47" s="10"/>
      <c r="D47" s="2"/>
      <c r="F47" s="2"/>
      <c r="G47" s="6"/>
      <c r="J47" s="2"/>
      <c r="K47" s="2"/>
      <c r="L47" s="2"/>
      <c r="M47" s="2"/>
      <c r="O47" s="9"/>
      <c r="P47" s="4"/>
      <c r="S47" s="7"/>
    </row>
    <row r="48" spans="1:19" s="93" customFormat="1" ht="20.25" customHeight="1" x14ac:dyDescent="0.25">
      <c r="A48" s="16"/>
      <c r="B48" s="10"/>
      <c r="D48" s="2"/>
      <c r="F48" s="2"/>
      <c r="G48" s="6"/>
      <c r="J48" s="2"/>
      <c r="K48" s="2"/>
      <c r="L48" s="2"/>
      <c r="M48" s="2"/>
      <c r="O48" s="9"/>
      <c r="P48" s="4"/>
      <c r="S48" s="7"/>
    </row>
    <row r="49" spans="1:19" s="12" customFormat="1" ht="24" customHeight="1" x14ac:dyDescent="0.25">
      <c r="A49" s="16">
        <v>10</v>
      </c>
      <c r="B49" s="159" t="s">
        <v>63</v>
      </c>
      <c r="C49" s="159"/>
      <c r="D49" s="159"/>
      <c r="E49" s="159"/>
      <c r="F49" s="159"/>
      <c r="G49" s="159"/>
      <c r="H49" s="159"/>
      <c r="I49" s="159"/>
      <c r="J49" s="159"/>
      <c r="K49" s="159"/>
      <c r="L49" s="159"/>
      <c r="M49" s="159"/>
      <c r="N49" s="159"/>
      <c r="O49" s="8"/>
      <c r="P49" s="4"/>
      <c r="S49" s="7"/>
    </row>
    <row r="50" spans="1:19" s="12" customFormat="1" ht="18.75" customHeight="1" x14ac:dyDescent="0.25">
      <c r="A50" s="16"/>
      <c r="B50" s="10"/>
      <c r="D50" s="2"/>
      <c r="F50" s="2"/>
      <c r="G50" s="6"/>
      <c r="J50" s="2"/>
      <c r="K50" s="2"/>
      <c r="L50" s="2"/>
      <c r="M50" s="2"/>
      <c r="O50" s="9">
        <v>1548</v>
      </c>
      <c r="P50" s="4">
        <v>442.75</v>
      </c>
      <c r="Q50" s="12" t="s">
        <v>34</v>
      </c>
      <c r="R50" s="12" t="s">
        <v>25</v>
      </c>
      <c r="S50" s="7">
        <f>O50*P50/100</f>
        <v>6853.77</v>
      </c>
    </row>
    <row r="51" spans="1:19" s="12" customFormat="1" ht="21" customHeight="1" x14ac:dyDescent="0.25">
      <c r="A51" s="16">
        <v>11</v>
      </c>
      <c r="B51" s="159" t="s">
        <v>64</v>
      </c>
      <c r="C51" s="159"/>
      <c r="D51" s="159"/>
      <c r="E51" s="159"/>
      <c r="F51" s="159"/>
      <c r="G51" s="159"/>
      <c r="H51" s="159"/>
      <c r="I51" s="159"/>
      <c r="J51" s="159"/>
      <c r="K51" s="159"/>
      <c r="L51" s="159"/>
      <c r="M51" s="159"/>
      <c r="N51" s="159"/>
      <c r="O51" s="8"/>
      <c r="P51" s="4"/>
      <c r="S51" s="7"/>
    </row>
    <row r="52" spans="1:19" s="12" customFormat="1" x14ac:dyDescent="0.25">
      <c r="A52" s="16"/>
      <c r="B52" s="10"/>
      <c r="D52" s="2"/>
      <c r="F52" s="2"/>
      <c r="G52" s="6"/>
      <c r="J52" s="2"/>
      <c r="K52" s="2"/>
      <c r="L52" s="2"/>
      <c r="M52" s="2"/>
      <c r="O52" s="9">
        <f>O50</f>
        <v>1548</v>
      </c>
      <c r="P52" s="4">
        <v>1043.6500000000001</v>
      </c>
      <c r="Q52" s="12" t="s">
        <v>34</v>
      </c>
      <c r="R52" s="12" t="s">
        <v>25</v>
      </c>
      <c r="S52" s="47">
        <f>O52*P52/100</f>
        <v>16155.702000000001</v>
      </c>
    </row>
    <row r="53" spans="1:19" s="12" customFormat="1" x14ac:dyDescent="0.25">
      <c r="A53" s="16"/>
      <c r="B53" s="10"/>
      <c r="D53" s="2"/>
      <c r="F53" s="2"/>
      <c r="G53" s="6"/>
      <c r="J53" s="2"/>
      <c r="K53" s="2"/>
      <c r="L53" s="2"/>
      <c r="M53" s="2"/>
      <c r="O53" s="9"/>
      <c r="P53" s="4"/>
      <c r="Q53" s="12" t="s">
        <v>46</v>
      </c>
      <c r="R53" s="12" t="s">
        <v>25</v>
      </c>
      <c r="S53" s="7">
        <f>SUM(S32:S52,S18)</f>
        <v>1127369.7970000003</v>
      </c>
    </row>
    <row r="54" spans="1:19" s="12" customFormat="1" x14ac:dyDescent="0.25">
      <c r="A54" s="16"/>
      <c r="B54" s="10"/>
      <c r="D54" s="2"/>
      <c r="F54" s="2"/>
      <c r="G54" s="6"/>
      <c r="J54" s="2"/>
      <c r="K54" s="2"/>
      <c r="L54" s="2"/>
      <c r="M54" s="2"/>
      <c r="O54" s="9"/>
      <c r="P54" s="4"/>
      <c r="S54" s="7"/>
    </row>
    <row r="55" spans="1:19" s="12" customFormat="1" x14ac:dyDescent="0.25">
      <c r="A55" s="16"/>
      <c r="B55" s="10"/>
      <c r="D55" s="2"/>
      <c r="F55" s="2"/>
      <c r="G55" s="6"/>
      <c r="J55" s="2"/>
      <c r="K55" s="2"/>
      <c r="L55" s="2"/>
      <c r="M55" s="2"/>
      <c r="O55" s="9"/>
      <c r="P55" s="4"/>
      <c r="S55" s="7"/>
    </row>
    <row r="56" spans="1:19" s="12" customFormat="1" x14ac:dyDescent="0.25">
      <c r="A56" s="16"/>
      <c r="B56" s="10"/>
      <c r="D56" s="2"/>
      <c r="F56" s="2"/>
      <c r="G56" s="6"/>
      <c r="J56" s="2"/>
      <c r="K56" s="2"/>
      <c r="L56" s="2"/>
      <c r="M56" s="2"/>
      <c r="O56" s="9"/>
      <c r="P56" s="4"/>
      <c r="S56" s="7"/>
    </row>
    <row r="57" spans="1:19" s="12" customFormat="1" ht="24" customHeight="1" x14ac:dyDescent="0.25">
      <c r="A57" s="16"/>
      <c r="B57" s="188" t="s">
        <v>47</v>
      </c>
      <c r="C57" s="188"/>
      <c r="D57" s="188"/>
      <c r="E57" s="188"/>
      <c r="F57" s="188"/>
      <c r="G57" s="188"/>
      <c r="H57" s="188"/>
      <c r="I57" s="188"/>
      <c r="J57" s="188"/>
      <c r="K57" s="188"/>
      <c r="L57" s="188"/>
      <c r="M57" s="188"/>
      <c r="N57" s="188"/>
      <c r="O57" s="188"/>
      <c r="P57" s="188"/>
      <c r="Q57" s="188"/>
      <c r="R57" s="188"/>
      <c r="S57" s="188"/>
    </row>
    <row r="58" spans="1:19" s="12" customFormat="1" ht="22.5" customHeight="1" x14ac:dyDescent="0.25">
      <c r="A58" s="16"/>
      <c r="B58" s="189" t="s">
        <v>48</v>
      </c>
      <c r="C58" s="189"/>
      <c r="D58" s="189"/>
      <c r="E58" s="189"/>
      <c r="F58" s="189"/>
      <c r="G58" s="189"/>
      <c r="H58" s="189"/>
      <c r="I58" s="189"/>
      <c r="J58" s="189"/>
      <c r="K58" s="189"/>
      <c r="L58" s="189"/>
      <c r="M58" s="189"/>
      <c r="N58" s="189"/>
      <c r="O58" s="189"/>
      <c r="P58" s="189"/>
      <c r="Q58" s="189"/>
      <c r="R58" s="189"/>
      <c r="S58" s="189"/>
    </row>
    <row r="59" spans="1:19" s="12" customFormat="1" ht="24.75" customHeight="1" x14ac:dyDescent="0.25">
      <c r="A59" s="16"/>
      <c r="B59" s="15" t="s">
        <v>49</v>
      </c>
      <c r="D59" s="2"/>
      <c r="F59" s="2"/>
      <c r="G59" s="6"/>
      <c r="J59" s="2"/>
      <c r="K59" s="2"/>
      <c r="L59" s="2"/>
      <c r="M59" s="2"/>
      <c r="O59" s="9"/>
      <c r="P59" s="4"/>
      <c r="S59" s="7"/>
    </row>
    <row r="60" spans="1:19" s="12" customFormat="1" x14ac:dyDescent="0.25">
      <c r="A60" s="16"/>
      <c r="B60" s="10"/>
      <c r="D60" s="2"/>
      <c r="F60" s="2"/>
      <c r="G60" s="6"/>
      <c r="J60" s="2"/>
      <c r="K60" s="2"/>
      <c r="L60" s="2"/>
      <c r="M60" s="2"/>
      <c r="O60" s="9"/>
      <c r="P60" s="4"/>
      <c r="S60" s="7"/>
    </row>
    <row r="61" spans="1:19" s="12" customFormat="1" ht="31.5" customHeight="1" x14ac:dyDescent="0.25">
      <c r="A61" s="16"/>
      <c r="B61" s="48" t="s">
        <v>50</v>
      </c>
      <c r="D61" s="2"/>
      <c r="E61" s="165" t="s">
        <v>123</v>
      </c>
      <c r="F61" s="165"/>
      <c r="G61" s="165"/>
      <c r="H61" s="165"/>
      <c r="I61" s="165"/>
      <c r="J61" s="165"/>
      <c r="K61" s="165"/>
      <c r="L61" s="165"/>
      <c r="M61" s="165"/>
      <c r="N61" s="165"/>
      <c r="O61" s="165"/>
      <c r="P61" s="165"/>
      <c r="Q61" s="165"/>
      <c r="R61" s="165"/>
      <c r="S61" s="165"/>
    </row>
    <row r="62" spans="1:19" s="11" customFormat="1" x14ac:dyDescent="0.25">
      <c r="A62" s="16"/>
      <c r="B62" s="5"/>
      <c r="C62" s="12"/>
      <c r="D62" s="2"/>
      <c r="F62" s="2"/>
      <c r="G62" s="6"/>
      <c r="H62" s="12"/>
      <c r="I62" s="12"/>
      <c r="J62" s="2"/>
      <c r="K62" s="2"/>
      <c r="L62" s="2"/>
      <c r="M62" s="2"/>
      <c r="N62" s="12"/>
      <c r="O62" s="9"/>
      <c r="P62" s="4"/>
      <c r="Q62" s="12"/>
      <c r="R62" s="12"/>
      <c r="S62" s="7"/>
    </row>
    <row r="63" spans="1:19" s="11" customFormat="1" x14ac:dyDescent="0.25">
      <c r="A63" s="16"/>
      <c r="B63" s="5"/>
      <c r="C63" s="12"/>
      <c r="D63" s="2"/>
      <c r="F63" s="2"/>
      <c r="G63" s="6"/>
      <c r="H63" s="12"/>
      <c r="I63" s="12"/>
      <c r="J63" s="2"/>
      <c r="K63" s="2"/>
      <c r="L63" s="2"/>
      <c r="M63" s="2"/>
      <c r="N63" s="12"/>
      <c r="O63" s="9"/>
      <c r="P63" s="4"/>
      <c r="Q63" s="12"/>
      <c r="R63" s="12"/>
      <c r="S63" s="7"/>
    </row>
    <row r="65" spans="2:2" x14ac:dyDescent="0.25">
      <c r="B65" s="49" t="s">
        <v>52</v>
      </c>
    </row>
    <row r="67" spans="2:2" x14ac:dyDescent="0.25">
      <c r="B67" s="1"/>
    </row>
  </sheetData>
  <mergeCells count="22">
    <mergeCell ref="B51:N51"/>
    <mergeCell ref="B57:S57"/>
    <mergeCell ref="B58:S58"/>
    <mergeCell ref="E61:S61"/>
    <mergeCell ref="B37:N37"/>
    <mergeCell ref="B39:N39"/>
    <mergeCell ref="B41:N41"/>
    <mergeCell ref="B43:N43"/>
    <mergeCell ref="B45:N45"/>
    <mergeCell ref="B49:N49"/>
    <mergeCell ref="B35:N35"/>
    <mergeCell ref="A1:S1"/>
    <mergeCell ref="A2:S2"/>
    <mergeCell ref="A3:J3"/>
    <mergeCell ref="B4:N4"/>
    <mergeCell ref="R4:S4"/>
    <mergeCell ref="B5:N5"/>
    <mergeCell ref="K7:L7"/>
    <mergeCell ref="B19:N19"/>
    <mergeCell ref="K21:L21"/>
    <mergeCell ref="Q22:S22"/>
    <mergeCell ref="B33:N33"/>
  </mergeCells>
  <printOptions horizontalCentered="1"/>
  <pageMargins left="0.25" right="0.25" top="0.33" bottom="0.55000000000000004" header="0.3" footer="0.3"/>
  <pageSetup paperSize="9" orientation="portrait" horizontalDpi="200" verticalDpi="200" r:id="rId1"/>
  <headerFooter>
    <oddFooter>Page &amp;P</oddFooter>
  </headerFooter>
  <rowBreaks count="1" manualBreakCount="1">
    <brk id="47" max="18"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6"/>
  <sheetViews>
    <sheetView topLeftCell="A50" zoomScaleNormal="100" zoomScaleSheetLayoutView="136" workbookViewId="0">
      <selection activeCell="U32" sqref="U32"/>
    </sheetView>
  </sheetViews>
  <sheetFormatPr defaultRowHeight="15" x14ac:dyDescent="0.25"/>
  <cols>
    <col min="1" max="1" width="5.42578125" style="12" bestFit="1" customWidth="1"/>
    <col min="2" max="2" width="10.28515625" style="5" customWidth="1"/>
    <col min="3" max="3" width="3.5703125" style="12" customWidth="1"/>
    <col min="4" max="4" width="1.7109375" style="2" customWidth="1"/>
    <col min="5" max="5" width="7.28515625" style="12" customWidth="1"/>
    <col min="6" max="6" width="1.7109375" style="2" customWidth="1"/>
    <col min="7" max="7" width="7" style="12" customWidth="1"/>
    <col min="8" max="8" width="2" style="12" customWidth="1"/>
    <col min="9" max="9" width="6.140625" style="12" customWidth="1"/>
    <col min="10" max="10" width="1.85546875" style="2" customWidth="1"/>
    <col min="11" max="11" width="2.42578125" style="2" customWidth="1"/>
    <col min="12" max="12" width="3.5703125" style="2" customWidth="1"/>
    <col min="13" max="13" width="1.7109375" style="2" customWidth="1"/>
    <col min="14" max="14" width="5.28515625" style="12" customWidth="1"/>
    <col min="15" max="15" width="8.42578125" style="14" bestFit="1" customWidth="1"/>
    <col min="16" max="16" width="9.85546875" style="12" customWidth="1"/>
    <col min="17" max="17" width="6.5703125" style="2" bestFit="1" customWidth="1"/>
    <col min="18" max="18" width="3.7109375" style="2" customWidth="1"/>
    <col min="19" max="19" width="8.5703125" style="112" bestFit="1" customWidth="1"/>
    <col min="20" max="16384" width="9.140625" style="1"/>
  </cols>
  <sheetData>
    <row r="1" spans="1:19" ht="30.75" customHeight="1" x14ac:dyDescent="0.25">
      <c r="A1" s="151" t="s">
        <v>9</v>
      </c>
      <c r="B1" s="151"/>
      <c r="C1" s="151"/>
      <c r="D1" s="151"/>
      <c r="E1" s="151"/>
      <c r="F1" s="151"/>
      <c r="G1" s="151"/>
      <c r="H1" s="151"/>
      <c r="I1" s="151"/>
      <c r="J1" s="151"/>
      <c r="K1" s="151"/>
      <c r="L1" s="151"/>
      <c r="M1" s="151"/>
      <c r="N1" s="151"/>
      <c r="O1" s="151"/>
      <c r="P1" s="151"/>
      <c r="Q1" s="151"/>
      <c r="R1" s="151"/>
      <c r="S1" s="151"/>
    </row>
    <row r="2" spans="1:19" ht="56.25" customHeight="1" x14ac:dyDescent="0.25">
      <c r="A2" s="152" t="s">
        <v>8</v>
      </c>
      <c r="B2" s="152"/>
      <c r="C2" s="152"/>
      <c r="D2" s="152"/>
      <c r="E2" s="152"/>
      <c r="F2" s="152"/>
      <c r="G2" s="152"/>
      <c r="H2" s="152"/>
      <c r="I2" s="152"/>
      <c r="J2" s="152"/>
      <c r="K2" s="152"/>
      <c r="L2" s="152"/>
      <c r="M2" s="152"/>
      <c r="N2" s="152"/>
      <c r="O2" s="152"/>
      <c r="P2" s="152"/>
      <c r="Q2" s="152"/>
      <c r="R2" s="152"/>
      <c r="S2" s="152"/>
    </row>
    <row r="3" spans="1:19" ht="25.5" customHeight="1" thickBot="1" x14ac:dyDescent="0.3">
      <c r="A3" s="184" t="s">
        <v>124</v>
      </c>
      <c r="B3" s="184"/>
      <c r="C3" s="184"/>
      <c r="D3" s="184"/>
      <c r="E3" s="184"/>
      <c r="F3" s="184"/>
      <c r="G3" s="184"/>
      <c r="H3" s="184"/>
      <c r="I3" s="184"/>
      <c r="J3" s="184"/>
      <c r="K3" s="17"/>
      <c r="L3" s="17"/>
      <c r="M3" s="17"/>
      <c r="N3" s="17"/>
      <c r="O3" s="17"/>
      <c r="P3" s="17"/>
      <c r="Q3" s="17"/>
      <c r="R3" s="17"/>
      <c r="S3" s="109"/>
    </row>
    <row r="4" spans="1:19" s="11" customFormat="1" ht="24.75" customHeight="1" thickBot="1" x14ac:dyDescent="0.3">
      <c r="A4" s="56" t="s">
        <v>11</v>
      </c>
      <c r="B4" s="185" t="s">
        <v>12</v>
      </c>
      <c r="C4" s="186"/>
      <c r="D4" s="186"/>
      <c r="E4" s="186"/>
      <c r="F4" s="186"/>
      <c r="G4" s="186"/>
      <c r="H4" s="186"/>
      <c r="I4" s="186"/>
      <c r="J4" s="186"/>
      <c r="K4" s="186"/>
      <c r="L4" s="186"/>
      <c r="M4" s="186"/>
      <c r="N4" s="187"/>
      <c r="O4" s="57" t="s">
        <v>13</v>
      </c>
      <c r="P4" s="56" t="s">
        <v>14</v>
      </c>
      <c r="Q4" s="56" t="s">
        <v>15</v>
      </c>
      <c r="R4" s="157" t="s">
        <v>16</v>
      </c>
      <c r="S4" s="158"/>
    </row>
    <row r="5" spans="1:19" s="12" customFormat="1" ht="66" customHeight="1" x14ac:dyDescent="0.25">
      <c r="A5" s="16">
        <v>1</v>
      </c>
      <c r="B5" s="150" t="s">
        <v>17</v>
      </c>
      <c r="C5" s="150"/>
      <c r="D5" s="150"/>
      <c r="E5" s="150"/>
      <c r="F5" s="150"/>
      <c r="G5" s="150"/>
      <c r="H5" s="150"/>
      <c r="I5" s="150"/>
      <c r="J5" s="150"/>
      <c r="K5" s="150"/>
      <c r="L5" s="150"/>
      <c r="M5" s="150"/>
      <c r="N5" s="150"/>
      <c r="O5" s="22"/>
      <c r="Q5" s="2"/>
      <c r="R5" s="2"/>
      <c r="S5" s="112"/>
    </row>
    <row r="6" spans="1:19" s="12" customFormat="1" ht="16.5" hidden="1" customHeight="1" x14ac:dyDescent="0.25">
      <c r="A6" s="16"/>
      <c r="B6" s="58"/>
      <c r="C6" s="59">
        <v>2</v>
      </c>
      <c r="D6" s="60" t="s">
        <v>18</v>
      </c>
      <c r="E6" s="61">
        <v>25.75</v>
      </c>
      <c r="F6" s="62" t="s">
        <v>18</v>
      </c>
      <c r="G6" s="63">
        <v>0.375</v>
      </c>
      <c r="H6" s="60" t="s">
        <v>18</v>
      </c>
      <c r="I6" s="64">
        <v>0.25</v>
      </c>
      <c r="J6" s="60"/>
      <c r="K6" s="65"/>
      <c r="M6" s="66">
        <f>I6*G6*E6*C6</f>
        <v>4.828125</v>
      </c>
      <c r="N6" s="67" t="s">
        <v>19</v>
      </c>
      <c r="O6" s="4">
        <v>4.82</v>
      </c>
      <c r="P6" s="33" t="s">
        <v>20</v>
      </c>
      <c r="Q6" s="2"/>
      <c r="R6" s="2"/>
      <c r="S6" s="112"/>
    </row>
    <row r="7" spans="1:19" s="12" customFormat="1" ht="16.5" hidden="1" customHeight="1" x14ac:dyDescent="0.25">
      <c r="A7" s="16"/>
      <c r="B7" s="58"/>
      <c r="C7" s="59">
        <v>1</v>
      </c>
      <c r="D7" s="62" t="s">
        <v>21</v>
      </c>
      <c r="E7" s="68">
        <v>100</v>
      </c>
      <c r="F7" s="62" t="s">
        <v>22</v>
      </c>
      <c r="G7" s="68">
        <v>50</v>
      </c>
      <c r="H7" s="60" t="s">
        <v>23</v>
      </c>
      <c r="I7" s="12">
        <v>0.375</v>
      </c>
      <c r="J7" s="12" t="s">
        <v>18</v>
      </c>
      <c r="K7" s="183">
        <v>0.25</v>
      </c>
      <c r="L7" s="183"/>
      <c r="M7" s="66"/>
      <c r="N7" s="67" t="s">
        <v>19</v>
      </c>
      <c r="O7" s="4">
        <f>(E7+G7)*I7*K7</f>
        <v>14.0625</v>
      </c>
      <c r="P7" s="33" t="s">
        <v>20</v>
      </c>
      <c r="Q7" s="2"/>
      <c r="R7" s="2"/>
      <c r="S7" s="112"/>
    </row>
    <row r="8" spans="1:19" s="12" customFormat="1" ht="16.5" hidden="1" customHeight="1" x14ac:dyDescent="0.25">
      <c r="A8" s="16"/>
      <c r="B8" s="69"/>
      <c r="C8" s="59">
        <v>2</v>
      </c>
      <c r="D8" s="60" t="s">
        <v>18</v>
      </c>
      <c r="E8" s="68">
        <v>41</v>
      </c>
      <c r="F8" s="62" t="s">
        <v>18</v>
      </c>
      <c r="G8" s="63">
        <v>0.375</v>
      </c>
      <c r="H8" s="60" t="s">
        <v>18</v>
      </c>
      <c r="I8" s="64">
        <v>0.25</v>
      </c>
      <c r="J8" s="60"/>
      <c r="K8" s="65"/>
      <c r="M8" s="66">
        <f t="shared" ref="M8:M16" si="0">I8*G8*E8*C8</f>
        <v>7.6875</v>
      </c>
      <c r="N8" s="67" t="s">
        <v>19</v>
      </c>
      <c r="O8" s="4">
        <v>7.68</v>
      </c>
      <c r="P8" s="33" t="s">
        <v>20</v>
      </c>
      <c r="Q8" s="2"/>
      <c r="R8" s="2"/>
      <c r="S8" s="112"/>
    </row>
    <row r="9" spans="1:19" s="12" customFormat="1" ht="16.5" hidden="1" customHeight="1" x14ac:dyDescent="0.25">
      <c r="A9" s="16"/>
      <c r="B9" s="69"/>
      <c r="C9" s="59">
        <v>1</v>
      </c>
      <c r="D9" s="60" t="s">
        <v>18</v>
      </c>
      <c r="E9" s="68">
        <v>50</v>
      </c>
      <c r="F9" s="62" t="s">
        <v>18</v>
      </c>
      <c r="G9" s="63">
        <v>0.375</v>
      </c>
      <c r="H9" s="60" t="s">
        <v>18</v>
      </c>
      <c r="I9" s="64">
        <v>0.25</v>
      </c>
      <c r="J9" s="60"/>
      <c r="K9" s="65"/>
      <c r="M9" s="66">
        <f t="shared" si="0"/>
        <v>4.6875</v>
      </c>
      <c r="N9" s="67" t="s">
        <v>19</v>
      </c>
      <c r="O9" s="4">
        <v>4.68</v>
      </c>
      <c r="P9" s="33" t="s">
        <v>20</v>
      </c>
      <c r="Q9" s="2"/>
      <c r="R9" s="2"/>
      <c r="S9" s="112"/>
    </row>
    <row r="10" spans="1:19" s="12" customFormat="1" ht="16.5" hidden="1" customHeight="1" x14ac:dyDescent="0.25">
      <c r="A10" s="16"/>
      <c r="B10" s="69"/>
      <c r="C10" s="59">
        <v>2</v>
      </c>
      <c r="D10" s="60" t="s">
        <v>18</v>
      </c>
      <c r="E10" s="68">
        <v>85</v>
      </c>
      <c r="F10" s="62" t="s">
        <v>18</v>
      </c>
      <c r="G10" s="63">
        <v>0.375</v>
      </c>
      <c r="H10" s="60" t="s">
        <v>18</v>
      </c>
      <c r="I10" s="64">
        <v>0.25</v>
      </c>
      <c r="J10" s="60"/>
      <c r="K10" s="65"/>
      <c r="M10" s="66">
        <f t="shared" si="0"/>
        <v>15.9375</v>
      </c>
      <c r="N10" s="67" t="s">
        <v>19</v>
      </c>
      <c r="O10" s="4">
        <v>15.93</v>
      </c>
      <c r="P10" s="33" t="s">
        <v>20</v>
      </c>
      <c r="Q10" s="2"/>
      <c r="R10" s="2"/>
      <c r="S10" s="112"/>
    </row>
    <row r="11" spans="1:19" s="12" customFormat="1" ht="16.5" hidden="1" customHeight="1" x14ac:dyDescent="0.25">
      <c r="A11" s="16"/>
      <c r="B11" s="69"/>
      <c r="C11" s="59">
        <v>2</v>
      </c>
      <c r="D11" s="60" t="s">
        <v>18</v>
      </c>
      <c r="E11" s="68">
        <v>49</v>
      </c>
      <c r="F11" s="62" t="s">
        <v>18</v>
      </c>
      <c r="G11" s="63">
        <v>0.375</v>
      </c>
      <c r="H11" s="60" t="s">
        <v>18</v>
      </c>
      <c r="I11" s="64">
        <v>0.5</v>
      </c>
      <c r="J11" s="60"/>
      <c r="K11" s="65"/>
      <c r="M11" s="66">
        <f t="shared" si="0"/>
        <v>18.375</v>
      </c>
      <c r="N11" s="67" t="s">
        <v>19</v>
      </c>
      <c r="O11" s="4">
        <v>18.37</v>
      </c>
      <c r="P11" s="33" t="s">
        <v>20</v>
      </c>
      <c r="Q11" s="2"/>
      <c r="R11" s="2"/>
      <c r="S11" s="112"/>
    </row>
    <row r="12" spans="1:19" s="12" customFormat="1" ht="16.5" hidden="1" customHeight="1" x14ac:dyDescent="0.25">
      <c r="A12" s="16"/>
      <c r="B12" s="69"/>
      <c r="C12" s="59">
        <v>2</v>
      </c>
      <c r="D12" s="60" t="s">
        <v>18</v>
      </c>
      <c r="E12" s="61">
        <v>20.75</v>
      </c>
      <c r="F12" s="62" t="s">
        <v>18</v>
      </c>
      <c r="G12" s="63">
        <v>0.75</v>
      </c>
      <c r="H12" s="60" t="s">
        <v>18</v>
      </c>
      <c r="I12" s="64">
        <v>0.75</v>
      </c>
      <c r="J12" s="60"/>
      <c r="K12" s="65"/>
      <c r="M12" s="66">
        <f t="shared" si="0"/>
        <v>23.34375</v>
      </c>
      <c r="N12" s="67" t="s">
        <v>19</v>
      </c>
      <c r="O12" s="4">
        <f>C12*E12*G12*I12</f>
        <v>23.34375</v>
      </c>
      <c r="P12" s="33" t="s">
        <v>20</v>
      </c>
      <c r="Q12" s="2"/>
      <c r="R12" s="2"/>
      <c r="S12" s="112"/>
    </row>
    <row r="13" spans="1:19" s="12" customFormat="1" ht="16.5" hidden="1" customHeight="1" x14ac:dyDescent="0.25">
      <c r="A13" s="16"/>
      <c r="B13" s="69"/>
      <c r="C13" s="59">
        <v>1</v>
      </c>
      <c r="D13" s="60" t="s">
        <v>18</v>
      </c>
      <c r="E13" s="61">
        <v>17.5</v>
      </c>
      <c r="F13" s="62" t="s">
        <v>18</v>
      </c>
      <c r="G13" s="63">
        <v>0.375</v>
      </c>
      <c r="H13" s="60" t="s">
        <v>18</v>
      </c>
      <c r="I13" s="64">
        <v>0.5</v>
      </c>
      <c r="J13" s="60"/>
      <c r="K13" s="65"/>
      <c r="M13" s="66">
        <f t="shared" si="0"/>
        <v>3.28125</v>
      </c>
      <c r="N13" s="67" t="s">
        <v>19</v>
      </c>
      <c r="O13" s="4">
        <f>C13*E13*G13*I13</f>
        <v>3.28125</v>
      </c>
      <c r="P13" s="33" t="s">
        <v>20</v>
      </c>
      <c r="Q13" s="2"/>
      <c r="R13" s="2"/>
      <c r="S13" s="112"/>
    </row>
    <row r="14" spans="1:19" s="12" customFormat="1" ht="16.5" hidden="1" customHeight="1" x14ac:dyDescent="0.25">
      <c r="A14" s="16"/>
      <c r="B14" s="69"/>
      <c r="C14" s="59">
        <v>1</v>
      </c>
      <c r="D14" s="60" t="s">
        <v>18</v>
      </c>
      <c r="E14" s="61">
        <v>17.5</v>
      </c>
      <c r="F14" s="62" t="s">
        <v>18</v>
      </c>
      <c r="G14" s="63">
        <v>0.375</v>
      </c>
      <c r="H14" s="60" t="s">
        <v>18</v>
      </c>
      <c r="I14" s="64">
        <v>0.75</v>
      </c>
      <c r="J14" s="60"/>
      <c r="K14" s="65"/>
      <c r="M14" s="66">
        <f t="shared" si="0"/>
        <v>4.921875</v>
      </c>
      <c r="N14" s="67" t="s">
        <v>19</v>
      </c>
      <c r="O14" s="4">
        <f>C14*E14*G14*I14</f>
        <v>4.921875</v>
      </c>
      <c r="P14" s="33" t="s">
        <v>20</v>
      </c>
      <c r="Q14" s="2"/>
      <c r="R14" s="2"/>
      <c r="S14" s="112"/>
    </row>
    <row r="15" spans="1:19" s="12" customFormat="1" ht="16.5" hidden="1" customHeight="1" x14ac:dyDescent="0.25">
      <c r="A15" s="16"/>
      <c r="B15" s="69"/>
      <c r="C15" s="59">
        <v>1</v>
      </c>
      <c r="D15" s="60" t="s">
        <v>18</v>
      </c>
      <c r="E15" s="68">
        <v>53</v>
      </c>
      <c r="F15" s="62" t="s">
        <v>18</v>
      </c>
      <c r="G15" s="63">
        <v>0.375</v>
      </c>
      <c r="H15" s="60" t="s">
        <v>18</v>
      </c>
      <c r="I15" s="64">
        <v>0.75</v>
      </c>
      <c r="J15" s="60"/>
      <c r="K15" s="65"/>
      <c r="M15" s="66">
        <f t="shared" si="0"/>
        <v>14.90625</v>
      </c>
      <c r="N15" s="67" t="s">
        <v>19</v>
      </c>
      <c r="O15" s="4">
        <v>14.9</v>
      </c>
      <c r="P15" s="33" t="s">
        <v>20</v>
      </c>
      <c r="Q15" s="2"/>
      <c r="R15" s="2"/>
      <c r="S15" s="112"/>
    </row>
    <row r="16" spans="1:19" s="12" customFormat="1" ht="16.5" hidden="1" customHeight="1" x14ac:dyDescent="0.25">
      <c r="A16" s="16"/>
      <c r="B16" s="69"/>
      <c r="C16" s="59">
        <v>1</v>
      </c>
      <c r="D16" s="60" t="s">
        <v>18</v>
      </c>
      <c r="E16" s="68">
        <v>81</v>
      </c>
      <c r="F16" s="62" t="s">
        <v>18</v>
      </c>
      <c r="G16" s="63">
        <v>0.375</v>
      </c>
      <c r="H16" s="60" t="s">
        <v>18</v>
      </c>
      <c r="I16" s="64">
        <v>0.25</v>
      </c>
      <c r="J16" s="60"/>
      <c r="K16" s="65"/>
      <c r="M16" s="66">
        <f t="shared" si="0"/>
        <v>7.59375</v>
      </c>
      <c r="N16" s="67" t="s">
        <v>19</v>
      </c>
      <c r="O16" s="36">
        <f>C16*E16*G16*I16</f>
        <v>7.59375</v>
      </c>
      <c r="P16" s="33" t="s">
        <v>20</v>
      </c>
      <c r="Q16" s="2"/>
      <c r="R16" s="2"/>
      <c r="S16" s="112"/>
    </row>
    <row r="17" spans="1:19" s="12" customFormat="1" ht="15.75" hidden="1" x14ac:dyDescent="0.25">
      <c r="A17" s="16"/>
      <c r="B17" s="75"/>
      <c r="C17" s="38"/>
      <c r="D17" s="38"/>
      <c r="E17" s="38"/>
      <c r="F17" s="38"/>
      <c r="G17" s="38"/>
      <c r="H17" s="38"/>
      <c r="I17" s="38"/>
      <c r="J17" s="38"/>
      <c r="K17" s="38"/>
      <c r="L17" s="38"/>
      <c r="M17" s="38"/>
      <c r="N17" s="38"/>
      <c r="O17" s="39">
        <v>119.57</v>
      </c>
      <c r="P17" s="40" t="s">
        <v>20</v>
      </c>
      <c r="Q17" s="2"/>
      <c r="R17" s="2"/>
      <c r="S17" s="112"/>
    </row>
    <row r="18" spans="1:19" s="12" customFormat="1" ht="18.75" customHeight="1" x14ac:dyDescent="0.25">
      <c r="A18" s="16"/>
      <c r="B18" s="10"/>
      <c r="D18" s="2"/>
      <c r="F18" s="2"/>
      <c r="J18" s="2"/>
      <c r="K18" s="2"/>
      <c r="L18" s="2"/>
      <c r="M18" s="2"/>
      <c r="O18" s="9">
        <v>1020</v>
      </c>
      <c r="P18" s="4">
        <v>3176.25</v>
      </c>
      <c r="Q18" s="12" t="s">
        <v>24</v>
      </c>
      <c r="R18" s="12" t="s">
        <v>25</v>
      </c>
      <c r="S18" s="112">
        <f>O18*P18/1000</f>
        <v>3239.7750000000001</v>
      </c>
    </row>
    <row r="19" spans="1:19" s="12" customFormat="1" ht="38.25" customHeight="1" x14ac:dyDescent="0.25">
      <c r="A19" s="16">
        <v>2</v>
      </c>
      <c r="B19" s="159" t="s">
        <v>26</v>
      </c>
      <c r="C19" s="159"/>
      <c r="D19" s="159"/>
      <c r="E19" s="159"/>
      <c r="F19" s="159"/>
      <c r="G19" s="159"/>
      <c r="H19" s="159"/>
      <c r="I19" s="159"/>
      <c r="J19" s="159"/>
      <c r="K19" s="159"/>
      <c r="L19" s="159"/>
      <c r="M19" s="159"/>
      <c r="N19" s="159"/>
      <c r="O19" s="14"/>
      <c r="P19" s="4"/>
      <c r="S19" s="112"/>
    </row>
    <row r="20" spans="1:19" s="12" customFormat="1" ht="15.75" hidden="1" x14ac:dyDescent="0.25">
      <c r="A20" s="16"/>
      <c r="B20" s="15"/>
      <c r="C20" s="59">
        <v>2</v>
      </c>
      <c r="D20" s="60" t="s">
        <v>18</v>
      </c>
      <c r="E20" s="61">
        <v>25.71</v>
      </c>
      <c r="F20" s="62" t="s">
        <v>18</v>
      </c>
      <c r="G20" s="61">
        <v>1</v>
      </c>
      <c r="H20" s="62"/>
      <c r="I20" s="61"/>
      <c r="J20" s="60"/>
      <c r="K20" s="70"/>
      <c r="L20" s="71"/>
      <c r="M20" s="72"/>
      <c r="N20" s="67" t="s">
        <v>19</v>
      </c>
      <c r="O20" s="4">
        <f>C20*E20*G20</f>
        <v>51.42</v>
      </c>
      <c r="P20" s="33" t="s">
        <v>27</v>
      </c>
      <c r="S20" s="112"/>
    </row>
    <row r="21" spans="1:19" s="12" customFormat="1" ht="15.75" hidden="1" customHeight="1" x14ac:dyDescent="0.25">
      <c r="A21" s="16"/>
      <c r="B21" s="15"/>
      <c r="C21" s="59">
        <v>1</v>
      </c>
      <c r="D21" s="62" t="s">
        <v>21</v>
      </c>
      <c r="E21" s="68">
        <v>100</v>
      </c>
      <c r="F21" s="62" t="s">
        <v>22</v>
      </c>
      <c r="G21" s="68">
        <v>50</v>
      </c>
      <c r="H21" s="60" t="s">
        <v>23</v>
      </c>
      <c r="I21" s="12">
        <v>0.75</v>
      </c>
      <c r="K21" s="183"/>
      <c r="L21" s="183"/>
      <c r="M21" s="66"/>
      <c r="N21" s="67" t="s">
        <v>19</v>
      </c>
      <c r="O21" s="4">
        <f>(E21+G21)*I21</f>
        <v>112.5</v>
      </c>
      <c r="P21" s="33" t="s">
        <v>27</v>
      </c>
      <c r="S21" s="112"/>
    </row>
    <row r="22" spans="1:19" s="12" customFormat="1" ht="15.75" hidden="1" customHeight="1" x14ac:dyDescent="0.25">
      <c r="A22" s="16"/>
      <c r="B22" s="15"/>
      <c r="C22" s="59">
        <v>2</v>
      </c>
      <c r="D22" s="60" t="s">
        <v>18</v>
      </c>
      <c r="E22" s="68">
        <v>41</v>
      </c>
      <c r="F22" s="62" t="s">
        <v>18</v>
      </c>
      <c r="G22" s="61">
        <v>0.75</v>
      </c>
      <c r="H22" s="62"/>
      <c r="I22" s="61"/>
      <c r="J22" s="60"/>
      <c r="K22" s="70"/>
      <c r="L22" s="71"/>
      <c r="M22" s="72"/>
      <c r="N22" s="67" t="s">
        <v>19</v>
      </c>
      <c r="O22" s="4">
        <f t="shared" ref="O22:O30" si="1">C22*E22*G22</f>
        <v>61.5</v>
      </c>
      <c r="P22" s="33" t="s">
        <v>27</v>
      </c>
      <c r="Q22" s="161"/>
      <c r="R22" s="161"/>
      <c r="S22" s="161"/>
    </row>
    <row r="23" spans="1:19" s="12" customFormat="1" ht="15.75" hidden="1" customHeight="1" x14ac:dyDescent="0.25">
      <c r="A23" s="16"/>
      <c r="B23" s="15"/>
      <c r="C23" s="59">
        <v>1</v>
      </c>
      <c r="D23" s="60" t="s">
        <v>18</v>
      </c>
      <c r="E23" s="68">
        <v>50</v>
      </c>
      <c r="F23" s="62" t="s">
        <v>18</v>
      </c>
      <c r="G23" s="61">
        <v>0.75</v>
      </c>
      <c r="H23" s="62"/>
      <c r="I23" s="61"/>
      <c r="J23" s="60"/>
      <c r="K23" s="70"/>
      <c r="L23" s="71"/>
      <c r="M23" s="72"/>
      <c r="N23" s="67" t="s">
        <v>19</v>
      </c>
      <c r="O23" s="4">
        <f t="shared" si="1"/>
        <v>37.5</v>
      </c>
      <c r="P23" s="33" t="s">
        <v>27</v>
      </c>
      <c r="S23" s="112"/>
    </row>
    <row r="24" spans="1:19" s="12" customFormat="1" ht="15.75" hidden="1" customHeight="1" x14ac:dyDescent="0.25">
      <c r="A24" s="16"/>
      <c r="B24" s="15"/>
      <c r="C24" s="59">
        <v>2</v>
      </c>
      <c r="D24" s="60" t="s">
        <v>18</v>
      </c>
      <c r="E24" s="68">
        <v>85</v>
      </c>
      <c r="F24" s="62" t="s">
        <v>18</v>
      </c>
      <c r="G24" s="61">
        <v>0.75</v>
      </c>
      <c r="H24" s="62"/>
      <c r="I24" s="61"/>
      <c r="J24" s="60"/>
      <c r="K24" s="70"/>
      <c r="L24" s="71"/>
      <c r="M24" s="72"/>
      <c r="N24" s="67" t="s">
        <v>19</v>
      </c>
      <c r="O24" s="4">
        <f t="shared" si="1"/>
        <v>127.5</v>
      </c>
      <c r="P24" s="33" t="s">
        <v>27</v>
      </c>
      <c r="S24" s="112"/>
    </row>
    <row r="25" spans="1:19" s="12" customFormat="1" ht="15.75" hidden="1" customHeight="1" x14ac:dyDescent="0.25">
      <c r="A25" s="16"/>
      <c r="B25" s="15"/>
      <c r="C25" s="59">
        <v>2</v>
      </c>
      <c r="D25" s="60" t="s">
        <v>18</v>
      </c>
      <c r="E25" s="68">
        <v>49</v>
      </c>
      <c r="F25" s="62" t="s">
        <v>18</v>
      </c>
      <c r="G25" s="61">
        <v>0.75</v>
      </c>
      <c r="H25" s="62"/>
      <c r="I25" s="61"/>
      <c r="J25" s="60"/>
      <c r="K25" s="70"/>
      <c r="L25" s="71"/>
      <c r="M25" s="72"/>
      <c r="N25" s="67" t="s">
        <v>19</v>
      </c>
      <c r="O25" s="4">
        <f t="shared" si="1"/>
        <v>73.5</v>
      </c>
      <c r="P25" s="33" t="s">
        <v>27</v>
      </c>
      <c r="S25" s="112"/>
    </row>
    <row r="26" spans="1:19" s="12" customFormat="1" ht="15.75" hidden="1" customHeight="1" x14ac:dyDescent="0.25">
      <c r="A26" s="16"/>
      <c r="B26" s="15"/>
      <c r="C26" s="59">
        <v>2</v>
      </c>
      <c r="D26" s="60" t="s">
        <v>18</v>
      </c>
      <c r="E26" s="61">
        <v>20.75</v>
      </c>
      <c r="F26" s="62" t="s">
        <v>18</v>
      </c>
      <c r="G26" s="61">
        <v>1.25</v>
      </c>
      <c r="H26" s="62"/>
      <c r="I26" s="61"/>
      <c r="J26" s="60"/>
      <c r="K26" s="70"/>
      <c r="L26" s="71"/>
      <c r="M26" s="72"/>
      <c r="N26" s="67" t="s">
        <v>19</v>
      </c>
      <c r="O26" s="4">
        <f t="shared" si="1"/>
        <v>51.875</v>
      </c>
      <c r="P26" s="33" t="s">
        <v>27</v>
      </c>
      <c r="S26" s="112"/>
    </row>
    <row r="27" spans="1:19" s="12" customFormat="1" ht="15.75" hidden="1" customHeight="1" x14ac:dyDescent="0.25">
      <c r="A27" s="16"/>
      <c r="B27" s="15"/>
      <c r="C27" s="59">
        <v>1</v>
      </c>
      <c r="D27" s="60" t="s">
        <v>18</v>
      </c>
      <c r="E27" s="61">
        <v>17.5</v>
      </c>
      <c r="F27" s="62" t="s">
        <v>18</v>
      </c>
      <c r="G27" s="61">
        <v>1</v>
      </c>
      <c r="H27" s="62"/>
      <c r="I27" s="61"/>
      <c r="J27" s="60"/>
      <c r="K27" s="70"/>
      <c r="L27" s="71"/>
      <c r="M27" s="72"/>
      <c r="N27" s="67" t="s">
        <v>19</v>
      </c>
      <c r="O27" s="4">
        <f t="shared" si="1"/>
        <v>17.5</v>
      </c>
      <c r="P27" s="33" t="s">
        <v>27</v>
      </c>
      <c r="S27" s="112"/>
    </row>
    <row r="28" spans="1:19" s="12" customFormat="1" ht="15.75" hidden="1" customHeight="1" x14ac:dyDescent="0.25">
      <c r="A28" s="16"/>
      <c r="B28" s="15"/>
      <c r="C28" s="59">
        <v>1</v>
      </c>
      <c r="D28" s="60" t="s">
        <v>18</v>
      </c>
      <c r="E28" s="61">
        <v>17.5</v>
      </c>
      <c r="F28" s="62" t="s">
        <v>18</v>
      </c>
      <c r="G28" s="61">
        <v>1.25</v>
      </c>
      <c r="H28" s="62"/>
      <c r="I28" s="61"/>
      <c r="J28" s="60"/>
      <c r="K28" s="70"/>
      <c r="L28" s="71"/>
      <c r="M28" s="72"/>
      <c r="N28" s="67" t="s">
        <v>19</v>
      </c>
      <c r="O28" s="4">
        <f t="shared" si="1"/>
        <v>21.875</v>
      </c>
      <c r="P28" s="33" t="s">
        <v>27</v>
      </c>
      <c r="S28" s="112"/>
    </row>
    <row r="29" spans="1:19" s="12" customFormat="1" ht="15.75" hidden="1" customHeight="1" x14ac:dyDescent="0.25">
      <c r="A29" s="16"/>
      <c r="B29" s="15"/>
      <c r="C29" s="59">
        <v>1</v>
      </c>
      <c r="D29" s="60" t="s">
        <v>18</v>
      </c>
      <c r="E29" s="68">
        <v>53</v>
      </c>
      <c r="F29" s="62" t="s">
        <v>18</v>
      </c>
      <c r="G29" s="61">
        <v>1.25</v>
      </c>
      <c r="H29" s="62"/>
      <c r="I29" s="61"/>
      <c r="J29" s="60"/>
      <c r="K29" s="70"/>
      <c r="L29" s="71"/>
      <c r="M29" s="72"/>
      <c r="N29" s="67" t="s">
        <v>19</v>
      </c>
      <c r="O29" s="4">
        <f t="shared" si="1"/>
        <v>66.25</v>
      </c>
      <c r="P29" s="33" t="s">
        <v>27</v>
      </c>
      <c r="S29" s="112"/>
    </row>
    <row r="30" spans="1:19" s="12" customFormat="1" ht="15.75" hidden="1" customHeight="1" x14ac:dyDescent="0.25">
      <c r="A30" s="16"/>
      <c r="B30" s="15"/>
      <c r="C30" s="59">
        <v>1</v>
      </c>
      <c r="D30" s="60" t="s">
        <v>18</v>
      </c>
      <c r="E30" s="68">
        <v>83</v>
      </c>
      <c r="F30" s="62" t="s">
        <v>18</v>
      </c>
      <c r="G30" s="61">
        <v>0.75</v>
      </c>
      <c r="H30" s="62"/>
      <c r="I30" s="61"/>
      <c r="J30" s="60"/>
      <c r="K30" s="70"/>
      <c r="L30" s="71"/>
      <c r="M30" s="72"/>
      <c r="N30" s="67" t="s">
        <v>19</v>
      </c>
      <c r="O30" s="36">
        <f t="shared" si="1"/>
        <v>62.25</v>
      </c>
      <c r="P30" s="33" t="s">
        <v>27</v>
      </c>
      <c r="S30" s="112"/>
    </row>
    <row r="31" spans="1:19" s="12" customFormat="1" ht="15.75" hidden="1" x14ac:dyDescent="0.25">
      <c r="A31" s="16"/>
      <c r="B31" s="15"/>
      <c r="D31" s="2"/>
      <c r="F31" s="2"/>
      <c r="G31" s="14"/>
      <c r="H31" s="2"/>
      <c r="I31" s="14"/>
      <c r="J31" s="2"/>
      <c r="K31" s="2"/>
      <c r="L31" s="2"/>
      <c r="M31" s="2"/>
      <c r="N31" s="6" t="s">
        <v>19</v>
      </c>
      <c r="O31" s="8">
        <f>SUM(O20:O30)</f>
        <v>683.67000000000007</v>
      </c>
      <c r="P31" s="40" t="s">
        <v>27</v>
      </c>
      <c r="S31" s="112"/>
    </row>
    <row r="32" spans="1:19" s="12" customFormat="1" ht="17.25" customHeight="1" x14ac:dyDescent="0.25">
      <c r="A32" s="16"/>
      <c r="B32" s="10"/>
      <c r="D32" s="2"/>
      <c r="F32" s="2"/>
      <c r="G32" s="14"/>
      <c r="H32" s="2"/>
      <c r="I32" s="14"/>
      <c r="J32" s="2"/>
      <c r="K32" s="2"/>
      <c r="L32" s="2"/>
      <c r="M32" s="2"/>
      <c r="O32" s="8">
        <v>278</v>
      </c>
      <c r="P32" s="4">
        <v>9416.2800000000007</v>
      </c>
      <c r="Q32" s="12" t="s">
        <v>120</v>
      </c>
      <c r="R32" s="12" t="s">
        <v>25</v>
      </c>
      <c r="S32" s="112">
        <v>26177</v>
      </c>
    </row>
    <row r="33" spans="1:19" s="12" customFormat="1" ht="70.5" customHeight="1" x14ac:dyDescent="0.25">
      <c r="A33" s="16">
        <v>3</v>
      </c>
      <c r="B33" s="159" t="s">
        <v>29</v>
      </c>
      <c r="C33" s="159"/>
      <c r="D33" s="159"/>
      <c r="E33" s="159"/>
      <c r="F33" s="159"/>
      <c r="G33" s="159"/>
      <c r="H33" s="159"/>
      <c r="I33" s="159"/>
      <c r="J33" s="159"/>
      <c r="K33" s="159"/>
      <c r="L33" s="159"/>
      <c r="M33" s="159"/>
      <c r="N33" s="159"/>
      <c r="O33" s="8"/>
      <c r="P33" s="4"/>
      <c r="S33" s="111"/>
    </row>
    <row r="34" spans="1:19" s="12" customFormat="1" ht="18.75" customHeight="1" x14ac:dyDescent="0.25">
      <c r="A34" s="16"/>
      <c r="B34" s="10"/>
      <c r="D34" s="2"/>
      <c r="F34" s="2"/>
      <c r="G34" s="6"/>
      <c r="J34" s="2"/>
      <c r="K34" s="2"/>
      <c r="L34" s="2"/>
      <c r="M34" s="2"/>
      <c r="O34" s="8">
        <v>1103</v>
      </c>
      <c r="P34" s="4">
        <v>337</v>
      </c>
      <c r="Q34" s="12" t="s">
        <v>30</v>
      </c>
      <c r="R34" s="12" t="s">
        <v>25</v>
      </c>
      <c r="S34" s="111">
        <f>O34*P34</f>
        <v>371711</v>
      </c>
    </row>
    <row r="35" spans="1:19" s="12" customFormat="1" ht="82.5" customHeight="1" x14ac:dyDescent="0.25">
      <c r="A35" s="16">
        <v>4</v>
      </c>
      <c r="B35" s="159" t="s">
        <v>31</v>
      </c>
      <c r="C35" s="159"/>
      <c r="D35" s="159"/>
      <c r="E35" s="159"/>
      <c r="F35" s="159"/>
      <c r="G35" s="159"/>
      <c r="H35" s="159"/>
      <c r="I35" s="159"/>
      <c r="J35" s="159"/>
      <c r="K35" s="159"/>
      <c r="L35" s="159"/>
      <c r="M35" s="159"/>
      <c r="N35" s="159"/>
      <c r="O35" s="8"/>
      <c r="P35" s="4"/>
      <c r="S35" s="111"/>
    </row>
    <row r="36" spans="1:19" s="12" customFormat="1" ht="21" customHeight="1" x14ac:dyDescent="0.25">
      <c r="A36" s="16"/>
      <c r="B36" s="10"/>
      <c r="D36" s="2"/>
      <c r="F36" s="2"/>
      <c r="G36" s="6"/>
      <c r="J36" s="2"/>
      <c r="K36" s="2"/>
      <c r="L36" s="2"/>
      <c r="M36" s="2"/>
      <c r="O36" s="45">
        <v>18.053000000000001</v>
      </c>
      <c r="P36" s="4">
        <v>5001.7</v>
      </c>
      <c r="Q36" s="12" t="s">
        <v>32</v>
      </c>
      <c r="R36" s="12" t="s">
        <v>25</v>
      </c>
      <c r="S36" s="111">
        <f>O36*P36</f>
        <v>90295.690100000007</v>
      </c>
    </row>
    <row r="37" spans="1:19" s="12" customFormat="1" ht="35.25" customHeight="1" x14ac:dyDescent="0.25">
      <c r="A37" s="16">
        <v>5</v>
      </c>
      <c r="B37" s="159" t="s">
        <v>121</v>
      </c>
      <c r="C37" s="159"/>
      <c r="D37" s="159"/>
      <c r="E37" s="159"/>
      <c r="F37" s="159"/>
      <c r="G37" s="159"/>
      <c r="H37" s="159"/>
      <c r="I37" s="159"/>
      <c r="J37" s="159"/>
      <c r="K37" s="159"/>
      <c r="L37" s="159"/>
      <c r="M37" s="159"/>
      <c r="N37" s="159"/>
      <c r="O37" s="8"/>
      <c r="P37" s="4"/>
      <c r="S37" s="111"/>
    </row>
    <row r="38" spans="1:19" s="12" customFormat="1" ht="22.5" customHeight="1" x14ac:dyDescent="0.25">
      <c r="A38" s="16"/>
      <c r="B38" s="10"/>
      <c r="D38" s="2"/>
      <c r="F38" s="2"/>
      <c r="G38" s="6"/>
      <c r="J38" s="2"/>
      <c r="K38" s="2"/>
      <c r="L38" s="2"/>
      <c r="M38" s="2"/>
      <c r="O38" s="8">
        <v>511</v>
      </c>
      <c r="P38" s="4">
        <v>11948.36</v>
      </c>
      <c r="Q38" s="12" t="s">
        <v>120</v>
      </c>
      <c r="R38" s="12" t="s">
        <v>25</v>
      </c>
      <c r="S38" s="112">
        <v>61056</v>
      </c>
    </row>
    <row r="39" spans="1:19" s="12" customFormat="1" ht="53.25" customHeight="1" x14ac:dyDescent="0.25">
      <c r="A39" s="16">
        <v>6</v>
      </c>
      <c r="B39" s="159" t="s">
        <v>38</v>
      </c>
      <c r="C39" s="159"/>
      <c r="D39" s="159"/>
      <c r="E39" s="159"/>
      <c r="F39" s="159"/>
      <c r="G39" s="159"/>
      <c r="H39" s="159"/>
      <c r="I39" s="159"/>
      <c r="J39" s="159"/>
      <c r="K39" s="159"/>
      <c r="L39" s="159"/>
      <c r="M39" s="159"/>
      <c r="N39" s="159"/>
      <c r="O39" s="8"/>
      <c r="P39" s="4"/>
      <c r="S39" s="111"/>
    </row>
    <row r="40" spans="1:19" s="12" customFormat="1" ht="18.75" customHeight="1" x14ac:dyDescent="0.25">
      <c r="A40" s="16"/>
      <c r="B40" s="10"/>
      <c r="D40" s="2"/>
      <c r="F40" s="2"/>
      <c r="G40" s="6"/>
      <c r="J40" s="2"/>
      <c r="K40" s="2"/>
      <c r="L40" s="2"/>
      <c r="M40" s="2"/>
      <c r="O40" s="9">
        <v>1160</v>
      </c>
      <c r="P40" s="4">
        <v>3630</v>
      </c>
      <c r="Q40" s="12" t="s">
        <v>24</v>
      </c>
      <c r="R40" s="12" t="s">
        <v>25</v>
      </c>
      <c r="S40" s="111">
        <f>O40*P40/1000</f>
        <v>4210.8</v>
      </c>
    </row>
    <row r="41" spans="1:19" s="93" customFormat="1" ht="19.5" customHeight="1" x14ac:dyDescent="0.25">
      <c r="A41" s="16">
        <v>7</v>
      </c>
      <c r="B41" s="159" t="s">
        <v>39</v>
      </c>
      <c r="C41" s="159"/>
      <c r="D41" s="159"/>
      <c r="E41" s="159"/>
      <c r="F41" s="159"/>
      <c r="G41" s="159"/>
      <c r="H41" s="159"/>
      <c r="I41" s="159"/>
      <c r="J41" s="159"/>
      <c r="K41" s="159"/>
      <c r="L41" s="159"/>
      <c r="M41" s="159"/>
      <c r="N41" s="159"/>
      <c r="O41" s="8"/>
      <c r="P41" s="4"/>
      <c r="S41" s="111"/>
    </row>
    <row r="42" spans="1:19" s="93" customFormat="1" ht="19.5" customHeight="1" x14ac:dyDescent="0.25">
      <c r="A42" s="16"/>
      <c r="B42" s="91"/>
      <c r="C42" s="91"/>
      <c r="D42" s="91"/>
      <c r="E42" s="91"/>
      <c r="F42" s="91"/>
      <c r="G42" s="91"/>
      <c r="H42" s="91"/>
      <c r="I42" s="91"/>
      <c r="J42" s="91"/>
      <c r="K42" s="91"/>
      <c r="L42" s="91"/>
      <c r="M42" s="91"/>
      <c r="N42" s="91"/>
      <c r="O42" s="9">
        <v>1160</v>
      </c>
      <c r="P42" s="4">
        <v>579.41</v>
      </c>
      <c r="Q42" s="93" t="s">
        <v>28</v>
      </c>
      <c r="R42" s="93" t="s">
        <v>25</v>
      </c>
      <c r="S42" s="111">
        <f>O42*P42/100</f>
        <v>6721.1559999999999</v>
      </c>
    </row>
    <row r="43" spans="1:19" s="93" customFormat="1" ht="41.25" customHeight="1" x14ac:dyDescent="0.25">
      <c r="A43" s="16">
        <v>8</v>
      </c>
      <c r="B43" s="159" t="s">
        <v>41</v>
      </c>
      <c r="C43" s="159"/>
      <c r="D43" s="159"/>
      <c r="E43" s="159"/>
      <c r="F43" s="159"/>
      <c r="G43" s="159"/>
      <c r="H43" s="159"/>
      <c r="I43" s="159"/>
      <c r="J43" s="159"/>
      <c r="K43" s="159"/>
      <c r="L43" s="159"/>
      <c r="M43" s="159"/>
      <c r="N43" s="159"/>
      <c r="O43" s="8"/>
      <c r="P43" s="4"/>
      <c r="S43" s="111"/>
    </row>
    <row r="44" spans="1:19" s="93" customFormat="1" x14ac:dyDescent="0.25">
      <c r="A44" s="16"/>
      <c r="B44" s="10"/>
      <c r="D44" s="2"/>
      <c r="F44" s="2"/>
      <c r="G44" s="6"/>
      <c r="J44" s="2"/>
      <c r="K44" s="2"/>
      <c r="L44" s="2"/>
      <c r="M44" s="2"/>
      <c r="O44" s="9">
        <v>340</v>
      </c>
      <c r="P44" s="4">
        <v>8694.9500000000007</v>
      </c>
      <c r="Q44" s="93" t="s">
        <v>28</v>
      </c>
      <c r="R44" s="93" t="s">
        <v>25</v>
      </c>
      <c r="S44" s="111">
        <f>O44*P44/100</f>
        <v>29562.830000000005</v>
      </c>
    </row>
    <row r="45" spans="1:19" s="93" customFormat="1" ht="44.25" customHeight="1" x14ac:dyDescent="0.25">
      <c r="A45" s="16">
        <v>9</v>
      </c>
      <c r="B45" s="159" t="s">
        <v>122</v>
      </c>
      <c r="C45" s="159"/>
      <c r="D45" s="159"/>
      <c r="E45" s="159"/>
      <c r="F45" s="159"/>
      <c r="G45" s="159"/>
      <c r="H45" s="159"/>
      <c r="I45" s="159"/>
      <c r="J45" s="159"/>
      <c r="K45" s="159"/>
      <c r="L45" s="159"/>
      <c r="M45" s="159"/>
      <c r="N45" s="159"/>
      <c r="O45" s="8"/>
      <c r="P45" s="4"/>
      <c r="S45" s="111"/>
    </row>
    <row r="46" spans="1:19" s="93" customFormat="1" x14ac:dyDescent="0.25">
      <c r="A46" s="16"/>
      <c r="B46" s="10"/>
      <c r="D46" s="2"/>
      <c r="F46" s="2"/>
      <c r="G46" s="6"/>
      <c r="J46" s="2"/>
      <c r="K46" s="2"/>
      <c r="L46" s="2"/>
      <c r="M46" s="2"/>
      <c r="O46" s="9">
        <v>1325</v>
      </c>
      <c r="P46" s="4">
        <v>3275.5</v>
      </c>
      <c r="Q46" s="93" t="s">
        <v>34</v>
      </c>
      <c r="R46" s="93" t="s">
        <v>25</v>
      </c>
      <c r="S46" s="111">
        <f>O46*P46/100</f>
        <v>43400.375</v>
      </c>
    </row>
    <row r="47" spans="1:19" s="93" customFormat="1" ht="24" customHeight="1" x14ac:dyDescent="0.25">
      <c r="A47" s="16">
        <v>10</v>
      </c>
      <c r="B47" s="159" t="s">
        <v>63</v>
      </c>
      <c r="C47" s="159"/>
      <c r="D47" s="159"/>
      <c r="E47" s="159"/>
      <c r="F47" s="159"/>
      <c r="G47" s="159"/>
      <c r="H47" s="159"/>
      <c r="I47" s="159"/>
      <c r="J47" s="159"/>
      <c r="K47" s="159"/>
      <c r="L47" s="159"/>
      <c r="M47" s="159"/>
      <c r="N47" s="159"/>
      <c r="O47" s="8"/>
      <c r="P47" s="4"/>
      <c r="S47" s="111"/>
    </row>
    <row r="48" spans="1:19" s="93" customFormat="1" ht="18.75" customHeight="1" x14ac:dyDescent="0.25">
      <c r="A48" s="16"/>
      <c r="B48" s="10"/>
      <c r="D48" s="2"/>
      <c r="F48" s="2"/>
      <c r="G48" s="6"/>
      <c r="J48" s="2"/>
      <c r="K48" s="2"/>
      <c r="L48" s="2"/>
      <c r="M48" s="2"/>
      <c r="O48" s="9">
        <v>1515</v>
      </c>
      <c r="P48" s="4">
        <v>442.75</v>
      </c>
      <c r="Q48" s="93" t="s">
        <v>34</v>
      </c>
      <c r="R48" s="93" t="s">
        <v>25</v>
      </c>
      <c r="S48" s="111">
        <f>O48*P48/100</f>
        <v>6707.6625000000004</v>
      </c>
    </row>
    <row r="49" spans="1:19" s="93" customFormat="1" ht="18.75" customHeight="1" x14ac:dyDescent="0.25">
      <c r="A49" s="16"/>
      <c r="B49" s="10"/>
      <c r="D49" s="2"/>
      <c r="F49" s="2"/>
      <c r="G49" s="6"/>
      <c r="J49" s="2"/>
      <c r="K49" s="2"/>
      <c r="L49" s="2"/>
      <c r="M49" s="2"/>
      <c r="O49" s="9"/>
      <c r="P49" s="4"/>
      <c r="S49" s="111"/>
    </row>
    <row r="50" spans="1:19" s="12" customFormat="1" ht="21" customHeight="1" x14ac:dyDescent="0.25">
      <c r="A50" s="16">
        <v>11</v>
      </c>
      <c r="B50" s="159" t="s">
        <v>64</v>
      </c>
      <c r="C50" s="159"/>
      <c r="D50" s="159"/>
      <c r="E50" s="159"/>
      <c r="F50" s="159"/>
      <c r="G50" s="159"/>
      <c r="H50" s="159"/>
      <c r="I50" s="159"/>
      <c r="J50" s="159"/>
      <c r="K50" s="159"/>
      <c r="L50" s="159"/>
      <c r="M50" s="159"/>
      <c r="N50" s="159"/>
      <c r="O50" s="8"/>
      <c r="P50" s="4"/>
      <c r="S50" s="111"/>
    </row>
    <row r="51" spans="1:19" s="12" customFormat="1" x14ac:dyDescent="0.25">
      <c r="A51" s="16"/>
      <c r="B51" s="10"/>
      <c r="D51" s="2"/>
      <c r="F51" s="2"/>
      <c r="G51" s="6"/>
      <c r="J51" s="2"/>
      <c r="K51" s="2"/>
      <c r="L51" s="2"/>
      <c r="M51" s="2"/>
      <c r="O51" s="9">
        <f>O48</f>
        <v>1515</v>
      </c>
      <c r="P51" s="4">
        <v>1043.6500000000001</v>
      </c>
      <c r="Q51" s="12" t="s">
        <v>34</v>
      </c>
      <c r="R51" s="12" t="s">
        <v>25</v>
      </c>
      <c r="S51" s="114">
        <f>O51*P51/100</f>
        <v>15811.297500000002</v>
      </c>
    </row>
    <row r="52" spans="1:19" s="12" customFormat="1" x14ac:dyDescent="0.25">
      <c r="A52" s="16"/>
      <c r="B52" s="10"/>
      <c r="D52" s="2"/>
      <c r="F52" s="2"/>
      <c r="G52" s="6"/>
      <c r="J52" s="2"/>
      <c r="K52" s="2"/>
      <c r="L52" s="2"/>
      <c r="M52" s="2"/>
      <c r="O52" s="9"/>
      <c r="P52" s="4"/>
      <c r="Q52" s="12" t="s">
        <v>46</v>
      </c>
      <c r="R52" s="12" t="s">
        <v>25</v>
      </c>
      <c r="S52" s="121">
        <f>SUM(S32:S51,S18)</f>
        <v>658893.58609999996</v>
      </c>
    </row>
    <row r="53" spans="1:19" s="12" customFormat="1" x14ac:dyDescent="0.25">
      <c r="A53" s="16"/>
      <c r="B53" s="10"/>
      <c r="D53" s="2"/>
      <c r="F53" s="2"/>
      <c r="G53" s="6"/>
      <c r="J53" s="2"/>
      <c r="K53" s="2"/>
      <c r="L53" s="2"/>
      <c r="M53" s="2"/>
      <c r="O53" s="9"/>
      <c r="P53" s="4"/>
      <c r="S53" s="111"/>
    </row>
    <row r="54" spans="1:19" s="12" customFormat="1" x14ac:dyDescent="0.25">
      <c r="A54" s="16"/>
      <c r="B54" s="10"/>
      <c r="D54" s="2"/>
      <c r="F54" s="2"/>
      <c r="G54" s="6"/>
      <c r="J54" s="2"/>
      <c r="K54" s="2"/>
      <c r="L54" s="2"/>
      <c r="M54" s="2"/>
      <c r="O54" s="9"/>
      <c r="P54" s="4"/>
      <c r="S54" s="111"/>
    </row>
    <row r="55" spans="1:19" s="12" customFormat="1" x14ac:dyDescent="0.25">
      <c r="A55" s="16"/>
      <c r="B55" s="10"/>
      <c r="D55" s="2"/>
      <c r="F55" s="2"/>
      <c r="G55" s="6"/>
      <c r="J55" s="2"/>
      <c r="K55" s="2"/>
      <c r="L55" s="2"/>
      <c r="M55" s="2"/>
      <c r="O55" s="9"/>
      <c r="P55" s="4"/>
      <c r="S55" s="111"/>
    </row>
    <row r="56" spans="1:19" s="12" customFormat="1" ht="24" customHeight="1" x14ac:dyDescent="0.25">
      <c r="A56" s="16"/>
      <c r="B56" s="188" t="s">
        <v>47</v>
      </c>
      <c r="C56" s="188"/>
      <c r="D56" s="188"/>
      <c r="E56" s="188"/>
      <c r="F56" s="188"/>
      <c r="G56" s="188"/>
      <c r="H56" s="188"/>
      <c r="I56" s="188"/>
      <c r="J56" s="188"/>
      <c r="K56" s="188"/>
      <c r="L56" s="188"/>
      <c r="M56" s="188"/>
      <c r="N56" s="188"/>
      <c r="O56" s="188"/>
      <c r="P56" s="188"/>
      <c r="Q56" s="188"/>
      <c r="R56" s="188"/>
      <c r="S56" s="188"/>
    </row>
    <row r="57" spans="1:19" s="12" customFormat="1" ht="22.5" customHeight="1" x14ac:dyDescent="0.25">
      <c r="A57" s="16"/>
      <c r="B57" s="189" t="s">
        <v>48</v>
      </c>
      <c r="C57" s="189"/>
      <c r="D57" s="189"/>
      <c r="E57" s="189"/>
      <c r="F57" s="189"/>
      <c r="G57" s="189"/>
      <c r="H57" s="189"/>
      <c r="I57" s="189"/>
      <c r="J57" s="189"/>
      <c r="K57" s="189"/>
      <c r="L57" s="189"/>
      <c r="M57" s="189"/>
      <c r="N57" s="189"/>
      <c r="O57" s="189"/>
      <c r="P57" s="189"/>
      <c r="Q57" s="189"/>
      <c r="R57" s="189"/>
      <c r="S57" s="189"/>
    </row>
    <row r="58" spans="1:19" s="12" customFormat="1" ht="24.75" customHeight="1" x14ac:dyDescent="0.25">
      <c r="A58" s="16"/>
      <c r="B58" s="15" t="s">
        <v>152</v>
      </c>
      <c r="D58" s="2"/>
      <c r="F58" s="2"/>
      <c r="G58" s="6"/>
      <c r="J58" s="2"/>
      <c r="K58" s="2"/>
      <c r="L58" s="2"/>
      <c r="M58" s="2"/>
      <c r="O58" s="9"/>
      <c r="P58" s="4"/>
      <c r="S58" s="111"/>
    </row>
    <row r="59" spans="1:19" s="12" customFormat="1" x14ac:dyDescent="0.25">
      <c r="A59" s="16"/>
      <c r="B59" s="10"/>
      <c r="D59" s="2"/>
      <c r="F59" s="2"/>
      <c r="G59" s="6"/>
      <c r="J59" s="2"/>
      <c r="K59" s="2"/>
      <c r="L59" s="2"/>
      <c r="M59" s="2"/>
      <c r="O59" s="9"/>
      <c r="P59" s="4"/>
      <c r="S59" s="111"/>
    </row>
    <row r="60" spans="1:19" s="12" customFormat="1" ht="31.5" customHeight="1" x14ac:dyDescent="0.25">
      <c r="A60" s="16"/>
      <c r="B60" s="48" t="s">
        <v>50</v>
      </c>
      <c r="D60" s="2"/>
      <c r="E60" s="165" t="s">
        <v>123</v>
      </c>
      <c r="F60" s="165"/>
      <c r="G60" s="165"/>
      <c r="H60" s="165"/>
      <c r="I60" s="165"/>
      <c r="J60" s="165"/>
      <c r="K60" s="165"/>
      <c r="L60" s="165"/>
      <c r="M60" s="165"/>
      <c r="N60" s="165"/>
      <c r="O60" s="165"/>
      <c r="P60" s="165"/>
      <c r="Q60" s="165"/>
      <c r="R60" s="165"/>
      <c r="S60" s="165"/>
    </row>
    <row r="61" spans="1:19" s="11" customFormat="1" x14ac:dyDescent="0.25">
      <c r="A61" s="16"/>
      <c r="B61" s="5"/>
      <c r="C61" s="12"/>
      <c r="D61" s="2"/>
      <c r="F61" s="2"/>
      <c r="G61" s="6"/>
      <c r="H61" s="12"/>
      <c r="I61" s="12"/>
      <c r="J61" s="2"/>
      <c r="K61" s="2"/>
      <c r="L61" s="2"/>
      <c r="M61" s="2"/>
      <c r="N61" s="12"/>
      <c r="O61" s="9"/>
      <c r="P61" s="4"/>
      <c r="Q61" s="12"/>
      <c r="R61" s="12"/>
      <c r="S61" s="111"/>
    </row>
    <row r="62" spans="1:19" s="11" customFormat="1" x14ac:dyDescent="0.25">
      <c r="A62" s="16"/>
      <c r="B62" s="5"/>
      <c r="C62" s="12"/>
      <c r="D62" s="2"/>
      <c r="F62" s="2"/>
      <c r="G62" s="6"/>
      <c r="H62" s="12"/>
      <c r="I62" s="12"/>
      <c r="J62" s="2"/>
      <c r="K62" s="2"/>
      <c r="L62" s="2"/>
      <c r="M62" s="2"/>
      <c r="N62" s="12"/>
      <c r="O62" s="9"/>
      <c r="P62" s="4"/>
      <c r="Q62" s="12"/>
      <c r="R62" s="12"/>
      <c r="S62" s="111"/>
    </row>
    <row r="64" spans="1:19" x14ac:dyDescent="0.25">
      <c r="B64" s="49" t="s">
        <v>52</v>
      </c>
    </row>
    <row r="66" spans="2:2" x14ac:dyDescent="0.25">
      <c r="B66" s="1"/>
    </row>
  </sheetData>
  <mergeCells count="22">
    <mergeCell ref="B50:N50"/>
    <mergeCell ref="B56:S56"/>
    <mergeCell ref="B57:S57"/>
    <mergeCell ref="E60:S60"/>
    <mergeCell ref="B37:N37"/>
    <mergeCell ref="B39:N39"/>
    <mergeCell ref="B41:N41"/>
    <mergeCell ref="B43:N43"/>
    <mergeCell ref="B45:N45"/>
    <mergeCell ref="B47:N47"/>
    <mergeCell ref="B35:N35"/>
    <mergeCell ref="A1:S1"/>
    <mergeCell ref="A2:S2"/>
    <mergeCell ref="A3:J3"/>
    <mergeCell ref="B4:N4"/>
    <mergeCell ref="R4:S4"/>
    <mergeCell ref="B5:N5"/>
    <mergeCell ref="K7:L7"/>
    <mergeCell ref="B19:N19"/>
    <mergeCell ref="K21:L21"/>
    <mergeCell ref="Q22:S22"/>
    <mergeCell ref="B33:N33"/>
  </mergeCells>
  <printOptions horizontalCentered="1"/>
  <pageMargins left="0.25" right="0.25" top="0.33" bottom="0.55000000000000004" header="0.3" footer="0.3"/>
  <pageSetup paperSize="9" fitToHeight="3" orientation="portrait" horizontalDpi="200" verticalDpi="200" r:id="rId1"/>
  <headerFooter>
    <oddFooter>Page &amp;P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3"/>
  <sheetViews>
    <sheetView topLeftCell="A59" zoomScaleNormal="100" zoomScaleSheetLayoutView="145" workbookViewId="0">
      <selection activeCell="A3" sqref="A3:J3"/>
    </sheetView>
  </sheetViews>
  <sheetFormatPr defaultRowHeight="15" x14ac:dyDescent="0.25"/>
  <cols>
    <col min="1" max="1" width="5.42578125" style="12" bestFit="1" customWidth="1"/>
    <col min="2" max="2" width="10.28515625" style="5" customWidth="1"/>
    <col min="3" max="3" width="3.5703125" style="12" customWidth="1"/>
    <col min="4" max="4" width="1.7109375" style="2" customWidth="1"/>
    <col min="5" max="5" width="7.28515625" style="12" customWidth="1"/>
    <col min="6" max="6" width="1.7109375" style="2" customWidth="1"/>
    <col min="7" max="7" width="7" style="12" customWidth="1"/>
    <col min="8" max="8" width="2" style="12" customWidth="1"/>
    <col min="9" max="9" width="6.140625" style="12" customWidth="1"/>
    <col min="10" max="10" width="1.85546875" style="2" customWidth="1"/>
    <col min="11" max="11" width="2.42578125" style="2" customWidth="1"/>
    <col min="12" max="12" width="3.5703125" style="2" customWidth="1"/>
    <col min="13" max="13" width="1.7109375" style="2" customWidth="1"/>
    <col min="14" max="14" width="5.28515625" style="12" customWidth="1"/>
    <col min="15" max="15" width="8.42578125" style="14" bestFit="1" customWidth="1"/>
    <col min="16" max="16" width="9.85546875" style="12" customWidth="1"/>
    <col min="17" max="17" width="6.5703125" style="2" bestFit="1" customWidth="1"/>
    <col min="18" max="18" width="3.7109375" style="2" customWidth="1"/>
    <col min="19" max="19" width="9.7109375" style="112" bestFit="1" customWidth="1"/>
    <col min="20" max="16384" width="9.140625" style="1"/>
  </cols>
  <sheetData>
    <row r="1" spans="1:19" ht="30.75" customHeight="1" x14ac:dyDescent="0.25">
      <c r="A1" s="151" t="s">
        <v>9</v>
      </c>
      <c r="B1" s="151"/>
      <c r="C1" s="151"/>
      <c r="D1" s="151"/>
      <c r="E1" s="151"/>
      <c r="F1" s="151"/>
      <c r="G1" s="151"/>
      <c r="H1" s="151"/>
      <c r="I1" s="151"/>
      <c r="J1" s="151"/>
      <c r="K1" s="151"/>
      <c r="L1" s="151"/>
      <c r="M1" s="151"/>
      <c r="N1" s="151"/>
      <c r="O1" s="151"/>
      <c r="P1" s="151"/>
      <c r="Q1" s="151"/>
      <c r="R1" s="151"/>
      <c r="S1" s="151"/>
    </row>
    <row r="2" spans="1:19" ht="56.25" customHeight="1" x14ac:dyDescent="0.25">
      <c r="A2" s="152" t="s">
        <v>8</v>
      </c>
      <c r="B2" s="152"/>
      <c r="C2" s="152"/>
      <c r="D2" s="152"/>
      <c r="E2" s="152"/>
      <c r="F2" s="152"/>
      <c r="G2" s="152"/>
      <c r="H2" s="152"/>
      <c r="I2" s="152"/>
      <c r="J2" s="152"/>
      <c r="K2" s="152"/>
      <c r="L2" s="152"/>
      <c r="M2" s="152"/>
      <c r="N2" s="152"/>
      <c r="O2" s="152"/>
      <c r="P2" s="152"/>
      <c r="Q2" s="152"/>
      <c r="R2" s="152"/>
      <c r="S2" s="152"/>
    </row>
    <row r="3" spans="1:19" ht="21.75" customHeight="1" thickBot="1" x14ac:dyDescent="0.3">
      <c r="A3" s="184" t="s">
        <v>125</v>
      </c>
      <c r="B3" s="184"/>
      <c r="C3" s="184"/>
      <c r="D3" s="184"/>
      <c r="E3" s="184"/>
      <c r="F3" s="184"/>
      <c r="G3" s="184"/>
      <c r="H3" s="184"/>
      <c r="I3" s="184"/>
      <c r="J3" s="184"/>
      <c r="K3" s="17"/>
      <c r="L3" s="17"/>
      <c r="M3" s="17"/>
      <c r="N3" s="17"/>
      <c r="O3" s="17"/>
      <c r="P3" s="17"/>
      <c r="Q3" s="17"/>
      <c r="R3" s="17"/>
      <c r="S3" s="109"/>
    </row>
    <row r="4" spans="1:19" s="11" customFormat="1" ht="16.5" customHeight="1" thickBot="1" x14ac:dyDescent="0.3">
      <c r="A4" s="56" t="s">
        <v>11</v>
      </c>
      <c r="B4" s="185" t="s">
        <v>12</v>
      </c>
      <c r="C4" s="186"/>
      <c r="D4" s="186"/>
      <c r="E4" s="186"/>
      <c r="F4" s="186"/>
      <c r="G4" s="186"/>
      <c r="H4" s="186"/>
      <c r="I4" s="186"/>
      <c r="J4" s="186"/>
      <c r="K4" s="186"/>
      <c r="L4" s="186"/>
      <c r="M4" s="186"/>
      <c r="N4" s="187"/>
      <c r="O4" s="57" t="s">
        <v>13</v>
      </c>
      <c r="P4" s="56" t="s">
        <v>14</v>
      </c>
      <c r="Q4" s="56" t="s">
        <v>15</v>
      </c>
      <c r="R4" s="157" t="s">
        <v>16</v>
      </c>
      <c r="S4" s="158"/>
    </row>
    <row r="5" spans="1:19" s="12" customFormat="1" ht="63" customHeight="1" x14ac:dyDescent="0.25">
      <c r="A5" s="16">
        <v>1</v>
      </c>
      <c r="B5" s="150" t="s">
        <v>17</v>
      </c>
      <c r="C5" s="150"/>
      <c r="D5" s="150"/>
      <c r="E5" s="150"/>
      <c r="F5" s="150"/>
      <c r="G5" s="150"/>
      <c r="H5" s="150"/>
      <c r="I5" s="150"/>
      <c r="J5" s="150"/>
      <c r="K5" s="150"/>
      <c r="L5" s="150"/>
      <c r="M5" s="150"/>
      <c r="N5" s="150"/>
      <c r="O5" s="22"/>
      <c r="Q5" s="2"/>
      <c r="R5" s="2"/>
      <c r="S5" s="112"/>
    </row>
    <row r="6" spans="1:19" s="12" customFormat="1" ht="16.5" hidden="1" customHeight="1" x14ac:dyDescent="0.25">
      <c r="A6" s="16"/>
      <c r="B6" s="58"/>
      <c r="C6" s="59">
        <v>2</v>
      </c>
      <c r="D6" s="60" t="s">
        <v>18</v>
      </c>
      <c r="E6" s="61">
        <v>25.75</v>
      </c>
      <c r="F6" s="62" t="s">
        <v>18</v>
      </c>
      <c r="G6" s="63">
        <v>0.375</v>
      </c>
      <c r="H6" s="60" t="s">
        <v>18</v>
      </c>
      <c r="I6" s="64">
        <v>0.25</v>
      </c>
      <c r="J6" s="60"/>
      <c r="K6" s="65"/>
      <c r="M6" s="66">
        <f>I6*G6*E6*C6</f>
        <v>4.828125</v>
      </c>
      <c r="N6" s="67" t="s">
        <v>19</v>
      </c>
      <c r="O6" s="4">
        <v>4.82</v>
      </c>
      <c r="P6" s="33" t="s">
        <v>20</v>
      </c>
      <c r="Q6" s="2"/>
      <c r="R6" s="2"/>
      <c r="S6" s="112"/>
    </row>
    <row r="7" spans="1:19" s="12" customFormat="1" ht="16.5" hidden="1" customHeight="1" x14ac:dyDescent="0.25">
      <c r="A7" s="16"/>
      <c r="B7" s="58"/>
      <c r="C7" s="59">
        <v>1</v>
      </c>
      <c r="D7" s="62" t="s">
        <v>21</v>
      </c>
      <c r="E7" s="68">
        <v>100</v>
      </c>
      <c r="F7" s="62" t="s">
        <v>22</v>
      </c>
      <c r="G7" s="68">
        <v>50</v>
      </c>
      <c r="H7" s="60" t="s">
        <v>23</v>
      </c>
      <c r="I7" s="12">
        <v>0.375</v>
      </c>
      <c r="J7" s="12" t="s">
        <v>18</v>
      </c>
      <c r="K7" s="183">
        <v>0.25</v>
      </c>
      <c r="L7" s="183"/>
      <c r="M7" s="66"/>
      <c r="N7" s="67" t="s">
        <v>19</v>
      </c>
      <c r="O7" s="4">
        <f>(E7+G7)*I7*K7</f>
        <v>14.0625</v>
      </c>
      <c r="P7" s="33" t="s">
        <v>20</v>
      </c>
      <c r="Q7" s="2"/>
      <c r="R7" s="2"/>
      <c r="S7" s="112"/>
    </row>
    <row r="8" spans="1:19" s="12" customFormat="1" ht="16.5" hidden="1" customHeight="1" x14ac:dyDescent="0.25">
      <c r="A8" s="16"/>
      <c r="B8" s="69"/>
      <c r="C8" s="59">
        <v>2</v>
      </c>
      <c r="D8" s="60" t="s">
        <v>18</v>
      </c>
      <c r="E8" s="68">
        <v>41</v>
      </c>
      <c r="F8" s="62" t="s">
        <v>18</v>
      </c>
      <c r="G8" s="63">
        <v>0.375</v>
      </c>
      <c r="H8" s="60" t="s">
        <v>18</v>
      </c>
      <c r="I8" s="64">
        <v>0.25</v>
      </c>
      <c r="J8" s="60"/>
      <c r="K8" s="65"/>
      <c r="M8" s="66">
        <f t="shared" ref="M8:M16" si="0">I8*G8*E8*C8</f>
        <v>7.6875</v>
      </c>
      <c r="N8" s="67" t="s">
        <v>19</v>
      </c>
      <c r="O8" s="4">
        <v>7.68</v>
      </c>
      <c r="P8" s="33" t="s">
        <v>20</v>
      </c>
      <c r="Q8" s="2"/>
      <c r="R8" s="2"/>
      <c r="S8" s="112"/>
    </row>
    <row r="9" spans="1:19" s="12" customFormat="1" ht="16.5" hidden="1" customHeight="1" x14ac:dyDescent="0.25">
      <c r="A9" s="16"/>
      <c r="B9" s="69"/>
      <c r="C9" s="59">
        <v>1</v>
      </c>
      <c r="D9" s="60" t="s">
        <v>18</v>
      </c>
      <c r="E9" s="68">
        <v>50</v>
      </c>
      <c r="F9" s="62" t="s">
        <v>18</v>
      </c>
      <c r="G9" s="63">
        <v>0.375</v>
      </c>
      <c r="H9" s="60" t="s">
        <v>18</v>
      </c>
      <c r="I9" s="64">
        <v>0.25</v>
      </c>
      <c r="J9" s="60"/>
      <c r="K9" s="65"/>
      <c r="M9" s="66">
        <f t="shared" si="0"/>
        <v>4.6875</v>
      </c>
      <c r="N9" s="67" t="s">
        <v>19</v>
      </c>
      <c r="O9" s="4">
        <v>4.68</v>
      </c>
      <c r="P9" s="33" t="s">
        <v>20</v>
      </c>
      <c r="Q9" s="2"/>
      <c r="R9" s="2"/>
      <c r="S9" s="112"/>
    </row>
    <row r="10" spans="1:19" s="12" customFormat="1" ht="16.5" hidden="1" customHeight="1" x14ac:dyDescent="0.25">
      <c r="A10" s="16"/>
      <c r="B10" s="69"/>
      <c r="C10" s="59">
        <v>2</v>
      </c>
      <c r="D10" s="60" t="s">
        <v>18</v>
      </c>
      <c r="E10" s="68">
        <v>85</v>
      </c>
      <c r="F10" s="62" t="s">
        <v>18</v>
      </c>
      <c r="G10" s="63">
        <v>0.375</v>
      </c>
      <c r="H10" s="60" t="s">
        <v>18</v>
      </c>
      <c r="I10" s="64">
        <v>0.25</v>
      </c>
      <c r="J10" s="60"/>
      <c r="K10" s="65"/>
      <c r="M10" s="66">
        <f t="shared" si="0"/>
        <v>15.9375</v>
      </c>
      <c r="N10" s="67" t="s">
        <v>19</v>
      </c>
      <c r="O10" s="4">
        <v>15.93</v>
      </c>
      <c r="P10" s="33" t="s">
        <v>20</v>
      </c>
      <c r="Q10" s="2"/>
      <c r="R10" s="2"/>
      <c r="S10" s="112"/>
    </row>
    <row r="11" spans="1:19" s="12" customFormat="1" ht="16.5" hidden="1" customHeight="1" x14ac:dyDescent="0.25">
      <c r="A11" s="16"/>
      <c r="B11" s="69"/>
      <c r="C11" s="59">
        <v>2</v>
      </c>
      <c r="D11" s="60" t="s">
        <v>18</v>
      </c>
      <c r="E11" s="68">
        <v>49</v>
      </c>
      <c r="F11" s="62" t="s">
        <v>18</v>
      </c>
      <c r="G11" s="63">
        <v>0.375</v>
      </c>
      <c r="H11" s="60" t="s">
        <v>18</v>
      </c>
      <c r="I11" s="64">
        <v>0.5</v>
      </c>
      <c r="J11" s="60"/>
      <c r="K11" s="65"/>
      <c r="M11" s="66">
        <f t="shared" si="0"/>
        <v>18.375</v>
      </c>
      <c r="N11" s="67" t="s">
        <v>19</v>
      </c>
      <c r="O11" s="4">
        <v>18.37</v>
      </c>
      <c r="P11" s="33" t="s">
        <v>20</v>
      </c>
      <c r="Q11" s="2"/>
      <c r="R11" s="2"/>
      <c r="S11" s="112"/>
    </row>
    <row r="12" spans="1:19" s="12" customFormat="1" ht="16.5" hidden="1" customHeight="1" x14ac:dyDescent="0.25">
      <c r="A12" s="16"/>
      <c r="B12" s="69"/>
      <c r="C12" s="59">
        <v>2</v>
      </c>
      <c r="D12" s="60" t="s">
        <v>18</v>
      </c>
      <c r="E12" s="61">
        <v>20.75</v>
      </c>
      <c r="F12" s="62" t="s">
        <v>18</v>
      </c>
      <c r="G12" s="63">
        <v>0.75</v>
      </c>
      <c r="H12" s="60" t="s">
        <v>18</v>
      </c>
      <c r="I12" s="64">
        <v>0.75</v>
      </c>
      <c r="J12" s="60"/>
      <c r="K12" s="65"/>
      <c r="M12" s="66">
        <f t="shared" si="0"/>
        <v>23.34375</v>
      </c>
      <c r="N12" s="67" t="s">
        <v>19</v>
      </c>
      <c r="O12" s="4">
        <f>C12*E12*G12*I12</f>
        <v>23.34375</v>
      </c>
      <c r="P12" s="33" t="s">
        <v>20</v>
      </c>
      <c r="Q12" s="2"/>
      <c r="R12" s="2"/>
      <c r="S12" s="112"/>
    </row>
    <row r="13" spans="1:19" s="12" customFormat="1" ht="16.5" hidden="1" customHeight="1" x14ac:dyDescent="0.25">
      <c r="A13" s="16"/>
      <c r="B13" s="69"/>
      <c r="C13" s="59">
        <v>1</v>
      </c>
      <c r="D13" s="60" t="s">
        <v>18</v>
      </c>
      <c r="E13" s="61">
        <v>17.5</v>
      </c>
      <c r="F13" s="62" t="s">
        <v>18</v>
      </c>
      <c r="G13" s="63">
        <v>0.375</v>
      </c>
      <c r="H13" s="60" t="s">
        <v>18</v>
      </c>
      <c r="I13" s="64">
        <v>0.5</v>
      </c>
      <c r="J13" s="60"/>
      <c r="K13" s="65"/>
      <c r="M13" s="66">
        <f t="shared" si="0"/>
        <v>3.28125</v>
      </c>
      <c r="N13" s="67" t="s">
        <v>19</v>
      </c>
      <c r="O13" s="4">
        <f>C13*E13*G13*I13</f>
        <v>3.28125</v>
      </c>
      <c r="P13" s="33" t="s">
        <v>20</v>
      </c>
      <c r="Q13" s="2"/>
      <c r="R13" s="2"/>
      <c r="S13" s="112"/>
    </row>
    <row r="14" spans="1:19" s="12" customFormat="1" ht="16.5" hidden="1" customHeight="1" x14ac:dyDescent="0.25">
      <c r="A14" s="16"/>
      <c r="B14" s="69"/>
      <c r="C14" s="59">
        <v>1</v>
      </c>
      <c r="D14" s="60" t="s">
        <v>18</v>
      </c>
      <c r="E14" s="61">
        <v>17.5</v>
      </c>
      <c r="F14" s="62" t="s">
        <v>18</v>
      </c>
      <c r="G14" s="63">
        <v>0.375</v>
      </c>
      <c r="H14" s="60" t="s">
        <v>18</v>
      </c>
      <c r="I14" s="64">
        <v>0.75</v>
      </c>
      <c r="J14" s="60"/>
      <c r="K14" s="65"/>
      <c r="M14" s="66">
        <f t="shared" si="0"/>
        <v>4.921875</v>
      </c>
      <c r="N14" s="67" t="s">
        <v>19</v>
      </c>
      <c r="O14" s="4">
        <f>C14*E14*G14*I14</f>
        <v>4.921875</v>
      </c>
      <c r="P14" s="33" t="s">
        <v>20</v>
      </c>
      <c r="Q14" s="2"/>
      <c r="R14" s="2"/>
      <c r="S14" s="112"/>
    </row>
    <row r="15" spans="1:19" s="12" customFormat="1" ht="16.5" hidden="1" customHeight="1" x14ac:dyDescent="0.25">
      <c r="A15" s="16"/>
      <c r="B15" s="69"/>
      <c r="C15" s="59">
        <v>1</v>
      </c>
      <c r="D15" s="60" t="s">
        <v>18</v>
      </c>
      <c r="E15" s="68">
        <v>53</v>
      </c>
      <c r="F15" s="62" t="s">
        <v>18</v>
      </c>
      <c r="G15" s="63">
        <v>0.375</v>
      </c>
      <c r="H15" s="60" t="s">
        <v>18</v>
      </c>
      <c r="I15" s="64">
        <v>0.75</v>
      </c>
      <c r="J15" s="60"/>
      <c r="K15" s="65"/>
      <c r="M15" s="66">
        <f t="shared" si="0"/>
        <v>14.90625</v>
      </c>
      <c r="N15" s="67" t="s">
        <v>19</v>
      </c>
      <c r="O15" s="4">
        <v>14.9</v>
      </c>
      <c r="P15" s="33" t="s">
        <v>20</v>
      </c>
      <c r="Q15" s="2"/>
      <c r="R15" s="2"/>
      <c r="S15" s="112"/>
    </row>
    <row r="16" spans="1:19" s="12" customFormat="1" ht="16.5" hidden="1" customHeight="1" x14ac:dyDescent="0.25">
      <c r="A16" s="16"/>
      <c r="B16" s="69"/>
      <c r="C16" s="59">
        <v>1</v>
      </c>
      <c r="D16" s="60" t="s">
        <v>18</v>
      </c>
      <c r="E16" s="68">
        <v>81</v>
      </c>
      <c r="F16" s="62" t="s">
        <v>18</v>
      </c>
      <c r="G16" s="63">
        <v>0.375</v>
      </c>
      <c r="H16" s="60" t="s">
        <v>18</v>
      </c>
      <c r="I16" s="64">
        <v>0.25</v>
      </c>
      <c r="J16" s="60"/>
      <c r="K16" s="65"/>
      <c r="M16" s="66">
        <f t="shared" si="0"/>
        <v>7.59375</v>
      </c>
      <c r="N16" s="67" t="s">
        <v>19</v>
      </c>
      <c r="O16" s="36">
        <f>C16*E16*G16*I16</f>
        <v>7.59375</v>
      </c>
      <c r="P16" s="33" t="s">
        <v>20</v>
      </c>
      <c r="Q16" s="2"/>
      <c r="R16" s="2"/>
      <c r="S16" s="112"/>
    </row>
    <row r="17" spans="1:19" s="12" customFormat="1" ht="15.75" hidden="1" x14ac:dyDescent="0.25">
      <c r="A17" s="16"/>
      <c r="B17" s="75"/>
      <c r="C17" s="38"/>
      <c r="D17" s="38"/>
      <c r="E17" s="38"/>
      <c r="F17" s="38"/>
      <c r="G17" s="38"/>
      <c r="H17" s="38"/>
      <c r="I17" s="38"/>
      <c r="J17" s="38"/>
      <c r="K17" s="38"/>
      <c r="L17" s="38"/>
      <c r="M17" s="38"/>
      <c r="N17" s="38"/>
      <c r="O17" s="39">
        <v>119.57</v>
      </c>
      <c r="P17" s="40" t="s">
        <v>20</v>
      </c>
      <c r="Q17" s="2"/>
      <c r="R17" s="2"/>
      <c r="S17" s="112"/>
    </row>
    <row r="18" spans="1:19" s="12" customFormat="1" ht="18.75" customHeight="1" x14ac:dyDescent="0.25">
      <c r="A18" s="16"/>
      <c r="B18" s="10"/>
      <c r="D18" s="2"/>
      <c r="F18" s="2"/>
      <c r="J18" s="2"/>
      <c r="K18" s="2"/>
      <c r="L18" s="2"/>
      <c r="M18" s="2"/>
      <c r="O18" s="9">
        <v>2672</v>
      </c>
      <c r="P18" s="4">
        <v>3176.25</v>
      </c>
      <c r="Q18" s="12" t="s">
        <v>24</v>
      </c>
      <c r="R18" s="12" t="s">
        <v>25</v>
      </c>
      <c r="S18" s="112">
        <f>O18*P18/1000</f>
        <v>8486.94</v>
      </c>
    </row>
    <row r="19" spans="1:19" s="12" customFormat="1" ht="38.25" customHeight="1" x14ac:dyDescent="0.25">
      <c r="A19" s="16">
        <v>2</v>
      </c>
      <c r="B19" s="159" t="s">
        <v>26</v>
      </c>
      <c r="C19" s="159"/>
      <c r="D19" s="159"/>
      <c r="E19" s="159"/>
      <c r="F19" s="159"/>
      <c r="G19" s="159"/>
      <c r="H19" s="159"/>
      <c r="I19" s="159"/>
      <c r="J19" s="159"/>
      <c r="K19" s="159"/>
      <c r="L19" s="159"/>
      <c r="M19" s="159"/>
      <c r="N19" s="159"/>
      <c r="O19" s="14"/>
      <c r="P19" s="4"/>
      <c r="S19" s="112"/>
    </row>
    <row r="20" spans="1:19" s="12" customFormat="1" ht="15.75" hidden="1" x14ac:dyDescent="0.25">
      <c r="A20" s="16"/>
      <c r="B20" s="15"/>
      <c r="C20" s="59">
        <v>2</v>
      </c>
      <c r="D20" s="60" t="s">
        <v>18</v>
      </c>
      <c r="E20" s="61">
        <v>25.71</v>
      </c>
      <c r="F20" s="62" t="s">
        <v>18</v>
      </c>
      <c r="G20" s="61">
        <v>1</v>
      </c>
      <c r="H20" s="62"/>
      <c r="I20" s="61"/>
      <c r="J20" s="60"/>
      <c r="K20" s="70"/>
      <c r="L20" s="71"/>
      <c r="M20" s="72"/>
      <c r="N20" s="67" t="s">
        <v>19</v>
      </c>
      <c r="O20" s="4">
        <f>C20*E20*G20</f>
        <v>51.42</v>
      </c>
      <c r="P20" s="33" t="s">
        <v>27</v>
      </c>
      <c r="S20" s="112"/>
    </row>
    <row r="21" spans="1:19" s="12" customFormat="1" ht="15.75" hidden="1" customHeight="1" x14ac:dyDescent="0.25">
      <c r="A21" s="16"/>
      <c r="B21" s="15"/>
      <c r="C21" s="59">
        <v>1</v>
      </c>
      <c r="D21" s="62" t="s">
        <v>21</v>
      </c>
      <c r="E21" s="68">
        <v>100</v>
      </c>
      <c r="F21" s="62" t="s">
        <v>22</v>
      </c>
      <c r="G21" s="68">
        <v>50</v>
      </c>
      <c r="H21" s="60" t="s">
        <v>23</v>
      </c>
      <c r="I21" s="12">
        <v>0.75</v>
      </c>
      <c r="K21" s="183"/>
      <c r="L21" s="183"/>
      <c r="M21" s="66"/>
      <c r="N21" s="67" t="s">
        <v>19</v>
      </c>
      <c r="O21" s="4">
        <f>(E21+G21)*I21</f>
        <v>112.5</v>
      </c>
      <c r="P21" s="33" t="s">
        <v>27</v>
      </c>
      <c r="S21" s="112"/>
    </row>
    <row r="22" spans="1:19" s="12" customFormat="1" ht="15.75" hidden="1" customHeight="1" x14ac:dyDescent="0.25">
      <c r="A22" s="16"/>
      <c r="B22" s="15"/>
      <c r="C22" s="59">
        <v>2</v>
      </c>
      <c r="D22" s="60" t="s">
        <v>18</v>
      </c>
      <c r="E22" s="68">
        <v>41</v>
      </c>
      <c r="F22" s="62" t="s">
        <v>18</v>
      </c>
      <c r="G22" s="61">
        <v>0.75</v>
      </c>
      <c r="H22" s="62"/>
      <c r="I22" s="61"/>
      <c r="J22" s="60"/>
      <c r="K22" s="70"/>
      <c r="L22" s="71"/>
      <c r="M22" s="72"/>
      <c r="N22" s="67" t="s">
        <v>19</v>
      </c>
      <c r="O22" s="4">
        <f t="shared" ref="O22:O30" si="1">C22*E22*G22</f>
        <v>61.5</v>
      </c>
      <c r="P22" s="33" t="s">
        <v>27</v>
      </c>
      <c r="Q22" s="161"/>
      <c r="R22" s="161"/>
      <c r="S22" s="161"/>
    </row>
    <row r="23" spans="1:19" s="12" customFormat="1" ht="15.75" hidden="1" customHeight="1" x14ac:dyDescent="0.25">
      <c r="A23" s="16"/>
      <c r="B23" s="15"/>
      <c r="C23" s="59">
        <v>1</v>
      </c>
      <c r="D23" s="60" t="s">
        <v>18</v>
      </c>
      <c r="E23" s="68">
        <v>50</v>
      </c>
      <c r="F23" s="62" t="s">
        <v>18</v>
      </c>
      <c r="G23" s="61">
        <v>0.75</v>
      </c>
      <c r="H23" s="62"/>
      <c r="I23" s="61"/>
      <c r="J23" s="60"/>
      <c r="K23" s="70"/>
      <c r="L23" s="71"/>
      <c r="M23" s="72"/>
      <c r="N23" s="67" t="s">
        <v>19</v>
      </c>
      <c r="O23" s="4">
        <f t="shared" si="1"/>
        <v>37.5</v>
      </c>
      <c r="P23" s="33" t="s">
        <v>27</v>
      </c>
      <c r="S23" s="112"/>
    </row>
    <row r="24" spans="1:19" s="12" customFormat="1" ht="15.75" hidden="1" customHeight="1" x14ac:dyDescent="0.25">
      <c r="A24" s="16"/>
      <c r="B24" s="15"/>
      <c r="C24" s="59">
        <v>2</v>
      </c>
      <c r="D24" s="60" t="s">
        <v>18</v>
      </c>
      <c r="E24" s="68">
        <v>85</v>
      </c>
      <c r="F24" s="62" t="s">
        <v>18</v>
      </c>
      <c r="G24" s="61">
        <v>0.75</v>
      </c>
      <c r="H24" s="62"/>
      <c r="I24" s="61"/>
      <c r="J24" s="60"/>
      <c r="K24" s="70"/>
      <c r="L24" s="71"/>
      <c r="M24" s="72"/>
      <c r="N24" s="67" t="s">
        <v>19</v>
      </c>
      <c r="O24" s="4">
        <f t="shared" si="1"/>
        <v>127.5</v>
      </c>
      <c r="P24" s="33" t="s">
        <v>27</v>
      </c>
      <c r="S24" s="112"/>
    </row>
    <row r="25" spans="1:19" s="12" customFormat="1" ht="15.75" hidden="1" customHeight="1" x14ac:dyDescent="0.25">
      <c r="A25" s="16"/>
      <c r="B25" s="15"/>
      <c r="C25" s="59">
        <v>2</v>
      </c>
      <c r="D25" s="60" t="s">
        <v>18</v>
      </c>
      <c r="E25" s="68">
        <v>49</v>
      </c>
      <c r="F25" s="62" t="s">
        <v>18</v>
      </c>
      <c r="G25" s="61">
        <v>0.75</v>
      </c>
      <c r="H25" s="62"/>
      <c r="I25" s="61"/>
      <c r="J25" s="60"/>
      <c r="K25" s="70"/>
      <c r="L25" s="71"/>
      <c r="M25" s="72"/>
      <c r="N25" s="67" t="s">
        <v>19</v>
      </c>
      <c r="O25" s="4">
        <f t="shared" si="1"/>
        <v>73.5</v>
      </c>
      <c r="P25" s="33" t="s">
        <v>27</v>
      </c>
      <c r="S25" s="112"/>
    </row>
    <row r="26" spans="1:19" s="12" customFormat="1" ht="15.75" hidden="1" customHeight="1" x14ac:dyDescent="0.25">
      <c r="A26" s="16"/>
      <c r="B26" s="15"/>
      <c r="C26" s="59">
        <v>2</v>
      </c>
      <c r="D26" s="60" t="s">
        <v>18</v>
      </c>
      <c r="E26" s="61">
        <v>20.75</v>
      </c>
      <c r="F26" s="62" t="s">
        <v>18</v>
      </c>
      <c r="G26" s="61">
        <v>1.25</v>
      </c>
      <c r="H26" s="62"/>
      <c r="I26" s="61"/>
      <c r="J26" s="60"/>
      <c r="K26" s="70"/>
      <c r="L26" s="71"/>
      <c r="M26" s="72"/>
      <c r="N26" s="67" t="s">
        <v>19</v>
      </c>
      <c r="O26" s="4">
        <f t="shared" si="1"/>
        <v>51.875</v>
      </c>
      <c r="P26" s="33" t="s">
        <v>27</v>
      </c>
      <c r="S26" s="112"/>
    </row>
    <row r="27" spans="1:19" s="12" customFormat="1" ht="15.75" hidden="1" customHeight="1" x14ac:dyDescent="0.25">
      <c r="A27" s="16"/>
      <c r="B27" s="15"/>
      <c r="C27" s="59">
        <v>1</v>
      </c>
      <c r="D27" s="60" t="s">
        <v>18</v>
      </c>
      <c r="E27" s="61">
        <v>17.5</v>
      </c>
      <c r="F27" s="62" t="s">
        <v>18</v>
      </c>
      <c r="G27" s="61">
        <v>1</v>
      </c>
      <c r="H27" s="62"/>
      <c r="I27" s="61"/>
      <c r="J27" s="60"/>
      <c r="K27" s="70"/>
      <c r="L27" s="71"/>
      <c r="M27" s="72"/>
      <c r="N27" s="67" t="s">
        <v>19</v>
      </c>
      <c r="O27" s="4">
        <f t="shared" si="1"/>
        <v>17.5</v>
      </c>
      <c r="P27" s="33" t="s">
        <v>27</v>
      </c>
      <c r="S27" s="112"/>
    </row>
    <row r="28" spans="1:19" s="12" customFormat="1" ht="15.75" hidden="1" customHeight="1" x14ac:dyDescent="0.25">
      <c r="A28" s="16"/>
      <c r="B28" s="15"/>
      <c r="C28" s="59">
        <v>1</v>
      </c>
      <c r="D28" s="60" t="s">
        <v>18</v>
      </c>
      <c r="E28" s="61">
        <v>17.5</v>
      </c>
      <c r="F28" s="62" t="s">
        <v>18</v>
      </c>
      <c r="G28" s="61">
        <v>1.25</v>
      </c>
      <c r="H28" s="62"/>
      <c r="I28" s="61"/>
      <c r="J28" s="60"/>
      <c r="K28" s="70"/>
      <c r="L28" s="71"/>
      <c r="M28" s="72"/>
      <c r="N28" s="67" t="s">
        <v>19</v>
      </c>
      <c r="O28" s="4">
        <f t="shared" si="1"/>
        <v>21.875</v>
      </c>
      <c r="P28" s="33" t="s">
        <v>27</v>
      </c>
      <c r="S28" s="112"/>
    </row>
    <row r="29" spans="1:19" s="12" customFormat="1" ht="15.75" hidden="1" customHeight="1" x14ac:dyDescent="0.25">
      <c r="A29" s="16"/>
      <c r="B29" s="15"/>
      <c r="C29" s="59">
        <v>1</v>
      </c>
      <c r="D29" s="60" t="s">
        <v>18</v>
      </c>
      <c r="E29" s="68">
        <v>53</v>
      </c>
      <c r="F29" s="62" t="s">
        <v>18</v>
      </c>
      <c r="G29" s="61">
        <v>1.25</v>
      </c>
      <c r="H29" s="62"/>
      <c r="I29" s="61"/>
      <c r="J29" s="60"/>
      <c r="K29" s="70"/>
      <c r="L29" s="71"/>
      <c r="M29" s="72"/>
      <c r="N29" s="67" t="s">
        <v>19</v>
      </c>
      <c r="O29" s="4">
        <f t="shared" si="1"/>
        <v>66.25</v>
      </c>
      <c r="P29" s="33" t="s">
        <v>27</v>
      </c>
      <c r="S29" s="112"/>
    </row>
    <row r="30" spans="1:19" s="12" customFormat="1" ht="15.75" hidden="1" customHeight="1" x14ac:dyDescent="0.25">
      <c r="A30" s="16"/>
      <c r="B30" s="15"/>
      <c r="C30" s="59">
        <v>1</v>
      </c>
      <c r="D30" s="60" t="s">
        <v>18</v>
      </c>
      <c r="E30" s="68">
        <v>83</v>
      </c>
      <c r="F30" s="62" t="s">
        <v>18</v>
      </c>
      <c r="G30" s="61">
        <v>0.75</v>
      </c>
      <c r="H30" s="62"/>
      <c r="I30" s="61"/>
      <c r="J30" s="60"/>
      <c r="K30" s="70"/>
      <c r="L30" s="71"/>
      <c r="M30" s="72"/>
      <c r="N30" s="67" t="s">
        <v>19</v>
      </c>
      <c r="O30" s="36">
        <f t="shared" si="1"/>
        <v>62.25</v>
      </c>
      <c r="P30" s="33" t="s">
        <v>27</v>
      </c>
      <c r="S30" s="112"/>
    </row>
    <row r="31" spans="1:19" s="12" customFormat="1" ht="15.75" hidden="1" x14ac:dyDescent="0.25">
      <c r="A31" s="16"/>
      <c r="B31" s="15"/>
      <c r="D31" s="2"/>
      <c r="F31" s="2"/>
      <c r="G31" s="14"/>
      <c r="H31" s="2"/>
      <c r="I31" s="14"/>
      <c r="J31" s="2"/>
      <c r="K31" s="2"/>
      <c r="L31" s="2"/>
      <c r="M31" s="2"/>
      <c r="N31" s="6" t="s">
        <v>19</v>
      </c>
      <c r="O31" s="8">
        <f>SUM(O20:O30)</f>
        <v>683.67000000000007</v>
      </c>
      <c r="P31" s="40" t="s">
        <v>27</v>
      </c>
      <c r="S31" s="112"/>
    </row>
    <row r="32" spans="1:19" s="12" customFormat="1" ht="17.25" customHeight="1" x14ac:dyDescent="0.25">
      <c r="A32" s="16"/>
      <c r="B32" s="10"/>
      <c r="D32" s="2"/>
      <c r="F32" s="2"/>
      <c r="G32" s="14"/>
      <c r="H32" s="2"/>
      <c r="I32" s="14"/>
      <c r="J32" s="2"/>
      <c r="K32" s="2"/>
      <c r="L32" s="2"/>
      <c r="M32" s="2"/>
      <c r="O32" s="9">
        <v>668</v>
      </c>
      <c r="P32" s="4">
        <v>9416.9500000000007</v>
      </c>
      <c r="Q32" s="12" t="s">
        <v>120</v>
      </c>
      <c r="R32" s="12" t="s">
        <v>25</v>
      </c>
      <c r="S32" s="112">
        <f>O32*P32/100</f>
        <v>62905.226000000002</v>
      </c>
    </row>
    <row r="33" spans="1:19" s="12" customFormat="1" ht="33" customHeight="1" x14ac:dyDescent="0.25">
      <c r="A33" s="16">
        <v>3</v>
      </c>
      <c r="B33" s="159" t="s">
        <v>36</v>
      </c>
      <c r="C33" s="159"/>
      <c r="D33" s="159"/>
      <c r="E33" s="159"/>
      <c r="F33" s="159"/>
      <c r="G33" s="159"/>
      <c r="H33" s="159"/>
      <c r="I33" s="159"/>
      <c r="J33" s="159"/>
      <c r="K33" s="159"/>
      <c r="L33" s="159"/>
      <c r="M33" s="159"/>
      <c r="N33" s="159"/>
      <c r="O33" s="9"/>
      <c r="P33" s="4"/>
      <c r="S33" s="112"/>
    </row>
    <row r="34" spans="1:19" s="12" customFormat="1" ht="17.25" customHeight="1" x14ac:dyDescent="0.25">
      <c r="A34" s="16"/>
      <c r="B34" s="10"/>
      <c r="D34" s="2"/>
      <c r="F34" s="2"/>
      <c r="G34" s="14"/>
      <c r="H34" s="2"/>
      <c r="I34" s="14"/>
      <c r="J34" s="2"/>
      <c r="K34" s="2"/>
      <c r="L34" s="2"/>
      <c r="M34" s="2"/>
      <c r="O34" s="9">
        <v>1503</v>
      </c>
      <c r="P34" s="4">
        <v>11948.36</v>
      </c>
      <c r="Q34" s="12" t="s">
        <v>120</v>
      </c>
      <c r="R34" s="12" t="s">
        <v>25</v>
      </c>
      <c r="S34" s="112">
        <f>O34*P34/100</f>
        <v>179583.85080000001</v>
      </c>
    </row>
    <row r="35" spans="1:19" s="12" customFormat="1" ht="17.25" customHeight="1" x14ac:dyDescent="0.25">
      <c r="A35" s="16">
        <v>4</v>
      </c>
      <c r="B35" s="15" t="s">
        <v>126</v>
      </c>
      <c r="D35" s="2"/>
      <c r="F35" s="2"/>
      <c r="G35" s="14"/>
      <c r="H35" s="2"/>
      <c r="I35" s="14"/>
      <c r="J35" s="2"/>
      <c r="K35" s="2"/>
      <c r="L35" s="2"/>
      <c r="M35" s="2"/>
      <c r="O35" s="8"/>
      <c r="P35" s="4"/>
      <c r="S35" s="112"/>
    </row>
    <row r="36" spans="1:19" s="12" customFormat="1" ht="17.25" customHeight="1" x14ac:dyDescent="0.25">
      <c r="A36" s="16"/>
      <c r="B36" s="10"/>
      <c r="D36" s="2"/>
      <c r="F36" s="2"/>
      <c r="G36" s="14"/>
      <c r="H36" s="2"/>
      <c r="I36" s="14"/>
      <c r="J36" s="2"/>
      <c r="K36" s="2"/>
      <c r="L36" s="2"/>
      <c r="M36" s="2"/>
      <c r="O36" s="9">
        <v>1510</v>
      </c>
      <c r="P36" s="4">
        <v>25321</v>
      </c>
      <c r="Q36" s="12" t="s">
        <v>120</v>
      </c>
      <c r="R36" s="12" t="s">
        <v>25</v>
      </c>
      <c r="S36" s="112">
        <f>O36*P36/100</f>
        <v>382347.1</v>
      </c>
    </row>
    <row r="37" spans="1:19" s="12" customFormat="1" ht="70.5" customHeight="1" x14ac:dyDescent="0.25">
      <c r="A37" s="16">
        <v>5</v>
      </c>
      <c r="B37" s="159" t="s">
        <v>29</v>
      </c>
      <c r="C37" s="159"/>
      <c r="D37" s="159"/>
      <c r="E37" s="159"/>
      <c r="F37" s="159"/>
      <c r="G37" s="159"/>
      <c r="H37" s="159"/>
      <c r="I37" s="159"/>
      <c r="J37" s="159"/>
      <c r="K37" s="159"/>
      <c r="L37" s="159"/>
      <c r="M37" s="159"/>
      <c r="N37" s="159"/>
      <c r="O37" s="8"/>
      <c r="P37" s="4"/>
      <c r="S37" s="111"/>
    </row>
    <row r="38" spans="1:19" s="12" customFormat="1" ht="18.75" customHeight="1" x14ac:dyDescent="0.25">
      <c r="A38" s="16"/>
      <c r="B38" s="10"/>
      <c r="D38" s="2"/>
      <c r="F38" s="2"/>
      <c r="G38" s="6"/>
      <c r="J38" s="2"/>
      <c r="K38" s="2"/>
      <c r="L38" s="2"/>
      <c r="M38" s="2"/>
      <c r="O38" s="8">
        <v>502</v>
      </c>
      <c r="P38" s="4">
        <v>337</v>
      </c>
      <c r="Q38" s="12" t="s">
        <v>30</v>
      </c>
      <c r="R38" s="12" t="s">
        <v>25</v>
      </c>
      <c r="S38" s="111">
        <f>O38*P38</f>
        <v>169174</v>
      </c>
    </row>
    <row r="39" spans="1:19" s="12" customFormat="1" ht="82.5" customHeight="1" x14ac:dyDescent="0.25">
      <c r="A39" s="16">
        <v>6</v>
      </c>
      <c r="B39" s="159" t="s">
        <v>31</v>
      </c>
      <c r="C39" s="159"/>
      <c r="D39" s="159"/>
      <c r="E39" s="159"/>
      <c r="F39" s="159"/>
      <c r="G39" s="159"/>
      <c r="H39" s="159"/>
      <c r="I39" s="159"/>
      <c r="J39" s="159"/>
      <c r="K39" s="159"/>
      <c r="L39" s="159"/>
      <c r="M39" s="159"/>
      <c r="N39" s="159"/>
      <c r="O39" s="8"/>
      <c r="P39" s="4"/>
      <c r="S39" s="111"/>
    </row>
    <row r="40" spans="1:19" s="12" customFormat="1" ht="21" customHeight="1" x14ac:dyDescent="0.25">
      <c r="A40" s="16"/>
      <c r="B40" s="10"/>
      <c r="D40" s="2"/>
      <c r="F40" s="2"/>
      <c r="G40" s="6"/>
      <c r="J40" s="2"/>
      <c r="K40" s="2"/>
      <c r="L40" s="2"/>
      <c r="M40" s="2"/>
      <c r="O40" s="45">
        <v>22.41</v>
      </c>
      <c r="P40" s="4">
        <v>5001.7</v>
      </c>
      <c r="Q40" s="12" t="s">
        <v>32</v>
      </c>
      <c r="R40" s="12" t="s">
        <v>25</v>
      </c>
      <c r="S40" s="111">
        <f>O40*P40</f>
        <v>112088.09699999999</v>
      </c>
    </row>
    <row r="41" spans="1:19" s="12" customFormat="1" ht="31.5" customHeight="1" x14ac:dyDescent="0.25">
      <c r="A41" s="16">
        <v>7</v>
      </c>
      <c r="B41" s="159" t="s">
        <v>127</v>
      </c>
      <c r="C41" s="159"/>
      <c r="D41" s="159"/>
      <c r="E41" s="159"/>
      <c r="F41" s="159"/>
      <c r="G41" s="159"/>
      <c r="H41" s="159"/>
      <c r="I41" s="159"/>
      <c r="J41" s="159"/>
      <c r="K41" s="159"/>
      <c r="L41" s="159"/>
      <c r="M41" s="159"/>
      <c r="N41" s="159"/>
      <c r="O41" s="45"/>
      <c r="P41" s="4"/>
      <c r="S41" s="111"/>
    </row>
    <row r="42" spans="1:19" s="12" customFormat="1" ht="21" customHeight="1" x14ac:dyDescent="0.25">
      <c r="A42" s="16"/>
      <c r="B42" s="10"/>
      <c r="D42" s="2"/>
      <c r="F42" s="2"/>
      <c r="G42" s="6"/>
      <c r="J42" s="2"/>
      <c r="K42" s="2"/>
      <c r="L42" s="2"/>
      <c r="M42" s="2"/>
      <c r="O42" s="8">
        <v>2051</v>
      </c>
      <c r="P42" s="4">
        <v>12346.65</v>
      </c>
      <c r="Q42" s="12" t="s">
        <v>120</v>
      </c>
      <c r="R42" s="12" t="s">
        <v>25</v>
      </c>
      <c r="S42" s="111">
        <f>O42*P42/100</f>
        <v>253229.79149999999</v>
      </c>
    </row>
    <row r="43" spans="1:19" s="12" customFormat="1" ht="21" customHeight="1" x14ac:dyDescent="0.25">
      <c r="A43" s="16">
        <v>8</v>
      </c>
      <c r="B43" s="159" t="s">
        <v>42</v>
      </c>
      <c r="C43" s="159"/>
      <c r="D43" s="159"/>
      <c r="E43" s="159"/>
      <c r="F43" s="159"/>
      <c r="G43" s="159"/>
      <c r="H43" s="159"/>
      <c r="I43" s="159"/>
      <c r="J43" s="159"/>
      <c r="K43" s="159"/>
      <c r="L43" s="159"/>
      <c r="M43" s="159"/>
      <c r="N43" s="159"/>
      <c r="O43" s="8"/>
      <c r="P43" s="4"/>
      <c r="S43" s="111"/>
    </row>
    <row r="44" spans="1:19" s="12" customFormat="1" ht="21" customHeight="1" x14ac:dyDescent="0.25">
      <c r="A44" s="16"/>
      <c r="B44" s="5"/>
      <c r="D44" s="2"/>
      <c r="E44" s="11"/>
      <c r="F44" s="2"/>
      <c r="G44" s="6"/>
      <c r="J44" s="2"/>
      <c r="K44" s="2"/>
      <c r="L44" s="2"/>
      <c r="M44" s="2"/>
      <c r="O44" s="9">
        <v>3331</v>
      </c>
      <c r="P44" s="4">
        <v>2206.6</v>
      </c>
      <c r="Q44" s="12" t="s">
        <v>34</v>
      </c>
      <c r="R44" s="12" t="s">
        <v>25</v>
      </c>
      <c r="S44" s="111">
        <f>O44*P44/100</f>
        <v>73501.84599999999</v>
      </c>
    </row>
    <row r="45" spans="1:19" s="12" customFormat="1" ht="30.75" customHeight="1" x14ac:dyDescent="0.25">
      <c r="A45" s="16">
        <v>9</v>
      </c>
      <c r="B45" s="159" t="s">
        <v>43</v>
      </c>
      <c r="C45" s="159"/>
      <c r="D45" s="159"/>
      <c r="E45" s="159"/>
      <c r="F45" s="159"/>
      <c r="G45" s="159"/>
      <c r="H45" s="159"/>
      <c r="I45" s="159"/>
      <c r="J45" s="159"/>
      <c r="K45" s="159"/>
      <c r="L45" s="159"/>
      <c r="M45" s="159"/>
      <c r="N45" s="159"/>
      <c r="O45" s="9"/>
      <c r="P45" s="4"/>
      <c r="S45" s="111"/>
    </row>
    <row r="46" spans="1:19" s="12" customFormat="1" ht="21" customHeight="1" x14ac:dyDescent="0.25">
      <c r="A46" s="16"/>
      <c r="B46" s="5"/>
      <c r="D46" s="2"/>
      <c r="E46" s="11"/>
      <c r="F46" s="2"/>
      <c r="G46" s="6"/>
      <c r="J46" s="2"/>
      <c r="K46" s="2"/>
      <c r="L46" s="2"/>
      <c r="M46" s="2"/>
      <c r="O46" s="9">
        <f>O44</f>
        <v>3331</v>
      </c>
      <c r="P46" s="4">
        <v>2197.52</v>
      </c>
      <c r="Q46" s="12" t="s">
        <v>34</v>
      </c>
      <c r="R46" s="12" t="s">
        <v>25</v>
      </c>
      <c r="S46" s="111">
        <f>O46*P46/100</f>
        <v>73199.391199999998</v>
      </c>
    </row>
    <row r="47" spans="1:19" s="12" customFormat="1" ht="21" customHeight="1" x14ac:dyDescent="0.25">
      <c r="A47" s="16">
        <v>10</v>
      </c>
      <c r="B47" s="15" t="s">
        <v>128</v>
      </c>
      <c r="D47" s="2"/>
      <c r="F47" s="2"/>
      <c r="G47" s="6"/>
      <c r="J47" s="2"/>
      <c r="K47" s="2"/>
      <c r="L47" s="2"/>
      <c r="M47" s="2"/>
      <c r="O47" s="45"/>
      <c r="P47" s="4"/>
      <c r="S47" s="111"/>
    </row>
    <row r="48" spans="1:19" s="12" customFormat="1" ht="21" customHeight="1" x14ac:dyDescent="0.25">
      <c r="A48" s="16"/>
      <c r="B48" s="15"/>
      <c r="D48" s="2"/>
      <c r="F48" s="2"/>
      <c r="G48" s="6"/>
      <c r="J48" s="2"/>
      <c r="K48" s="2"/>
      <c r="L48" s="2"/>
      <c r="M48" s="2"/>
      <c r="O48" s="9">
        <v>2572</v>
      </c>
      <c r="P48" s="4">
        <v>1287.44</v>
      </c>
      <c r="Q48" s="12" t="s">
        <v>34</v>
      </c>
      <c r="R48" s="12" t="s">
        <v>25</v>
      </c>
      <c r="S48" s="111">
        <f>O48*P48/100</f>
        <v>33112.9568</v>
      </c>
    </row>
    <row r="49" spans="1:19" s="12" customFormat="1" ht="21" customHeight="1" x14ac:dyDescent="0.25">
      <c r="A49" s="16">
        <v>11</v>
      </c>
      <c r="B49" s="15" t="s">
        <v>129</v>
      </c>
      <c r="D49" s="2"/>
      <c r="F49" s="2"/>
      <c r="G49" s="6"/>
      <c r="J49" s="2"/>
      <c r="K49" s="2"/>
      <c r="L49" s="2"/>
      <c r="M49" s="2"/>
      <c r="O49" s="45"/>
      <c r="P49" s="4"/>
      <c r="S49" s="111"/>
    </row>
    <row r="50" spans="1:19" s="12" customFormat="1" ht="21" customHeight="1" x14ac:dyDescent="0.25">
      <c r="A50" s="16"/>
      <c r="B50" s="15"/>
      <c r="D50" s="2"/>
      <c r="F50" s="2"/>
      <c r="G50" s="6"/>
      <c r="J50" s="2"/>
      <c r="K50" s="2"/>
      <c r="L50" s="2"/>
      <c r="M50" s="2"/>
      <c r="O50" s="9">
        <v>5923</v>
      </c>
      <c r="P50" s="4">
        <v>859.9</v>
      </c>
      <c r="Q50" s="12" t="s">
        <v>34</v>
      </c>
      <c r="R50" s="12" t="s">
        <v>25</v>
      </c>
      <c r="S50" s="111">
        <f>O50*P50/100</f>
        <v>50931.877</v>
      </c>
    </row>
    <row r="51" spans="1:19" s="93" customFormat="1" ht="21" customHeight="1" x14ac:dyDescent="0.25">
      <c r="A51" s="16"/>
      <c r="B51" s="89"/>
      <c r="D51" s="2"/>
      <c r="F51" s="2"/>
      <c r="G51" s="6"/>
      <c r="J51" s="2"/>
      <c r="K51" s="2"/>
      <c r="L51" s="2"/>
      <c r="M51" s="2"/>
      <c r="O51" s="9"/>
      <c r="P51" s="4"/>
      <c r="S51" s="111"/>
    </row>
    <row r="52" spans="1:19" s="93" customFormat="1" ht="21" customHeight="1" x14ac:dyDescent="0.25">
      <c r="A52" s="16"/>
      <c r="B52" s="89"/>
      <c r="D52" s="2"/>
      <c r="F52" s="2"/>
      <c r="G52" s="6"/>
      <c r="J52" s="2"/>
      <c r="K52" s="2"/>
      <c r="L52" s="2"/>
      <c r="M52" s="2"/>
      <c r="O52" s="9"/>
      <c r="P52" s="4"/>
      <c r="S52" s="111"/>
    </row>
    <row r="53" spans="1:19" s="12" customFormat="1" ht="47.25" customHeight="1" x14ac:dyDescent="0.25">
      <c r="A53" s="16">
        <v>12</v>
      </c>
      <c r="B53" s="159" t="s">
        <v>130</v>
      </c>
      <c r="C53" s="159"/>
      <c r="D53" s="159"/>
      <c r="E53" s="159"/>
      <c r="F53" s="159"/>
      <c r="G53" s="159"/>
      <c r="H53" s="159"/>
      <c r="I53" s="159"/>
      <c r="J53" s="159"/>
      <c r="K53" s="159"/>
      <c r="L53" s="159"/>
      <c r="M53" s="159"/>
      <c r="N53" s="159"/>
      <c r="O53" s="9"/>
      <c r="P53" s="4"/>
      <c r="S53" s="111"/>
    </row>
    <row r="54" spans="1:19" s="12" customFormat="1" ht="21" customHeight="1" x14ac:dyDescent="0.25">
      <c r="A54" s="16"/>
      <c r="B54" s="15"/>
      <c r="D54" s="2"/>
      <c r="F54" s="2"/>
      <c r="G54" s="6"/>
      <c r="J54" s="2"/>
      <c r="K54" s="2"/>
      <c r="L54" s="2"/>
      <c r="M54" s="2"/>
      <c r="O54" s="9">
        <v>96</v>
      </c>
      <c r="P54" s="4">
        <v>726.72</v>
      </c>
      <c r="Q54" s="12" t="s">
        <v>56</v>
      </c>
      <c r="R54" s="12" t="s">
        <v>25</v>
      </c>
      <c r="S54" s="111">
        <f>O54*P54</f>
        <v>69765.119999999995</v>
      </c>
    </row>
    <row r="55" spans="1:19" s="12" customFormat="1" ht="21" customHeight="1" x14ac:dyDescent="0.25">
      <c r="A55" s="16">
        <v>13</v>
      </c>
      <c r="B55" s="15" t="s">
        <v>131</v>
      </c>
      <c r="D55" s="2"/>
      <c r="F55" s="2"/>
      <c r="G55" s="6"/>
      <c r="J55" s="2"/>
      <c r="K55" s="2"/>
      <c r="L55" s="2"/>
      <c r="M55" s="2"/>
      <c r="O55" s="9"/>
      <c r="P55" s="4"/>
      <c r="S55" s="111"/>
    </row>
    <row r="56" spans="1:19" s="12" customFormat="1" ht="21" customHeight="1" x14ac:dyDescent="0.25">
      <c r="A56" s="16"/>
      <c r="B56" s="15"/>
      <c r="D56" s="2"/>
      <c r="F56" s="2"/>
      <c r="G56" s="6"/>
      <c r="J56" s="2"/>
      <c r="K56" s="2"/>
      <c r="L56" s="2"/>
      <c r="M56" s="2"/>
      <c r="O56" s="9">
        <v>192</v>
      </c>
      <c r="P56" s="4">
        <v>1489.68</v>
      </c>
      <c r="Q56" s="12" t="s">
        <v>34</v>
      </c>
      <c r="R56" s="12" t="s">
        <v>25</v>
      </c>
      <c r="S56" s="111">
        <f>O56*P56/100</f>
        <v>2860.1855999999998</v>
      </c>
    </row>
    <row r="57" spans="1:19" s="12" customFormat="1" ht="105.75" customHeight="1" x14ac:dyDescent="0.25">
      <c r="A57" s="16">
        <v>14</v>
      </c>
      <c r="B57" s="159" t="s">
        <v>132</v>
      </c>
      <c r="C57" s="159"/>
      <c r="D57" s="159"/>
      <c r="E57" s="159"/>
      <c r="F57" s="159"/>
      <c r="G57" s="159"/>
      <c r="H57" s="159"/>
      <c r="I57" s="159"/>
      <c r="J57" s="159"/>
      <c r="K57" s="159"/>
      <c r="L57" s="159"/>
      <c r="M57" s="159"/>
      <c r="N57" s="159"/>
      <c r="O57" s="9"/>
      <c r="P57" s="4"/>
      <c r="S57" s="111"/>
    </row>
    <row r="58" spans="1:19" s="12" customFormat="1" ht="21" customHeight="1" x14ac:dyDescent="0.25">
      <c r="A58" s="16"/>
      <c r="B58" s="15"/>
      <c r="D58" s="2"/>
      <c r="F58" s="2"/>
      <c r="G58" s="6"/>
      <c r="J58" s="2"/>
      <c r="K58" s="2"/>
      <c r="L58" s="2"/>
      <c r="M58" s="2"/>
      <c r="O58" s="9">
        <v>330</v>
      </c>
      <c r="P58" s="4">
        <v>30509.77</v>
      </c>
      <c r="Q58" s="12" t="s">
        <v>34</v>
      </c>
      <c r="R58" s="12" t="s">
        <v>25</v>
      </c>
      <c r="S58" s="111">
        <f>O58*P58/100</f>
        <v>100682.24099999999</v>
      </c>
    </row>
    <row r="59" spans="1:19" s="12" customFormat="1" ht="85.5" customHeight="1" x14ac:dyDescent="0.25">
      <c r="A59" s="16">
        <v>15</v>
      </c>
      <c r="B59" s="159" t="s">
        <v>61</v>
      </c>
      <c r="C59" s="159"/>
      <c r="D59" s="159"/>
      <c r="E59" s="159"/>
      <c r="F59" s="159"/>
      <c r="G59" s="159"/>
      <c r="H59" s="159"/>
      <c r="I59" s="159"/>
      <c r="J59" s="159"/>
      <c r="K59" s="159"/>
      <c r="L59" s="159"/>
      <c r="M59" s="159"/>
      <c r="N59" s="159"/>
      <c r="O59" s="8"/>
      <c r="P59" s="4"/>
      <c r="S59" s="111"/>
    </row>
    <row r="60" spans="1:19" s="12" customFormat="1" ht="21" customHeight="1" x14ac:dyDescent="0.25">
      <c r="A60" s="16"/>
      <c r="B60" s="5"/>
      <c r="D60" s="2"/>
      <c r="E60" s="11"/>
      <c r="F60" s="2"/>
      <c r="G60" s="6"/>
      <c r="J60" s="2"/>
      <c r="K60" s="2"/>
      <c r="L60" s="2"/>
      <c r="M60" s="2"/>
      <c r="O60" s="9">
        <v>1300</v>
      </c>
      <c r="P60" s="4">
        <v>194.16</v>
      </c>
      <c r="Q60" s="12" t="s">
        <v>56</v>
      </c>
      <c r="R60" s="12" t="s">
        <v>25</v>
      </c>
      <c r="S60" s="111">
        <f>O60*P60</f>
        <v>252408</v>
      </c>
    </row>
    <row r="61" spans="1:19" s="12" customFormat="1" x14ac:dyDescent="0.25">
      <c r="A61" s="16"/>
      <c r="B61" s="10"/>
      <c r="D61" s="2"/>
      <c r="F61" s="2"/>
      <c r="G61" s="6"/>
      <c r="J61" s="2"/>
      <c r="K61" s="2"/>
      <c r="L61" s="2"/>
      <c r="M61" s="2"/>
      <c r="O61" s="9"/>
      <c r="P61" s="4"/>
      <c r="Q61" s="12" t="s">
        <v>46</v>
      </c>
      <c r="R61" s="12" t="s">
        <v>25</v>
      </c>
      <c r="S61" s="111">
        <f>SUM(S32:S60,S18)</f>
        <v>1824276.6228999998</v>
      </c>
    </row>
    <row r="62" spans="1:19" s="12" customFormat="1" x14ac:dyDescent="0.25">
      <c r="A62" s="16"/>
      <c r="B62" s="10"/>
      <c r="D62" s="2"/>
      <c r="F62" s="2"/>
      <c r="G62" s="6"/>
      <c r="J62" s="2"/>
      <c r="K62" s="2"/>
      <c r="L62" s="2"/>
      <c r="M62" s="2"/>
      <c r="O62" s="9"/>
      <c r="P62" s="4"/>
      <c r="S62" s="111"/>
    </row>
    <row r="63" spans="1:19" s="12" customFormat="1" ht="24" customHeight="1" x14ac:dyDescent="0.25">
      <c r="A63" s="16"/>
      <c r="B63" s="188" t="s">
        <v>47</v>
      </c>
      <c r="C63" s="188"/>
      <c r="D63" s="188"/>
      <c r="E63" s="188"/>
      <c r="F63" s="188"/>
      <c r="G63" s="188"/>
      <c r="H63" s="188"/>
      <c r="I63" s="188"/>
      <c r="J63" s="188"/>
      <c r="K63" s="188"/>
      <c r="L63" s="188"/>
      <c r="M63" s="188"/>
      <c r="N63" s="188"/>
      <c r="O63" s="188"/>
      <c r="P63" s="188"/>
      <c r="Q63" s="188"/>
      <c r="R63" s="188"/>
      <c r="S63" s="188"/>
    </row>
    <row r="64" spans="1:19" s="12" customFormat="1" ht="22.5" customHeight="1" x14ac:dyDescent="0.25">
      <c r="A64" s="16"/>
      <c r="B64" s="189" t="s">
        <v>48</v>
      </c>
      <c r="C64" s="189"/>
      <c r="D64" s="189"/>
      <c r="E64" s="189"/>
      <c r="F64" s="189"/>
      <c r="G64" s="189"/>
      <c r="H64" s="189"/>
      <c r="I64" s="189"/>
      <c r="J64" s="189"/>
      <c r="K64" s="189"/>
      <c r="L64" s="189"/>
      <c r="M64" s="189"/>
      <c r="N64" s="189"/>
      <c r="O64" s="189"/>
      <c r="P64" s="189"/>
      <c r="Q64" s="189"/>
      <c r="R64" s="189"/>
      <c r="S64" s="189"/>
    </row>
    <row r="65" spans="1:19" s="12" customFormat="1" ht="24.75" customHeight="1" x14ac:dyDescent="0.25">
      <c r="A65" s="16"/>
      <c r="B65" s="15" t="s">
        <v>49</v>
      </c>
      <c r="D65" s="2"/>
      <c r="F65" s="2"/>
      <c r="G65" s="6"/>
      <c r="J65" s="2"/>
      <c r="K65" s="2"/>
      <c r="L65" s="2"/>
      <c r="M65" s="2"/>
      <c r="O65" s="9"/>
      <c r="P65" s="4"/>
      <c r="S65" s="111"/>
    </row>
    <row r="66" spans="1:19" s="12" customFormat="1" x14ac:dyDescent="0.25">
      <c r="A66" s="16"/>
      <c r="B66" s="10"/>
      <c r="D66" s="2"/>
      <c r="F66" s="2"/>
      <c r="G66" s="6"/>
      <c r="J66" s="2"/>
      <c r="K66" s="2"/>
      <c r="L66" s="2"/>
      <c r="M66" s="2"/>
      <c r="O66" s="9"/>
      <c r="P66" s="4"/>
      <c r="S66" s="111"/>
    </row>
    <row r="67" spans="1:19" s="12" customFormat="1" ht="31.5" customHeight="1" x14ac:dyDescent="0.25">
      <c r="A67" s="16"/>
      <c r="B67" s="48" t="s">
        <v>50</v>
      </c>
      <c r="D67" s="2"/>
      <c r="E67" s="165" t="s">
        <v>123</v>
      </c>
      <c r="F67" s="165"/>
      <c r="G67" s="165"/>
      <c r="H67" s="165"/>
      <c r="I67" s="165"/>
      <c r="J67" s="165"/>
      <c r="K67" s="165"/>
      <c r="L67" s="165"/>
      <c r="M67" s="165"/>
      <c r="N67" s="165"/>
      <c r="O67" s="165"/>
      <c r="P67" s="165"/>
      <c r="Q67" s="165"/>
      <c r="R67" s="165"/>
      <c r="S67" s="165"/>
    </row>
    <row r="68" spans="1:19" s="11" customFormat="1" x14ac:dyDescent="0.25">
      <c r="A68" s="16"/>
      <c r="B68" s="5"/>
      <c r="C68" s="12"/>
      <c r="D68" s="2"/>
      <c r="F68" s="2"/>
      <c r="G68" s="6"/>
      <c r="H68" s="12"/>
      <c r="I68" s="12"/>
      <c r="J68" s="2"/>
      <c r="K68" s="2"/>
      <c r="L68" s="2"/>
      <c r="M68" s="2"/>
      <c r="N68" s="12"/>
      <c r="O68" s="9"/>
      <c r="P68" s="4"/>
      <c r="Q68" s="12"/>
      <c r="R68" s="12"/>
      <c r="S68" s="111"/>
    </row>
    <row r="69" spans="1:19" s="11" customFormat="1" x14ac:dyDescent="0.25">
      <c r="A69" s="16"/>
      <c r="B69" s="5"/>
      <c r="C69" s="12"/>
      <c r="D69" s="2"/>
      <c r="F69" s="2"/>
      <c r="G69" s="6"/>
      <c r="H69" s="12"/>
      <c r="I69" s="12"/>
      <c r="J69" s="2"/>
      <c r="K69" s="2"/>
      <c r="L69" s="2"/>
      <c r="M69" s="2"/>
      <c r="N69" s="12"/>
      <c r="O69" s="9"/>
      <c r="P69" s="4"/>
      <c r="Q69" s="12"/>
      <c r="R69" s="12"/>
      <c r="S69" s="111"/>
    </row>
    <row r="71" spans="1:19" x14ac:dyDescent="0.25">
      <c r="B71" s="49" t="s">
        <v>52</v>
      </c>
    </row>
    <row r="73" spans="1:19" x14ac:dyDescent="0.25">
      <c r="B73" s="1"/>
    </row>
  </sheetData>
  <mergeCells count="22">
    <mergeCell ref="B59:N59"/>
    <mergeCell ref="B63:S63"/>
    <mergeCell ref="B64:S64"/>
    <mergeCell ref="E67:S67"/>
    <mergeCell ref="B39:N39"/>
    <mergeCell ref="B41:N41"/>
    <mergeCell ref="B43:N43"/>
    <mergeCell ref="B45:N45"/>
    <mergeCell ref="B53:N53"/>
    <mergeCell ref="B57:N57"/>
    <mergeCell ref="B37:N37"/>
    <mergeCell ref="A1:S1"/>
    <mergeCell ref="A2:S2"/>
    <mergeCell ref="A3:J3"/>
    <mergeCell ref="B4:N4"/>
    <mergeCell ref="R4:S4"/>
    <mergeCell ref="B5:N5"/>
    <mergeCell ref="K7:L7"/>
    <mergeCell ref="B19:N19"/>
    <mergeCell ref="K21:L21"/>
    <mergeCell ref="Q22:S22"/>
    <mergeCell ref="B33:N33"/>
  </mergeCells>
  <pageMargins left="0.25" right="0.25" top="0.33" bottom="0.55000000000000004" header="0.3" footer="0.3"/>
  <pageSetup paperSize="9" orientation="portrait" horizontalDpi="200" verticalDpi="200" r:id="rId1"/>
  <headerFooter>
    <oddFooter>Page &amp;P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00"/>
  <sheetViews>
    <sheetView topLeftCell="A86" zoomScaleNormal="100" zoomScaleSheetLayoutView="145" workbookViewId="0">
      <selection activeCell="B6" sqref="B6:N6"/>
    </sheetView>
  </sheetViews>
  <sheetFormatPr defaultRowHeight="15" x14ac:dyDescent="0.25"/>
  <cols>
    <col min="1" max="1" width="5.28515625" style="12" customWidth="1"/>
    <col min="2" max="2" width="10.28515625" style="5" customWidth="1"/>
    <col min="3" max="3" width="3.5703125" style="12" customWidth="1"/>
    <col min="4" max="4" width="1.7109375" style="2" customWidth="1"/>
    <col min="5" max="5" width="7.28515625" style="12" customWidth="1"/>
    <col min="6" max="6" width="1.7109375" style="2" customWidth="1"/>
    <col min="7" max="7" width="7" style="12" customWidth="1"/>
    <col min="8" max="8" width="2" style="12" customWidth="1"/>
    <col min="9" max="9" width="6.140625" style="12" customWidth="1"/>
    <col min="10" max="10" width="1.85546875" style="2" customWidth="1"/>
    <col min="11" max="11" width="2.42578125" style="2" customWidth="1"/>
    <col min="12" max="12" width="3.5703125" style="2" customWidth="1"/>
    <col min="13" max="13" width="1.7109375" style="2" customWidth="1"/>
    <col min="14" max="14" width="5.28515625" style="12" customWidth="1"/>
    <col min="15" max="15" width="9.140625" style="14" customWidth="1"/>
    <col min="16" max="16" width="9.85546875" style="12" customWidth="1"/>
    <col min="17" max="17" width="7.5703125" style="2" customWidth="1"/>
    <col min="18" max="18" width="3.7109375" style="2" customWidth="1"/>
    <col min="19" max="19" width="11" style="3" customWidth="1"/>
    <col min="20" max="16384" width="9.140625" style="1"/>
  </cols>
  <sheetData>
    <row r="1" spans="1:19" ht="25.5" x14ac:dyDescent="0.25">
      <c r="A1" s="169" t="s">
        <v>9</v>
      </c>
      <c r="B1" s="169"/>
      <c r="C1" s="169"/>
      <c r="D1" s="169"/>
      <c r="E1" s="169"/>
      <c r="F1" s="169"/>
      <c r="G1" s="169"/>
      <c r="H1" s="169"/>
      <c r="I1" s="169"/>
      <c r="J1" s="169"/>
      <c r="K1" s="169"/>
      <c r="L1" s="169"/>
      <c r="M1" s="169"/>
      <c r="N1" s="169"/>
      <c r="O1" s="169"/>
      <c r="P1" s="169"/>
      <c r="Q1" s="169"/>
      <c r="R1" s="169"/>
      <c r="S1" s="169"/>
    </row>
    <row r="2" spans="1:19" ht="51" customHeight="1" x14ac:dyDescent="0.25">
      <c r="A2" s="152" t="s">
        <v>8</v>
      </c>
      <c r="B2" s="152"/>
      <c r="C2" s="152"/>
      <c r="D2" s="152"/>
      <c r="E2" s="152"/>
      <c r="F2" s="152"/>
      <c r="G2" s="152"/>
      <c r="H2" s="152"/>
      <c r="I2" s="152"/>
      <c r="J2" s="152"/>
      <c r="K2" s="152"/>
      <c r="L2" s="152"/>
      <c r="M2" s="152"/>
      <c r="N2" s="152"/>
      <c r="O2" s="152"/>
      <c r="P2" s="152"/>
      <c r="Q2" s="152"/>
      <c r="R2" s="152"/>
      <c r="S2" s="152"/>
    </row>
    <row r="3" spans="1:19" ht="20.25" customHeight="1" thickBot="1" x14ac:dyDescent="0.3">
      <c r="A3" s="153" t="s">
        <v>155</v>
      </c>
      <c r="B3" s="153"/>
      <c r="C3" s="153"/>
      <c r="D3" s="153"/>
      <c r="E3" s="153"/>
      <c r="F3" s="153"/>
      <c r="G3" s="153"/>
      <c r="H3" s="153"/>
      <c r="I3" s="153"/>
      <c r="J3" s="153"/>
      <c r="K3" s="153"/>
      <c r="L3" s="153"/>
      <c r="M3" s="153"/>
      <c r="N3" s="153"/>
      <c r="O3" s="153"/>
      <c r="P3" s="17"/>
      <c r="Q3" s="17"/>
      <c r="R3" s="17"/>
      <c r="S3" s="17"/>
    </row>
    <row r="4" spans="1:19" s="11" customFormat="1" ht="15.75" thickBot="1" x14ac:dyDescent="0.3">
      <c r="A4" s="18" t="s">
        <v>11</v>
      </c>
      <c r="B4" s="154" t="s">
        <v>12</v>
      </c>
      <c r="C4" s="155"/>
      <c r="D4" s="155"/>
      <c r="E4" s="155"/>
      <c r="F4" s="155"/>
      <c r="G4" s="155"/>
      <c r="H4" s="155"/>
      <c r="I4" s="155"/>
      <c r="J4" s="155"/>
      <c r="K4" s="155"/>
      <c r="L4" s="155"/>
      <c r="M4" s="155"/>
      <c r="N4" s="156"/>
      <c r="O4" s="19" t="s">
        <v>13</v>
      </c>
      <c r="P4" s="18" t="s">
        <v>14</v>
      </c>
      <c r="Q4" s="18" t="s">
        <v>15</v>
      </c>
      <c r="R4" s="157" t="s">
        <v>16</v>
      </c>
      <c r="S4" s="158"/>
    </row>
    <row r="5" spans="1:19" s="11" customFormat="1" ht="9" customHeight="1" x14ac:dyDescent="0.25">
      <c r="A5" s="16"/>
      <c r="B5" s="16"/>
      <c r="C5" s="16"/>
      <c r="D5" s="16"/>
      <c r="E5" s="16"/>
      <c r="F5" s="16"/>
      <c r="G5" s="16"/>
      <c r="H5" s="16"/>
      <c r="I5" s="16"/>
      <c r="J5" s="16"/>
      <c r="K5" s="16"/>
      <c r="L5" s="16"/>
      <c r="M5" s="16"/>
      <c r="N5" s="16"/>
      <c r="O5" s="20"/>
      <c r="P5" s="16"/>
      <c r="Q5" s="16"/>
      <c r="R5" s="21"/>
      <c r="S5" s="21"/>
    </row>
    <row r="6" spans="1:19" s="11" customFormat="1" ht="58.5" customHeight="1" x14ac:dyDescent="0.25">
      <c r="A6" s="16">
        <v>1</v>
      </c>
      <c r="B6" s="150" t="s">
        <v>17</v>
      </c>
      <c r="C6" s="150"/>
      <c r="D6" s="150"/>
      <c r="E6" s="150"/>
      <c r="F6" s="150"/>
      <c r="G6" s="150"/>
      <c r="H6" s="150"/>
      <c r="I6" s="150"/>
      <c r="J6" s="150"/>
      <c r="K6" s="150"/>
      <c r="L6" s="150"/>
      <c r="M6" s="150"/>
      <c r="N6" s="150"/>
      <c r="O6" s="22"/>
      <c r="P6" s="12"/>
      <c r="Q6" s="2"/>
      <c r="R6" s="2"/>
      <c r="S6" s="3"/>
    </row>
    <row r="7" spans="1:19" s="11" customFormat="1" ht="16.5" hidden="1" customHeight="1" x14ac:dyDescent="0.25">
      <c r="A7" s="16"/>
      <c r="B7" s="23"/>
      <c r="C7" s="24">
        <v>2</v>
      </c>
      <c r="D7" s="25" t="s">
        <v>18</v>
      </c>
      <c r="E7" s="26">
        <v>25.75</v>
      </c>
      <c r="F7" s="27" t="s">
        <v>18</v>
      </c>
      <c r="G7" s="28">
        <v>0.375</v>
      </c>
      <c r="H7" s="25" t="s">
        <v>18</v>
      </c>
      <c r="I7" s="29">
        <v>0.25</v>
      </c>
      <c r="J7" s="25"/>
      <c r="K7" s="30"/>
      <c r="M7" s="31">
        <f>I7*G7*E7*C7</f>
        <v>4.828125</v>
      </c>
      <c r="N7" s="32" t="s">
        <v>19</v>
      </c>
      <c r="O7" s="4">
        <v>4.82</v>
      </c>
      <c r="P7" s="33" t="s">
        <v>20</v>
      </c>
      <c r="Q7" s="2"/>
      <c r="R7" s="2"/>
      <c r="S7" s="3"/>
    </row>
    <row r="8" spans="1:19" s="11" customFormat="1" ht="16.5" hidden="1" customHeight="1" x14ac:dyDescent="0.25">
      <c r="A8" s="16"/>
      <c r="B8" s="23"/>
      <c r="C8" s="24">
        <v>1</v>
      </c>
      <c r="D8" s="27" t="s">
        <v>21</v>
      </c>
      <c r="E8" s="34">
        <v>100</v>
      </c>
      <c r="F8" s="27" t="s">
        <v>22</v>
      </c>
      <c r="G8" s="34">
        <v>50</v>
      </c>
      <c r="H8" s="25" t="s">
        <v>23</v>
      </c>
      <c r="I8" s="11">
        <v>0.375</v>
      </c>
      <c r="J8" s="11" t="s">
        <v>18</v>
      </c>
      <c r="K8" s="160">
        <v>0.25</v>
      </c>
      <c r="L8" s="160"/>
      <c r="M8" s="31"/>
      <c r="N8" s="32" t="s">
        <v>19</v>
      </c>
      <c r="O8" s="4">
        <f>(E8+G8)*I8*K8</f>
        <v>14.0625</v>
      </c>
      <c r="P8" s="33" t="s">
        <v>20</v>
      </c>
      <c r="Q8" s="2"/>
      <c r="R8" s="2"/>
      <c r="S8" s="3"/>
    </row>
    <row r="9" spans="1:19" s="11" customFormat="1" ht="16.5" hidden="1" customHeight="1" x14ac:dyDescent="0.25">
      <c r="A9" s="16"/>
      <c r="B9" s="35"/>
      <c r="C9" s="24">
        <v>2</v>
      </c>
      <c r="D9" s="25" t="s">
        <v>18</v>
      </c>
      <c r="E9" s="34">
        <v>41</v>
      </c>
      <c r="F9" s="27" t="s">
        <v>18</v>
      </c>
      <c r="G9" s="28">
        <v>0.375</v>
      </c>
      <c r="H9" s="25" t="s">
        <v>18</v>
      </c>
      <c r="I9" s="29">
        <v>0.25</v>
      </c>
      <c r="J9" s="25"/>
      <c r="K9" s="30"/>
      <c r="M9" s="31">
        <f t="shared" ref="M9:M17" si="0">I9*G9*E9*C9</f>
        <v>7.6875</v>
      </c>
      <c r="N9" s="32" t="s">
        <v>19</v>
      </c>
      <c r="O9" s="4">
        <v>7.68</v>
      </c>
      <c r="P9" s="33" t="s">
        <v>20</v>
      </c>
      <c r="Q9" s="2"/>
      <c r="R9" s="2"/>
      <c r="S9" s="3"/>
    </row>
    <row r="10" spans="1:19" s="11" customFormat="1" ht="16.5" hidden="1" customHeight="1" x14ac:dyDescent="0.25">
      <c r="A10" s="16"/>
      <c r="B10" s="35"/>
      <c r="C10" s="24">
        <v>1</v>
      </c>
      <c r="D10" s="25" t="s">
        <v>18</v>
      </c>
      <c r="E10" s="34">
        <v>50</v>
      </c>
      <c r="F10" s="27" t="s">
        <v>18</v>
      </c>
      <c r="G10" s="28">
        <v>0.375</v>
      </c>
      <c r="H10" s="25" t="s">
        <v>18</v>
      </c>
      <c r="I10" s="29">
        <v>0.25</v>
      </c>
      <c r="J10" s="25"/>
      <c r="K10" s="30"/>
      <c r="M10" s="31">
        <f t="shared" si="0"/>
        <v>4.6875</v>
      </c>
      <c r="N10" s="32" t="s">
        <v>19</v>
      </c>
      <c r="O10" s="4">
        <v>4.68</v>
      </c>
      <c r="P10" s="33" t="s">
        <v>20</v>
      </c>
      <c r="Q10" s="2"/>
      <c r="R10" s="2"/>
      <c r="S10" s="3"/>
    </row>
    <row r="11" spans="1:19" s="11" customFormat="1" ht="16.5" hidden="1" customHeight="1" x14ac:dyDescent="0.25">
      <c r="A11" s="16"/>
      <c r="B11" s="35"/>
      <c r="C11" s="24">
        <v>2</v>
      </c>
      <c r="D11" s="25" t="s">
        <v>18</v>
      </c>
      <c r="E11" s="34">
        <v>85</v>
      </c>
      <c r="F11" s="27" t="s">
        <v>18</v>
      </c>
      <c r="G11" s="28">
        <v>0.375</v>
      </c>
      <c r="H11" s="25" t="s">
        <v>18</v>
      </c>
      <c r="I11" s="29">
        <v>0.25</v>
      </c>
      <c r="J11" s="25"/>
      <c r="K11" s="30"/>
      <c r="M11" s="31">
        <f t="shared" si="0"/>
        <v>15.9375</v>
      </c>
      <c r="N11" s="32" t="s">
        <v>19</v>
      </c>
      <c r="O11" s="4">
        <v>15.93</v>
      </c>
      <c r="P11" s="33" t="s">
        <v>20</v>
      </c>
      <c r="Q11" s="2"/>
      <c r="R11" s="2"/>
      <c r="S11" s="3"/>
    </row>
    <row r="12" spans="1:19" s="11" customFormat="1" ht="16.5" hidden="1" customHeight="1" x14ac:dyDescent="0.25">
      <c r="A12" s="16"/>
      <c r="B12" s="35"/>
      <c r="C12" s="24">
        <v>2</v>
      </c>
      <c r="D12" s="25" t="s">
        <v>18</v>
      </c>
      <c r="E12" s="34">
        <v>49</v>
      </c>
      <c r="F12" s="27" t="s">
        <v>18</v>
      </c>
      <c r="G12" s="28">
        <v>0.375</v>
      </c>
      <c r="H12" s="25" t="s">
        <v>18</v>
      </c>
      <c r="I12" s="29">
        <v>0.5</v>
      </c>
      <c r="J12" s="25"/>
      <c r="K12" s="30"/>
      <c r="M12" s="31">
        <f t="shared" si="0"/>
        <v>18.375</v>
      </c>
      <c r="N12" s="32" t="s">
        <v>19</v>
      </c>
      <c r="O12" s="4">
        <v>18.37</v>
      </c>
      <c r="P12" s="33" t="s">
        <v>20</v>
      </c>
      <c r="Q12" s="2"/>
      <c r="R12" s="2"/>
      <c r="S12" s="3"/>
    </row>
    <row r="13" spans="1:19" s="11" customFormat="1" ht="16.5" hidden="1" customHeight="1" x14ac:dyDescent="0.25">
      <c r="A13" s="16"/>
      <c r="B13" s="35"/>
      <c r="C13" s="24">
        <v>2</v>
      </c>
      <c r="D13" s="25" t="s">
        <v>18</v>
      </c>
      <c r="E13" s="26">
        <v>20.75</v>
      </c>
      <c r="F13" s="27" t="s">
        <v>18</v>
      </c>
      <c r="G13" s="28">
        <v>0.75</v>
      </c>
      <c r="H13" s="25" t="s">
        <v>18</v>
      </c>
      <c r="I13" s="29">
        <v>0.75</v>
      </c>
      <c r="J13" s="25"/>
      <c r="K13" s="30"/>
      <c r="M13" s="31">
        <f t="shared" si="0"/>
        <v>23.34375</v>
      </c>
      <c r="N13" s="32" t="s">
        <v>19</v>
      </c>
      <c r="O13" s="4">
        <f>C13*E13*G13*I13</f>
        <v>23.34375</v>
      </c>
      <c r="P13" s="33" t="s">
        <v>20</v>
      </c>
      <c r="Q13" s="2"/>
      <c r="R13" s="2"/>
      <c r="S13" s="3"/>
    </row>
    <row r="14" spans="1:19" s="11" customFormat="1" ht="16.5" hidden="1" customHeight="1" x14ac:dyDescent="0.25">
      <c r="A14" s="16"/>
      <c r="B14" s="35"/>
      <c r="C14" s="24">
        <v>1</v>
      </c>
      <c r="D14" s="25" t="s">
        <v>18</v>
      </c>
      <c r="E14" s="26">
        <v>17.5</v>
      </c>
      <c r="F14" s="27" t="s">
        <v>18</v>
      </c>
      <c r="G14" s="28">
        <v>0.375</v>
      </c>
      <c r="H14" s="25" t="s">
        <v>18</v>
      </c>
      <c r="I14" s="29">
        <v>0.5</v>
      </c>
      <c r="J14" s="25"/>
      <c r="K14" s="30"/>
      <c r="M14" s="31">
        <f t="shared" si="0"/>
        <v>3.28125</v>
      </c>
      <c r="N14" s="32" t="s">
        <v>19</v>
      </c>
      <c r="O14" s="4">
        <f>C14*E14*G14*I14</f>
        <v>3.28125</v>
      </c>
      <c r="P14" s="33" t="s">
        <v>20</v>
      </c>
      <c r="Q14" s="2"/>
      <c r="R14" s="2"/>
      <c r="S14" s="3"/>
    </row>
    <row r="15" spans="1:19" s="11" customFormat="1" ht="16.5" hidden="1" customHeight="1" x14ac:dyDescent="0.25">
      <c r="A15" s="16"/>
      <c r="B15" s="35"/>
      <c r="C15" s="24">
        <v>1</v>
      </c>
      <c r="D15" s="25" t="s">
        <v>18</v>
      </c>
      <c r="E15" s="26">
        <v>17.5</v>
      </c>
      <c r="F15" s="27" t="s">
        <v>18</v>
      </c>
      <c r="G15" s="28">
        <v>0.375</v>
      </c>
      <c r="H15" s="25" t="s">
        <v>18</v>
      </c>
      <c r="I15" s="29">
        <v>0.75</v>
      </c>
      <c r="J15" s="25"/>
      <c r="K15" s="30"/>
      <c r="M15" s="31">
        <f t="shared" si="0"/>
        <v>4.921875</v>
      </c>
      <c r="N15" s="32" t="s">
        <v>19</v>
      </c>
      <c r="O15" s="4">
        <f>C15*E15*G15*I15</f>
        <v>4.921875</v>
      </c>
      <c r="P15" s="33" t="s">
        <v>20</v>
      </c>
      <c r="Q15" s="2"/>
      <c r="R15" s="2"/>
      <c r="S15" s="3"/>
    </row>
    <row r="16" spans="1:19" s="11" customFormat="1" ht="16.5" hidden="1" customHeight="1" x14ac:dyDescent="0.25">
      <c r="A16" s="16"/>
      <c r="B16" s="35"/>
      <c r="C16" s="24">
        <v>1</v>
      </c>
      <c r="D16" s="25" t="s">
        <v>18</v>
      </c>
      <c r="E16" s="34">
        <v>53</v>
      </c>
      <c r="F16" s="27" t="s">
        <v>18</v>
      </c>
      <c r="G16" s="28">
        <v>0.375</v>
      </c>
      <c r="H16" s="25" t="s">
        <v>18</v>
      </c>
      <c r="I16" s="29">
        <v>0.75</v>
      </c>
      <c r="J16" s="25"/>
      <c r="K16" s="30"/>
      <c r="M16" s="31">
        <f t="shared" si="0"/>
        <v>14.90625</v>
      </c>
      <c r="N16" s="32" t="s">
        <v>19</v>
      </c>
      <c r="O16" s="4">
        <v>14.9</v>
      </c>
      <c r="P16" s="33" t="s">
        <v>20</v>
      </c>
      <c r="Q16" s="2"/>
      <c r="R16" s="2"/>
      <c r="S16" s="3"/>
    </row>
    <row r="17" spans="1:19" s="11" customFormat="1" ht="16.5" hidden="1" customHeight="1" x14ac:dyDescent="0.25">
      <c r="A17" s="16"/>
      <c r="B17" s="35"/>
      <c r="C17" s="24">
        <v>1</v>
      </c>
      <c r="D17" s="25" t="s">
        <v>18</v>
      </c>
      <c r="E17" s="34">
        <v>81</v>
      </c>
      <c r="F17" s="27" t="s">
        <v>18</v>
      </c>
      <c r="G17" s="28">
        <v>0.375</v>
      </c>
      <c r="H17" s="25" t="s">
        <v>18</v>
      </c>
      <c r="I17" s="29">
        <v>0.25</v>
      </c>
      <c r="J17" s="25"/>
      <c r="K17" s="30"/>
      <c r="M17" s="31">
        <f t="shared" si="0"/>
        <v>7.59375</v>
      </c>
      <c r="N17" s="32" t="s">
        <v>19</v>
      </c>
      <c r="O17" s="36">
        <f>C17*E17*G17*I17</f>
        <v>7.59375</v>
      </c>
      <c r="P17" s="33" t="s">
        <v>20</v>
      </c>
      <c r="Q17" s="2"/>
      <c r="R17" s="2"/>
      <c r="S17" s="3"/>
    </row>
    <row r="18" spans="1:19" s="11" customFormat="1" ht="15.75" hidden="1" x14ac:dyDescent="0.25">
      <c r="A18" s="16"/>
      <c r="B18" s="37"/>
      <c r="C18" s="38"/>
      <c r="D18" s="38"/>
      <c r="E18" s="38"/>
      <c r="F18" s="38"/>
      <c r="G18" s="38"/>
      <c r="H18" s="38"/>
      <c r="I18" s="38"/>
      <c r="J18" s="38"/>
      <c r="K18" s="38"/>
      <c r="L18" s="38"/>
      <c r="M18" s="38"/>
      <c r="N18" s="38"/>
      <c r="O18" s="39">
        <v>119.57</v>
      </c>
      <c r="P18" s="40" t="s">
        <v>20</v>
      </c>
      <c r="Q18" s="2"/>
      <c r="R18" s="2"/>
      <c r="S18" s="3"/>
    </row>
    <row r="19" spans="1:19" s="11" customFormat="1" x14ac:dyDescent="0.25">
      <c r="A19" s="16"/>
      <c r="B19" s="5"/>
      <c r="C19" s="12"/>
      <c r="D19" s="2"/>
      <c r="E19" s="12"/>
      <c r="F19" s="2"/>
      <c r="G19" s="12"/>
      <c r="H19" s="12"/>
      <c r="I19" s="12"/>
      <c r="J19" s="2"/>
      <c r="K19" s="2"/>
      <c r="L19" s="2"/>
      <c r="M19" s="2"/>
      <c r="N19" s="12"/>
      <c r="O19" s="9">
        <v>324</v>
      </c>
      <c r="P19" s="4">
        <v>3176.25</v>
      </c>
      <c r="Q19" s="12" t="s">
        <v>24</v>
      </c>
      <c r="R19" s="12" t="s">
        <v>25</v>
      </c>
      <c r="S19" s="3">
        <f>O19*P19/1000</f>
        <v>1029.105</v>
      </c>
    </row>
    <row r="20" spans="1:19" s="11" customFormat="1" ht="32.25" customHeight="1" x14ac:dyDescent="0.25">
      <c r="A20" s="16">
        <v>2</v>
      </c>
      <c r="B20" s="162" t="s">
        <v>26</v>
      </c>
      <c r="C20" s="162"/>
      <c r="D20" s="162"/>
      <c r="E20" s="162"/>
      <c r="F20" s="162"/>
      <c r="G20" s="162"/>
      <c r="H20" s="162"/>
      <c r="I20" s="162"/>
      <c r="J20" s="162"/>
      <c r="K20" s="162"/>
      <c r="L20" s="162"/>
      <c r="M20" s="162"/>
      <c r="N20" s="162"/>
      <c r="O20" s="14"/>
      <c r="P20" s="4"/>
      <c r="Q20" s="12"/>
      <c r="R20" s="12"/>
      <c r="S20" s="3"/>
    </row>
    <row r="21" spans="1:19" s="11" customFormat="1" ht="15.75" hidden="1" x14ac:dyDescent="0.25">
      <c r="A21" s="16"/>
      <c r="B21" s="41"/>
      <c r="C21" s="24">
        <v>2</v>
      </c>
      <c r="D21" s="25" t="s">
        <v>18</v>
      </c>
      <c r="E21" s="26">
        <v>25.71</v>
      </c>
      <c r="F21" s="27" t="s">
        <v>18</v>
      </c>
      <c r="G21" s="26">
        <v>1</v>
      </c>
      <c r="H21" s="27"/>
      <c r="I21" s="26"/>
      <c r="J21" s="25"/>
      <c r="K21" s="42"/>
      <c r="L21" s="43"/>
      <c r="M21" s="44"/>
      <c r="N21" s="32" t="s">
        <v>19</v>
      </c>
      <c r="O21" s="4">
        <f>C21*E21*G21</f>
        <v>51.42</v>
      </c>
      <c r="P21" s="33" t="s">
        <v>27</v>
      </c>
      <c r="Q21" s="12"/>
      <c r="R21" s="12"/>
      <c r="S21" s="3"/>
    </row>
    <row r="22" spans="1:19" s="11" customFormat="1" ht="15.75" hidden="1" customHeight="1" x14ac:dyDescent="0.25">
      <c r="A22" s="16"/>
      <c r="B22" s="41"/>
      <c r="C22" s="24">
        <v>1</v>
      </c>
      <c r="D22" s="27" t="s">
        <v>21</v>
      </c>
      <c r="E22" s="34">
        <v>100</v>
      </c>
      <c r="F22" s="27" t="s">
        <v>22</v>
      </c>
      <c r="G22" s="34">
        <v>50</v>
      </c>
      <c r="H22" s="25" t="s">
        <v>23</v>
      </c>
      <c r="I22" s="11">
        <v>0.75</v>
      </c>
      <c r="K22" s="160"/>
      <c r="L22" s="160"/>
      <c r="M22" s="31"/>
      <c r="N22" s="32" t="s">
        <v>19</v>
      </c>
      <c r="O22" s="4">
        <f>(E22+G22)*I22</f>
        <v>112.5</v>
      </c>
      <c r="P22" s="33" t="s">
        <v>27</v>
      </c>
      <c r="Q22" s="12"/>
      <c r="R22" s="12"/>
      <c r="S22" s="3"/>
    </row>
    <row r="23" spans="1:19" s="11" customFormat="1" ht="15.75" hidden="1" customHeight="1" x14ac:dyDescent="0.25">
      <c r="A23" s="16"/>
      <c r="B23" s="41"/>
      <c r="C23" s="24">
        <v>2</v>
      </c>
      <c r="D23" s="25" t="s">
        <v>18</v>
      </c>
      <c r="E23" s="34">
        <v>41</v>
      </c>
      <c r="F23" s="27" t="s">
        <v>18</v>
      </c>
      <c r="G23" s="26">
        <v>0.75</v>
      </c>
      <c r="H23" s="27"/>
      <c r="I23" s="26"/>
      <c r="J23" s="25"/>
      <c r="K23" s="42"/>
      <c r="L23" s="43"/>
      <c r="M23" s="44"/>
      <c r="N23" s="32" t="s">
        <v>19</v>
      </c>
      <c r="O23" s="4">
        <f t="shared" ref="O23:O31" si="1">C23*E23*G23</f>
        <v>61.5</v>
      </c>
      <c r="P23" s="33" t="s">
        <v>27</v>
      </c>
      <c r="Q23" s="161"/>
      <c r="R23" s="161"/>
      <c r="S23" s="161"/>
    </row>
    <row r="24" spans="1:19" s="11" customFormat="1" ht="15.75" hidden="1" customHeight="1" x14ac:dyDescent="0.25">
      <c r="A24" s="16"/>
      <c r="B24" s="41"/>
      <c r="C24" s="24">
        <v>1</v>
      </c>
      <c r="D24" s="25" t="s">
        <v>18</v>
      </c>
      <c r="E24" s="34">
        <v>50</v>
      </c>
      <c r="F24" s="27" t="s">
        <v>18</v>
      </c>
      <c r="G24" s="26">
        <v>0.75</v>
      </c>
      <c r="H24" s="27"/>
      <c r="I24" s="26"/>
      <c r="J24" s="25"/>
      <c r="K24" s="42"/>
      <c r="L24" s="43"/>
      <c r="M24" s="44"/>
      <c r="N24" s="32" t="s">
        <v>19</v>
      </c>
      <c r="O24" s="4">
        <f t="shared" si="1"/>
        <v>37.5</v>
      </c>
      <c r="P24" s="33" t="s">
        <v>27</v>
      </c>
      <c r="Q24" s="12"/>
      <c r="R24" s="12"/>
      <c r="S24" s="3"/>
    </row>
    <row r="25" spans="1:19" s="11" customFormat="1" ht="15.75" hidden="1" customHeight="1" x14ac:dyDescent="0.25">
      <c r="A25" s="16"/>
      <c r="B25" s="41"/>
      <c r="C25" s="24">
        <v>2</v>
      </c>
      <c r="D25" s="25" t="s">
        <v>18</v>
      </c>
      <c r="E25" s="34">
        <v>85</v>
      </c>
      <c r="F25" s="27" t="s">
        <v>18</v>
      </c>
      <c r="G25" s="26">
        <v>0.75</v>
      </c>
      <c r="H25" s="27"/>
      <c r="I25" s="26"/>
      <c r="J25" s="25"/>
      <c r="K25" s="42"/>
      <c r="L25" s="43"/>
      <c r="M25" s="44"/>
      <c r="N25" s="32" t="s">
        <v>19</v>
      </c>
      <c r="O25" s="4">
        <f t="shared" si="1"/>
        <v>127.5</v>
      </c>
      <c r="P25" s="33" t="s">
        <v>27</v>
      </c>
      <c r="Q25" s="12"/>
      <c r="R25" s="12"/>
      <c r="S25" s="3"/>
    </row>
    <row r="26" spans="1:19" s="11" customFormat="1" ht="15.75" hidden="1" customHeight="1" x14ac:dyDescent="0.25">
      <c r="A26" s="16"/>
      <c r="B26" s="41"/>
      <c r="C26" s="24">
        <v>2</v>
      </c>
      <c r="D26" s="25" t="s">
        <v>18</v>
      </c>
      <c r="E26" s="34">
        <v>49</v>
      </c>
      <c r="F26" s="27" t="s">
        <v>18</v>
      </c>
      <c r="G26" s="26">
        <v>0.75</v>
      </c>
      <c r="H26" s="27"/>
      <c r="I26" s="26"/>
      <c r="J26" s="25"/>
      <c r="K26" s="42"/>
      <c r="L26" s="43"/>
      <c r="M26" s="44"/>
      <c r="N26" s="32" t="s">
        <v>19</v>
      </c>
      <c r="O26" s="4">
        <f t="shared" si="1"/>
        <v>73.5</v>
      </c>
      <c r="P26" s="33" t="s">
        <v>27</v>
      </c>
      <c r="Q26" s="12"/>
      <c r="R26" s="12"/>
      <c r="S26" s="3"/>
    </row>
    <row r="27" spans="1:19" s="11" customFormat="1" ht="15.75" hidden="1" customHeight="1" x14ac:dyDescent="0.25">
      <c r="A27" s="16"/>
      <c r="B27" s="41"/>
      <c r="C27" s="24">
        <v>2</v>
      </c>
      <c r="D27" s="25" t="s">
        <v>18</v>
      </c>
      <c r="E27" s="26">
        <v>20.75</v>
      </c>
      <c r="F27" s="27" t="s">
        <v>18</v>
      </c>
      <c r="G27" s="26">
        <v>1.25</v>
      </c>
      <c r="H27" s="27"/>
      <c r="I27" s="26"/>
      <c r="J27" s="25"/>
      <c r="K27" s="42"/>
      <c r="L27" s="43"/>
      <c r="M27" s="44"/>
      <c r="N27" s="32" t="s">
        <v>19</v>
      </c>
      <c r="O27" s="4">
        <f t="shared" si="1"/>
        <v>51.875</v>
      </c>
      <c r="P27" s="33" t="s">
        <v>27</v>
      </c>
      <c r="Q27" s="12"/>
      <c r="R27" s="12"/>
      <c r="S27" s="3"/>
    </row>
    <row r="28" spans="1:19" s="11" customFormat="1" ht="15.75" hidden="1" customHeight="1" x14ac:dyDescent="0.25">
      <c r="A28" s="16"/>
      <c r="B28" s="41"/>
      <c r="C28" s="24">
        <v>1</v>
      </c>
      <c r="D28" s="25" t="s">
        <v>18</v>
      </c>
      <c r="E28" s="26">
        <v>17.5</v>
      </c>
      <c r="F28" s="27" t="s">
        <v>18</v>
      </c>
      <c r="G28" s="26">
        <v>1</v>
      </c>
      <c r="H28" s="27"/>
      <c r="I28" s="26"/>
      <c r="J28" s="25"/>
      <c r="K28" s="42"/>
      <c r="L28" s="43"/>
      <c r="M28" s="44"/>
      <c r="N28" s="32" t="s">
        <v>19</v>
      </c>
      <c r="O28" s="4">
        <f t="shared" si="1"/>
        <v>17.5</v>
      </c>
      <c r="P28" s="33" t="s">
        <v>27</v>
      </c>
      <c r="Q28" s="12"/>
      <c r="R28" s="12"/>
      <c r="S28" s="3"/>
    </row>
    <row r="29" spans="1:19" s="11" customFormat="1" ht="15.75" hidden="1" customHeight="1" x14ac:dyDescent="0.25">
      <c r="A29" s="16"/>
      <c r="B29" s="41"/>
      <c r="C29" s="24">
        <v>1</v>
      </c>
      <c r="D29" s="25" t="s">
        <v>18</v>
      </c>
      <c r="E29" s="26">
        <v>17.5</v>
      </c>
      <c r="F29" s="27" t="s">
        <v>18</v>
      </c>
      <c r="G29" s="26">
        <v>1.25</v>
      </c>
      <c r="H29" s="27"/>
      <c r="I29" s="26"/>
      <c r="J29" s="25"/>
      <c r="K29" s="42"/>
      <c r="L29" s="43"/>
      <c r="M29" s="44"/>
      <c r="N29" s="32" t="s">
        <v>19</v>
      </c>
      <c r="O29" s="4">
        <f t="shared" si="1"/>
        <v>21.875</v>
      </c>
      <c r="P29" s="33" t="s">
        <v>27</v>
      </c>
      <c r="Q29" s="12"/>
      <c r="R29" s="12"/>
      <c r="S29" s="3"/>
    </row>
    <row r="30" spans="1:19" s="11" customFormat="1" ht="15.75" hidden="1" customHeight="1" x14ac:dyDescent="0.25">
      <c r="A30" s="16"/>
      <c r="B30" s="41"/>
      <c r="C30" s="24">
        <v>1</v>
      </c>
      <c r="D30" s="25" t="s">
        <v>18</v>
      </c>
      <c r="E30" s="34">
        <v>53</v>
      </c>
      <c r="F30" s="27" t="s">
        <v>18</v>
      </c>
      <c r="G30" s="26">
        <v>1.25</v>
      </c>
      <c r="H30" s="27"/>
      <c r="I30" s="26"/>
      <c r="J30" s="25"/>
      <c r="K30" s="42"/>
      <c r="L30" s="43"/>
      <c r="M30" s="44"/>
      <c r="N30" s="32" t="s">
        <v>19</v>
      </c>
      <c r="O30" s="4">
        <f t="shared" si="1"/>
        <v>66.25</v>
      </c>
      <c r="P30" s="33" t="s">
        <v>27</v>
      </c>
      <c r="Q30" s="12"/>
      <c r="R30" s="12"/>
      <c r="S30" s="3"/>
    </row>
    <row r="31" spans="1:19" s="11" customFormat="1" ht="15.75" hidden="1" customHeight="1" x14ac:dyDescent="0.25">
      <c r="A31" s="16"/>
      <c r="B31" s="41"/>
      <c r="C31" s="24">
        <v>1</v>
      </c>
      <c r="D31" s="25" t="s">
        <v>18</v>
      </c>
      <c r="E31" s="34">
        <v>83</v>
      </c>
      <c r="F31" s="27" t="s">
        <v>18</v>
      </c>
      <c r="G31" s="26">
        <v>0.75</v>
      </c>
      <c r="H31" s="27"/>
      <c r="I31" s="26"/>
      <c r="J31" s="25"/>
      <c r="K31" s="42"/>
      <c r="L31" s="43"/>
      <c r="M31" s="44"/>
      <c r="N31" s="32" t="s">
        <v>19</v>
      </c>
      <c r="O31" s="36">
        <f t="shared" si="1"/>
        <v>62.25</v>
      </c>
      <c r="P31" s="33" t="s">
        <v>27</v>
      </c>
      <c r="Q31" s="12"/>
      <c r="R31" s="12"/>
      <c r="S31" s="3"/>
    </row>
    <row r="32" spans="1:19" s="11" customFormat="1" ht="15.75" hidden="1" x14ac:dyDescent="0.25">
      <c r="A32" s="16"/>
      <c r="B32" s="41"/>
      <c r="C32" s="12"/>
      <c r="D32" s="2"/>
      <c r="E32" s="12"/>
      <c r="F32" s="2"/>
      <c r="G32" s="14"/>
      <c r="H32" s="2"/>
      <c r="I32" s="14"/>
      <c r="J32" s="2"/>
      <c r="K32" s="2"/>
      <c r="L32" s="2"/>
      <c r="M32" s="2"/>
      <c r="N32" s="6" t="s">
        <v>19</v>
      </c>
      <c r="O32" s="8">
        <f>SUM(O21:O31)</f>
        <v>683.67000000000007</v>
      </c>
      <c r="P32" s="40" t="s">
        <v>27</v>
      </c>
      <c r="Q32" s="12"/>
      <c r="R32" s="12"/>
      <c r="S32" s="3"/>
    </row>
    <row r="33" spans="1:19" s="11" customFormat="1" x14ac:dyDescent="0.25">
      <c r="A33" s="16"/>
      <c r="B33" s="5"/>
      <c r="C33" s="12"/>
      <c r="D33" s="2"/>
      <c r="E33" s="12"/>
      <c r="F33" s="2"/>
      <c r="G33" s="14"/>
      <c r="H33" s="2"/>
      <c r="I33" s="14"/>
      <c r="J33" s="2"/>
      <c r="K33" s="2"/>
      <c r="L33" s="2"/>
      <c r="M33" s="2"/>
      <c r="N33" s="12"/>
      <c r="O33" s="8">
        <v>108</v>
      </c>
      <c r="P33" s="4">
        <v>9416.2800000000007</v>
      </c>
      <c r="Q33" s="12" t="s">
        <v>28</v>
      </c>
      <c r="R33" s="12" t="s">
        <v>25</v>
      </c>
      <c r="S33" s="3">
        <f>O33*P33/100</f>
        <v>10169.582400000001</v>
      </c>
    </row>
    <row r="34" spans="1:19" s="11" customFormat="1" ht="30" customHeight="1" x14ac:dyDescent="0.25">
      <c r="A34" s="16">
        <v>3</v>
      </c>
      <c r="B34" s="159" t="s">
        <v>36</v>
      </c>
      <c r="C34" s="159"/>
      <c r="D34" s="159"/>
      <c r="E34" s="159"/>
      <c r="F34" s="159"/>
      <c r="G34" s="159"/>
      <c r="H34" s="159"/>
      <c r="I34" s="159"/>
      <c r="J34" s="159"/>
      <c r="K34" s="159"/>
      <c r="L34" s="159"/>
      <c r="M34" s="159"/>
      <c r="N34" s="159"/>
      <c r="O34" s="8"/>
      <c r="P34" s="4"/>
      <c r="Q34" s="12"/>
      <c r="R34" s="12"/>
      <c r="S34" s="7"/>
    </row>
    <row r="35" spans="1:19" s="11" customFormat="1" x14ac:dyDescent="0.25">
      <c r="A35" s="16"/>
      <c r="B35" s="5"/>
      <c r="C35" s="12"/>
      <c r="D35" s="2"/>
      <c r="F35" s="2"/>
      <c r="G35" s="6"/>
      <c r="H35" s="12"/>
      <c r="I35" s="12"/>
      <c r="J35" s="2"/>
      <c r="K35" s="2"/>
      <c r="L35" s="2"/>
      <c r="M35" s="2"/>
      <c r="N35" s="12"/>
      <c r="O35" s="9">
        <v>420</v>
      </c>
      <c r="P35" s="4">
        <v>11948.36</v>
      </c>
      <c r="Q35" s="12" t="s">
        <v>28</v>
      </c>
      <c r="R35" s="12" t="s">
        <v>25</v>
      </c>
      <c r="S35" s="7">
        <f>O35*P35/100</f>
        <v>50183.112000000001</v>
      </c>
    </row>
    <row r="36" spans="1:19" s="11" customFormat="1" ht="19.5" customHeight="1" x14ac:dyDescent="0.25">
      <c r="A36" s="16">
        <v>4</v>
      </c>
      <c r="B36" s="159" t="s">
        <v>42</v>
      </c>
      <c r="C36" s="159"/>
      <c r="D36" s="159"/>
      <c r="E36" s="159"/>
      <c r="F36" s="159"/>
      <c r="G36" s="159"/>
      <c r="H36" s="159"/>
      <c r="I36" s="159"/>
      <c r="J36" s="159"/>
      <c r="K36" s="159"/>
      <c r="L36" s="159"/>
      <c r="M36" s="159"/>
      <c r="N36" s="159"/>
      <c r="O36" s="8"/>
      <c r="P36" s="4"/>
      <c r="Q36" s="12"/>
      <c r="R36" s="12"/>
      <c r="S36" s="7"/>
    </row>
    <row r="37" spans="1:19" s="11" customFormat="1" ht="14.25" customHeight="1" x14ac:dyDescent="0.25">
      <c r="A37" s="16"/>
      <c r="B37" s="5"/>
      <c r="C37" s="12"/>
      <c r="D37" s="2"/>
      <c r="F37" s="2"/>
      <c r="G37" s="6"/>
      <c r="H37" s="12"/>
      <c r="I37" s="12"/>
      <c r="J37" s="2"/>
      <c r="K37" s="2"/>
      <c r="L37" s="2"/>
      <c r="M37" s="2"/>
      <c r="N37" s="12"/>
      <c r="O37" s="9">
        <v>328</v>
      </c>
      <c r="P37" s="4">
        <v>2206.6</v>
      </c>
      <c r="Q37" s="12" t="s">
        <v>34</v>
      </c>
      <c r="R37" s="12" t="s">
        <v>25</v>
      </c>
      <c r="S37" s="7">
        <f>O37*P37/100</f>
        <v>7237.6479999999992</v>
      </c>
    </row>
    <row r="38" spans="1:19" s="11" customFormat="1" ht="18" customHeight="1" x14ac:dyDescent="0.25">
      <c r="A38" s="16">
        <v>5</v>
      </c>
      <c r="B38" s="159" t="s">
        <v>133</v>
      </c>
      <c r="C38" s="159"/>
      <c r="D38" s="159"/>
      <c r="E38" s="159"/>
      <c r="F38" s="159"/>
      <c r="G38" s="159"/>
      <c r="H38" s="159"/>
      <c r="I38" s="159"/>
      <c r="J38" s="159"/>
      <c r="K38" s="159"/>
      <c r="L38" s="159"/>
      <c r="M38" s="159"/>
      <c r="N38" s="159"/>
      <c r="O38" s="9"/>
      <c r="P38" s="4"/>
      <c r="Q38" s="12"/>
      <c r="R38" s="12"/>
      <c r="S38" s="7"/>
    </row>
    <row r="39" spans="1:19" s="11" customFormat="1" ht="17.25" hidden="1" customHeight="1" x14ac:dyDescent="0.25">
      <c r="A39" s="16"/>
      <c r="B39" s="5"/>
      <c r="C39" s="12"/>
      <c r="D39" s="2"/>
      <c r="F39" s="2"/>
      <c r="G39" s="6"/>
      <c r="H39" s="12"/>
      <c r="I39" s="12"/>
      <c r="J39" s="2"/>
      <c r="K39" s="2"/>
      <c r="L39" s="2"/>
      <c r="M39" s="2"/>
      <c r="N39" s="12"/>
      <c r="O39" s="9">
        <v>328</v>
      </c>
      <c r="P39" s="4">
        <v>2197.52</v>
      </c>
      <c r="Q39" s="12" t="s">
        <v>34</v>
      </c>
      <c r="R39" s="12" t="s">
        <v>25</v>
      </c>
      <c r="S39" s="7">
        <f>O39*P39/100</f>
        <v>7207.8655999999992</v>
      </c>
    </row>
    <row r="40" spans="1:19" s="11" customFormat="1" ht="17.25" hidden="1" customHeight="1" x14ac:dyDescent="0.25">
      <c r="A40" s="16"/>
      <c r="B40" s="5"/>
      <c r="C40" s="24">
        <v>1</v>
      </c>
      <c r="D40" s="25" t="s">
        <v>18</v>
      </c>
      <c r="E40" s="34">
        <v>5</v>
      </c>
      <c r="F40" s="27" t="s">
        <v>18</v>
      </c>
      <c r="G40" s="26">
        <v>2</v>
      </c>
      <c r="H40" s="25" t="s">
        <v>18</v>
      </c>
      <c r="I40" s="29">
        <v>0.25</v>
      </c>
      <c r="J40" s="25"/>
      <c r="K40" s="30"/>
      <c r="M40" s="31">
        <f>I40*G40*E40*C40</f>
        <v>2.5</v>
      </c>
      <c r="N40" s="32" t="s">
        <v>19</v>
      </c>
      <c r="O40" s="4">
        <f>C40*E40*G40*I40</f>
        <v>2.5</v>
      </c>
      <c r="P40" s="33" t="s">
        <v>27</v>
      </c>
      <c r="Q40" s="12"/>
      <c r="R40" s="12"/>
      <c r="S40" s="46"/>
    </row>
    <row r="41" spans="1:19" s="11" customFormat="1" ht="17.25" hidden="1" customHeight="1" x14ac:dyDescent="0.25">
      <c r="A41" s="16"/>
      <c r="B41" s="5"/>
      <c r="C41" s="24">
        <v>1</v>
      </c>
      <c r="D41" s="25" t="s">
        <v>18</v>
      </c>
      <c r="E41" s="26">
        <v>5.5</v>
      </c>
      <c r="F41" s="27" t="s">
        <v>18</v>
      </c>
      <c r="G41" s="26">
        <v>2</v>
      </c>
      <c r="H41" s="25" t="s">
        <v>18</v>
      </c>
      <c r="I41" s="29">
        <v>0.25</v>
      </c>
      <c r="J41" s="25"/>
      <c r="K41" s="30"/>
      <c r="M41" s="31">
        <f>I41*G41*E41*C41</f>
        <v>2.75</v>
      </c>
      <c r="N41" s="32" t="s">
        <v>19</v>
      </c>
      <c r="O41" s="4">
        <f>C41*E41*G41*I41</f>
        <v>2.75</v>
      </c>
      <c r="P41" s="33" t="s">
        <v>27</v>
      </c>
      <c r="Q41" s="12"/>
      <c r="R41" s="12"/>
      <c r="S41" s="46"/>
    </row>
    <row r="42" spans="1:19" s="11" customFormat="1" ht="17.25" hidden="1" customHeight="1" x14ac:dyDescent="0.25">
      <c r="A42" s="16"/>
      <c r="B42" s="5"/>
      <c r="C42" s="24">
        <v>2</v>
      </c>
      <c r="D42" s="25" t="s">
        <v>18</v>
      </c>
      <c r="E42" s="34">
        <v>13</v>
      </c>
      <c r="F42" s="27" t="s">
        <v>18</v>
      </c>
      <c r="G42" s="26">
        <v>1.5</v>
      </c>
      <c r="H42" s="25" t="s">
        <v>18</v>
      </c>
      <c r="I42" s="29">
        <v>0.25</v>
      </c>
      <c r="J42" s="25"/>
      <c r="K42" s="30"/>
      <c r="M42" s="31">
        <f>I42*G42*E42*C42</f>
        <v>9.75</v>
      </c>
      <c r="N42" s="32" t="s">
        <v>19</v>
      </c>
      <c r="O42" s="4">
        <f>C42*E42*G42*I42</f>
        <v>9.75</v>
      </c>
      <c r="P42" s="33" t="s">
        <v>27</v>
      </c>
      <c r="Q42" s="12"/>
      <c r="R42" s="12"/>
      <c r="S42" s="46"/>
    </row>
    <row r="43" spans="1:19" s="11" customFormat="1" ht="17.25" hidden="1" customHeight="1" x14ac:dyDescent="0.25">
      <c r="A43" s="16"/>
      <c r="B43" s="5"/>
      <c r="C43" s="24">
        <v>2</v>
      </c>
      <c r="D43" s="25" t="s">
        <v>18</v>
      </c>
      <c r="E43" s="26">
        <v>20.75</v>
      </c>
      <c r="F43" s="27" t="s">
        <v>18</v>
      </c>
      <c r="G43" s="26">
        <v>1.5</v>
      </c>
      <c r="H43" s="25" t="s">
        <v>18</v>
      </c>
      <c r="I43" s="29">
        <v>0.25</v>
      </c>
      <c r="J43" s="25"/>
      <c r="K43" s="30"/>
      <c r="M43" s="31">
        <f>I43*G43*E43*C43</f>
        <v>15.5625</v>
      </c>
      <c r="N43" s="32" t="s">
        <v>19</v>
      </c>
      <c r="O43" s="4">
        <f>C43*E43*G43*I43</f>
        <v>15.5625</v>
      </c>
      <c r="P43" s="33" t="s">
        <v>27</v>
      </c>
      <c r="Q43" s="12"/>
      <c r="R43" s="12"/>
      <c r="S43" s="46"/>
    </row>
    <row r="44" spans="1:19" s="11" customFormat="1" ht="17.25" hidden="1" customHeight="1" x14ac:dyDescent="0.25">
      <c r="A44" s="16"/>
      <c r="B44" s="5"/>
      <c r="C44" s="24">
        <v>1</v>
      </c>
      <c r="D44" s="25" t="s">
        <v>18</v>
      </c>
      <c r="E44" s="34">
        <v>16</v>
      </c>
      <c r="F44" s="27" t="s">
        <v>18</v>
      </c>
      <c r="G44" s="26">
        <v>4</v>
      </c>
      <c r="H44" s="25" t="s">
        <v>18</v>
      </c>
      <c r="I44" s="29">
        <v>0.25</v>
      </c>
      <c r="J44" s="25"/>
      <c r="K44" s="30"/>
      <c r="M44" s="31">
        <f>I44*G44*E44*C44</f>
        <v>16</v>
      </c>
      <c r="N44" s="32" t="s">
        <v>19</v>
      </c>
      <c r="O44" s="36">
        <f>C44*E44*G44*I44</f>
        <v>16</v>
      </c>
      <c r="P44" s="33" t="s">
        <v>27</v>
      </c>
      <c r="Q44" s="12"/>
      <c r="R44" s="12"/>
      <c r="S44" s="46"/>
    </row>
    <row r="45" spans="1:19" s="11" customFormat="1" ht="15.75" hidden="1" x14ac:dyDescent="0.25">
      <c r="A45" s="16"/>
      <c r="B45" s="5"/>
      <c r="C45" s="12"/>
      <c r="D45" s="2"/>
      <c r="F45" s="2"/>
      <c r="G45" s="6"/>
      <c r="H45" s="12"/>
      <c r="I45" s="12"/>
      <c r="J45" s="2"/>
      <c r="K45" s="2"/>
      <c r="L45" s="2"/>
      <c r="M45" s="2"/>
      <c r="N45" s="12"/>
      <c r="O45" s="4">
        <f>SUM(O39:O44)</f>
        <v>374.5625</v>
      </c>
      <c r="P45" s="33" t="s">
        <v>27</v>
      </c>
      <c r="Q45" s="12"/>
      <c r="R45" s="12"/>
      <c r="S45" s="46"/>
    </row>
    <row r="46" spans="1:19" s="11" customFormat="1" x14ac:dyDescent="0.25">
      <c r="A46" s="16"/>
      <c r="B46" s="5"/>
      <c r="C46" s="12"/>
      <c r="D46" s="2"/>
      <c r="F46" s="2"/>
      <c r="G46" s="6"/>
      <c r="H46" s="12"/>
      <c r="I46" s="12"/>
      <c r="J46" s="2"/>
      <c r="K46" s="2"/>
      <c r="L46" s="2"/>
      <c r="M46" s="2"/>
      <c r="N46" s="12"/>
      <c r="O46" s="9">
        <v>328</v>
      </c>
      <c r="P46" s="4">
        <v>2197.52</v>
      </c>
      <c r="Q46" s="12" t="s">
        <v>34</v>
      </c>
      <c r="R46" s="12" t="s">
        <v>25</v>
      </c>
      <c r="S46" s="7">
        <f>O46*P46/100</f>
        <v>7207.8655999999992</v>
      </c>
    </row>
    <row r="47" spans="1:19" s="11" customFormat="1" ht="47.25" customHeight="1" x14ac:dyDescent="0.25">
      <c r="A47" s="16">
        <v>6</v>
      </c>
      <c r="B47" s="159" t="s">
        <v>38</v>
      </c>
      <c r="C47" s="159"/>
      <c r="D47" s="159"/>
      <c r="E47" s="159"/>
      <c r="F47" s="159"/>
      <c r="G47" s="159"/>
      <c r="H47" s="159"/>
      <c r="I47" s="159"/>
      <c r="J47" s="159"/>
      <c r="K47" s="159"/>
      <c r="L47" s="159"/>
      <c r="M47" s="159"/>
      <c r="N47" s="159"/>
      <c r="O47" s="8"/>
      <c r="P47" s="4"/>
      <c r="Q47" s="12"/>
      <c r="R47" s="12"/>
      <c r="S47" s="7"/>
    </row>
    <row r="48" spans="1:19" s="11" customFormat="1" x14ac:dyDescent="0.25">
      <c r="A48" s="16"/>
      <c r="B48" s="5"/>
      <c r="C48" s="12"/>
      <c r="D48" s="2"/>
      <c r="F48" s="2"/>
      <c r="G48" s="6"/>
      <c r="H48" s="12"/>
      <c r="I48" s="12"/>
      <c r="J48" s="2"/>
      <c r="K48" s="2"/>
      <c r="L48" s="2"/>
      <c r="M48" s="2"/>
      <c r="N48" s="12"/>
      <c r="O48" s="9">
        <v>27680</v>
      </c>
      <c r="P48" s="4">
        <v>3630</v>
      </c>
      <c r="Q48" s="12" t="s">
        <v>24</v>
      </c>
      <c r="R48" s="12" t="s">
        <v>25</v>
      </c>
      <c r="S48" s="7">
        <f>O48*P48/1000</f>
        <v>100478.39999999999</v>
      </c>
    </row>
    <row r="49" spans="1:19" s="11" customFormat="1" ht="30" customHeight="1" x14ac:dyDescent="0.25">
      <c r="A49" s="16">
        <v>7</v>
      </c>
      <c r="B49" s="159" t="s">
        <v>134</v>
      </c>
      <c r="C49" s="159"/>
      <c r="D49" s="159"/>
      <c r="E49" s="159"/>
      <c r="F49" s="159"/>
      <c r="G49" s="159"/>
      <c r="H49" s="159"/>
      <c r="I49" s="159"/>
      <c r="J49" s="159"/>
      <c r="K49" s="159"/>
      <c r="L49" s="159"/>
      <c r="M49" s="159"/>
      <c r="N49" s="159"/>
      <c r="O49" s="9"/>
      <c r="P49" s="4"/>
      <c r="Q49" s="12"/>
      <c r="R49" s="12"/>
      <c r="S49" s="7"/>
    </row>
    <row r="50" spans="1:19" s="11" customFormat="1" ht="12.75" customHeight="1" x14ac:dyDescent="0.25">
      <c r="A50" s="16"/>
      <c r="B50" s="5"/>
      <c r="C50" s="12"/>
      <c r="D50" s="2"/>
      <c r="F50" s="2"/>
      <c r="G50" s="6"/>
      <c r="H50" s="12"/>
      <c r="I50" s="12"/>
      <c r="J50" s="2"/>
      <c r="K50" s="2"/>
      <c r="L50" s="2"/>
      <c r="M50" s="2"/>
      <c r="N50" s="12"/>
      <c r="O50" s="9">
        <v>27680</v>
      </c>
      <c r="P50" s="4">
        <v>187.55</v>
      </c>
      <c r="Q50" s="12" t="s">
        <v>24</v>
      </c>
      <c r="R50" s="12" t="s">
        <v>25</v>
      </c>
      <c r="S50" s="7">
        <v>5191</v>
      </c>
    </row>
    <row r="51" spans="1:19" s="11" customFormat="1" ht="30.75" customHeight="1" x14ac:dyDescent="0.25">
      <c r="A51" s="16">
        <v>8</v>
      </c>
      <c r="B51" s="159" t="s">
        <v>40</v>
      </c>
      <c r="C51" s="159"/>
      <c r="D51" s="159"/>
      <c r="E51" s="159"/>
      <c r="F51" s="159"/>
      <c r="G51" s="159"/>
      <c r="H51" s="159"/>
      <c r="I51" s="159"/>
      <c r="J51" s="159"/>
      <c r="K51" s="159"/>
      <c r="L51" s="159"/>
      <c r="M51" s="159"/>
      <c r="N51" s="159"/>
      <c r="O51" s="8"/>
      <c r="P51" s="4"/>
      <c r="Q51" s="12"/>
      <c r="R51" s="12"/>
      <c r="S51" s="7"/>
    </row>
    <row r="52" spans="1:19" s="11" customFormat="1" x14ac:dyDescent="0.25">
      <c r="A52" s="16"/>
      <c r="B52" s="5"/>
      <c r="C52" s="12"/>
      <c r="D52" s="2"/>
      <c r="F52" s="2"/>
      <c r="G52" s="6"/>
      <c r="H52" s="12"/>
      <c r="I52" s="12"/>
      <c r="J52" s="2"/>
      <c r="K52" s="2"/>
      <c r="L52" s="2"/>
      <c r="M52" s="2"/>
      <c r="N52" s="12"/>
      <c r="O52" s="9">
        <v>9227</v>
      </c>
      <c r="P52" s="4">
        <v>1141.25</v>
      </c>
      <c r="Q52" s="12" t="s">
        <v>28</v>
      </c>
      <c r="R52" s="12" t="s">
        <v>25</v>
      </c>
      <c r="S52" s="7">
        <f>O52*P52/100</f>
        <v>105303.1375</v>
      </c>
    </row>
    <row r="53" spans="1:19" s="11" customFormat="1" x14ac:dyDescent="0.25">
      <c r="A53" s="16">
        <v>9</v>
      </c>
      <c r="B53" s="159" t="s">
        <v>39</v>
      </c>
      <c r="C53" s="159"/>
      <c r="D53" s="159"/>
      <c r="E53" s="159"/>
      <c r="F53" s="159"/>
      <c r="G53" s="159"/>
      <c r="H53" s="159"/>
      <c r="I53" s="159"/>
      <c r="J53" s="159"/>
      <c r="K53" s="159"/>
      <c r="L53" s="159"/>
      <c r="M53" s="159"/>
      <c r="N53" s="159"/>
      <c r="O53" s="8"/>
      <c r="P53" s="4"/>
      <c r="Q53" s="12"/>
      <c r="R53" s="12"/>
      <c r="S53" s="7"/>
    </row>
    <row r="54" spans="1:19" s="11" customFormat="1" x14ac:dyDescent="0.25">
      <c r="A54" s="16"/>
      <c r="B54" s="5"/>
      <c r="C54" s="12"/>
      <c r="D54" s="2"/>
      <c r="F54" s="2"/>
      <c r="G54" s="6"/>
      <c r="H54" s="12"/>
      <c r="I54" s="12"/>
      <c r="J54" s="2"/>
      <c r="K54" s="2"/>
      <c r="L54" s="2"/>
      <c r="M54" s="2"/>
      <c r="N54" s="12"/>
      <c r="O54" s="9">
        <v>36907</v>
      </c>
      <c r="P54" s="4">
        <v>579.41</v>
      </c>
      <c r="Q54" s="12" t="s">
        <v>28</v>
      </c>
      <c r="R54" s="12" t="s">
        <v>25</v>
      </c>
      <c r="S54" s="7">
        <f>O54*P54/100</f>
        <v>213842.84869999997</v>
      </c>
    </row>
    <row r="55" spans="1:19" s="11" customFormat="1" ht="15" customHeight="1" x14ac:dyDescent="0.25">
      <c r="A55" s="16">
        <v>10</v>
      </c>
      <c r="B55" s="190" t="s">
        <v>135</v>
      </c>
      <c r="C55" s="190"/>
      <c r="D55" s="190"/>
      <c r="E55" s="190"/>
      <c r="F55" s="190"/>
      <c r="G55" s="190"/>
      <c r="H55" s="190"/>
      <c r="I55" s="190"/>
      <c r="J55" s="190"/>
      <c r="K55" s="190"/>
      <c r="L55" s="190"/>
      <c r="M55" s="190"/>
      <c r="N55" s="190"/>
      <c r="O55" s="9"/>
      <c r="P55" s="4"/>
      <c r="Q55" s="12"/>
      <c r="R55" s="12"/>
      <c r="S55" s="7"/>
    </row>
    <row r="56" spans="1:19" s="11" customFormat="1" ht="12.75" customHeight="1" x14ac:dyDescent="0.25">
      <c r="A56" s="16"/>
      <c r="B56" s="190"/>
      <c r="C56" s="190"/>
      <c r="D56" s="190"/>
      <c r="E56" s="190"/>
      <c r="F56" s="190"/>
      <c r="G56" s="190"/>
      <c r="H56" s="190"/>
      <c r="I56" s="190"/>
      <c r="J56" s="190"/>
      <c r="K56" s="190"/>
      <c r="L56" s="190"/>
      <c r="M56" s="190"/>
      <c r="N56" s="190"/>
      <c r="O56" s="9">
        <v>6090</v>
      </c>
      <c r="P56" s="4">
        <v>8122.95</v>
      </c>
      <c r="Q56" s="12" t="s">
        <v>28</v>
      </c>
      <c r="R56" s="12" t="s">
        <v>25</v>
      </c>
      <c r="S56" s="7">
        <v>494688</v>
      </c>
    </row>
    <row r="57" spans="1:19" s="11" customFormat="1" x14ac:dyDescent="0.25">
      <c r="A57" s="16">
        <v>11</v>
      </c>
      <c r="B57" s="190" t="s">
        <v>153</v>
      </c>
      <c r="C57" s="190"/>
      <c r="D57" s="190"/>
      <c r="E57" s="190"/>
      <c r="F57" s="190"/>
      <c r="G57" s="190"/>
      <c r="H57" s="190"/>
      <c r="I57" s="190"/>
      <c r="J57" s="190"/>
      <c r="K57" s="190"/>
      <c r="L57" s="190"/>
      <c r="M57" s="190"/>
      <c r="N57" s="190"/>
      <c r="O57" s="9"/>
      <c r="P57" s="4"/>
      <c r="Q57" s="12"/>
      <c r="R57" s="12"/>
      <c r="S57" s="7"/>
    </row>
    <row r="58" spans="1:19" s="11" customFormat="1" x14ac:dyDescent="0.25">
      <c r="A58" s="16"/>
      <c r="B58" s="190"/>
      <c r="C58" s="190"/>
      <c r="D58" s="190"/>
      <c r="E58" s="190"/>
      <c r="F58" s="190"/>
      <c r="G58" s="190"/>
      <c r="H58" s="190"/>
      <c r="I58" s="190"/>
      <c r="J58" s="190"/>
      <c r="K58" s="190"/>
      <c r="L58" s="190"/>
      <c r="M58" s="190"/>
      <c r="N58" s="190"/>
      <c r="O58" s="9">
        <v>12402</v>
      </c>
      <c r="P58" s="4">
        <v>2500</v>
      </c>
      <c r="Q58" s="12" t="s">
        <v>34</v>
      </c>
      <c r="R58" s="12" t="s">
        <v>25</v>
      </c>
      <c r="S58" s="7">
        <v>310050</v>
      </c>
    </row>
    <row r="59" spans="1:19" s="11" customFormat="1" ht="78.75" customHeight="1" x14ac:dyDescent="0.25">
      <c r="A59" s="16">
        <v>12</v>
      </c>
      <c r="B59" s="159" t="s">
        <v>136</v>
      </c>
      <c r="C59" s="159"/>
      <c r="D59" s="159"/>
      <c r="E59" s="159"/>
      <c r="F59" s="159"/>
      <c r="G59" s="159"/>
      <c r="H59" s="159"/>
      <c r="I59" s="159"/>
      <c r="J59" s="159"/>
      <c r="K59" s="159"/>
      <c r="L59" s="159"/>
      <c r="M59" s="159"/>
      <c r="N59" s="159"/>
      <c r="O59" s="8"/>
      <c r="P59" s="4"/>
      <c r="Q59" s="12"/>
      <c r="R59" s="12"/>
      <c r="S59" s="7"/>
    </row>
    <row r="60" spans="1:19" s="11" customFormat="1" x14ac:dyDescent="0.25">
      <c r="A60" s="16"/>
      <c r="B60" s="5"/>
      <c r="C60" s="12"/>
      <c r="D60" s="2"/>
      <c r="F60" s="2"/>
      <c r="G60" s="6"/>
      <c r="H60" s="12"/>
      <c r="I60" s="12"/>
      <c r="J60" s="2"/>
      <c r="K60" s="2"/>
      <c r="L60" s="2"/>
      <c r="M60" s="2"/>
      <c r="N60" s="12"/>
      <c r="O60" s="9">
        <v>12402</v>
      </c>
      <c r="P60" s="4">
        <v>199.77</v>
      </c>
      <c r="Q60" s="12" t="s">
        <v>34</v>
      </c>
      <c r="R60" s="12" t="s">
        <v>25</v>
      </c>
      <c r="S60" s="7">
        <v>2477548</v>
      </c>
    </row>
    <row r="61" spans="1:19" s="11" customFormat="1" ht="31.5" customHeight="1" x14ac:dyDescent="0.25">
      <c r="A61" s="16">
        <v>13</v>
      </c>
      <c r="B61" s="159" t="s">
        <v>137</v>
      </c>
      <c r="C61" s="159"/>
      <c r="D61" s="159"/>
      <c r="E61" s="159"/>
      <c r="F61" s="159"/>
      <c r="G61" s="159"/>
      <c r="H61" s="159"/>
      <c r="I61" s="159"/>
      <c r="J61" s="159"/>
      <c r="K61" s="159"/>
      <c r="L61" s="159"/>
      <c r="M61" s="159"/>
      <c r="N61" s="159"/>
      <c r="O61" s="8"/>
      <c r="P61" s="4"/>
      <c r="Q61" s="12"/>
      <c r="R61" s="12"/>
      <c r="S61" s="7"/>
    </row>
    <row r="62" spans="1:19" s="11" customFormat="1" x14ac:dyDescent="0.25">
      <c r="A62" s="16"/>
      <c r="B62" s="5"/>
      <c r="C62" s="12"/>
      <c r="D62" s="2"/>
      <c r="F62" s="2"/>
      <c r="G62" s="6"/>
      <c r="H62" s="12"/>
      <c r="I62" s="12"/>
      <c r="J62" s="2"/>
      <c r="K62" s="2"/>
      <c r="L62" s="2"/>
      <c r="M62" s="2"/>
      <c r="N62" s="12"/>
      <c r="O62" s="9">
        <v>3855</v>
      </c>
      <c r="P62" s="4">
        <v>3275.5</v>
      </c>
      <c r="Q62" s="12" t="s">
        <v>34</v>
      </c>
      <c r="R62" s="12" t="s">
        <v>25</v>
      </c>
      <c r="S62" s="7">
        <f>P62*O62/100</f>
        <v>126270.52499999999</v>
      </c>
    </row>
    <row r="63" spans="1:19" s="11" customFormat="1" ht="75.75" customHeight="1" x14ac:dyDescent="0.25">
      <c r="A63" s="16">
        <v>14</v>
      </c>
      <c r="B63" s="159" t="s">
        <v>61</v>
      </c>
      <c r="C63" s="159"/>
      <c r="D63" s="159"/>
      <c r="E63" s="159"/>
      <c r="F63" s="159"/>
      <c r="G63" s="159"/>
      <c r="H63" s="159"/>
      <c r="I63" s="159"/>
      <c r="J63" s="159"/>
      <c r="K63" s="159"/>
      <c r="L63" s="159"/>
      <c r="M63" s="159"/>
      <c r="N63" s="159"/>
      <c r="O63" s="8"/>
      <c r="P63" s="4"/>
      <c r="Q63" s="12"/>
      <c r="R63" s="12"/>
      <c r="S63" s="7"/>
    </row>
    <row r="64" spans="1:19" s="11" customFormat="1" x14ac:dyDescent="0.25">
      <c r="A64" s="16"/>
      <c r="B64" s="5"/>
      <c r="C64" s="12"/>
      <c r="D64" s="2"/>
      <c r="F64" s="2"/>
      <c r="G64" s="6"/>
      <c r="H64" s="12"/>
      <c r="I64" s="12"/>
      <c r="J64" s="2"/>
      <c r="K64" s="2"/>
      <c r="L64" s="2"/>
      <c r="M64" s="2"/>
      <c r="N64" s="12"/>
      <c r="O64" s="9">
        <v>250</v>
      </c>
      <c r="P64" s="4">
        <v>194.16</v>
      </c>
      <c r="Q64" s="12" t="s">
        <v>34</v>
      </c>
      <c r="R64" s="12" t="s">
        <v>25</v>
      </c>
      <c r="S64" s="7">
        <f>P64*O64</f>
        <v>48540</v>
      </c>
    </row>
    <row r="65" spans="1:19" s="92" customFormat="1" x14ac:dyDescent="0.25">
      <c r="A65" s="16"/>
      <c r="B65" s="5"/>
      <c r="C65" s="93"/>
      <c r="D65" s="2"/>
      <c r="F65" s="2"/>
      <c r="G65" s="6"/>
      <c r="H65" s="93"/>
      <c r="I65" s="93"/>
      <c r="J65" s="2"/>
      <c r="K65" s="2"/>
      <c r="L65" s="2"/>
      <c r="M65" s="2"/>
      <c r="N65" s="93"/>
      <c r="O65" s="9"/>
      <c r="P65" s="4"/>
      <c r="Q65" s="93"/>
      <c r="R65" s="93"/>
      <c r="S65" s="7"/>
    </row>
    <row r="66" spans="1:19" s="11" customFormat="1" ht="25.5" customHeight="1" x14ac:dyDescent="0.25">
      <c r="A66" s="16">
        <v>15</v>
      </c>
      <c r="B66" s="159" t="s">
        <v>138</v>
      </c>
      <c r="C66" s="159"/>
      <c r="D66" s="159"/>
      <c r="E66" s="159"/>
      <c r="F66" s="159"/>
      <c r="G66" s="159"/>
      <c r="H66" s="159"/>
      <c r="I66" s="159"/>
      <c r="J66" s="159"/>
      <c r="K66" s="159"/>
      <c r="L66" s="159"/>
      <c r="M66" s="159"/>
      <c r="N66" s="159"/>
      <c r="O66" s="8"/>
      <c r="P66" s="4"/>
      <c r="Q66" s="12"/>
      <c r="R66" s="12"/>
      <c r="S66" s="7"/>
    </row>
    <row r="67" spans="1:19" s="11" customFormat="1" x14ac:dyDescent="0.25">
      <c r="A67" s="16"/>
      <c r="B67" s="5"/>
      <c r="C67" s="12"/>
      <c r="D67" s="2"/>
      <c r="F67" s="2"/>
      <c r="G67" s="6"/>
      <c r="H67" s="12"/>
      <c r="I67" s="12"/>
      <c r="J67" s="2"/>
      <c r="K67" s="2"/>
      <c r="L67" s="2"/>
      <c r="M67" s="2"/>
      <c r="N67" s="12"/>
      <c r="O67" s="9">
        <v>7</v>
      </c>
      <c r="P67" s="4">
        <v>298.12</v>
      </c>
      <c r="Q67" s="12" t="s">
        <v>139</v>
      </c>
      <c r="R67" s="12" t="s">
        <v>25</v>
      </c>
      <c r="S67" s="7">
        <f>P67*O67</f>
        <v>2086.84</v>
      </c>
    </row>
    <row r="68" spans="1:19" s="11" customFormat="1" ht="25.5" customHeight="1" x14ac:dyDescent="0.25">
      <c r="A68" s="16">
        <v>16</v>
      </c>
      <c r="B68" s="159" t="s">
        <v>140</v>
      </c>
      <c r="C68" s="159"/>
      <c r="D68" s="159"/>
      <c r="E68" s="159"/>
      <c r="F68" s="159"/>
      <c r="G68" s="159"/>
      <c r="H68" s="159"/>
      <c r="I68" s="159"/>
      <c r="J68" s="159"/>
      <c r="K68" s="159"/>
      <c r="L68" s="159"/>
      <c r="M68" s="159"/>
      <c r="N68" s="159"/>
      <c r="O68" s="8"/>
      <c r="P68" s="4"/>
      <c r="Q68" s="12"/>
      <c r="R68" s="12"/>
      <c r="S68" s="7"/>
    </row>
    <row r="69" spans="1:19" s="11" customFormat="1" x14ac:dyDescent="0.25">
      <c r="A69" s="16"/>
      <c r="B69" s="5"/>
      <c r="C69" s="12"/>
      <c r="D69" s="2"/>
      <c r="F69" s="2"/>
      <c r="G69" s="6"/>
      <c r="H69" s="12"/>
      <c r="I69" s="12"/>
      <c r="J69" s="2"/>
      <c r="K69" s="2"/>
      <c r="L69" s="2"/>
      <c r="M69" s="2"/>
      <c r="N69" s="12"/>
      <c r="O69" s="9">
        <v>1831</v>
      </c>
      <c r="P69" s="4">
        <v>272.25</v>
      </c>
      <c r="Q69" s="12" t="s">
        <v>141</v>
      </c>
      <c r="R69" s="12" t="s">
        <v>25</v>
      </c>
      <c r="S69" s="7">
        <f>P69*O69/100</f>
        <v>4984.8975</v>
      </c>
    </row>
    <row r="70" spans="1:19" s="11" customFormat="1" x14ac:dyDescent="0.25">
      <c r="A70" s="16"/>
      <c r="B70" s="5"/>
      <c r="C70" s="12"/>
      <c r="D70" s="2"/>
      <c r="F70" s="2"/>
      <c r="G70" s="6"/>
      <c r="H70" s="12"/>
      <c r="I70" s="12"/>
      <c r="J70" s="2"/>
      <c r="K70" s="2"/>
      <c r="L70" s="2"/>
      <c r="M70" s="2"/>
      <c r="N70" s="12"/>
      <c r="O70" s="9"/>
      <c r="P70" s="4"/>
      <c r="Q70" s="12" t="s">
        <v>46</v>
      </c>
      <c r="R70" s="12"/>
      <c r="S70" s="76">
        <f>SUM(S19:S69)</f>
        <v>3972018.8272999995</v>
      </c>
    </row>
    <row r="71" spans="1:19" ht="20.25" customHeight="1" x14ac:dyDescent="0.25">
      <c r="A71" s="168" t="s">
        <v>142</v>
      </c>
      <c r="B71" s="168"/>
      <c r="C71" s="168"/>
      <c r="D71" s="168"/>
      <c r="E71" s="168"/>
      <c r="F71" s="168"/>
      <c r="G71" s="168"/>
      <c r="H71" s="168"/>
      <c r="I71" s="168"/>
      <c r="J71" s="168"/>
      <c r="K71" s="168"/>
      <c r="L71" s="168"/>
      <c r="M71" s="168"/>
      <c r="N71" s="168"/>
      <c r="O71" s="168"/>
      <c r="P71" s="115"/>
      <c r="Q71" s="115"/>
      <c r="R71" s="115"/>
      <c r="S71" s="115"/>
    </row>
    <row r="72" spans="1:19" s="116" customFormat="1" x14ac:dyDescent="0.25">
      <c r="A72" s="16"/>
      <c r="B72" s="16"/>
      <c r="C72" s="16"/>
      <c r="D72" s="16"/>
      <c r="E72" s="16"/>
      <c r="F72" s="16"/>
      <c r="G72" s="16"/>
      <c r="H72" s="16"/>
      <c r="I72" s="16"/>
      <c r="J72" s="16"/>
      <c r="K72" s="16"/>
      <c r="L72" s="16"/>
      <c r="M72" s="16"/>
      <c r="N72" s="16"/>
      <c r="O72" s="20"/>
      <c r="P72" s="16"/>
      <c r="Q72" s="16"/>
      <c r="R72" s="21"/>
      <c r="S72" s="21"/>
    </row>
    <row r="73" spans="1:19" s="116" customFormat="1" ht="21.75" customHeight="1" x14ac:dyDescent="0.25">
      <c r="A73" s="16">
        <v>1</v>
      </c>
      <c r="B73" s="150" t="s">
        <v>143</v>
      </c>
      <c r="C73" s="150"/>
      <c r="D73" s="150"/>
      <c r="E73" s="150"/>
      <c r="F73" s="150"/>
      <c r="G73" s="150"/>
      <c r="H73" s="150"/>
      <c r="I73" s="150"/>
      <c r="J73" s="150"/>
      <c r="K73" s="150"/>
      <c r="L73" s="150"/>
      <c r="M73" s="150"/>
      <c r="N73" s="150"/>
      <c r="O73" s="22"/>
      <c r="P73" s="120"/>
      <c r="Q73" s="2"/>
      <c r="R73" s="2"/>
      <c r="S73" s="3"/>
    </row>
    <row r="74" spans="1:19" s="116" customFormat="1" ht="16.5" hidden="1" customHeight="1" x14ac:dyDescent="0.25">
      <c r="A74" s="16"/>
      <c r="B74" s="23"/>
      <c r="C74" s="24">
        <v>2</v>
      </c>
      <c r="D74" s="25" t="s">
        <v>18</v>
      </c>
      <c r="E74" s="26">
        <v>25.75</v>
      </c>
      <c r="F74" s="27" t="s">
        <v>18</v>
      </c>
      <c r="G74" s="28">
        <v>0.375</v>
      </c>
      <c r="H74" s="25" t="s">
        <v>18</v>
      </c>
      <c r="I74" s="29">
        <v>0.25</v>
      </c>
      <c r="J74" s="25"/>
      <c r="K74" s="119"/>
      <c r="M74" s="31">
        <f>I74*G74*E74*C74</f>
        <v>4.828125</v>
      </c>
      <c r="N74" s="32" t="s">
        <v>19</v>
      </c>
      <c r="O74" s="4">
        <v>4.82</v>
      </c>
      <c r="P74" s="33" t="s">
        <v>20</v>
      </c>
      <c r="Q74" s="2"/>
      <c r="R74" s="2"/>
      <c r="S74" s="3"/>
    </row>
    <row r="75" spans="1:19" s="116" customFormat="1" ht="16.5" hidden="1" customHeight="1" x14ac:dyDescent="0.25">
      <c r="A75" s="16"/>
      <c r="B75" s="23"/>
      <c r="C75" s="24">
        <v>1</v>
      </c>
      <c r="D75" s="27" t="s">
        <v>21</v>
      </c>
      <c r="E75" s="34">
        <v>100</v>
      </c>
      <c r="F75" s="27" t="s">
        <v>22</v>
      </c>
      <c r="G75" s="34">
        <v>50</v>
      </c>
      <c r="H75" s="25" t="s">
        <v>23</v>
      </c>
      <c r="I75" s="116">
        <v>0.375</v>
      </c>
      <c r="J75" s="116" t="s">
        <v>18</v>
      </c>
      <c r="K75" s="160">
        <v>0.25</v>
      </c>
      <c r="L75" s="160"/>
      <c r="M75" s="31"/>
      <c r="N75" s="32" t="s">
        <v>19</v>
      </c>
      <c r="O75" s="4">
        <f>(E75+G75)*I75*K75</f>
        <v>14.0625</v>
      </c>
      <c r="P75" s="33" t="s">
        <v>20</v>
      </c>
      <c r="Q75" s="2"/>
      <c r="R75" s="2"/>
      <c r="S75" s="3"/>
    </row>
    <row r="76" spans="1:19" s="116" customFormat="1" ht="16.5" hidden="1" customHeight="1" x14ac:dyDescent="0.25">
      <c r="A76" s="16"/>
      <c r="B76" s="35"/>
      <c r="C76" s="24">
        <v>2</v>
      </c>
      <c r="D76" s="25" t="s">
        <v>18</v>
      </c>
      <c r="E76" s="34">
        <v>41</v>
      </c>
      <c r="F76" s="27" t="s">
        <v>18</v>
      </c>
      <c r="G76" s="28">
        <v>0.375</v>
      </c>
      <c r="H76" s="25" t="s">
        <v>18</v>
      </c>
      <c r="I76" s="29">
        <v>0.25</v>
      </c>
      <c r="J76" s="25"/>
      <c r="K76" s="119"/>
      <c r="M76" s="31">
        <f t="shared" ref="M76:M84" si="2">I76*G76*E76*C76</f>
        <v>7.6875</v>
      </c>
      <c r="N76" s="32" t="s">
        <v>19</v>
      </c>
      <c r="O76" s="4">
        <v>7.68</v>
      </c>
      <c r="P76" s="33" t="s">
        <v>20</v>
      </c>
      <c r="Q76" s="2"/>
      <c r="R76" s="2"/>
      <c r="S76" s="3"/>
    </row>
    <row r="77" spans="1:19" s="116" customFormat="1" ht="16.5" hidden="1" customHeight="1" x14ac:dyDescent="0.25">
      <c r="A77" s="16"/>
      <c r="B77" s="35"/>
      <c r="C77" s="24">
        <v>1</v>
      </c>
      <c r="D77" s="25" t="s">
        <v>18</v>
      </c>
      <c r="E77" s="34">
        <v>50</v>
      </c>
      <c r="F77" s="27" t="s">
        <v>18</v>
      </c>
      <c r="G77" s="28">
        <v>0.375</v>
      </c>
      <c r="H77" s="25" t="s">
        <v>18</v>
      </c>
      <c r="I77" s="29">
        <v>0.25</v>
      </c>
      <c r="J77" s="25"/>
      <c r="K77" s="119"/>
      <c r="M77" s="31">
        <f t="shared" si="2"/>
        <v>4.6875</v>
      </c>
      <c r="N77" s="32" t="s">
        <v>19</v>
      </c>
      <c r="O77" s="4">
        <v>4.68</v>
      </c>
      <c r="P77" s="33" t="s">
        <v>20</v>
      </c>
      <c r="Q77" s="2"/>
      <c r="R77" s="2"/>
      <c r="S77" s="3"/>
    </row>
    <row r="78" spans="1:19" s="116" customFormat="1" ht="16.5" hidden="1" customHeight="1" x14ac:dyDescent="0.25">
      <c r="A78" s="16"/>
      <c r="B78" s="35"/>
      <c r="C78" s="24">
        <v>2</v>
      </c>
      <c r="D78" s="25" t="s">
        <v>18</v>
      </c>
      <c r="E78" s="34">
        <v>85</v>
      </c>
      <c r="F78" s="27" t="s">
        <v>18</v>
      </c>
      <c r="G78" s="28">
        <v>0.375</v>
      </c>
      <c r="H78" s="25" t="s">
        <v>18</v>
      </c>
      <c r="I78" s="29">
        <v>0.25</v>
      </c>
      <c r="J78" s="25"/>
      <c r="K78" s="119"/>
      <c r="M78" s="31">
        <f t="shared" si="2"/>
        <v>15.9375</v>
      </c>
      <c r="N78" s="32" t="s">
        <v>19</v>
      </c>
      <c r="O78" s="4">
        <v>15.93</v>
      </c>
      <c r="P78" s="33" t="s">
        <v>20</v>
      </c>
      <c r="Q78" s="2"/>
      <c r="R78" s="2"/>
      <c r="S78" s="3"/>
    </row>
    <row r="79" spans="1:19" s="116" customFormat="1" ht="16.5" hidden="1" customHeight="1" x14ac:dyDescent="0.25">
      <c r="A79" s="16"/>
      <c r="B79" s="35"/>
      <c r="C79" s="24">
        <v>2</v>
      </c>
      <c r="D79" s="25" t="s">
        <v>18</v>
      </c>
      <c r="E79" s="34">
        <v>49</v>
      </c>
      <c r="F79" s="27" t="s">
        <v>18</v>
      </c>
      <c r="G79" s="28">
        <v>0.375</v>
      </c>
      <c r="H79" s="25" t="s">
        <v>18</v>
      </c>
      <c r="I79" s="29">
        <v>0.5</v>
      </c>
      <c r="J79" s="25"/>
      <c r="K79" s="119"/>
      <c r="M79" s="31">
        <f t="shared" si="2"/>
        <v>18.375</v>
      </c>
      <c r="N79" s="32" t="s">
        <v>19</v>
      </c>
      <c r="O79" s="4">
        <v>18.37</v>
      </c>
      <c r="P79" s="33" t="s">
        <v>20</v>
      </c>
      <c r="Q79" s="2"/>
      <c r="R79" s="2"/>
      <c r="S79" s="3"/>
    </row>
    <row r="80" spans="1:19" s="116" customFormat="1" ht="16.5" hidden="1" customHeight="1" x14ac:dyDescent="0.25">
      <c r="A80" s="16"/>
      <c r="B80" s="35"/>
      <c r="C80" s="24">
        <v>2</v>
      </c>
      <c r="D80" s="25" t="s">
        <v>18</v>
      </c>
      <c r="E80" s="26">
        <v>20.75</v>
      </c>
      <c r="F80" s="27" t="s">
        <v>18</v>
      </c>
      <c r="G80" s="28">
        <v>0.75</v>
      </c>
      <c r="H80" s="25" t="s">
        <v>18</v>
      </c>
      <c r="I80" s="29">
        <v>0.75</v>
      </c>
      <c r="J80" s="25"/>
      <c r="K80" s="119"/>
      <c r="M80" s="31">
        <f t="shared" si="2"/>
        <v>23.34375</v>
      </c>
      <c r="N80" s="32" t="s">
        <v>19</v>
      </c>
      <c r="O80" s="4">
        <f>C80*E80*G80*I80</f>
        <v>23.34375</v>
      </c>
      <c r="P80" s="33" t="s">
        <v>20</v>
      </c>
      <c r="Q80" s="2"/>
      <c r="R80" s="2"/>
      <c r="S80" s="3"/>
    </row>
    <row r="81" spans="1:19" s="116" customFormat="1" ht="16.5" hidden="1" customHeight="1" x14ac:dyDescent="0.25">
      <c r="A81" s="16"/>
      <c r="B81" s="35"/>
      <c r="C81" s="24">
        <v>1</v>
      </c>
      <c r="D81" s="25" t="s">
        <v>18</v>
      </c>
      <c r="E81" s="26">
        <v>17.5</v>
      </c>
      <c r="F81" s="27" t="s">
        <v>18</v>
      </c>
      <c r="G81" s="28">
        <v>0.375</v>
      </c>
      <c r="H81" s="25" t="s">
        <v>18</v>
      </c>
      <c r="I81" s="29">
        <v>0.5</v>
      </c>
      <c r="J81" s="25"/>
      <c r="K81" s="119"/>
      <c r="M81" s="31">
        <f t="shared" si="2"/>
        <v>3.28125</v>
      </c>
      <c r="N81" s="32" t="s">
        <v>19</v>
      </c>
      <c r="O81" s="4">
        <f>C81*E81*G81*I81</f>
        <v>3.28125</v>
      </c>
      <c r="P81" s="33" t="s">
        <v>20</v>
      </c>
      <c r="Q81" s="2"/>
      <c r="R81" s="2"/>
      <c r="S81" s="3"/>
    </row>
    <row r="82" spans="1:19" s="116" customFormat="1" ht="16.5" hidden="1" customHeight="1" x14ac:dyDescent="0.25">
      <c r="A82" s="16"/>
      <c r="B82" s="35"/>
      <c r="C82" s="24">
        <v>1</v>
      </c>
      <c r="D82" s="25" t="s">
        <v>18</v>
      </c>
      <c r="E82" s="26">
        <v>17.5</v>
      </c>
      <c r="F82" s="27" t="s">
        <v>18</v>
      </c>
      <c r="G82" s="28">
        <v>0.375</v>
      </c>
      <c r="H82" s="25" t="s">
        <v>18</v>
      </c>
      <c r="I82" s="29">
        <v>0.75</v>
      </c>
      <c r="J82" s="25"/>
      <c r="K82" s="119"/>
      <c r="M82" s="31">
        <f t="shared" si="2"/>
        <v>4.921875</v>
      </c>
      <c r="N82" s="32" t="s">
        <v>19</v>
      </c>
      <c r="O82" s="4">
        <f>C82*E82*G82*I82</f>
        <v>4.921875</v>
      </c>
      <c r="P82" s="33" t="s">
        <v>20</v>
      </c>
      <c r="Q82" s="2"/>
      <c r="R82" s="2"/>
      <c r="S82" s="3"/>
    </row>
    <row r="83" spans="1:19" s="116" customFormat="1" ht="16.5" hidden="1" customHeight="1" x14ac:dyDescent="0.25">
      <c r="A83" s="16"/>
      <c r="B83" s="35"/>
      <c r="C83" s="24">
        <v>1</v>
      </c>
      <c r="D83" s="25" t="s">
        <v>18</v>
      </c>
      <c r="E83" s="34">
        <v>53</v>
      </c>
      <c r="F83" s="27" t="s">
        <v>18</v>
      </c>
      <c r="G83" s="28">
        <v>0.375</v>
      </c>
      <c r="H83" s="25" t="s">
        <v>18</v>
      </c>
      <c r="I83" s="29">
        <v>0.75</v>
      </c>
      <c r="J83" s="25"/>
      <c r="K83" s="119"/>
      <c r="M83" s="31">
        <f t="shared" si="2"/>
        <v>14.90625</v>
      </c>
      <c r="N83" s="32" t="s">
        <v>19</v>
      </c>
      <c r="O83" s="4">
        <v>14.9</v>
      </c>
      <c r="P83" s="33" t="s">
        <v>20</v>
      </c>
      <c r="Q83" s="2"/>
      <c r="R83" s="2"/>
      <c r="S83" s="3"/>
    </row>
    <row r="84" spans="1:19" s="116" customFormat="1" ht="16.5" hidden="1" customHeight="1" x14ac:dyDescent="0.25">
      <c r="A84" s="16"/>
      <c r="B84" s="35"/>
      <c r="C84" s="24">
        <v>1</v>
      </c>
      <c r="D84" s="25" t="s">
        <v>18</v>
      </c>
      <c r="E84" s="34">
        <v>81</v>
      </c>
      <c r="F84" s="27" t="s">
        <v>18</v>
      </c>
      <c r="G84" s="28">
        <v>0.375</v>
      </c>
      <c r="H84" s="25" t="s">
        <v>18</v>
      </c>
      <c r="I84" s="29">
        <v>0.25</v>
      </c>
      <c r="J84" s="25"/>
      <c r="K84" s="119"/>
      <c r="M84" s="31">
        <f t="shared" si="2"/>
        <v>7.59375</v>
      </c>
      <c r="N84" s="32" t="s">
        <v>19</v>
      </c>
      <c r="O84" s="36">
        <f>C84*E84*G84*I84</f>
        <v>7.59375</v>
      </c>
      <c r="P84" s="33" t="s">
        <v>20</v>
      </c>
      <c r="Q84" s="2"/>
      <c r="R84" s="2"/>
      <c r="S84" s="3"/>
    </row>
    <row r="85" spans="1:19" s="116" customFormat="1" ht="15.75" hidden="1" x14ac:dyDescent="0.25">
      <c r="A85" s="16"/>
      <c r="B85" s="37"/>
      <c r="C85" s="118"/>
      <c r="D85" s="118"/>
      <c r="E85" s="118"/>
      <c r="F85" s="118"/>
      <c r="G85" s="118"/>
      <c r="H85" s="118"/>
      <c r="I85" s="118"/>
      <c r="J85" s="118"/>
      <c r="K85" s="118"/>
      <c r="L85" s="118"/>
      <c r="M85" s="118"/>
      <c r="N85" s="118"/>
      <c r="O85" s="39">
        <v>119.57</v>
      </c>
      <c r="P85" s="40" t="s">
        <v>20</v>
      </c>
      <c r="Q85" s="2"/>
      <c r="R85" s="2"/>
      <c r="S85" s="3"/>
    </row>
    <row r="86" spans="1:19" s="116" customFormat="1" x14ac:dyDescent="0.25">
      <c r="A86" s="16"/>
      <c r="B86" s="5"/>
      <c r="C86" s="120"/>
      <c r="D86" s="2"/>
      <c r="F86" s="2"/>
      <c r="G86" s="6"/>
      <c r="H86" s="120"/>
      <c r="I86" s="120"/>
      <c r="J86" s="2"/>
      <c r="K86" s="2"/>
      <c r="L86" s="2"/>
      <c r="M86" s="2"/>
      <c r="N86" s="120"/>
      <c r="O86" s="9">
        <v>12</v>
      </c>
      <c r="P86" s="4"/>
      <c r="Q86" s="120" t="s">
        <v>118</v>
      </c>
      <c r="R86" s="120" t="s">
        <v>25</v>
      </c>
      <c r="S86" s="77"/>
    </row>
    <row r="87" spans="1:19" s="116" customFormat="1" x14ac:dyDescent="0.25">
      <c r="A87" s="16"/>
      <c r="B87" s="5"/>
      <c r="C87" s="120"/>
      <c r="D87" s="2"/>
      <c r="F87" s="2"/>
      <c r="G87" s="6"/>
      <c r="H87" s="120"/>
      <c r="I87" s="120"/>
      <c r="J87" s="2"/>
      <c r="K87" s="2"/>
      <c r="L87" s="2"/>
      <c r="M87" s="2"/>
      <c r="N87" s="120"/>
      <c r="O87" s="9"/>
      <c r="P87" s="4"/>
      <c r="Q87" s="120"/>
      <c r="R87" s="120"/>
      <c r="S87" s="73"/>
    </row>
    <row r="88" spans="1:19" s="116" customFormat="1" x14ac:dyDescent="0.25">
      <c r="A88" s="16"/>
      <c r="B88" s="5"/>
      <c r="C88" s="120"/>
      <c r="D88" s="2"/>
      <c r="F88" s="2"/>
      <c r="G88" s="6"/>
      <c r="H88" s="120"/>
      <c r="I88" s="120"/>
      <c r="J88" s="2"/>
      <c r="K88" s="2"/>
      <c r="L88" s="2"/>
      <c r="M88" s="2"/>
      <c r="N88" s="120"/>
      <c r="O88" s="9"/>
      <c r="P88" s="4"/>
      <c r="Q88" s="120"/>
      <c r="R88" s="120"/>
      <c r="S88" s="73"/>
    </row>
    <row r="89" spans="1:19" s="116" customFormat="1" x14ac:dyDescent="0.25">
      <c r="A89" s="16"/>
      <c r="B89" s="5"/>
      <c r="C89" s="120"/>
      <c r="D89" s="2"/>
      <c r="F89" s="2"/>
      <c r="G89" s="6"/>
      <c r="H89" s="120"/>
      <c r="I89" s="120"/>
      <c r="J89" s="2"/>
      <c r="K89" s="2"/>
      <c r="L89" s="2"/>
      <c r="M89" s="2"/>
      <c r="N89" s="120"/>
      <c r="O89" s="9"/>
      <c r="P89" s="4"/>
      <c r="Q89" s="120"/>
      <c r="R89" s="120"/>
      <c r="S89" s="73"/>
    </row>
    <row r="90" spans="1:19" s="11" customFormat="1" ht="24" customHeight="1" x14ac:dyDescent="0.25">
      <c r="A90" s="16"/>
      <c r="B90" s="163" t="s">
        <v>47</v>
      </c>
      <c r="C90" s="163"/>
      <c r="D90" s="163"/>
      <c r="E90" s="163"/>
      <c r="F90" s="163"/>
      <c r="G90" s="163"/>
      <c r="H90" s="163"/>
      <c r="I90" s="163"/>
      <c r="J90" s="163"/>
      <c r="K90" s="163"/>
      <c r="L90" s="163"/>
      <c r="M90" s="163"/>
      <c r="N90" s="163"/>
      <c r="O90" s="163"/>
      <c r="P90" s="163"/>
      <c r="Q90" s="163"/>
      <c r="R90" s="163"/>
      <c r="S90" s="163"/>
    </row>
    <row r="91" spans="1:19" s="11" customFormat="1" ht="22.5" customHeight="1" x14ac:dyDescent="0.25">
      <c r="A91" s="16"/>
      <c r="B91" s="164" t="s">
        <v>48</v>
      </c>
      <c r="C91" s="164"/>
      <c r="D91" s="164"/>
      <c r="E91" s="164"/>
      <c r="F91" s="164"/>
      <c r="G91" s="164"/>
      <c r="H91" s="164"/>
      <c r="I91" s="164"/>
      <c r="J91" s="164"/>
      <c r="K91" s="164"/>
      <c r="L91" s="164"/>
      <c r="M91" s="164"/>
      <c r="N91" s="164"/>
      <c r="O91" s="164"/>
      <c r="P91" s="164"/>
      <c r="Q91" s="164"/>
      <c r="R91" s="164"/>
      <c r="S91" s="164"/>
    </row>
    <row r="92" spans="1:19" s="11" customFormat="1" ht="24.75" customHeight="1" x14ac:dyDescent="0.25">
      <c r="A92" s="16"/>
      <c r="B92" s="41" t="s">
        <v>49</v>
      </c>
      <c r="C92" s="12"/>
      <c r="D92" s="2"/>
      <c r="F92" s="2"/>
      <c r="G92" s="6"/>
      <c r="H92" s="12"/>
      <c r="I92" s="12"/>
      <c r="J92" s="2"/>
      <c r="K92" s="2"/>
      <c r="L92" s="2"/>
      <c r="M92" s="2"/>
      <c r="N92" s="12"/>
      <c r="O92" s="9"/>
      <c r="P92" s="4"/>
      <c r="Q92" s="12"/>
      <c r="R92" s="12"/>
      <c r="S92" s="7"/>
    </row>
    <row r="93" spans="1:19" s="11" customFormat="1" x14ac:dyDescent="0.25">
      <c r="A93" s="16"/>
      <c r="B93" s="5"/>
      <c r="C93" s="12"/>
      <c r="D93" s="2"/>
      <c r="F93" s="2"/>
      <c r="G93" s="6"/>
      <c r="H93" s="12"/>
      <c r="I93" s="12"/>
      <c r="J93" s="2"/>
      <c r="K93" s="2"/>
      <c r="L93" s="2"/>
      <c r="M93" s="2"/>
      <c r="N93" s="12"/>
      <c r="O93" s="9"/>
      <c r="P93" s="4"/>
      <c r="Q93" s="12"/>
      <c r="R93" s="12"/>
      <c r="S93" s="7"/>
    </row>
    <row r="94" spans="1:19" s="12" customFormat="1" ht="31.5" customHeight="1" x14ac:dyDescent="0.25">
      <c r="A94" s="16"/>
      <c r="B94" s="48" t="s">
        <v>50</v>
      </c>
      <c r="D94" s="2"/>
      <c r="E94" s="165" t="s">
        <v>51</v>
      </c>
      <c r="F94" s="165"/>
      <c r="G94" s="165"/>
      <c r="H94" s="165"/>
      <c r="I94" s="165"/>
      <c r="J94" s="165"/>
      <c r="K94" s="165"/>
      <c r="L94" s="165"/>
      <c r="M94" s="165"/>
      <c r="N94" s="165"/>
      <c r="O94" s="165"/>
      <c r="P94" s="165"/>
      <c r="Q94" s="165"/>
      <c r="R94" s="165"/>
      <c r="S94" s="165"/>
    </row>
    <row r="95" spans="1:19" s="12" customFormat="1" ht="13.5" customHeight="1" x14ac:dyDescent="0.25">
      <c r="A95" s="16"/>
      <c r="B95" s="48"/>
      <c r="D95" s="2"/>
      <c r="E95" s="55"/>
      <c r="F95" s="55"/>
      <c r="G95" s="55"/>
      <c r="H95" s="55"/>
      <c r="I95" s="55"/>
      <c r="J95" s="55"/>
      <c r="K95" s="55"/>
      <c r="L95" s="55"/>
      <c r="M95" s="55"/>
      <c r="N95" s="55"/>
      <c r="O95" s="55"/>
      <c r="P95" s="55"/>
      <c r="Q95" s="55"/>
      <c r="R95" s="55"/>
      <c r="S95" s="55"/>
    </row>
    <row r="96" spans="1:19" s="12" customFormat="1" ht="13.5" customHeight="1" x14ac:dyDescent="0.25">
      <c r="A96" s="16"/>
      <c r="B96" s="48"/>
      <c r="D96" s="2"/>
      <c r="E96" s="55"/>
      <c r="F96" s="55"/>
      <c r="G96" s="55"/>
      <c r="H96" s="55"/>
      <c r="I96" s="55"/>
      <c r="J96" s="55"/>
      <c r="K96" s="55"/>
      <c r="L96" s="55"/>
      <c r="M96" s="55"/>
      <c r="N96" s="55"/>
      <c r="O96" s="55"/>
      <c r="P96" s="55"/>
      <c r="Q96" s="55"/>
      <c r="R96" s="55"/>
      <c r="S96" s="55"/>
    </row>
    <row r="97" spans="1:19" s="12" customFormat="1" ht="13.5" customHeight="1" x14ac:dyDescent="0.25">
      <c r="A97" s="16"/>
      <c r="B97" s="48"/>
      <c r="D97" s="2"/>
      <c r="E97" s="55"/>
      <c r="F97" s="55"/>
      <c r="G97" s="55"/>
      <c r="H97" s="55"/>
      <c r="I97" s="55"/>
      <c r="J97" s="55"/>
      <c r="K97" s="55"/>
      <c r="L97" s="55"/>
      <c r="M97" s="55"/>
      <c r="N97" s="55"/>
      <c r="O97" s="55"/>
      <c r="P97" s="55"/>
      <c r="Q97" s="55"/>
      <c r="R97" s="55"/>
      <c r="S97" s="55"/>
    </row>
    <row r="98" spans="1:19" x14ac:dyDescent="0.25">
      <c r="B98" s="49" t="s">
        <v>52</v>
      </c>
    </row>
    <row r="100" spans="1:19" x14ac:dyDescent="0.25">
      <c r="B100" s="1"/>
    </row>
  </sheetData>
  <mergeCells count="30">
    <mergeCell ref="E94:S94"/>
    <mergeCell ref="B61:N61"/>
    <mergeCell ref="B63:N63"/>
    <mergeCell ref="B66:N66"/>
    <mergeCell ref="B68:N68"/>
    <mergeCell ref="B90:S90"/>
    <mergeCell ref="B91:S91"/>
    <mergeCell ref="A71:O71"/>
    <mergeCell ref="B73:N73"/>
    <mergeCell ref="K75:L75"/>
    <mergeCell ref="B59:N59"/>
    <mergeCell ref="K8:L8"/>
    <mergeCell ref="B20:N20"/>
    <mergeCell ref="K22:L22"/>
    <mergeCell ref="Q23:S23"/>
    <mergeCell ref="B34:N34"/>
    <mergeCell ref="B36:N36"/>
    <mergeCell ref="B38:N38"/>
    <mergeCell ref="B47:N47"/>
    <mergeCell ref="B51:N51"/>
    <mergeCell ref="B53:N53"/>
    <mergeCell ref="B55:N56"/>
    <mergeCell ref="B49:N49"/>
    <mergeCell ref="B57:N58"/>
    <mergeCell ref="B6:N6"/>
    <mergeCell ref="A1:S1"/>
    <mergeCell ref="A2:S2"/>
    <mergeCell ref="A3:O3"/>
    <mergeCell ref="B4:N4"/>
    <mergeCell ref="R4:S4"/>
  </mergeCells>
  <pageMargins left="0.25" right="0.25" top="0.33" bottom="0.55000000000000004" header="0.3" footer="0.3"/>
  <pageSetup paperSize="9" scale="97" fitToHeight="4" orientation="portrait" horizontalDpi="200" verticalDpi="200" r:id="rId1"/>
  <headerFooter>
    <oddFooter>Page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Abstract Sheet</vt:lpstr>
      <vt:lpstr>A=Foundation M-Buil</vt:lpstr>
      <vt:lpstr>B=Ground floor </vt:lpstr>
      <vt:lpstr>C= Firrst floor</vt:lpstr>
      <vt:lpstr>D=Water supply </vt:lpstr>
      <vt:lpstr>E =Fire Bridge</vt:lpstr>
      <vt:lpstr>F Parking Shade</vt:lpstr>
      <vt:lpstr>G C.Wall</vt:lpstr>
      <vt:lpstr>H=External Dev I&amp;II Non schedul</vt:lpstr>
      <vt:lpstr>'D=Water supply '!Print_Area</vt:lpstr>
      <vt:lpstr>'A=Foundation M-Buil'!Print_Titles</vt:lpstr>
      <vt:lpstr>'B=Ground floor '!Print_Titles</vt:lpstr>
      <vt:lpstr>'C= Firrst floor'!Print_Titles</vt:lpstr>
      <vt:lpstr>'D=Water supply '!Print_Titles</vt:lpstr>
      <vt:lpstr>'E =Fire Bridge'!Print_Titles</vt:lpstr>
      <vt:lpstr>'F Parking Shade'!Print_Titles</vt:lpstr>
      <vt:lpstr>'G C.Wall'!Print_Titles</vt:lpstr>
      <vt:lpstr>'H=External Dev I&amp;II Non schedul'!Print_Titles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fazal</dc:creator>
  <cp:lastModifiedBy>Falak Enterprises</cp:lastModifiedBy>
  <cp:lastPrinted>2017-10-18T14:40:57Z</cp:lastPrinted>
  <dcterms:created xsi:type="dcterms:W3CDTF">2014-03-04T07:22:02Z</dcterms:created>
  <dcterms:modified xsi:type="dcterms:W3CDTF">2018-04-19T15:28:19Z</dcterms:modified>
</cp:coreProperties>
</file>