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5" activeTab="10"/>
  </bookViews>
  <sheets>
    <sheet name="BOQ No.1" sheetId="13" r:id="rId1"/>
    <sheet name="BOQ No.2" sheetId="12" r:id="rId2"/>
    <sheet name="BOQ No.3" sheetId="11" r:id="rId3"/>
    <sheet name="BOQ No.4" sheetId="10" r:id="rId4"/>
    <sheet name="BOQ No.5" sheetId="9" r:id="rId5"/>
    <sheet name="BOQ No.6" sheetId="8" r:id="rId6"/>
    <sheet name="BOQ No.7" sheetId="7" r:id="rId7"/>
    <sheet name="BOQ No.8" sheetId="6" r:id="rId8"/>
    <sheet name="BOQ No.9" sheetId="5" r:id="rId9"/>
    <sheet name="BOQ No.10" sheetId="4" r:id="rId10"/>
    <sheet name="BOQ No.11" sheetId="1" r:id="rId11"/>
    <sheet name="BOQ NO.12" sheetId="2" r:id="rId12"/>
    <sheet name="Sheet3" sheetId="3" r:id="rId13"/>
  </sheets>
  <calcPr calcId="124519"/>
</workbook>
</file>

<file path=xl/calcChain.xml><?xml version="1.0" encoding="utf-8"?>
<calcChain xmlns="http://schemas.openxmlformats.org/spreadsheetml/2006/main">
  <c r="Q67" i="2"/>
  <c r="Q61"/>
  <c r="Q57"/>
  <c r="B53"/>
  <c r="Q53" s="1"/>
  <c r="Q49"/>
  <c r="Q45"/>
  <c r="Q70" s="1"/>
  <c r="Q37"/>
  <c r="Q32"/>
  <c r="Q28"/>
  <c r="Q24"/>
  <c r="Q19"/>
  <c r="Q15"/>
  <c r="Q11"/>
  <c r="Q264" i="10"/>
  <c r="Q183"/>
  <c r="Q87"/>
  <c r="Q79"/>
  <c r="R198" i="13"/>
  <c r="B265"/>
  <c r="R223"/>
  <c r="R227"/>
  <c r="R231"/>
  <c r="R235"/>
  <c r="R239"/>
  <c r="R214"/>
  <c r="R206"/>
  <c r="R202"/>
  <c r="R210"/>
  <c r="R38"/>
  <c r="R22"/>
  <c r="R12"/>
  <c r="R299"/>
  <c r="R295"/>
  <c r="R291"/>
  <c r="B287"/>
  <c r="R287" s="1"/>
  <c r="R284"/>
  <c r="R278"/>
  <c r="R275"/>
  <c r="R270"/>
  <c r="D270"/>
  <c r="D275" s="1"/>
  <c r="R265"/>
  <c r="R260"/>
  <c r="D260"/>
  <c r="R257"/>
  <c r="R252"/>
  <c r="R247"/>
  <c r="R218"/>
  <c r="R194"/>
  <c r="R189"/>
  <c r="R185"/>
  <c r="R180"/>
  <c r="R176"/>
  <c r="R172"/>
  <c r="R169"/>
  <c r="R164"/>
  <c r="R160"/>
  <c r="R151"/>
  <c r="R147"/>
  <c r="R142"/>
  <c r="R138"/>
  <c r="R133"/>
  <c r="R129"/>
  <c r="R124"/>
  <c r="R120"/>
  <c r="R115"/>
  <c r="R112"/>
  <c r="R107"/>
  <c r="R103"/>
  <c r="R98"/>
  <c r="R90"/>
  <c r="R85"/>
  <c r="R80"/>
  <c r="R62"/>
  <c r="R58"/>
  <c r="R53"/>
  <c r="R48"/>
  <c r="R43"/>
  <c r="R34"/>
  <c r="R31"/>
  <c r="R26"/>
  <c r="R18"/>
  <c r="B16"/>
  <c r="R16" s="1"/>
  <c r="Q71" i="12"/>
  <c r="Q65"/>
  <c r="Q61"/>
  <c r="Q53"/>
  <c r="Q49"/>
  <c r="Q40"/>
  <c r="Q35"/>
  <c r="Q30"/>
  <c r="Q26"/>
  <c r="Q24"/>
  <c r="Q19"/>
  <c r="Q15"/>
  <c r="Q11"/>
  <c r="Q71" i="11"/>
  <c r="Q65"/>
  <c r="Q61"/>
  <c r="Q53"/>
  <c r="Q49"/>
  <c r="Q40"/>
  <c r="Q35"/>
  <c r="Q31"/>
  <c r="Q27"/>
  <c r="Q24"/>
  <c r="Q19"/>
  <c r="Q15"/>
  <c r="Q11"/>
  <c r="Q283" i="10"/>
  <c r="Q279"/>
  <c r="Q275"/>
  <c r="Q271"/>
  <c r="Q267"/>
  <c r="Q261"/>
  <c r="Q257"/>
  <c r="Q253"/>
  <c r="Q249"/>
  <c r="Q245"/>
  <c r="Q241"/>
  <c r="Q237"/>
  <c r="Q233"/>
  <c r="Q230"/>
  <c r="Q223"/>
  <c r="Q219"/>
  <c r="Q215"/>
  <c r="Q211"/>
  <c r="Q207"/>
  <c r="B203"/>
  <c r="Q203" s="1"/>
  <c r="Q199"/>
  <c r="Q195"/>
  <c r="Q191"/>
  <c r="Q187"/>
  <c r="Q179"/>
  <c r="Q175"/>
  <c r="Q171"/>
  <c r="Q167"/>
  <c r="Q163"/>
  <c r="Q158"/>
  <c r="Q154"/>
  <c r="Q149"/>
  <c r="Q139"/>
  <c r="Q134"/>
  <c r="Q129"/>
  <c r="Q125"/>
  <c r="Q118"/>
  <c r="Q114"/>
  <c r="Q110"/>
  <c r="Q106"/>
  <c r="Q102"/>
  <c r="Q97"/>
  <c r="Q92"/>
  <c r="Q76"/>
  <c r="Q72"/>
  <c r="Q62"/>
  <c r="Q58"/>
  <c r="Q54"/>
  <c r="Q45"/>
  <c r="Q39"/>
  <c r="Q35"/>
  <c r="Q31"/>
  <c r="Q27"/>
  <c r="B19"/>
  <c r="Q23" s="1"/>
  <c r="Q15"/>
  <c r="Q10"/>
  <c r="Q164" i="9"/>
  <c r="Q158"/>
  <c r="Q154"/>
  <c r="B146"/>
  <c r="B150" s="1"/>
  <c r="Q150" s="1"/>
  <c r="Q142"/>
  <c r="Q132"/>
  <c r="B128"/>
  <c r="Q128" s="1"/>
  <c r="Q124"/>
  <c r="Q120"/>
  <c r="Q116"/>
  <c r="Q112"/>
  <c r="Q108"/>
  <c r="B104"/>
  <c r="Q104" s="1"/>
  <c r="Q100"/>
  <c r="Q96"/>
  <c r="Q92"/>
  <c r="Q87"/>
  <c r="Q83"/>
  <c r="Q80"/>
  <c r="Q73"/>
  <c r="Q69"/>
  <c r="B65"/>
  <c r="Q65" s="1"/>
  <c r="Q61"/>
  <c r="Q57"/>
  <c r="B53"/>
  <c r="Q53" s="1"/>
  <c r="Q49"/>
  <c r="Q45"/>
  <c r="Q41"/>
  <c r="Q37"/>
  <c r="Q32"/>
  <c r="Q28"/>
  <c r="Q24"/>
  <c r="Q20"/>
  <c r="Q16"/>
  <c r="Q11"/>
  <c r="Q72" i="8"/>
  <c r="Q66"/>
  <c r="Q62"/>
  <c r="Q54"/>
  <c r="Q50"/>
  <c r="Q41"/>
  <c r="Q36"/>
  <c r="Q31"/>
  <c r="Q27"/>
  <c r="Q24"/>
  <c r="Q19"/>
  <c r="Q15"/>
  <c r="Q11"/>
  <c r="R69" i="7"/>
  <c r="R65"/>
  <c r="R61"/>
  <c r="R58"/>
  <c r="R55"/>
  <c r="R51"/>
  <c r="R48"/>
  <c r="R44"/>
  <c r="R41"/>
  <c r="R37"/>
  <c r="R31"/>
  <c r="R25"/>
  <c r="R21"/>
  <c r="R17"/>
  <c r="R13"/>
  <c r="R240" i="13" l="1"/>
  <c r="Q39" i="2"/>
  <c r="Q77" s="1"/>
  <c r="R70" i="7"/>
  <c r="Q73" s="1"/>
  <c r="Q43" i="8"/>
  <c r="Q146" i="9"/>
  <c r="Q167" s="1"/>
  <c r="Q284" i="10"/>
  <c r="Q140"/>
  <c r="Q120"/>
  <c r="Q19"/>
  <c r="Q64" s="1"/>
  <c r="Q42" i="11"/>
  <c r="Q42" i="12"/>
  <c r="Q224" i="10"/>
  <c r="R92" i="13"/>
  <c r="R279"/>
  <c r="R64"/>
  <c r="R153"/>
  <c r="R300"/>
  <c r="Q57" i="12"/>
  <c r="Q73" s="1"/>
  <c r="Q80" s="1"/>
  <c r="Q57" i="11"/>
  <c r="Q74" s="1"/>
  <c r="Q82" s="1"/>
  <c r="Q74" i="9"/>
  <c r="Q134"/>
  <c r="Q58" i="8"/>
  <c r="Q75" s="1"/>
  <c r="Q81" s="1"/>
  <c r="R69" i="6"/>
  <c r="R65"/>
  <c r="R61"/>
  <c r="R58"/>
  <c r="R51"/>
  <c r="R48"/>
  <c r="R44"/>
  <c r="R41"/>
  <c r="R37"/>
  <c r="R31"/>
  <c r="R25"/>
  <c r="R21"/>
  <c r="R17"/>
  <c r="R13"/>
  <c r="Q170" i="9" l="1"/>
  <c r="R70" i="6"/>
  <c r="Q73" s="1"/>
  <c r="Q287" i="10"/>
  <c r="R303" i="13"/>
  <c r="R48" i="5"/>
  <c r="R44"/>
  <c r="R40"/>
  <c r="R36"/>
  <c r="R30"/>
  <c r="R25"/>
  <c r="R22"/>
  <c r="R18"/>
  <c r="R13"/>
  <c r="R50" s="1"/>
  <c r="Q55" s="1"/>
  <c r="Q53" i="4"/>
  <c r="Q50"/>
  <c r="Q46"/>
  <c r="Q41"/>
  <c r="Q37"/>
  <c r="Q33"/>
  <c r="Q29"/>
  <c r="Q26"/>
  <c r="Q22"/>
  <c r="Q18"/>
  <c r="Q13"/>
  <c r="Q67" i="1"/>
  <c r="Q64"/>
  <c r="Q60"/>
  <c r="Q55"/>
  <c r="Q50"/>
  <c r="Q46"/>
  <c r="Q42"/>
  <c r="Q38"/>
  <c r="Q33"/>
  <c r="Q29"/>
  <c r="Q26"/>
  <c r="Q22"/>
  <c r="Q18"/>
  <c r="Q13"/>
  <c r="Q56" i="4" l="1"/>
  <c r="Q54"/>
  <c r="Q68" i="1"/>
  <c r="Q71" s="1"/>
</calcChain>
</file>

<file path=xl/sharedStrings.xml><?xml version="1.0" encoding="utf-8"?>
<sst xmlns="http://schemas.openxmlformats.org/spreadsheetml/2006/main" count="2477" uniqueCount="257">
  <si>
    <t xml:space="preserve">BILL OF QUANTITY
 (B) DESCRIPTION AND RATE OF ITEMS BASED ON COMPOSITE 
</t>
  </si>
  <si>
    <t>(B) DESCRIPTION AND RATE OF ITEMS BASED ON COMPOSITE</t>
  </si>
  <si>
    <t>SHEDULE  OF RATES</t>
  </si>
  <si>
    <t>NAME OF WORK:-</t>
  </si>
  <si>
    <t>S.#</t>
  </si>
  <si>
    <t>Item</t>
  </si>
  <si>
    <t>Quantity</t>
  </si>
  <si>
    <t>Rate</t>
  </si>
  <si>
    <t>Unit</t>
  </si>
  <si>
    <t>Amount</t>
  </si>
  <si>
    <t>PUMPING MACHINERY</t>
  </si>
  <si>
    <t xml:space="preserve"> </t>
  </si>
  <si>
    <t>Set</t>
  </si>
  <si>
    <t>@</t>
  </si>
  <si>
    <t>Rs:</t>
  </si>
  <si>
    <t>P.Set</t>
  </si>
  <si>
    <t>For Suction 3" dia</t>
  </si>
  <si>
    <t>Rft</t>
  </si>
  <si>
    <t>For Delivery 4" dia</t>
  </si>
  <si>
    <t>3" dia</t>
  </si>
  <si>
    <t>Nos</t>
  </si>
  <si>
    <t>Each</t>
  </si>
  <si>
    <t xml:space="preserve"> 4" dia</t>
  </si>
  <si>
    <t>4" dia</t>
  </si>
  <si>
    <t>Kg</t>
  </si>
  <si>
    <t>P.Kg</t>
  </si>
  <si>
    <t>4''Dia</t>
  </si>
  <si>
    <t>No</t>
  </si>
  <si>
    <t>3"dia</t>
  </si>
  <si>
    <t>Joints</t>
  </si>
  <si>
    <t>4"dia</t>
  </si>
  <si>
    <t>Total</t>
  </si>
  <si>
    <t>Amount Total                                                                                 =</t>
  </si>
  <si>
    <t>____________% Above/Below on the rate of CSR</t>
  </si>
  <si>
    <t>Amount to be added/deducted on the basis of premium</t>
  </si>
  <si>
    <t>quoted Rs.______________Total (b) Rs._______________</t>
  </si>
  <si>
    <t>Total=(A)</t>
  </si>
  <si>
    <t>Rs:-</t>
  </si>
  <si>
    <t>___________________________________________</t>
  </si>
  <si>
    <t>_____________________________________________</t>
  </si>
  <si>
    <t>CONDITIONS.</t>
  </si>
  <si>
    <t xml:space="preserve">Any error or omissions in the description of items, rates, unit quantity &amp; Calculation will be governed by the relevant schedule of rates.
</t>
  </si>
  <si>
    <t xml:space="preserve">The contractor must remove the surplus earth, material, Garbage from Site of work on his own cost.
 </t>
  </si>
  <si>
    <t xml:space="preserve">No premium will be allowed on non-schedule items &amp; market rates. </t>
  </si>
  <si>
    <t xml:space="preserve">No separate cartage will be paid to the contractor. </t>
  </si>
  <si>
    <t xml:space="preserve">The work will be completed within specified period. </t>
  </si>
  <si>
    <t xml:space="preserve">The contractor is bound the work will be carried out as per agreement and standard PWD specification .
</t>
  </si>
  <si>
    <t xml:space="preserve">Supply of any material i/c Pumping Machinery Pumps and all kind of pipes payment made to the contractor of the verification of Supply dealer /factory.
 </t>
  </si>
  <si>
    <t xml:space="preserve">8. In condition of supply material should be produce payment Certificate of Sale Tax other wise Sale Tax may be deducted From Contractor bill. 
 </t>
  </si>
  <si>
    <t xml:space="preserve">CONTRACTOR </t>
  </si>
  <si>
    <t>EXECUTIVE ENGINEER</t>
  </si>
  <si>
    <t>PUBLIC HEALTH ENGG: DIVISION</t>
  </si>
  <si>
    <t xml:space="preserve"> MATIARI.</t>
  </si>
  <si>
    <t>Cwt</t>
  </si>
  <si>
    <t>P.Cwt</t>
  </si>
  <si>
    <t>P/L/J AND TESTING PVC 6'' DIA RAISING MAIN  FOR SARWAERI COLONY RURAL DRAINGE SCHEME HALA OLD   TALUKA HALA DISTRICT MATIARI .</t>
  </si>
  <si>
    <t>6" Dia</t>
  </si>
  <si>
    <t>Cft</t>
  </si>
  <si>
    <t>P.%Cft</t>
  </si>
  <si>
    <t>P.%oCft</t>
  </si>
  <si>
    <t>6" dia</t>
  </si>
  <si>
    <t>P.Rft</t>
  </si>
  <si>
    <t>P.Each</t>
  </si>
  <si>
    <t xml:space="preserve">UPVC .Z joint  Fittings   </t>
  </si>
  <si>
    <t>4"x3"</t>
  </si>
  <si>
    <t xml:space="preserve">un equal Tee </t>
  </si>
  <si>
    <t>6''Dia</t>
  </si>
  <si>
    <t>TOTAL</t>
  </si>
  <si>
    <t>P/L/J AND TESTING PVC 4" DIA RAISING MAIN  FOR  RURAL DRAINGE SCHEME MAKHDOOM TALIB-UL-MAULA COLONY &amp; SAKHI MURAD SHAH COLONY NEW HALA  TALUKA HALA DISTRICT MATIARI .</t>
  </si>
  <si>
    <t>4" Dia</t>
  </si>
  <si>
    <t>CONSTRUCTION OF SURFACE DRAINS AND C.C BLOCK RURAL DRAINAGE SCHEME SARWARI COLONY VILLGAE OLD HALA  TALUKA HALA DISTRICT MATIARI.:::::::::::::::::::::::::::::::::::::::</t>
  </si>
  <si>
    <t xml:space="preserve">Excavation in foundation of building bridges and other structure i/c dag belling dressing refilling around the structure with excavated earth watering ramming lift upto 5ft and lead upto one chain (In ordinary soil) etc (G.S.I.NO:18 P-4-5) </t>
  </si>
  <si>
    <t>P.%0 Cft</t>
  </si>
  <si>
    <t xml:space="preserve">Cement concrete plain i/c placing compacting finishing and curing complete i/c screening and washing of stone aggregate without shuttering (G.S.I.NO: 5 P/16) </t>
  </si>
  <si>
    <t>Ratio 1:4:8</t>
  </si>
  <si>
    <t>Type - A</t>
  </si>
  <si>
    <t>Type - B</t>
  </si>
  <si>
    <t>Sft</t>
  </si>
  <si>
    <t>P.%Sft</t>
  </si>
  <si>
    <t xml:space="preserve"> P.Cft</t>
  </si>
  <si>
    <t>Ratio 1:2:4</t>
  </si>
  <si>
    <t>Amount Total   A &amp; B                                                                   =</t>
  </si>
  <si>
    <t>P.Sft</t>
  </si>
  <si>
    <t>Ratio 1:3:6</t>
  </si>
  <si>
    <t>Amount Total   A,B &amp; C                                                                 =</t>
  </si>
  <si>
    <t>CONSTRUCTION OF COLLECTING TANK, SCREENING CHAMBER, INTER CONNECTION ,PUMP HOUSE &amp; COMPOUND WALL FOR RURAL DRAINAGE SCHEME SUKHIO MIRJAT TALUKA HALA DISTRICT MATIARI.:::::::::::::::::::::::::::::::::::::::</t>
  </si>
  <si>
    <t>12''Dia</t>
  </si>
  <si>
    <t>Amount Total   A,B,C,D &amp; E                                                            =</t>
  </si>
  <si>
    <t>CONSTRUCTION OF SURFACE DRAINS AND C.C BLOCK  FOR RURAL DRAINAGE SCHEME SUKHIO MIRJAT TALUKA HALA DISTRICT MATIARI.:::::::::::::::::::::::::::::::::::::::</t>
  </si>
  <si>
    <t>CONSTRUCTION OF SURFACE DRAINS AND C.C BLOCK MAKHDOOM TALIB-UL-MOLA COLONY AND SAKHI MURAD SHAH COLONY   TALUKA HALA DISTRICT MATIARI.:::::::::::::::::</t>
  </si>
  <si>
    <t>0' - 5' Depth</t>
  </si>
  <si>
    <t>Bailing or pumping out sub soil water during  excavation concreting cost in situ concrete or masonry work  in foundation etc (PHSINO:18,P-75)</t>
  </si>
  <si>
    <t xml:space="preserve">Ratio(1:3:6) </t>
  </si>
  <si>
    <t xml:space="preserve">Ratio(1:2:4) </t>
  </si>
  <si>
    <t>P.Cft</t>
  </si>
  <si>
    <t>Cement plaster(1:4) upto 12’ ft height 1/2” thick  (GSINO:11/bP-57)</t>
  </si>
  <si>
    <t>P%Cft</t>
  </si>
  <si>
    <t>lbs</t>
  </si>
  <si>
    <t>P.lbs</t>
  </si>
  <si>
    <t>12 Dia</t>
  </si>
  <si>
    <t xml:space="preserve">Refilling excavated the stuff in trenches 6” thick layers i/c watering ramming to full compaction etc complete  (GSINO:24 P-77)
</t>
  </si>
  <si>
    <t>P.%oRft</t>
  </si>
  <si>
    <t xml:space="preserve">0' - 5' Depth </t>
  </si>
  <si>
    <t xml:space="preserve">  </t>
  </si>
  <si>
    <t>Providing and fixing C.I.main hole cover with frame i/c cost of material etc(PHSINO:1,P-35)</t>
  </si>
  <si>
    <t>P%oCft</t>
  </si>
  <si>
    <t>P%Sft</t>
  </si>
  <si>
    <t xml:space="preserve">Cement plaster(1:4)12' height 1/2" thick (GSINO:11(b)P-52) </t>
  </si>
  <si>
    <t>4'' Dia</t>
  </si>
  <si>
    <t>x</t>
  </si>
  <si>
    <t>=</t>
  </si>
  <si>
    <t>Amount Total  A,B,C,D,E &amp; F                                                    =</t>
  </si>
  <si>
    <t>5.1' - 10' Depth</t>
  </si>
  <si>
    <t>10.1'- 15' Depth</t>
  </si>
  <si>
    <t>10.1' to 15' Depth</t>
  </si>
  <si>
    <t>Wet sinking of well for depth below spring level by means of devers i/c all charges for shoring loading and removing excavated material within one chian(In ordinary Soil) (GSINO:4(a/ii,iii &amp; iv)P-87 )</t>
  </si>
  <si>
    <t>Cement concrete brick or stone ballast 1 ½” to 2” guage ratio (1:4:8)       (GSINO:4/b P-15)</t>
  </si>
  <si>
    <t xml:space="preserve">R.C.C work i/c all labour and material except the cost of steel reinforcement and  Its labour for bending &amp; binding which will be paid separately. This rate also i/c all kinds of forms moulds, lifting Shuttering curing rendering and finishing the exposed surface (i/c screening and Washing of shingle) (a) R.C.C work in roof slab,beams columns rafts, lintels and  other  Structural members laid in situ or precept laid in position complete in all  respects (I) ratio (1:2:4) 90 lbs, cement 2 Cft , sand 4 cft shingle 1/8’ to 1/8" gauge (GSI NO: 6 P/16 &amp; 17).
</t>
  </si>
  <si>
    <t xml:space="preserve">Fabrication of miled steel reinforcement for c.c i/c cutting bending laying in position making joints and fastening i/c cost binding wire (also  removal of rust from bars) using tor bars   (GSI No: 8/b P/17).
</t>
  </si>
  <si>
    <t>Providing "expansion joint" in concrete work of 9” wide corugated PVC waterstop with blub) i/c soldering cost of material and lab our etc complete (PHSINO:2 P- 56)</t>
  </si>
  <si>
    <t>Cement plaster(1:4) upto 12’ ft height 1/2” thick  (GSINO:11/b P-52)</t>
  </si>
  <si>
    <t>P.% Sft</t>
  </si>
  <si>
    <t>Supply dampo (Sch: of material  volume-III, Part-I I.NO.46 P/04)</t>
  </si>
  <si>
    <t xml:space="preserve">P/F in position in cc foundation (1:3:6)M.S.ladder of M.S.angle iron 2’x2”x1/4”,  1' apart with M.S.bar ¾” dia spaced 1’ apart  painting three coat with anticorrosive steel paint etc complete.(PHSINO:3, P-55) </t>
  </si>
  <si>
    <t>Excavation for pipe lines in trenches and pits in Soft Soil i/c trimming and dressing sides to true alignment and shape leveling of beds of trenches to correct level and grade cutting joint holes and disposal of surplus earth within one chain as directed by Engineer Incharge. Providing fence guards,  light flags and temporary crossings for non-vehicular taffic wherever required lift upto 5ft (1.52m) and Lead upto one chain (30.50m) (P.H.S.I.NO:1 P/60)</t>
  </si>
  <si>
    <t>Providing laying RCC pipes of A.STM C-76-62 class-II wall B and faxing In trench i/c cutting fitting and jointing with rubber ring i/c testing With water to specified pressure.(P H I No:B (1/b) P-17 ).</t>
  </si>
  <si>
    <t xml:space="preserve">5.1' to 10' Depth </t>
  </si>
  <si>
    <t>Excavation for tank and reservoirs in Wet soils clay or mud  i/c trimming and dressing side to true alignment design section/profiles and shape leveling of bed of trenches to correct level and i/c laying of earth in 6”layers for construction of banks and dressing and disposal of surplus excavated earth within one chain as directed by engineer in charge providing fence guards light flags and temporary crossing for non vehicular traffic wherever required lift upt 5ft(1.52m) and lead upto one chain(30.5m). (PHSINO:14 &amp; 15 P/74))</t>
  </si>
  <si>
    <t>Excavation for tank and reservoirs in soft soil i/c trimming and dressing side to true alignment design section/profiles and shape leveling of bed of trenches to correct level and i/c laying of earth in 6”layers for construction of banks and dressing and disposal of surplus excavated earth within one chain as directed by engineer in charge providing fence guards light flags and temporary crossing for non vehicular traffic wherever required lift upt 5ft(1.52m) and lead upto one chain(30.5m). (PHSINO:1 &amp; 16 P-67 &amp; 74)</t>
  </si>
  <si>
    <t>Cement concrete plain i/c placing compacting finishing and curing complete i/c screening and washing of stone aggregate without shuttering (G.S.I.NO: 5/f P/16)</t>
  </si>
  <si>
    <t>Cement concrete plain i/c placing compacting finishing and curing complete i/c screening and washing of stone aggregate without shuttering (G.S.I.NO: 5/h &amp; f P/16)</t>
  </si>
  <si>
    <t>Pucca brick work in foundation and plinth in cement sand mortor (1:6) etc (G.S.I.NO:4/e  P/21)</t>
  </si>
  <si>
    <t>Fabrication of heavy steel work with angles, tees, flat iron, round iron and sheet iron for making trusses, girders, tands etc i/c cutting ,drilling rivetting, handling assembling and fixing but excluding erection in position(GSIN:2,P-91).</t>
  </si>
  <si>
    <t xml:space="preserve">Erection  and fitting in position of iron trusses staging  of water Tanks etc (G S I No: 3 P-91)  </t>
  </si>
  <si>
    <t xml:space="preserve">Excavation in foundation of building bridges and other structure i/c dag belling dressing refilling around the structure with excavated earth watering ramming lift upto 5ft and lead upto one chain (In ordinary soil) etc (G.S.I.NO:18/b P-4) </t>
  </si>
  <si>
    <t>Cement concrete plain i/c placing compacting finishing and curing complete i/c screening and washing of stone aggregate without shuttering (G.S.I.NO: 5/h P/16)</t>
  </si>
  <si>
    <t>Erection and removal of centering for R.C.C or plain cement concrete work (for partal wood) (GSI No: 19(b)ii  P/18).</t>
  </si>
  <si>
    <t>Pucca brick work  in ground floor in  cement sand mortor (1:6)(GSINO:5/i(e) P/21)</t>
  </si>
  <si>
    <t>Filling watering and ramming earth in floors with  surplus earth from foundation lead upto one chain and lift upto 5 ft (GSINO: 21 P/4)</t>
  </si>
  <si>
    <t>2" thick</t>
  </si>
  <si>
    <t>Applying floating coat of cement 1/32' thick ( GSI NO. 14 P /53)</t>
  </si>
  <si>
    <t xml:space="preserve">Cement plaster(1:5) 12' height 1/2" thick (GSINO:12(b)P-52) </t>
  </si>
  <si>
    <t xml:space="preserve">Distempering  three coats (GSINO:24 (a &amp; b) P-54) </t>
  </si>
  <si>
    <t xml:space="preserve">Making &amp; fixing steel grated doors with 1/16” thick sheeting including angle iron frame 2”x2”x 3/8”and ¾” square bars 4” center to center with locking arrangement (GSI.No.24 P/92) </t>
  </si>
  <si>
    <t>Windows</t>
  </si>
  <si>
    <t>Door</t>
  </si>
  <si>
    <t>Supplying &amp; Fixing in position iron/steel grill of 3/4" x 1/4" size flat iron of approved design including painting 3 coats etc, complete (weight not to be less than 3.7 lbs/sq foot of finished grill (GSI.No.26 P/93)</t>
  </si>
  <si>
    <t>Painting New Surface ( c ) preparing surface and painting of doors and windows any type, (including edges) (Three coats) (GSI.No.5/c (i &amp; ii) P/69 &amp; 70)</t>
  </si>
  <si>
    <t>Providing laying and jointing F/C pressure pipes class B (Equivalent make)Fixing in trench i/c cutting fitting and jointing with one rubber ring i/c testing with water to a head 61 meter or 200ft (R.A approved)</t>
  </si>
  <si>
    <t>C.I Bend 90 degree</t>
  </si>
  <si>
    <t xml:space="preserve">C.I Bend 45”degree </t>
  </si>
  <si>
    <t>Supply C.I special of A.C pressure pipe B Class( Standard weight of ACIL) (S.M.I.No.14/a  &amp; b  P/13)</t>
  </si>
  <si>
    <t xml:space="preserve"> Supply of F.C Comet joint  B class (S.of M I.No.4/b P/4)</t>
  </si>
  <si>
    <t>Making joint to C.I specials fitting (i/c laying) of the required diameter and testing the joints along with the Fiber Cement pressure pipes lines to the specified pressure andmaking good to all leaky joints etc complete(PHSI.No.E(I/b) P/80)</t>
  </si>
  <si>
    <t>Refilling excavated the stuff in trenches 6” thick layers i/c watering ramming to full compaction etc complete (PHSINO:24 P-77)</t>
  </si>
  <si>
    <t>Barrow pit excavation undressed lead upto 100 ft ( ordinary soil ) (GSINO:3 P-1)</t>
  </si>
  <si>
    <t>Earth work compaction (Soft, ordinary or hard soil) (b) Laying earth in 6" layers levelling dressing and watering for compaction etc complete (GSI.No.13/b P/03)</t>
  </si>
  <si>
    <t xml:space="preserve">Supply of any material i/c  all kind of pipes payment made to the contractor of the verification of Supply dealer /factory.
 </t>
  </si>
  <si>
    <t>3" thick</t>
  </si>
  <si>
    <t xml:space="preserve">Providing and laying 1” thick topping cement concrete(1;2:4)i/c surface finishing and dividing into panels (GSI.No.16(c &amp; d) P/42) </t>
  </si>
  <si>
    <t>Cement concrete plain i/c placing compacting finishing and curing complete i/c screening and washing of stone aggregate without shuttering (G.S.I.NO: 5/i P/16)</t>
  </si>
  <si>
    <t xml:space="preserve">Pucca brick work  in foundation and plinth  in cement sand mortor (1:6) (GSINO: 4/e P-21) </t>
  </si>
  <si>
    <t xml:space="preserve">Construction of standard open drains counette block of cement concrete (1:2:4)in situ to the design profile i/c cost of mould as per drawing i/c applying floating cost of cement 1/32” thick to the exposed face finished smooth curing etc complete as per detailed drawing(PHSINO:D(i &amp; ii)P-58) </t>
  </si>
  <si>
    <t>Carriage 100 cft/5 tons of all materials like stone aggregate,spawl, coal, lime,  Surkhi etc B.G Rails fastening points and crossing bridges, Girders, pipes, Sheets Rails, M.S Bars etc of 1000 Nos: bricks, 10"x5"x3" or 1000 Nos: tiles 12"x6"x2" or 150 Cft of timber or 100 mounds of fuel wood by  Truck wood by trucks or any other means owned by the contractors  ( Earth Lead 2 miles lead)(S of C I No: 1 P: 1)</t>
  </si>
  <si>
    <t>Erection and removal of centering for R.C.C or plain cement concrete work (for partal wood) (GSI No: 19(b/ii)  P/18).</t>
  </si>
  <si>
    <t>Excavation of well dry upto 20' below ground level and disposal of soil within one chain (Ordinary soil or sand )(GSINO:1(a/i) P-86)</t>
  </si>
  <si>
    <t>5-1' to 10' Depth</t>
  </si>
  <si>
    <t>10.1' -15' Depth</t>
  </si>
  <si>
    <t>15.1- 20' Depth</t>
  </si>
  <si>
    <t>Excavation for pipe lines in trenches and pits in Wet Soil i/c trimming and dressing sides to true alignment and shape leveling of beds of trenches to correct level and grade cutting joint holes and disposal of surplus earth within one chain as directed by Engineer Incharge. Providing fence guards,  light flags and temporary crossings for non-vehicular taffic wherever required lift upto 5ft (1.52m) and Lead upto one chain (30.50m) (P.H.S.I.NO:14 P/66)</t>
  </si>
  <si>
    <t xml:space="preserve">Providing and laying 1” thick topping cement concrete(1;2:4)i/c surface finishing and dividing into panels (GSI.No.16(c) P/42) </t>
  </si>
  <si>
    <t xml:space="preserve">Cement plaster(1:4)12' height 3/8" thick (GSINO:11(a)P-52) </t>
  </si>
  <si>
    <t xml:space="preserve">Priming coat of chalk distemper (GSINO: 23 P-54) </t>
  </si>
  <si>
    <t>Pacca brick work other than buillding i/c striking of joints up to 20' height in cement sand mortor (1:6) (GSINO: 7 (i/e) P-22)</t>
  </si>
  <si>
    <t xml:space="preserve">Cement plaster(1:4) 12' height 3/8" thick (GSINO:11(a)P-52) </t>
  </si>
  <si>
    <t>Colour Washing  two coats (GSI.No.25 /b P/54)</t>
  </si>
  <si>
    <t>CONSTRUCTION OF PUMP HOUSE , COMPOUND WALL &amp; C.C BLOCK FOR SARWARY COLONY RURAL DRAINAGE SCHEME OLD HALA  TALUKA HALA DISTRICT MATIARI.:::::::::::::::::::::</t>
  </si>
  <si>
    <t xml:space="preserve">Pucca brick work  in ground floor in  cement sand mortor (1:6) (GSINO:5 /(i/e)  P-21) </t>
  </si>
  <si>
    <t>2" thick.</t>
  </si>
  <si>
    <t>Extra for very 50 ft additional lead or part thereof (a) for earth work (Soft, Ordinary, Hard and very hard) ( GS.I.No.8/a P/02))</t>
  </si>
  <si>
    <t xml:space="preserve">Providing laying uPVC pressure pipes of class B (equavalent make ) fixing in trench i/c cuttimg fitting  and  jointing with 'Z' joint with one rubber ring i/c tesring with water to  head of 61 meter or 200 ft.  (PHSI NO:E (i/b) P-22 ) 
</t>
  </si>
  <si>
    <r>
      <t>Bend 90</t>
    </r>
    <r>
      <rPr>
        <sz val="10"/>
        <rFont val="Calibri"/>
        <family val="2"/>
      </rPr>
      <t>⁰</t>
    </r>
    <r>
      <rPr>
        <sz val="10"/>
        <rFont val="Times New Roman"/>
        <family val="1"/>
      </rPr>
      <t xml:space="preserve"> 4 " dia ( SRMI No 18 (ii/2)  P-27  ) </t>
    </r>
  </si>
  <si>
    <t>Each:</t>
  </si>
  <si>
    <t>Air valve Double acting  size 3"x 1" (SMI No : 8 page  12 ).</t>
  </si>
  <si>
    <t>Nos.</t>
  </si>
  <si>
    <t xml:space="preserve">Making and instaling M.S pipe madeout of M.S sheet of 4.8 m m  (3/16 ") thick sheet i/c cutting bending folding to correct curvature and shape i/c welding etc complete (Based on schedule items). (R A Approved   ) </t>
  </si>
  <si>
    <t xml:space="preserve">Making and instaling M.S flange madeout of M.S sheet of 4.8 m m  (3/8 ") thick sheet i/c cutting bending folding to correct curvature and shape i/c welding etc complete .(Based on schedule item) (R A Approved   ) </t>
  </si>
  <si>
    <t>C.I bends with flanges end with holes i/c tunningand facing of flanges for all size (Sch: of Material I.No.8 P/12)</t>
  </si>
  <si>
    <t>No.</t>
  </si>
  <si>
    <t>Making joints to PVC specials fitting ( i/c laying of specials &amp; cost of solvant cement  ) of required diameter and testing the joints along with PVC pipeline B,C &amp; D class to the specified pressure &amp; making good to all leaky joints etc complet. (PHSI NO: N/1(C) Page 41 )</t>
  </si>
  <si>
    <t>Jointing C.I./M.S.flanged pipes and specials flanged and inside a trench i/c supplying rubber packing of the  required thickness nuts, bolts with washers etc, and other tools required for jointing &amp; testing the joints to the specified pressure etc complete . (PHSINO: M/1(b) P/40).</t>
  </si>
  <si>
    <t>P: Joint</t>
  </si>
  <si>
    <t>P.Joint</t>
  </si>
  <si>
    <t>Providing chamber 3'x2'( 915x615 mm ) indise dimension 4 1/2' (1372 mm) deep as per approved design sluice valve 3" to 12" dia with 18" dia (457 mm) dia inside cost iron cover and frame( wt =1 cwt  3 qr ) fixed in RCC 1:2:4  ( 102 mm) thick ( with 5 Lbs steel per cft) 9" (299 mm) thick brick masonry walls set in 1:6 cement mortar 6"(1152 ) thick cement concrete  1:3:6 in foundation  1" (25 mm ) thick cement concrete 1:2:4 flooring 1/2 " (12.5 mm) thick cement plaster 1:3 to all inside wall surface and to top i/c providing and fixing M.S foot rest at every one foot  beyond 2 1/2 ' ft depth curring, excavation ,back filling and disposal of surplus earth etc complete (PHS.I.No.Q/1  P/49 ).</t>
  </si>
  <si>
    <t>Refilling excavated the stuff in trenches 6” thick layer  i/c watering ramming to full compaction etc complete (PHSINO:24 P-77)</t>
  </si>
  <si>
    <t>P/L/J AND TESTING PVC 6'' DIA RISING MAIN  FOR IMPROVEMENT AND EXTENTION RURAL DRAINAGE SCHEME (DISPOSAL WORKS BHUTTA MUHALLA ) HALA OLD  TALUKA HALA DISTRICT MATIARI .</t>
  </si>
  <si>
    <t xml:space="preserve">Dismantling and removing road metalling ( GSI NO.51  P 13 ) . </t>
  </si>
  <si>
    <t xml:space="preserve">Providing laying uPVC pressure pipes of class B (equavalent make ) fixing in trench i/c cuttimg fitting  and  jointing with 'Z' joint with one rubber ring i/c tesring with water to  head of 61 meter or 200 ft.  (PHSI NO:E (i/d) P-22 ) 
</t>
  </si>
  <si>
    <t xml:space="preserve">uPVC .Z joint  Fittings   </t>
  </si>
  <si>
    <r>
      <t>Bend 90</t>
    </r>
    <r>
      <rPr>
        <sz val="10"/>
        <rFont val="Calibri"/>
        <family val="2"/>
      </rPr>
      <t>⁰</t>
    </r>
    <r>
      <rPr>
        <sz val="10"/>
        <rFont val="Times New Roman"/>
        <family val="1"/>
      </rPr>
      <t xml:space="preserve"> 4 " dia ( SRMI No 18 (ii/4)  P-27  ) </t>
    </r>
  </si>
  <si>
    <t>6"x3"</t>
  </si>
  <si>
    <t>Tee (Un-Equal) (SMI No :6/b  Page 14 )</t>
  </si>
  <si>
    <t xml:space="preserve">Supply fo Gaibault joint . ( SMI No 14 page 17  ) </t>
  </si>
  <si>
    <t>Making joints to PVC specials fitting ( i/c laying of specials &amp; cost of solvant cement  ) of required diameter and testing the joints along with PVC pipeline B,C &amp; D class to the specified pressure &amp; making good to all leaky joints etc complet. (PHSI NO: N/1( e ) Page 41 )</t>
  </si>
  <si>
    <t>Jointing C.I./M.S.flanged pipes and specials flanged and inside a trench i/c supplying rubber packing of the  required thickness nuts, bolts with washers etc, and other tools required for jointing &amp; testing the joints to the specified pressure etc complete . (PHSINO: M/1(d) P/40).</t>
  </si>
  <si>
    <t xml:space="preserve">Dismantling of cement concrete plain (1:2:4)  ( GSI.No.19/c  P /10 ) . </t>
  </si>
  <si>
    <t xml:space="preserve">Dismantling and removing road metalling ( GSI NO.51  P/ 13 ) . </t>
  </si>
  <si>
    <t xml:space="preserve">Dismantling of cement concrete plain (1:4:8)  ( GSI.No.19/a P /10 ) . </t>
  </si>
  <si>
    <t>PROVIDING &amp; INSTALLING PUMPING MACHINERY 10 BHP FOR RURAL DRAINAGE SCHEME SARWARY COLONY OLD  HALA TALUKA HALA DISTRICT MATIARI</t>
  </si>
  <si>
    <t>PUMPING MACHINERY 10 BHP</t>
  </si>
  <si>
    <t xml:space="preserve">Providing  and installing in position i/c transportation to site of work at Rural Drainage  Scheme Sarwary Colony old Hala Taluka Hala District Matiari   electric pumping set consisting of A.C electric motor of 10  BHP 3 phase 50 cycles 400/420 volts 1450 RPM (Siement ) frame size 180 M coupled with centrifugal pump KSB type (100-250) size 3”x2.50" mounted on common steel frame or base plate capable of discharging 86   gallons per minute against a head of 100  ft i/c installation of pumping set on c.c foundation ratio(1:2 4 )with ballast with m.s nuts and bolts of 5/8”dia to be embedded in c.c foundation i/c providing and fixing on prepared board Automatic MCU KSB consist of A.C.50 cycles 3 phase 12/25 amperes trip rating push button  type star delta starter complete with no volts and over load release and required i/c providing and fixing on prepared board iron (clad)triple pole and neutral switch fuse with rewire able fuse link carried 600 volts grade 25 amperes and providing and fixing volts meter 0.500 volts and amperes meter 0-50 amperes installed on metal led board i/c providing and fixing metal led board to accommodate main or sub main control switch recessed in the wall size 3’x2 ½’ i/c providing phase indication bulbs with holder and providing internal electric wiring for main with 3-7 0.36  pvc insulated wire 660 volts grade in 25  mm( ½  )G.I.plate buried in the ground at depth   of       (  12     )for base plate and testing of the pumping set against the required head for 72 hours etc complete (R.A Approved) </t>
  </si>
  <si>
    <t>Sets</t>
  </si>
  <si>
    <t>Supply of foot  valve heavy pattern with cone type gate (imported) ( PHSMI No: 4/a P-11)</t>
  </si>
  <si>
    <t>Supply of C.I Sluice valve heavy pattern (test pressure 21.0 kg/sq.com or 300 lbs /sq: inch ) (imported) ( PHSMI No: 2/b P-11)</t>
  </si>
  <si>
    <t>Supply of Reflex  valve heavy pattern (test pressure 21 kg/sq.cm or  300 lbs /sq: inch ) (imported) ( PHSMI No: 6/b P-11)</t>
  </si>
  <si>
    <t>PROVIDING &amp; INSTALLING PUMPING MACHINERY 10 BHP FOR RURAL DRAINAGE SCHEME MAKHDOOM TALIB-UL-MOLA COLONY AND SAKHI MURAD SHAH COLONY HALA NEW TALUKA HALA DISTRICT MATIARI</t>
  </si>
  <si>
    <t>Providing  and installing in position i/c transportation to site of work at Rural Drainage  Scheme Makhdoom Talib-Ul-Mola Colony and Sakhi Muras Shah Colony Hala New Taluka Hala District Matiari   electric pumping set consisting of electric motor of 10  BHP 3 phase 50 cycles 400/420 volts 1450 RPM (Siement ) frame size 180 M coupled with centrifugal pump KSB type (100-250) size 3”x2.50" mounted on common steel frame or base plate capable of discharging 86   gallons per minute against a head of 100  ft i/c installation of pumping set on c.c foundation ratio(1:2 4 )with ballast with m.s nuts and bolts of 5/8”dia to be embedded in c.c foundation i/c providing and fixing on prepared board Automatic MCU KSB consist of A.C.50 cycles 3 phase 12/25 amperes trip rating push button  type star delta starter complete with no volts and over load release and required i/c providing and fixing on prepared board iron (clad)triple pole and neutral switch fuse with rewire able fuse link carried 600 volts grade 25 amperes and providing and fixing volts meter 0.500 volts and amperes meter 0-50 amperes installed on metal led board i/c providing and fixing metal led board to accommodate main or sub main control switch recessed in the wall size 3’x2 ½’ i/c providing phase indication bulbs with holder and providing internal electric wiring for main with 3-7 0.36                                 pvc insulated wire 660 volts grade in 25  mm( ½  )G.I.plate buried in the ground at depth   of       (  12     )for base plate and testing of the pumping set against the required head for 72 hours etc complete (R.A Approved)</t>
  </si>
  <si>
    <t>Supply of foot  valve heavy pattern with cone type gate (imported) ( PHSMI No: 4/b P-11)</t>
  </si>
  <si>
    <t>C.I Tappers flate bottomed or central tapered  flanged end with holes i/c turning and facing  turning and facing of flanges for  all size   ( SOMI No: 9 P-12)</t>
  </si>
  <si>
    <t>C.I tee flanged end with holes, including turnng and facing of flanged for all sizes (S.of Material I.NO.12 P/12)</t>
  </si>
  <si>
    <t>C.I Short piece   ( SOMI No: 9/b  P-15)</t>
  </si>
  <si>
    <t>Jointing C.I./M.S.flanged pipes and specials flanged and inside a trench i/c supplying rubber packing of the  required thickness nuts, bolts with washers etc, and other tools required for jointing &amp; testing the joints to the specified pressure etc complete . (PHSINO: M/1(a &amp; b ) P/40).</t>
  </si>
  <si>
    <t>Jointing C.I./M.S.flanged pipes and specials flanged and inside a trench i/c supplying rubber packing of the  required thickness nuts, bolts with washers etc, and other tools required for jointing &amp; testing the joints to the specified pressure etc complete . (PHSINO: M/1(a &amp; b) P/40).</t>
  </si>
  <si>
    <t>CONSTRUCTION OF COLLECTING TANK, INTER CONNECTION, SCREENING CHAMBER, PUMP HOUSE, RISING MAIN 4" DIA I/C C.C BLOCK  FOR  RURAL DRAINAGE SCHEME SACHO ABRO  TALUKA &amp; DISTT: MATAIRI</t>
  </si>
  <si>
    <t>Rubber ring for F.C pressure pipe B class (S.of M. I.No.7/b P/04))</t>
  </si>
  <si>
    <t>Amount Total  A &amp; B                                                          =</t>
  </si>
  <si>
    <t>GROUP "A " SURFACE DRAINS</t>
  </si>
  <si>
    <t>GROUP " B" C.C BLOCK</t>
  </si>
  <si>
    <t>GROUP "A" SURFACE DRAINS</t>
  </si>
  <si>
    <t>GROUP "B" C.C BLOCK</t>
  </si>
  <si>
    <t>GROUP "A"COLLECTING TANK 10' DIA</t>
  </si>
  <si>
    <t xml:space="preserve">GROUP "B" INTER CONNECTION </t>
  </si>
  <si>
    <t>GROUP "C" SCREENING CHAMBER SIZE (5'x8')</t>
  </si>
  <si>
    <t xml:space="preserve"> GROUP "D"  PUMP HOUSE  (10'x12')</t>
  </si>
  <si>
    <t>GROUP "E" RISING MAIN</t>
  </si>
  <si>
    <t>GROUP "F" C.C BLOCK</t>
  </si>
  <si>
    <t>Group "A" Collecting Tank 15' Dia</t>
  </si>
  <si>
    <t>Group "B" Screening Chamber ( 8'X5')</t>
  </si>
  <si>
    <t>Group "C" Inter Connection</t>
  </si>
  <si>
    <t xml:space="preserve">Group "D" Pump House </t>
  </si>
  <si>
    <t xml:space="preserve">Group "E " Compound Wall </t>
  </si>
  <si>
    <t>Group "A" Pump House on Collecting Tank</t>
  </si>
  <si>
    <t xml:space="preserve">Group "B" Compound Wall </t>
  </si>
  <si>
    <t>Group "C" C.C BLOCK</t>
  </si>
  <si>
    <t>GROUP "A" SURFACE DRAINS.</t>
  </si>
  <si>
    <t>CONSTRUCTION OF SURFACE DRAINS AND C.C BLOCK FOR VILLAGE HAJI HAMEED RAHOOJO TALUKA SAEEDABAD DISTRICT MATIARI.:::::::::::::::::</t>
  </si>
  <si>
    <t>Carriage 100 cft/5 tons of all materials like stone aggregate,spawl, coal, lime,  Surkhi etc B.G Rails fastening points and crossing bridges, Girders, pipes, Sheets Rails, M.S Bars etc of 1000 Nos: bricks, 10"x5"x3" or 1000 Nos: tiles 12"x6"x2" or 150 Cft of timber or 100 mounds of fuel wood by  Truck wood by trucks or any other means owned by the contractors  ( Earth Lead 3 miles lead)(S of C I No: 1 P: 1)</t>
  </si>
  <si>
    <t>Cement concrete plain i/c placing compacting finishing and curing complete i/c screening and washing of stone aggregate without shuttering (G.S.I.NO: 5/f &amp; h P/16)</t>
  </si>
  <si>
    <t>1' to 5' ft Depth</t>
  </si>
  <si>
    <t>5.1' to 10' Depth</t>
  </si>
  <si>
    <t>Extra for wet earth (GSI.No.15 P/03)</t>
  </si>
  <si>
    <t>Excavation for pipe lines in trenches and pits in Wet Soil i/c trimming and dressing sides to true alignment and shape leveling of beds of trenches to correct level and grade cutting joint holes and disposal of surplus earth within one chain as directed by Engineer Incharge. Providing fence guards,  light flags and temporary crossings for non-vehicular taffic wherever required lift upto 5ft (1.52m) and Lead upto one chain (30.50m) (P.H.S.I.NO:14 +16  P/66 &amp; 74)</t>
  </si>
  <si>
    <t>Ratio ( 1:3:6)</t>
  </si>
  <si>
    <t>Ratio (1:2:4)</t>
  </si>
  <si>
    <t>White washing Two coats (GSI.No.26 (a ) P/54</t>
  </si>
  <si>
    <t>Fire hydraunt tee (SMI No :6/a Page 14 )</t>
  </si>
  <si>
    <t>Air valve Double acting  size 3"x 1" (SMI No : 8/A  page  12 ).</t>
  </si>
</sst>
</file>

<file path=xl/styles.xml><?xml version="1.0" encoding="utf-8"?>
<styleSheet xmlns="http://schemas.openxmlformats.org/spreadsheetml/2006/main">
  <numFmts count="3">
    <numFmt numFmtId="164" formatCode="0.0"/>
    <numFmt numFmtId="165" formatCode="0.000"/>
    <numFmt numFmtId="166" formatCode="0.0000"/>
  </numFmts>
  <fonts count="23">
    <font>
      <sz val="11"/>
      <color theme="1"/>
      <name val="Calibri"/>
      <family val="2"/>
      <scheme val="minor"/>
    </font>
    <font>
      <sz val="10"/>
      <name val="Times New Roman"/>
      <family val="1"/>
    </font>
    <font>
      <b/>
      <u/>
      <sz val="12"/>
      <name val="Times New Roman"/>
      <family val="1"/>
    </font>
    <font>
      <u/>
      <sz val="12"/>
      <name val="Times New Roman"/>
      <family val="1"/>
    </font>
    <font>
      <b/>
      <u/>
      <sz val="10"/>
      <name val="Times New Roman"/>
      <family val="1"/>
    </font>
    <font>
      <b/>
      <sz val="12"/>
      <name val="Times New Roman"/>
      <family val="1"/>
    </font>
    <font>
      <b/>
      <sz val="10"/>
      <name val="Times New Roman"/>
      <family val="1"/>
    </font>
    <font>
      <sz val="10"/>
      <name val="Arial"/>
      <family val="2"/>
    </font>
    <font>
      <sz val="12"/>
      <name val="Times New Roman"/>
      <family val="1"/>
    </font>
    <font>
      <sz val="11"/>
      <name val="Times New Roman"/>
      <family val="1"/>
    </font>
    <font>
      <u/>
      <sz val="10"/>
      <name val="Times New Roman"/>
      <family val="1"/>
    </font>
    <font>
      <b/>
      <sz val="11"/>
      <name val="Times New Roman"/>
      <family val="1"/>
    </font>
    <font>
      <b/>
      <u/>
      <sz val="12"/>
      <name val="Arial"/>
      <family val="2"/>
    </font>
    <font>
      <b/>
      <sz val="9"/>
      <name val="Times New Roman"/>
      <family val="1"/>
    </font>
    <font>
      <sz val="11"/>
      <name val="Calibri"/>
      <family val="2"/>
    </font>
    <font>
      <sz val="10"/>
      <name val="Calibri"/>
      <family val="2"/>
    </font>
    <font>
      <sz val="9"/>
      <name val="Times New Roman"/>
      <family val="1"/>
    </font>
    <font>
      <u/>
      <sz val="9"/>
      <name val="Times New Roman"/>
      <family val="1"/>
    </font>
    <font>
      <sz val="11"/>
      <color theme="0"/>
      <name val="Times New Roman"/>
      <family val="1"/>
    </font>
    <font>
      <b/>
      <u/>
      <sz val="11"/>
      <name val="Times New Roman"/>
      <family val="1"/>
    </font>
    <font>
      <u/>
      <sz val="11"/>
      <name val="Times New Roman"/>
      <family val="1"/>
    </font>
    <font>
      <sz val="12"/>
      <color theme="1"/>
      <name val="Calibri"/>
      <family val="2"/>
      <scheme val="minor"/>
    </font>
    <font>
      <u/>
      <sz val="11"/>
      <color theme="1"/>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95">
    <xf numFmtId="0" fontId="0" fillId="0" borderId="0" xfId="0"/>
    <xf numFmtId="0" fontId="1" fillId="0" borderId="0" xfId="0" applyFont="1" applyAlignment="1">
      <alignment horizontal="center"/>
    </xf>
    <xf numFmtId="0" fontId="1" fillId="0" borderId="0" xfId="0" applyFont="1"/>
    <xf numFmtId="0" fontId="9" fillId="0" borderId="0" xfId="0" applyFont="1" applyAlignment="1">
      <alignment horizontal="center"/>
    </xf>
    <xf numFmtId="0" fontId="9" fillId="0" borderId="0" xfId="0" applyFont="1"/>
    <xf numFmtId="0" fontId="4" fillId="0" borderId="0" xfId="0" applyFont="1" applyAlignment="1">
      <alignment horizontal="center" vertical="top" wrapText="1"/>
    </xf>
    <xf numFmtId="0" fontId="8" fillId="0" borderId="0" xfId="0" applyFont="1" applyAlignment="1">
      <alignment vertical="top" wrapText="1"/>
    </xf>
    <xf numFmtId="0" fontId="9" fillId="0" borderId="0" xfId="0" applyFont="1" applyAlignment="1">
      <alignment horizontal="center" vertical="top"/>
    </xf>
    <xf numFmtId="2" fontId="9" fillId="0" borderId="0" xfId="0" applyNumberFormat="1" applyFont="1" applyAlignment="1">
      <alignment vertical="top" wrapText="1"/>
    </xf>
    <xf numFmtId="0" fontId="9" fillId="0" borderId="0" xfId="0" applyFont="1" applyAlignment="1">
      <alignment vertical="top"/>
    </xf>
    <xf numFmtId="0" fontId="9" fillId="0" borderId="0" xfId="0" applyFont="1" applyAlignment="1">
      <alignment horizontal="right" vertical="top"/>
    </xf>
    <xf numFmtId="0" fontId="9" fillId="0" borderId="0" xfId="0" applyFont="1" applyAlignment="1">
      <alignment horizontal="center" vertical="top" wrapText="1"/>
    </xf>
    <xf numFmtId="0" fontId="9" fillId="0" borderId="1" xfId="0" applyFont="1" applyBorder="1" applyAlignment="1">
      <alignment vertical="top"/>
    </xf>
    <xf numFmtId="0" fontId="11" fillId="0" borderId="0" xfId="0" applyFont="1" applyAlignment="1">
      <alignment vertical="top"/>
    </xf>
    <xf numFmtId="0" fontId="11" fillId="0" borderId="0" xfId="0" applyFont="1" applyBorder="1" applyAlignment="1">
      <alignment vertical="top"/>
    </xf>
    <xf numFmtId="0" fontId="9" fillId="0" borderId="0" xfId="0" applyFont="1" applyAlignment="1">
      <alignment vertical="top" wrapText="1"/>
    </xf>
    <xf numFmtId="0" fontId="6" fillId="0" borderId="0" xfId="0" applyFont="1" applyAlignment="1">
      <alignment vertical="top" wrapText="1"/>
    </xf>
    <xf numFmtId="0" fontId="4" fillId="0" borderId="0" xfId="0" applyFont="1" applyAlignment="1">
      <alignment vertical="top" wrapText="1"/>
    </xf>
    <xf numFmtId="0" fontId="5" fillId="0" borderId="0" xfId="0" applyFont="1" applyAlignment="1">
      <alignment vertical="top" wrapText="1"/>
    </xf>
    <xf numFmtId="0" fontId="1" fillId="0" borderId="0" xfId="0" applyFont="1" applyAlignment="1">
      <alignment horizontal="center" vertical="top" wrapText="1"/>
    </xf>
    <xf numFmtId="0" fontId="9" fillId="0" borderId="0" xfId="0" applyFont="1" applyAlignment="1">
      <alignment horizontal="justify" vertical="top" wrapText="1"/>
    </xf>
    <xf numFmtId="0" fontId="11" fillId="0" borderId="0" xfId="0" applyFont="1" applyAlignment="1">
      <alignment horizontal="right" vertical="top" wrapText="1"/>
    </xf>
    <xf numFmtId="2" fontId="11" fillId="0" borderId="0" xfId="0" applyNumberFormat="1" applyFont="1" applyAlignment="1">
      <alignment vertical="top" wrapText="1"/>
    </xf>
    <xf numFmtId="0" fontId="6" fillId="0" borderId="0" xfId="0" applyFont="1" applyAlignment="1">
      <alignment horizontal="center" vertical="top" wrapText="1"/>
    </xf>
    <xf numFmtId="0" fontId="0" fillId="0" borderId="0" xfId="0" applyFont="1"/>
    <xf numFmtId="0" fontId="3" fillId="0" borderId="0" xfId="0" applyFont="1" applyAlignment="1">
      <alignment horizontal="justify" vertical="top" wrapText="1"/>
    </xf>
    <xf numFmtId="0" fontId="12" fillId="0" borderId="0" xfId="0" applyFont="1" applyAlignment="1">
      <alignment horizontal="justify" vertical="top" wrapText="1"/>
    </xf>
    <xf numFmtId="0" fontId="9" fillId="0" borderId="0" xfId="0" applyFont="1" applyBorder="1" applyAlignment="1">
      <alignment horizontal="center"/>
    </xf>
    <xf numFmtId="164" fontId="9" fillId="0" borderId="0" xfId="0" applyNumberFormat="1" applyFont="1" applyBorder="1" applyAlignment="1">
      <alignment horizontal="center"/>
    </xf>
    <xf numFmtId="2" fontId="9" fillId="0" borderId="0" xfId="0" applyNumberFormat="1" applyFont="1" applyBorder="1" applyAlignment="1">
      <alignment horizontal="center"/>
    </xf>
    <xf numFmtId="0" fontId="9" fillId="0" borderId="0" xfId="0" applyFont="1" applyBorder="1"/>
    <xf numFmtId="164" fontId="9" fillId="0" borderId="0" xfId="0" applyNumberFormat="1" applyFont="1" applyAlignment="1">
      <alignment horizontal="center"/>
    </xf>
    <xf numFmtId="2" fontId="9" fillId="0" borderId="0" xfId="0" applyNumberFormat="1" applyFont="1" applyAlignment="1">
      <alignment horizontal="center"/>
    </xf>
    <xf numFmtId="0" fontId="10" fillId="0" borderId="0" xfId="0" applyFont="1" applyAlignment="1">
      <alignment horizontal="center" vertical="top" wrapText="1"/>
    </xf>
    <xf numFmtId="0" fontId="0" fillId="0" borderId="0" xfId="0" applyAlignment="1">
      <alignment vertical="top" wrapText="1"/>
    </xf>
    <xf numFmtId="164" fontId="9" fillId="0" borderId="0" xfId="0" applyNumberFormat="1" applyFont="1" applyAlignment="1">
      <alignment vertical="top" wrapText="1"/>
    </xf>
    <xf numFmtId="0" fontId="6" fillId="0" borderId="0" xfId="0" applyFont="1" applyAlignment="1">
      <alignment horizontal="left" vertical="top" wrapText="1"/>
    </xf>
    <xf numFmtId="0" fontId="5" fillId="0" borderId="0" xfId="0" applyFont="1" applyAlignment="1">
      <alignment horizontal="left" vertical="top" wrapText="1"/>
    </xf>
    <xf numFmtId="0" fontId="13" fillId="0" borderId="0" xfId="0" applyFont="1" applyAlignment="1">
      <alignment horizontal="left" vertical="top" wrapText="1"/>
    </xf>
    <xf numFmtId="2" fontId="14" fillId="0" borderId="0" xfId="0" applyNumberFormat="1" applyFont="1" applyAlignment="1">
      <alignment vertical="top" wrapText="1"/>
    </xf>
    <xf numFmtId="0" fontId="9" fillId="0" borderId="0" xfId="0" applyFont="1" applyBorder="1" applyAlignment="1">
      <alignment vertical="top"/>
    </xf>
    <xf numFmtId="2" fontId="9" fillId="0" borderId="0" xfId="0" applyNumberFormat="1" applyFont="1" applyAlignment="1">
      <alignment horizontal="left" vertical="top" wrapText="1"/>
    </xf>
    <xf numFmtId="164" fontId="9" fillId="0" borderId="0" xfId="0" applyNumberFormat="1" applyFont="1" applyBorder="1" applyAlignment="1">
      <alignment vertical="top" wrapText="1"/>
    </xf>
    <xf numFmtId="0" fontId="11" fillId="0" borderId="0" xfId="0" applyFont="1" applyAlignment="1">
      <alignment horizontal="center" vertical="top"/>
    </xf>
    <xf numFmtId="0" fontId="11" fillId="0" borderId="0" xfId="0" applyFont="1" applyAlignment="1">
      <alignment horizontal="right" vertical="top"/>
    </xf>
    <xf numFmtId="0" fontId="1" fillId="0" borderId="0" xfId="0" applyFont="1" applyAlignment="1"/>
    <xf numFmtId="0" fontId="6" fillId="0" borderId="0" xfId="0" applyFont="1" applyAlignment="1">
      <alignment horizontal="center"/>
    </xf>
    <xf numFmtId="0" fontId="1" fillId="0" borderId="0" xfId="0" applyFont="1" applyBorder="1" applyAlignment="1">
      <alignment horizontal="center" vertical="top" wrapText="1"/>
    </xf>
    <xf numFmtId="1" fontId="9" fillId="0" borderId="0" xfId="0" applyNumberFormat="1" applyFont="1" applyAlignment="1">
      <alignment horizontal="center"/>
    </xf>
    <xf numFmtId="0" fontId="9" fillId="0" borderId="0" xfId="0" applyFont="1" applyBorder="1" applyAlignment="1"/>
    <xf numFmtId="0" fontId="9" fillId="0" borderId="0" xfId="0" applyFont="1" applyAlignment="1"/>
    <xf numFmtId="0" fontId="9" fillId="0" borderId="0" xfId="0" applyFont="1" applyAlignment="1">
      <alignment horizontal="left"/>
    </xf>
    <xf numFmtId="0" fontId="2" fillId="0" borderId="0" xfId="0" applyFont="1" applyAlignment="1">
      <alignment horizontal="justify" vertical="top" wrapText="1"/>
    </xf>
    <xf numFmtId="0" fontId="11" fillId="0" borderId="0" xfId="0" applyFont="1" applyAlignment="1">
      <alignment horizontal="center" vertical="top" wrapText="1"/>
    </xf>
    <xf numFmtId="0" fontId="9" fillId="0" borderId="1" xfId="0" applyFont="1" applyBorder="1"/>
    <xf numFmtId="0" fontId="6" fillId="0" borderId="0" xfId="0" applyFont="1" applyBorder="1" applyAlignment="1">
      <alignment horizontal="center" vertical="top" wrapText="1"/>
    </xf>
    <xf numFmtId="0" fontId="8" fillId="0" borderId="0" xfId="0" applyFont="1" applyAlignment="1">
      <alignment horizontal="center" vertical="top" wrapText="1"/>
    </xf>
    <xf numFmtId="0" fontId="8" fillId="0" borderId="0" xfId="0" applyFont="1" applyAlignment="1">
      <alignment horizontal="right" vertical="top" wrapText="1"/>
    </xf>
    <xf numFmtId="2" fontId="9" fillId="0" borderId="0" xfId="0" applyNumberFormat="1" applyFont="1" applyBorder="1" applyAlignment="1">
      <alignment vertical="top" wrapText="1"/>
    </xf>
    <xf numFmtId="0" fontId="16" fillId="0" borderId="0" xfId="0" applyFont="1" applyAlignment="1">
      <alignment horizontal="left"/>
    </xf>
    <xf numFmtId="1" fontId="9" fillId="0" borderId="0" xfId="0" applyNumberFormat="1" applyFont="1" applyBorder="1" applyAlignment="1">
      <alignment horizontal="center"/>
    </xf>
    <xf numFmtId="1" fontId="9" fillId="0" borderId="0" xfId="0" applyNumberFormat="1" applyFont="1" applyBorder="1" applyAlignment="1">
      <alignment horizontal="right"/>
    </xf>
    <xf numFmtId="2" fontId="9" fillId="0" borderId="0" xfId="0" applyNumberFormat="1" applyFont="1" applyBorder="1" applyAlignment="1">
      <alignment horizontal="left"/>
    </xf>
    <xf numFmtId="164" fontId="9" fillId="0" borderId="0" xfId="0" applyNumberFormat="1" applyFont="1" applyBorder="1" applyAlignment="1">
      <alignment horizontal="left"/>
    </xf>
    <xf numFmtId="164" fontId="18" fillId="0" borderId="0" xfId="0" applyNumberFormat="1" applyFont="1" applyAlignment="1">
      <alignment horizontal="center"/>
    </xf>
    <xf numFmtId="166" fontId="11" fillId="0" borderId="0" xfId="0" applyNumberFormat="1" applyFont="1" applyAlignment="1">
      <alignment vertical="top" wrapText="1"/>
    </xf>
    <xf numFmtId="0" fontId="16" fillId="0" borderId="0" xfId="0" applyFont="1" applyAlignment="1">
      <alignment horizontal="left"/>
    </xf>
    <xf numFmtId="164" fontId="18" fillId="0" borderId="0" xfId="0" applyNumberFormat="1" applyFont="1" applyBorder="1" applyAlignment="1">
      <alignment horizontal="center"/>
    </xf>
    <xf numFmtId="1" fontId="1" fillId="0" borderId="0" xfId="0" applyNumberFormat="1" applyFont="1" applyBorder="1" applyAlignment="1">
      <alignment horizontal="center"/>
    </xf>
    <xf numFmtId="2" fontId="9" fillId="0" borderId="0" xfId="0" applyNumberFormat="1" applyFont="1" applyBorder="1"/>
    <xf numFmtId="164" fontId="11" fillId="0" borderId="0" xfId="0" applyNumberFormat="1" applyFont="1" applyAlignment="1">
      <alignment vertical="top" wrapText="1"/>
    </xf>
    <xf numFmtId="0" fontId="11" fillId="0" borderId="1" xfId="0" applyFont="1" applyBorder="1" applyAlignment="1">
      <alignment vertical="top"/>
    </xf>
    <xf numFmtId="0" fontId="9" fillId="0" borderId="0" xfId="0" applyFont="1" applyAlignment="1">
      <alignment vertical="top" wrapText="1"/>
    </xf>
    <xf numFmtId="0" fontId="1" fillId="0" borderId="0" xfId="0" applyFont="1" applyAlignment="1">
      <alignment horizontal="center"/>
    </xf>
    <xf numFmtId="0" fontId="9" fillId="0" borderId="0" xfId="0" applyFont="1" applyAlignment="1">
      <alignment horizontal="center" vertical="top" wrapText="1"/>
    </xf>
    <xf numFmtId="2" fontId="9" fillId="0" borderId="0" xfId="0" applyNumberFormat="1" applyFont="1" applyAlignment="1">
      <alignment vertical="top" wrapText="1"/>
    </xf>
    <xf numFmtId="0" fontId="11" fillId="0" borderId="0" xfId="0" applyFont="1" applyAlignment="1">
      <alignment horizontal="right" vertical="top" wrapText="1"/>
    </xf>
    <xf numFmtId="2" fontId="9" fillId="0" borderId="0" xfId="0" applyNumberFormat="1" applyFont="1" applyBorder="1" applyAlignment="1">
      <alignment vertical="top" wrapText="1"/>
    </xf>
    <xf numFmtId="2" fontId="11" fillId="0" borderId="0" xfId="0" applyNumberFormat="1" applyFont="1" applyAlignment="1">
      <alignment vertical="top" wrapText="1"/>
    </xf>
    <xf numFmtId="0" fontId="9" fillId="0" borderId="0" xfId="0" applyFont="1" applyAlignment="1">
      <alignment horizontal="center" vertical="top"/>
    </xf>
    <xf numFmtId="0" fontId="9" fillId="0" borderId="0" xfId="0" applyFont="1" applyAlignment="1">
      <alignment horizontal="center"/>
    </xf>
    <xf numFmtId="2" fontId="9" fillId="0" borderId="0" xfId="0" applyNumberFormat="1" applyFont="1" applyAlignment="1">
      <alignment vertical="top" wrapText="1"/>
    </xf>
    <xf numFmtId="0" fontId="9" fillId="0" borderId="0" xfId="0" applyFont="1" applyAlignment="1">
      <alignment horizontal="center"/>
    </xf>
    <xf numFmtId="0" fontId="9" fillId="0" borderId="0" xfId="0" applyFont="1" applyAlignment="1">
      <alignment horizontal="center" vertical="top"/>
    </xf>
    <xf numFmtId="0" fontId="11" fillId="0" borderId="3" xfId="0" applyFont="1" applyBorder="1" applyAlignment="1">
      <alignment vertical="top"/>
    </xf>
    <xf numFmtId="0" fontId="1" fillId="0" borderId="0" xfId="0" applyFont="1" applyAlignment="1">
      <alignment wrapText="1"/>
    </xf>
    <xf numFmtId="0" fontId="9" fillId="0" borderId="0" xfId="0" applyFont="1" applyAlignment="1">
      <alignment horizontal="center" vertical="top" wrapText="1"/>
    </xf>
    <xf numFmtId="0" fontId="0" fillId="0" borderId="0" xfId="0" applyAlignment="1">
      <alignment vertical="top" wrapText="1"/>
    </xf>
    <xf numFmtId="0" fontId="9" fillId="0" borderId="0" xfId="0" applyFont="1" applyAlignment="1">
      <alignment horizontal="justify" vertical="top" wrapText="1"/>
    </xf>
    <xf numFmtId="0" fontId="9" fillId="0" borderId="0" xfId="0" applyFont="1" applyAlignment="1">
      <alignment horizontal="center"/>
    </xf>
    <xf numFmtId="2" fontId="9" fillId="0" borderId="0" xfId="0" applyNumberFormat="1" applyFont="1" applyAlignment="1">
      <alignment vertical="top" wrapText="1"/>
    </xf>
    <xf numFmtId="0" fontId="0" fillId="0" borderId="0" xfId="0" applyAlignment="1">
      <alignment vertical="top" wrapText="1"/>
    </xf>
    <xf numFmtId="0" fontId="9" fillId="0" borderId="0" xfId="0" applyFont="1" applyAlignment="1">
      <alignment vertical="top" wrapText="1"/>
    </xf>
    <xf numFmtId="0" fontId="9" fillId="0" borderId="0" xfId="0" applyFont="1" applyAlignment="1">
      <alignment horizontal="center" vertical="top" wrapText="1"/>
    </xf>
    <xf numFmtId="0" fontId="9" fillId="0" borderId="0" xfId="0" applyFont="1" applyAlignment="1">
      <alignment horizontal="center"/>
    </xf>
    <xf numFmtId="0" fontId="9" fillId="0" borderId="0" xfId="0" applyFont="1" applyAlignment="1">
      <alignment horizontal="center" vertical="top"/>
    </xf>
    <xf numFmtId="0" fontId="1" fillId="0" borderId="0" xfId="0" applyFont="1" applyAlignment="1">
      <alignment horizontal="center"/>
    </xf>
    <xf numFmtId="2" fontId="9" fillId="0" borderId="0" xfId="0" applyNumberFormat="1" applyFont="1" applyAlignment="1">
      <alignment vertical="top" wrapText="1"/>
    </xf>
    <xf numFmtId="0" fontId="10" fillId="0" borderId="0" xfId="0" applyFont="1" applyAlignment="1">
      <alignment wrapText="1"/>
    </xf>
    <xf numFmtId="2" fontId="11" fillId="0" borderId="0" xfId="0" applyNumberFormat="1" applyFont="1" applyBorder="1" applyAlignment="1">
      <alignment vertical="top" wrapText="1"/>
    </xf>
    <xf numFmtId="0" fontId="9" fillId="0" borderId="0" xfId="0" applyFont="1" applyAlignment="1">
      <alignment horizontal="center" vertical="top"/>
    </xf>
    <xf numFmtId="0" fontId="9" fillId="0" borderId="0" xfId="0" applyFont="1" applyAlignment="1">
      <alignment horizontal="center"/>
    </xf>
    <xf numFmtId="0" fontId="1" fillId="0" borderId="1" xfId="0" applyFont="1" applyBorder="1"/>
    <xf numFmtId="0" fontId="11" fillId="0" borderId="0" xfId="0" applyFont="1" applyBorder="1" applyAlignment="1">
      <alignment horizontal="right" vertical="top" wrapText="1"/>
    </xf>
    <xf numFmtId="0" fontId="1" fillId="0" borderId="0" xfId="0" applyFont="1" applyBorder="1"/>
    <xf numFmtId="0" fontId="4" fillId="0" borderId="0" xfId="0" applyFont="1" applyAlignment="1">
      <alignment vertical="top" wrapText="1"/>
    </xf>
    <xf numFmtId="2" fontId="9" fillId="0" borderId="0" xfId="0" applyNumberFormat="1" applyFont="1" applyAlignment="1">
      <alignment vertical="top" wrapText="1"/>
    </xf>
    <xf numFmtId="0" fontId="9" fillId="0" borderId="0" xfId="0" applyFont="1" applyAlignment="1">
      <alignment vertical="top" wrapText="1"/>
    </xf>
    <xf numFmtId="0" fontId="9" fillId="0" borderId="0" xfId="0" applyFont="1" applyAlignment="1">
      <alignment horizontal="center" vertical="top" wrapText="1"/>
    </xf>
    <xf numFmtId="0" fontId="6" fillId="0" borderId="0" xfId="0" applyFont="1" applyAlignment="1">
      <alignment vertical="top" wrapText="1"/>
    </xf>
    <xf numFmtId="0" fontId="1" fillId="0" borderId="0" xfId="0" applyFont="1" applyAlignment="1">
      <alignment horizontal="center"/>
    </xf>
    <xf numFmtId="0" fontId="1"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6" fillId="0" borderId="2" xfId="0" applyFont="1" applyBorder="1" applyAlignment="1">
      <alignment horizontal="center" vertical="top" wrapText="1"/>
    </xf>
    <xf numFmtId="0" fontId="7" fillId="0" borderId="2" xfId="0" applyFont="1" applyBorder="1" applyAlignment="1">
      <alignment horizontal="center" vertical="top" wrapText="1"/>
    </xf>
    <xf numFmtId="0" fontId="8" fillId="0" borderId="2" xfId="0" applyFont="1" applyBorder="1" applyAlignment="1">
      <alignment horizontal="center" vertical="top" wrapText="1"/>
    </xf>
    <xf numFmtId="0" fontId="2" fillId="0" borderId="0" xfId="0" applyFont="1" applyAlignment="1">
      <alignment horizontal="center" vertical="top" wrapText="1"/>
    </xf>
    <xf numFmtId="0" fontId="3" fillId="0" borderId="0" xfId="0" applyFont="1" applyAlignment="1">
      <alignment wrapText="1"/>
    </xf>
    <xf numFmtId="0" fontId="0" fillId="0" borderId="0" xfId="0" applyAlignment="1">
      <alignment wrapText="1"/>
    </xf>
    <xf numFmtId="0" fontId="4" fillId="0" borderId="0" xfId="0" applyFont="1" applyAlignment="1">
      <alignment vertical="top" wrapText="1"/>
    </xf>
    <xf numFmtId="0" fontId="5" fillId="0" borderId="1" xfId="0" applyFont="1" applyBorder="1" applyAlignment="1">
      <alignment horizontal="justify" vertical="top" wrapText="1"/>
    </xf>
    <xf numFmtId="0" fontId="21" fillId="0" borderId="1" xfId="0" applyFont="1" applyBorder="1" applyAlignment="1">
      <alignment horizontal="justify"/>
    </xf>
    <xf numFmtId="0" fontId="9" fillId="0" borderId="0" xfId="0" applyFont="1" applyAlignment="1">
      <alignment horizontal="justify" vertical="top" wrapText="1"/>
    </xf>
    <xf numFmtId="0" fontId="17" fillId="0" borderId="0" xfId="0" applyFont="1" applyAlignment="1">
      <alignment horizontal="left"/>
    </xf>
    <xf numFmtId="2" fontId="9" fillId="0" borderId="0" xfId="0" applyNumberFormat="1" applyFont="1" applyAlignment="1">
      <alignment vertical="top" wrapText="1"/>
    </xf>
    <xf numFmtId="2" fontId="9" fillId="0" borderId="0" xfId="0" applyNumberFormat="1" applyFont="1" applyAlignment="1">
      <alignment horizontal="center"/>
    </xf>
    <xf numFmtId="2" fontId="9" fillId="0" borderId="0" xfId="0" applyNumberFormat="1" applyFont="1" applyBorder="1" applyAlignment="1">
      <alignment vertical="top" wrapText="1"/>
    </xf>
    <xf numFmtId="2" fontId="9" fillId="0" borderId="1" xfId="0" applyNumberFormat="1" applyFont="1" applyBorder="1" applyAlignment="1">
      <alignment vertical="top" wrapText="1"/>
    </xf>
    <xf numFmtId="0" fontId="16" fillId="0" borderId="0" xfId="0" applyFont="1" applyAlignment="1">
      <alignment horizontal="center"/>
    </xf>
    <xf numFmtId="0" fontId="11" fillId="0" borderId="0" xfId="0" applyFont="1" applyAlignment="1">
      <alignment horizontal="right" vertical="top" wrapText="1"/>
    </xf>
    <xf numFmtId="164" fontId="11" fillId="0" borderId="1" xfId="0" applyNumberFormat="1" applyFont="1" applyBorder="1" applyAlignment="1">
      <alignment vertical="top" wrapText="1"/>
    </xf>
    <xf numFmtId="0" fontId="4" fillId="0" borderId="0" xfId="0" applyFont="1" applyAlignment="1">
      <alignment horizontal="left" vertical="top" wrapText="1"/>
    </xf>
    <xf numFmtId="0" fontId="16" fillId="0" borderId="0" xfId="0" applyFont="1" applyAlignment="1">
      <alignment horizontal="left"/>
    </xf>
    <xf numFmtId="0" fontId="0" fillId="0" borderId="0" xfId="0" applyAlignment="1">
      <alignment vertical="top" wrapText="1"/>
    </xf>
    <xf numFmtId="0" fontId="9" fillId="0" borderId="0" xfId="0" applyFont="1" applyAlignment="1">
      <alignment vertical="top" wrapText="1"/>
    </xf>
    <xf numFmtId="0" fontId="10" fillId="0" borderId="0" xfId="0" applyFont="1" applyAlignment="1">
      <alignment wrapText="1"/>
    </xf>
    <xf numFmtId="0" fontId="1" fillId="0" borderId="0" xfId="0" applyFont="1" applyAlignment="1">
      <alignment wrapText="1"/>
    </xf>
    <xf numFmtId="0" fontId="20" fillId="0" borderId="0" xfId="0" applyFont="1" applyAlignment="1">
      <alignment horizontal="center"/>
    </xf>
    <xf numFmtId="0" fontId="1" fillId="0" borderId="1" xfId="0" applyFont="1" applyBorder="1" applyAlignment="1">
      <alignment horizontal="center" wrapText="1"/>
    </xf>
    <xf numFmtId="0" fontId="16" fillId="0" borderId="0" xfId="0" applyFont="1" applyBorder="1" applyAlignment="1">
      <alignment horizontal="left"/>
    </xf>
    <xf numFmtId="164" fontId="9" fillId="0" borderId="0" xfId="0" applyNumberFormat="1" applyFont="1" applyAlignment="1">
      <alignment horizontal="center"/>
    </xf>
    <xf numFmtId="0" fontId="11" fillId="0" borderId="1" xfId="0" applyFont="1" applyBorder="1" applyAlignment="1">
      <alignment horizontal="right" vertical="top" wrapText="1"/>
    </xf>
    <xf numFmtId="0" fontId="19" fillId="0" borderId="0" xfId="0" applyFont="1" applyAlignment="1">
      <alignment horizontal="left"/>
    </xf>
    <xf numFmtId="1" fontId="9" fillId="0" borderId="0" xfId="0" applyNumberFormat="1" applyFont="1" applyAlignment="1">
      <alignment vertical="top" wrapText="1"/>
    </xf>
    <xf numFmtId="1" fontId="9" fillId="0" borderId="0" xfId="0" applyNumberFormat="1" applyFont="1" applyAlignment="1">
      <alignment horizontal="center"/>
    </xf>
    <xf numFmtId="164" fontId="9" fillId="0" borderId="0" xfId="0" applyNumberFormat="1" applyFont="1" applyAlignment="1">
      <alignment vertical="top" wrapText="1"/>
    </xf>
    <xf numFmtId="2" fontId="11" fillId="0" borderId="3" xfId="0" applyNumberFormat="1" applyFont="1" applyBorder="1" applyAlignment="1">
      <alignment vertical="top" wrapText="1"/>
    </xf>
    <xf numFmtId="164" fontId="11" fillId="0" borderId="3" xfId="0" applyNumberFormat="1" applyFont="1" applyBorder="1" applyAlignment="1">
      <alignment vertical="top" wrapText="1"/>
    </xf>
    <xf numFmtId="0" fontId="1" fillId="0" borderId="0" xfId="0" applyFont="1" applyAlignment="1">
      <alignment horizontal="center"/>
    </xf>
    <xf numFmtId="0" fontId="11" fillId="0" borderId="0" xfId="0" applyFont="1" applyAlignment="1">
      <alignment vertical="top" wrapText="1"/>
    </xf>
    <xf numFmtId="164" fontId="11" fillId="0" borderId="0" xfId="0" applyNumberFormat="1" applyFont="1" applyAlignment="1">
      <alignment vertical="top" wrapText="1"/>
    </xf>
    <xf numFmtId="0" fontId="9" fillId="0" borderId="0" xfId="0" applyFont="1" applyAlignment="1">
      <alignment horizontal="center" vertical="top" wrapText="1"/>
    </xf>
    <xf numFmtId="0" fontId="5" fillId="0" borderId="0" xfId="0" applyFont="1" applyAlignment="1">
      <alignment horizontal="left"/>
    </xf>
    <xf numFmtId="0" fontId="5" fillId="0" borderId="0" xfId="0" applyFont="1" applyAlignment="1">
      <alignment horizontal="center" vertical="top" wrapText="1"/>
    </xf>
    <xf numFmtId="0" fontId="1" fillId="0" borderId="0" xfId="0" applyFont="1" applyAlignment="1">
      <alignment horizontal="center" vertical="top" wrapText="1"/>
    </xf>
    <xf numFmtId="0" fontId="6" fillId="0" borderId="0" xfId="0" applyFont="1" applyAlignment="1">
      <alignment horizontal="center" vertical="top" wrapText="1"/>
    </xf>
    <xf numFmtId="0" fontId="1" fillId="0" borderId="0" xfId="0" applyFont="1" applyAlignment="1">
      <alignment vertical="top" wrapText="1"/>
    </xf>
    <xf numFmtId="0" fontId="0" fillId="0" borderId="1" xfId="0" applyBorder="1" applyAlignment="1">
      <alignment horizontal="justify"/>
    </xf>
    <xf numFmtId="0" fontId="9" fillId="0" borderId="0" xfId="0" applyFont="1" applyAlignment="1">
      <alignment wrapText="1"/>
    </xf>
    <xf numFmtId="2" fontId="11" fillId="0" borderId="0" xfId="0" applyNumberFormat="1" applyFont="1" applyBorder="1" applyAlignment="1">
      <alignment vertical="top" wrapText="1"/>
    </xf>
    <xf numFmtId="0" fontId="6" fillId="0" borderId="0" xfId="0" applyFont="1" applyAlignment="1">
      <alignment vertical="top" wrapText="1"/>
    </xf>
    <xf numFmtId="2" fontId="11" fillId="0" borderId="0" xfId="0" applyNumberFormat="1" applyFont="1" applyAlignment="1">
      <alignment vertical="top" wrapText="1"/>
    </xf>
    <xf numFmtId="0" fontId="5" fillId="0" borderId="0" xfId="0" applyFont="1" applyAlignment="1">
      <alignment horizontal="center"/>
    </xf>
    <xf numFmtId="0" fontId="1" fillId="0" borderId="0" xfId="0" applyFont="1" applyAlignment="1">
      <alignment horizontal="center" wrapText="1"/>
    </xf>
    <xf numFmtId="2" fontId="11" fillId="0" borderId="1" xfId="0" applyNumberFormat="1" applyFont="1" applyBorder="1" applyAlignment="1">
      <alignment vertical="top" wrapText="1"/>
    </xf>
    <xf numFmtId="0" fontId="4" fillId="0" borderId="0" xfId="0" applyFont="1" applyAlignment="1">
      <alignment horizontal="center" wrapText="1"/>
    </xf>
    <xf numFmtId="0" fontId="6" fillId="0" borderId="1" xfId="0" applyFont="1" applyBorder="1" applyAlignment="1">
      <alignment horizontal="center" wrapText="1"/>
    </xf>
    <xf numFmtId="0" fontId="10" fillId="0" borderId="0" xfId="0" applyFont="1" applyAlignment="1">
      <alignment horizontal="center" wrapText="1"/>
    </xf>
    <xf numFmtId="165" fontId="9" fillId="0" borderId="0" xfId="0" applyNumberFormat="1" applyFont="1" applyAlignment="1">
      <alignment vertical="top" wrapText="1"/>
    </xf>
    <xf numFmtId="0" fontId="7" fillId="0" borderId="0" xfId="0" applyFont="1" applyAlignment="1">
      <alignment vertical="top" wrapText="1"/>
    </xf>
    <xf numFmtId="0" fontId="1" fillId="0" borderId="0" xfId="0" applyFont="1" applyAlignment="1">
      <alignment horizontal="left" vertical="top" wrapText="1"/>
    </xf>
    <xf numFmtId="0" fontId="9" fillId="0" borderId="0" xfId="0" applyFont="1" applyAlignment="1">
      <alignment horizontal="center"/>
    </xf>
    <xf numFmtId="164" fontId="9" fillId="0" borderId="0" xfId="0" applyNumberFormat="1" applyFont="1" applyBorder="1" applyAlignment="1">
      <alignment horizontal="center"/>
    </xf>
    <xf numFmtId="2" fontId="9" fillId="0" borderId="0" xfId="0" applyNumberFormat="1" applyFont="1" applyAlignment="1">
      <alignment horizontal="left" vertical="top" wrapText="1"/>
    </xf>
    <xf numFmtId="0" fontId="1" fillId="0" borderId="0" xfId="0" applyFont="1" applyBorder="1" applyAlignment="1">
      <alignment horizontal="left" vertical="top" wrapText="1"/>
    </xf>
    <xf numFmtId="1" fontId="9" fillId="0" borderId="0" xfId="0" applyNumberFormat="1" applyFont="1" applyAlignment="1">
      <alignment horizontal="right" vertical="top" wrapText="1"/>
    </xf>
    <xf numFmtId="0" fontId="9" fillId="0" borderId="0" xfId="0" applyFont="1" applyAlignment="1">
      <alignment horizontal="center" vertical="top"/>
    </xf>
    <xf numFmtId="0" fontId="9" fillId="0" borderId="0" xfId="0" applyFont="1" applyBorder="1" applyAlignment="1">
      <alignment vertical="top" wrapText="1"/>
    </xf>
    <xf numFmtId="0" fontId="9" fillId="0" borderId="0" xfId="0" applyFont="1" applyAlignment="1">
      <alignment horizontal="left" vertical="top" wrapText="1"/>
    </xf>
    <xf numFmtId="2" fontId="9" fillId="0" borderId="0" xfId="0" applyNumberFormat="1" applyFont="1" applyBorder="1" applyAlignment="1">
      <alignment horizontal="center"/>
    </xf>
    <xf numFmtId="2" fontId="14" fillId="0" borderId="0" xfId="0" applyNumberFormat="1" applyFont="1" applyAlignment="1">
      <alignment horizontal="center" vertical="top" wrapText="1"/>
    </xf>
    <xf numFmtId="0" fontId="9" fillId="0" borderId="0" xfId="0" applyFont="1" applyAlignment="1">
      <alignment horizontal="left"/>
    </xf>
    <xf numFmtId="164" fontId="9" fillId="0" borderId="0" xfId="0" applyNumberFormat="1" applyFont="1" applyAlignment="1">
      <alignment horizontal="left" vertical="top" wrapText="1"/>
    </xf>
    <xf numFmtId="164" fontId="9" fillId="0" borderId="1" xfId="0" applyNumberFormat="1" applyFont="1" applyBorder="1" applyAlignment="1">
      <alignment vertical="top" wrapText="1"/>
    </xf>
    <xf numFmtId="164" fontId="9" fillId="0" borderId="3" xfId="0" applyNumberFormat="1" applyFont="1" applyBorder="1" applyAlignment="1">
      <alignment horizontal="center" vertical="top" wrapText="1"/>
    </xf>
    <xf numFmtId="164" fontId="11" fillId="0" borderId="0" xfId="0" applyNumberFormat="1" applyFont="1" applyBorder="1" applyAlignment="1">
      <alignment horizontal="center" vertical="top" wrapText="1"/>
    </xf>
    <xf numFmtId="164" fontId="9" fillId="0" borderId="3" xfId="0" applyNumberFormat="1" applyFont="1" applyBorder="1" applyAlignment="1">
      <alignment horizontal="right" vertical="top" wrapText="1"/>
    </xf>
    <xf numFmtId="164" fontId="9" fillId="0" borderId="0" xfId="0" applyNumberFormat="1" applyFont="1" applyBorder="1" applyAlignment="1">
      <alignment vertical="top" wrapText="1"/>
    </xf>
    <xf numFmtId="0" fontId="11" fillId="0" borderId="1" xfId="0" applyFont="1" applyBorder="1" applyAlignment="1">
      <alignment horizontal="center" vertical="top"/>
    </xf>
    <xf numFmtId="164" fontId="11" fillId="0" borderId="1" xfId="0" applyNumberFormat="1" applyFont="1" applyBorder="1" applyAlignment="1">
      <alignment horizontal="center" vertical="top" wrapText="1"/>
    </xf>
    <xf numFmtId="0" fontId="22" fillId="0" borderId="0" xfId="0" applyFont="1" applyAlignment="1">
      <alignment wrapText="1"/>
    </xf>
    <xf numFmtId="0" fontId="10" fillId="0" borderId="0" xfId="0" applyFont="1" applyBorder="1" applyAlignment="1">
      <alignment wrapText="1"/>
    </xf>
    <xf numFmtId="0" fontId="22" fillId="0" borderId="0" xfId="0" applyFont="1" applyBorder="1" applyAlignment="1">
      <alignment wrapText="1"/>
    </xf>
    <xf numFmtId="164" fontId="11" fillId="0" borderId="0" xfId="0" applyNumberFormat="1" applyFont="1" applyBorder="1" applyAlignment="1">
      <alignmen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B353"/>
  <sheetViews>
    <sheetView view="pageBreakPreview" topLeftCell="A305" zoomScaleSheetLayoutView="100" workbookViewId="0">
      <selection activeCell="B241" sqref="B241"/>
    </sheetView>
  </sheetViews>
  <sheetFormatPr defaultRowHeight="15"/>
  <cols>
    <col min="1" max="1" width="4.140625" customWidth="1"/>
    <col min="2" max="2" width="3.5703125" customWidth="1"/>
    <col min="3" max="3" width="5.42578125" customWidth="1"/>
    <col min="4" max="4" width="5" customWidth="1"/>
    <col min="5" max="5" width="2.7109375" customWidth="1"/>
    <col min="6" max="6" width="3.28515625" customWidth="1"/>
    <col min="7" max="7" width="3.42578125" customWidth="1"/>
    <col min="8" max="8" width="4.7109375" customWidth="1"/>
    <col min="9" max="9" width="6.140625" customWidth="1"/>
    <col min="10" max="10" width="2.28515625" customWidth="1"/>
    <col min="11" max="11" width="3.85546875" customWidth="1"/>
    <col min="12" max="12" width="7"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19" s="2" customFormat="1" ht="15.75">
      <c r="A1" s="1"/>
      <c r="B1" s="117" t="s">
        <v>0</v>
      </c>
      <c r="C1" s="117"/>
      <c r="D1" s="117"/>
      <c r="E1" s="117"/>
      <c r="F1" s="117"/>
      <c r="G1" s="117"/>
      <c r="H1" s="117"/>
      <c r="I1" s="117"/>
      <c r="J1" s="117"/>
      <c r="K1" s="117"/>
      <c r="L1" s="117"/>
      <c r="M1" s="117"/>
      <c r="N1" s="117"/>
      <c r="O1" s="117"/>
      <c r="P1" s="117"/>
      <c r="Q1" s="117"/>
      <c r="R1" s="117"/>
    </row>
    <row r="2" spans="1:19" s="2" customFormat="1" ht="15.75">
      <c r="A2" s="1"/>
      <c r="B2" s="117" t="s">
        <v>1</v>
      </c>
      <c r="C2" s="117"/>
      <c r="D2" s="117"/>
      <c r="E2" s="117"/>
      <c r="F2" s="117"/>
      <c r="G2" s="117"/>
      <c r="H2" s="117"/>
      <c r="I2" s="117"/>
      <c r="J2" s="117"/>
      <c r="K2" s="117"/>
      <c r="L2" s="117"/>
      <c r="M2" s="117"/>
      <c r="N2" s="117"/>
      <c r="O2" s="117"/>
      <c r="P2" s="117"/>
      <c r="Q2" s="117"/>
      <c r="R2" s="117"/>
    </row>
    <row r="3" spans="1:19" s="2" customFormat="1" ht="15.75">
      <c r="A3" s="1"/>
      <c r="B3" s="117" t="s">
        <v>2</v>
      </c>
      <c r="C3" s="117"/>
      <c r="D3" s="117"/>
      <c r="E3" s="117"/>
      <c r="F3" s="117"/>
      <c r="G3" s="117"/>
      <c r="H3" s="117"/>
      <c r="I3" s="117"/>
      <c r="J3" s="117"/>
      <c r="K3" s="117"/>
      <c r="L3" s="117"/>
      <c r="M3" s="117"/>
      <c r="N3" s="117"/>
      <c r="O3" s="117"/>
      <c r="P3" s="117"/>
      <c r="Q3" s="117"/>
      <c r="R3" s="117"/>
    </row>
    <row r="4" spans="1:19" s="2" customFormat="1" ht="15.75">
      <c r="A4" s="1"/>
      <c r="G4" s="118"/>
      <c r="H4" s="119"/>
      <c r="I4" s="119"/>
      <c r="J4" s="119"/>
      <c r="K4" s="119"/>
      <c r="L4" s="119"/>
    </row>
    <row r="5" spans="1:19" s="2" customFormat="1" ht="81" customHeight="1">
      <c r="A5" s="120" t="s">
        <v>3</v>
      </c>
      <c r="B5" s="120"/>
      <c r="C5" s="120"/>
      <c r="D5" s="120"/>
      <c r="E5" s="121" t="s">
        <v>223</v>
      </c>
      <c r="F5" s="122"/>
      <c r="G5" s="122"/>
      <c r="H5" s="122"/>
      <c r="I5" s="122"/>
      <c r="J5" s="122"/>
      <c r="K5" s="122"/>
      <c r="L5" s="122"/>
      <c r="M5" s="122"/>
      <c r="N5" s="122"/>
      <c r="O5" s="122"/>
      <c r="P5" s="122"/>
      <c r="Q5" s="122"/>
      <c r="R5" s="122"/>
    </row>
    <row r="6" spans="1:19" s="2" customFormat="1" ht="15.75">
      <c r="A6" s="114" t="s">
        <v>4</v>
      </c>
      <c r="B6" s="114"/>
      <c r="C6" s="114" t="s">
        <v>5</v>
      </c>
      <c r="D6" s="115"/>
      <c r="E6" s="115"/>
      <c r="F6" s="116" t="s">
        <v>6</v>
      </c>
      <c r="G6" s="116"/>
      <c r="H6" s="116"/>
      <c r="I6" s="116"/>
      <c r="J6" s="116" t="s">
        <v>7</v>
      </c>
      <c r="K6" s="116"/>
      <c r="L6" s="116"/>
      <c r="M6" s="116" t="s">
        <v>8</v>
      </c>
      <c r="N6" s="116"/>
      <c r="O6" s="116"/>
      <c r="P6" s="116" t="s">
        <v>9</v>
      </c>
      <c r="Q6" s="116"/>
      <c r="R6" s="116"/>
    </row>
    <row r="7" spans="1:19" s="2" customFormat="1" ht="12.75">
      <c r="A7" s="1"/>
      <c r="I7" s="45"/>
      <c r="K7" s="1"/>
    </row>
    <row r="8" spans="1:19" s="2" customFormat="1" ht="15.75">
      <c r="A8" s="5"/>
      <c r="B8" s="120" t="s">
        <v>230</v>
      </c>
      <c r="C8" s="134"/>
      <c r="D8" s="134"/>
      <c r="E8" s="134"/>
      <c r="F8" s="134"/>
      <c r="G8" s="134"/>
      <c r="H8" s="134"/>
      <c r="I8" s="6"/>
      <c r="J8" s="6"/>
      <c r="K8" s="6"/>
      <c r="L8" s="6"/>
      <c r="M8" s="6"/>
      <c r="N8" s="6"/>
      <c r="O8" s="6"/>
      <c r="P8" s="6"/>
      <c r="Q8" s="6"/>
      <c r="R8" s="6"/>
    </row>
    <row r="9" spans="1:19" s="4" customFormat="1" ht="34.5" customHeight="1">
      <c r="A9" s="11">
        <v>1</v>
      </c>
      <c r="B9" s="123" t="s">
        <v>165</v>
      </c>
      <c r="C9" s="123"/>
      <c r="D9" s="123"/>
      <c r="E9" s="123"/>
      <c r="F9" s="123"/>
      <c r="G9" s="123"/>
      <c r="H9" s="123"/>
      <c r="I9" s="123"/>
      <c r="J9" s="123"/>
      <c r="K9" s="123"/>
      <c r="L9" s="123"/>
      <c r="M9" s="123"/>
      <c r="N9" s="123"/>
      <c r="O9" s="123"/>
      <c r="P9" s="123"/>
      <c r="Q9" s="123"/>
    </row>
    <row r="10" spans="1:19" s="4" customFormat="1">
      <c r="A10" s="3"/>
      <c r="B10" s="129" t="s">
        <v>90</v>
      </c>
      <c r="C10" s="129"/>
    </row>
    <row r="11" spans="1:19" s="4" customFormat="1">
      <c r="A11" s="3"/>
    </row>
    <row r="12" spans="1:19" s="9" customFormat="1">
      <c r="A12" s="7"/>
      <c r="B12" s="125">
        <v>613.28</v>
      </c>
      <c r="C12" s="125"/>
      <c r="D12" s="9" t="s">
        <v>57</v>
      </c>
      <c r="F12" s="10" t="s">
        <v>11</v>
      </c>
      <c r="G12" s="10" t="s">
        <v>13</v>
      </c>
      <c r="H12" s="9" t="s">
        <v>14</v>
      </c>
      <c r="I12" s="125">
        <v>2247.48</v>
      </c>
      <c r="J12" s="125"/>
      <c r="M12" s="9" t="s">
        <v>59</v>
      </c>
      <c r="Q12" s="9" t="s">
        <v>14</v>
      </c>
      <c r="R12" s="125">
        <f>ROUND(B12*I12/1000,0)</f>
        <v>1378</v>
      </c>
      <c r="S12" s="125"/>
    </row>
    <row r="13" spans="1:19" s="9" customFormat="1">
      <c r="A13" s="7"/>
      <c r="B13" s="8"/>
      <c r="C13" s="8"/>
      <c r="F13" s="10"/>
      <c r="G13" s="10"/>
      <c r="I13" s="8"/>
      <c r="J13" s="8"/>
      <c r="R13" s="8"/>
      <c r="S13" s="8"/>
    </row>
    <row r="14" spans="1:19" s="4" customFormat="1" ht="48" customHeight="1">
      <c r="A14" s="11">
        <v>2</v>
      </c>
      <c r="B14" s="123" t="s">
        <v>115</v>
      </c>
      <c r="C14" s="123"/>
      <c r="D14" s="123"/>
      <c r="E14" s="123"/>
      <c r="F14" s="123"/>
      <c r="G14" s="123"/>
      <c r="H14" s="123"/>
      <c r="I14" s="123"/>
      <c r="J14" s="123"/>
      <c r="K14" s="123"/>
      <c r="L14" s="123"/>
      <c r="M14" s="123"/>
      <c r="N14" s="123"/>
      <c r="O14" s="123"/>
      <c r="P14" s="123"/>
      <c r="Q14" s="123"/>
    </row>
    <row r="15" spans="1:19" s="4" customFormat="1">
      <c r="A15" s="3"/>
      <c r="B15" s="66" t="s">
        <v>112</v>
      </c>
      <c r="C15" s="59"/>
      <c r="D15" s="51"/>
    </row>
    <row r="16" spans="1:19" s="9" customFormat="1">
      <c r="A16" s="7"/>
      <c r="B16" s="125">
        <f>B12</f>
        <v>613.28</v>
      </c>
      <c r="C16" s="125"/>
      <c r="D16" s="9" t="s">
        <v>57</v>
      </c>
      <c r="F16" s="10" t="s">
        <v>11</v>
      </c>
      <c r="G16" s="10" t="s">
        <v>13</v>
      </c>
      <c r="H16" s="9" t="s">
        <v>14</v>
      </c>
      <c r="I16" s="125">
        <v>11763.8</v>
      </c>
      <c r="J16" s="125"/>
      <c r="M16" s="9" t="s">
        <v>59</v>
      </c>
      <c r="Q16" s="9" t="s">
        <v>14</v>
      </c>
      <c r="R16" s="125">
        <f>ROUND(B16*I16/1000,0)</f>
        <v>7215</v>
      </c>
      <c r="S16" s="125"/>
    </row>
    <row r="17" spans="1:26" s="4" customFormat="1">
      <c r="A17" s="3"/>
      <c r="B17" s="66" t="s">
        <v>113</v>
      </c>
      <c r="C17" s="59"/>
      <c r="D17" s="51"/>
    </row>
    <row r="18" spans="1:26" s="9" customFormat="1">
      <c r="A18" s="7"/>
      <c r="B18" s="125">
        <v>613.28</v>
      </c>
      <c r="C18" s="125"/>
      <c r="D18" s="9" t="s">
        <v>57</v>
      </c>
      <c r="F18" s="10" t="s">
        <v>11</v>
      </c>
      <c r="G18" s="10" t="s">
        <v>13</v>
      </c>
      <c r="H18" s="9" t="s">
        <v>14</v>
      </c>
      <c r="I18" s="125">
        <v>24200</v>
      </c>
      <c r="J18" s="125"/>
      <c r="M18" s="9" t="s">
        <v>59</v>
      </c>
      <c r="Q18" s="9" t="s">
        <v>14</v>
      </c>
      <c r="R18" s="125">
        <f>ROUND(B18*I18/1000,0)</f>
        <v>14841</v>
      </c>
      <c r="S18" s="125"/>
    </row>
    <row r="19" spans="1:26" s="9" customFormat="1">
      <c r="A19" s="7"/>
      <c r="B19" s="8"/>
      <c r="C19" s="8"/>
      <c r="F19" s="10"/>
      <c r="G19" s="10"/>
      <c r="I19" s="8"/>
      <c r="J19" s="8"/>
      <c r="R19" s="8"/>
      <c r="S19" s="8"/>
    </row>
    <row r="20" spans="1:26" s="4" customFormat="1" ht="39" customHeight="1">
      <c r="A20" s="11">
        <v>3</v>
      </c>
      <c r="B20" s="123" t="s">
        <v>91</v>
      </c>
      <c r="C20" s="123"/>
      <c r="D20" s="123"/>
      <c r="E20" s="123"/>
      <c r="F20" s="123"/>
      <c r="G20" s="123"/>
      <c r="H20" s="123"/>
      <c r="I20" s="123"/>
      <c r="J20" s="123"/>
      <c r="K20" s="123"/>
      <c r="L20" s="123"/>
      <c r="M20" s="123"/>
      <c r="N20" s="123"/>
      <c r="O20" s="123"/>
      <c r="P20" s="123"/>
      <c r="Q20" s="123"/>
    </row>
    <row r="21" spans="1:26" s="4" customFormat="1">
      <c r="A21" s="3"/>
      <c r="B21" s="66" t="s">
        <v>114</v>
      </c>
      <c r="C21" s="59"/>
      <c r="D21" s="51"/>
    </row>
    <row r="22" spans="1:26" s="9" customFormat="1">
      <c r="A22" s="7"/>
      <c r="B22" s="125">
        <v>1942.88</v>
      </c>
      <c r="C22" s="125"/>
      <c r="D22" s="9" t="s">
        <v>57</v>
      </c>
      <c r="F22" s="10" t="s">
        <v>11</v>
      </c>
      <c r="G22" s="10" t="s">
        <v>13</v>
      </c>
      <c r="H22" s="9" t="s">
        <v>14</v>
      </c>
      <c r="I22" s="125">
        <v>543</v>
      </c>
      <c r="J22" s="125"/>
      <c r="M22" s="9" t="s">
        <v>58</v>
      </c>
      <c r="Q22" s="9" t="s">
        <v>14</v>
      </c>
      <c r="R22" s="125">
        <f>ROUND(B22*I22/100,0)</f>
        <v>10550</v>
      </c>
      <c r="S22" s="125"/>
    </row>
    <row r="23" spans="1:26" s="9" customFormat="1">
      <c r="A23" s="7"/>
      <c r="B23" s="8"/>
      <c r="C23" s="8"/>
      <c r="F23" s="10"/>
      <c r="G23" s="10"/>
      <c r="I23" s="8"/>
      <c r="J23" s="8"/>
      <c r="R23" s="8"/>
      <c r="S23" s="8"/>
    </row>
    <row r="24" spans="1:26" s="4" customFormat="1" ht="33" customHeight="1">
      <c r="A24" s="11">
        <v>4</v>
      </c>
      <c r="B24" s="123" t="s">
        <v>116</v>
      </c>
      <c r="C24" s="123"/>
      <c r="D24" s="123"/>
      <c r="E24" s="123"/>
      <c r="F24" s="123"/>
      <c r="G24" s="123"/>
      <c r="H24" s="123"/>
      <c r="I24" s="123"/>
      <c r="J24" s="123"/>
      <c r="K24" s="123"/>
      <c r="L24" s="123"/>
      <c r="M24" s="123"/>
      <c r="N24" s="123"/>
      <c r="O24" s="123"/>
      <c r="P24" s="123"/>
      <c r="Q24" s="123"/>
    </row>
    <row r="25" spans="1:26" s="4" customFormat="1">
      <c r="A25" s="3"/>
      <c r="B25" s="59" t="s">
        <v>11</v>
      </c>
      <c r="C25" s="59"/>
      <c r="D25" s="51"/>
    </row>
    <row r="26" spans="1:26" s="9" customFormat="1">
      <c r="A26" s="7"/>
      <c r="B26" s="125">
        <v>153.85</v>
      </c>
      <c r="C26" s="125"/>
      <c r="D26" s="9" t="s">
        <v>57</v>
      </c>
      <c r="F26" s="10" t="s">
        <v>11</v>
      </c>
      <c r="G26" s="10" t="s">
        <v>13</v>
      </c>
      <c r="H26" s="9" t="s">
        <v>14</v>
      </c>
      <c r="I26" s="125">
        <v>9416.2800000000007</v>
      </c>
      <c r="J26" s="125"/>
      <c r="M26" s="9" t="s">
        <v>58</v>
      </c>
      <c r="Q26" s="9" t="s">
        <v>14</v>
      </c>
      <c r="R26" s="125">
        <f>ROUND(B26*I26/100,0)</f>
        <v>14487</v>
      </c>
      <c r="S26" s="125"/>
    </row>
    <row r="27" spans="1:26" s="9" customFormat="1">
      <c r="A27" s="7"/>
      <c r="B27" s="8"/>
      <c r="C27" s="8"/>
      <c r="F27" s="10"/>
      <c r="G27" s="10"/>
      <c r="I27" s="8"/>
      <c r="J27" s="8"/>
      <c r="R27" s="8"/>
      <c r="S27" s="8"/>
    </row>
    <row r="28" spans="1:26" s="4" customFormat="1" ht="45" customHeight="1">
      <c r="A28" s="11">
        <v>5</v>
      </c>
      <c r="B28" s="123" t="s">
        <v>130</v>
      </c>
      <c r="C28" s="123"/>
      <c r="D28" s="123"/>
      <c r="E28" s="123"/>
      <c r="F28" s="123"/>
      <c r="G28" s="123"/>
      <c r="H28" s="123"/>
      <c r="I28" s="123"/>
      <c r="J28" s="123"/>
      <c r="K28" s="123"/>
      <c r="L28" s="123"/>
      <c r="M28" s="123"/>
      <c r="N28" s="123"/>
      <c r="O28" s="123"/>
      <c r="P28" s="123"/>
      <c r="Q28" s="123"/>
    </row>
    <row r="29" spans="1:26" s="4" customFormat="1">
      <c r="A29" s="3"/>
      <c r="B29" s="124" t="s">
        <v>92</v>
      </c>
      <c r="C29" s="124"/>
      <c r="D29" s="124"/>
    </row>
    <row r="30" spans="1:26" s="3" customFormat="1">
      <c r="B30" s="60"/>
      <c r="C30" s="61"/>
      <c r="D30" s="60"/>
      <c r="E30" s="27"/>
      <c r="F30" s="60"/>
      <c r="G30" s="29"/>
      <c r="H30" s="28"/>
      <c r="I30" s="29"/>
      <c r="J30" s="28"/>
      <c r="K30" s="62"/>
      <c r="L30" s="63"/>
      <c r="N30" s="32"/>
      <c r="P30" s="32"/>
      <c r="Q30" s="32"/>
      <c r="Z30" s="64"/>
    </row>
    <row r="31" spans="1:26" s="9" customFormat="1">
      <c r="A31" s="7"/>
      <c r="B31" s="125">
        <v>79</v>
      </c>
      <c r="C31" s="125"/>
      <c r="D31" s="9" t="s">
        <v>57</v>
      </c>
      <c r="F31" s="10" t="s">
        <v>11</v>
      </c>
      <c r="G31" s="10" t="s">
        <v>13</v>
      </c>
      <c r="H31" s="9" t="s">
        <v>14</v>
      </c>
      <c r="I31" s="125">
        <v>12595</v>
      </c>
      <c r="J31" s="125"/>
      <c r="M31" s="9" t="s">
        <v>58</v>
      </c>
      <c r="Q31" s="9" t="s">
        <v>14</v>
      </c>
      <c r="R31" s="125">
        <f>ROUND(B31*I31/100,0)</f>
        <v>9950</v>
      </c>
      <c r="S31" s="125"/>
    </row>
    <row r="32" spans="1:26" s="4" customFormat="1">
      <c r="A32" s="3"/>
      <c r="B32" s="124" t="s">
        <v>93</v>
      </c>
      <c r="C32" s="124"/>
      <c r="D32" s="124"/>
    </row>
    <row r="33" spans="1:26" s="3" customFormat="1">
      <c r="B33" s="60"/>
      <c r="C33" s="61"/>
      <c r="D33" s="60"/>
      <c r="E33" s="27"/>
      <c r="F33" s="60"/>
      <c r="G33" s="29"/>
      <c r="H33" s="28"/>
      <c r="I33" s="29"/>
      <c r="J33" s="28"/>
      <c r="K33" s="62"/>
      <c r="L33" s="63"/>
      <c r="N33" s="32"/>
      <c r="P33" s="32"/>
      <c r="Q33" s="32"/>
      <c r="Z33" s="64"/>
    </row>
    <row r="34" spans="1:26" s="9" customFormat="1">
      <c r="A34" s="7"/>
      <c r="B34" s="125">
        <v>79</v>
      </c>
      <c r="C34" s="125"/>
      <c r="D34" s="9" t="s">
        <v>57</v>
      </c>
      <c r="F34" s="10" t="s">
        <v>11</v>
      </c>
      <c r="G34" s="10" t="s">
        <v>13</v>
      </c>
      <c r="H34" s="9" t="s">
        <v>14</v>
      </c>
      <c r="I34" s="125">
        <v>14429.25</v>
      </c>
      <c r="J34" s="125"/>
      <c r="M34" s="9" t="s">
        <v>58</v>
      </c>
      <c r="Q34" s="9" t="s">
        <v>14</v>
      </c>
      <c r="R34" s="125">
        <f>ROUND(B34*I34/100,0)</f>
        <v>11399</v>
      </c>
      <c r="S34" s="125"/>
    </row>
    <row r="35" spans="1:26" s="9" customFormat="1">
      <c r="A35" s="7"/>
      <c r="B35" s="8"/>
      <c r="C35" s="8"/>
      <c r="F35" s="10"/>
      <c r="G35" s="10"/>
      <c r="I35" s="8"/>
      <c r="J35" s="8"/>
      <c r="R35" s="8"/>
      <c r="S35" s="8"/>
    </row>
    <row r="36" spans="1:26" s="4" customFormat="1" ht="105" customHeight="1">
      <c r="A36" s="11">
        <v>6</v>
      </c>
      <c r="B36" s="123" t="s">
        <v>117</v>
      </c>
      <c r="C36" s="123"/>
      <c r="D36" s="123"/>
      <c r="E36" s="123"/>
      <c r="F36" s="123"/>
      <c r="G36" s="123"/>
      <c r="H36" s="123"/>
      <c r="I36" s="123"/>
      <c r="J36" s="123"/>
      <c r="K36" s="123"/>
      <c r="L36" s="123"/>
      <c r="M36" s="123"/>
      <c r="N36" s="123"/>
      <c r="O36" s="123"/>
      <c r="P36" s="123"/>
      <c r="Q36" s="123"/>
    </row>
    <row r="37" spans="1:26" s="4" customFormat="1">
      <c r="A37" s="11"/>
      <c r="B37" s="20"/>
      <c r="C37" s="20"/>
      <c r="D37" s="20"/>
      <c r="E37" s="20"/>
      <c r="F37" s="20"/>
      <c r="G37" s="20"/>
      <c r="H37" s="20"/>
      <c r="I37" s="20"/>
      <c r="J37" s="20"/>
      <c r="K37" s="20"/>
      <c r="L37" s="20"/>
      <c r="M37" s="20"/>
      <c r="N37" s="20"/>
      <c r="O37" s="20"/>
      <c r="P37" s="20"/>
      <c r="Q37" s="20"/>
    </row>
    <row r="38" spans="1:26" s="9" customFormat="1">
      <c r="A38" s="7"/>
      <c r="B38" s="125">
        <v>641.29</v>
      </c>
      <c r="C38" s="125"/>
      <c r="D38" s="9" t="s">
        <v>57</v>
      </c>
      <c r="F38" s="10" t="s">
        <v>11</v>
      </c>
      <c r="G38" s="10" t="s">
        <v>13</v>
      </c>
      <c r="H38" s="9" t="s">
        <v>14</v>
      </c>
      <c r="I38" s="125">
        <v>337</v>
      </c>
      <c r="J38" s="125"/>
      <c r="M38" s="9" t="s">
        <v>94</v>
      </c>
      <c r="Q38" s="9" t="s">
        <v>14</v>
      </c>
      <c r="R38" s="125">
        <f>ROUND(B38*I38,0)</f>
        <v>216115</v>
      </c>
      <c r="S38" s="125"/>
    </row>
    <row r="39" spans="1:26" s="9" customFormat="1">
      <c r="A39" s="7"/>
      <c r="B39" s="8"/>
      <c r="C39" s="8"/>
      <c r="F39" s="10"/>
      <c r="G39" s="10"/>
      <c r="I39" s="8"/>
      <c r="J39" s="8"/>
      <c r="R39" s="8"/>
      <c r="S39" s="8"/>
    </row>
    <row r="40" spans="1:26" s="4" customFormat="1" ht="48.75" customHeight="1">
      <c r="A40" s="11">
        <v>7</v>
      </c>
      <c r="B40" s="123" t="s">
        <v>118</v>
      </c>
      <c r="C40" s="123"/>
      <c r="D40" s="123"/>
      <c r="E40" s="123"/>
      <c r="F40" s="123"/>
      <c r="G40" s="123"/>
      <c r="H40" s="123"/>
      <c r="I40" s="123"/>
      <c r="J40" s="123"/>
      <c r="K40" s="123"/>
      <c r="L40" s="123"/>
      <c r="M40" s="123"/>
      <c r="N40" s="123"/>
      <c r="O40" s="123"/>
      <c r="P40" s="123"/>
      <c r="Q40" s="123"/>
    </row>
    <row r="41" spans="1:26" s="4" customFormat="1">
      <c r="A41" s="3"/>
      <c r="B41" s="50" t="s">
        <v>11</v>
      </c>
      <c r="C41" s="50"/>
      <c r="D41" s="50"/>
      <c r="E41" s="50"/>
      <c r="F41" s="50"/>
      <c r="H41" s="31"/>
      <c r="I41" s="31"/>
      <c r="J41" s="31"/>
      <c r="K41" s="32"/>
      <c r="P41" s="126" t="s">
        <v>11</v>
      </c>
      <c r="Q41" s="126"/>
      <c r="R41" s="4" t="s">
        <v>11</v>
      </c>
    </row>
    <row r="42" spans="1:26" s="4" customFormat="1">
      <c r="A42" s="3"/>
      <c r="B42" s="50"/>
      <c r="C42" s="50"/>
      <c r="D42" s="50"/>
      <c r="E42" s="50"/>
      <c r="F42" s="50"/>
      <c r="H42" s="31"/>
      <c r="I42" s="31"/>
      <c r="J42" s="31"/>
      <c r="K42" s="32"/>
      <c r="P42" s="32"/>
      <c r="Q42" s="32"/>
    </row>
    <row r="43" spans="1:26" s="9" customFormat="1">
      <c r="A43" s="7"/>
      <c r="B43" s="125">
        <v>22.9</v>
      </c>
      <c r="C43" s="125"/>
      <c r="D43" s="9" t="s">
        <v>53</v>
      </c>
      <c r="F43" s="10" t="s">
        <v>11</v>
      </c>
      <c r="G43" s="10" t="s">
        <v>13</v>
      </c>
      <c r="H43" s="9" t="s">
        <v>14</v>
      </c>
      <c r="I43" s="125">
        <v>5001.7</v>
      </c>
      <c r="J43" s="125"/>
      <c r="M43" s="9" t="s">
        <v>54</v>
      </c>
      <c r="Q43" s="40" t="s">
        <v>14</v>
      </c>
      <c r="R43" s="127">
        <f>ROUND(B43*I43,0)</f>
        <v>114539</v>
      </c>
      <c r="S43" s="127"/>
    </row>
    <row r="44" spans="1:26" s="9" customFormat="1">
      <c r="A44" s="7"/>
      <c r="B44" s="8"/>
      <c r="C44" s="8"/>
      <c r="F44" s="10"/>
      <c r="I44" s="8"/>
      <c r="J44" s="8"/>
      <c r="R44" s="8"/>
      <c r="S44" s="8"/>
    </row>
    <row r="45" spans="1:26" s="9" customFormat="1">
      <c r="A45" s="7"/>
      <c r="B45" s="8"/>
      <c r="C45" s="8"/>
      <c r="F45" s="10"/>
      <c r="I45" s="8"/>
      <c r="J45" s="8"/>
      <c r="R45" s="8"/>
      <c r="S45" s="8"/>
    </row>
    <row r="46" spans="1:26" s="4" customFormat="1" ht="43.5" customHeight="1">
      <c r="A46" s="11">
        <v>8</v>
      </c>
      <c r="B46" s="123" t="s">
        <v>119</v>
      </c>
      <c r="C46" s="123"/>
      <c r="D46" s="123"/>
      <c r="E46" s="123"/>
      <c r="F46" s="123"/>
      <c r="G46" s="123"/>
      <c r="H46" s="123"/>
      <c r="I46" s="123"/>
      <c r="J46" s="123"/>
      <c r="K46" s="123"/>
      <c r="L46" s="123"/>
      <c r="M46" s="123"/>
      <c r="N46" s="123"/>
      <c r="O46" s="123"/>
      <c r="P46" s="123"/>
      <c r="Q46" s="123"/>
    </row>
    <row r="47" spans="1:26" s="4" customFormat="1">
      <c r="A47" s="3"/>
      <c r="B47" s="59" t="s">
        <v>11</v>
      </c>
      <c r="C47" s="59"/>
      <c r="D47" s="51"/>
    </row>
    <row r="48" spans="1:26" s="9" customFormat="1">
      <c r="A48" s="7"/>
      <c r="B48" s="125">
        <v>153.72</v>
      </c>
      <c r="C48" s="125"/>
      <c r="D48" s="9" t="s">
        <v>17</v>
      </c>
      <c r="F48" s="10" t="s">
        <v>11</v>
      </c>
      <c r="G48" s="10" t="s">
        <v>13</v>
      </c>
      <c r="H48" s="9" t="s">
        <v>14</v>
      </c>
      <c r="I48" s="125">
        <v>86</v>
      </c>
      <c r="J48" s="125"/>
      <c r="M48" s="9" t="s">
        <v>61</v>
      </c>
      <c r="Q48" s="9" t="s">
        <v>14</v>
      </c>
      <c r="R48" s="125">
        <f>ROUND(B48*I48,0)</f>
        <v>13220</v>
      </c>
      <c r="S48" s="125"/>
    </row>
    <row r="49" spans="1:19" s="9" customFormat="1">
      <c r="A49" s="7"/>
      <c r="B49" s="8"/>
      <c r="C49" s="8"/>
      <c r="F49" s="10"/>
      <c r="I49" s="8"/>
      <c r="J49" s="8"/>
      <c r="R49" s="8"/>
      <c r="S49" s="8"/>
    </row>
    <row r="50" spans="1:19" s="9" customFormat="1">
      <c r="A50" s="7"/>
      <c r="B50" s="8"/>
      <c r="C50" s="8"/>
      <c r="F50" s="10"/>
      <c r="I50" s="8"/>
      <c r="J50" s="8"/>
      <c r="R50" s="8"/>
      <c r="S50" s="8"/>
    </row>
    <row r="51" spans="1:19" s="4" customFormat="1">
      <c r="A51" s="11">
        <v>9</v>
      </c>
      <c r="B51" s="123" t="s">
        <v>120</v>
      </c>
      <c r="C51" s="123"/>
      <c r="D51" s="123"/>
      <c r="E51" s="123"/>
      <c r="F51" s="123"/>
      <c r="G51" s="123"/>
      <c r="H51" s="123"/>
      <c r="I51" s="123"/>
      <c r="J51" s="123"/>
      <c r="K51" s="123"/>
      <c r="L51" s="123"/>
      <c r="M51" s="123"/>
      <c r="N51" s="123"/>
      <c r="O51" s="123"/>
      <c r="P51" s="123"/>
      <c r="Q51" s="123"/>
    </row>
    <row r="52" spans="1:19" s="4" customFormat="1">
      <c r="A52" s="3"/>
      <c r="B52" s="59" t="s">
        <v>11</v>
      </c>
      <c r="C52" s="59"/>
      <c r="D52" s="51"/>
    </row>
    <row r="53" spans="1:19" s="9" customFormat="1">
      <c r="A53" s="7"/>
      <c r="B53" s="125">
        <v>502.4</v>
      </c>
      <c r="C53" s="125"/>
      <c r="D53" s="9" t="s">
        <v>77</v>
      </c>
      <c r="F53" s="10" t="s">
        <v>11</v>
      </c>
      <c r="G53" s="10" t="s">
        <v>13</v>
      </c>
      <c r="H53" s="9" t="s">
        <v>14</v>
      </c>
      <c r="I53" s="125">
        <v>2283.9299999999998</v>
      </c>
      <c r="J53" s="125"/>
      <c r="M53" s="9" t="s">
        <v>121</v>
      </c>
      <c r="Q53" s="9" t="s">
        <v>14</v>
      </c>
      <c r="R53" s="125">
        <f>ROUND(B53*I53/100,0)</f>
        <v>11474</v>
      </c>
      <c r="S53" s="125"/>
    </row>
    <row r="54" spans="1:19" s="9" customFormat="1">
      <c r="A54" s="7"/>
      <c r="B54" s="8"/>
      <c r="C54" s="8"/>
      <c r="F54" s="10"/>
      <c r="I54" s="8"/>
      <c r="J54" s="8"/>
      <c r="R54" s="8"/>
      <c r="S54" s="8"/>
    </row>
    <row r="55" spans="1:19" s="4" customFormat="1">
      <c r="A55" s="11">
        <v>10</v>
      </c>
      <c r="B55" s="123" t="s">
        <v>122</v>
      </c>
      <c r="C55" s="123"/>
      <c r="D55" s="123"/>
      <c r="E55" s="123"/>
      <c r="F55" s="123"/>
      <c r="G55" s="123"/>
      <c r="H55" s="123"/>
      <c r="I55" s="123"/>
      <c r="J55" s="123"/>
      <c r="K55" s="123"/>
      <c r="L55" s="123"/>
      <c r="M55" s="123"/>
      <c r="N55" s="123"/>
      <c r="O55" s="123"/>
      <c r="P55" s="123"/>
      <c r="Q55" s="123"/>
    </row>
    <row r="56" spans="1:19" s="4" customFormat="1">
      <c r="A56" s="3"/>
      <c r="B56" s="59" t="s">
        <v>11</v>
      </c>
      <c r="C56" s="59"/>
      <c r="D56" s="51"/>
    </row>
    <row r="57" spans="1:19" s="9" customFormat="1">
      <c r="A57" s="7"/>
      <c r="B57" s="8"/>
      <c r="C57" s="8"/>
      <c r="F57" s="10"/>
      <c r="I57" s="8"/>
      <c r="J57" s="8"/>
      <c r="R57" s="8"/>
      <c r="S57" s="8"/>
    </row>
    <row r="58" spans="1:19" s="9" customFormat="1">
      <c r="A58" s="7"/>
      <c r="B58" s="125">
        <v>21</v>
      </c>
      <c r="C58" s="125"/>
      <c r="D58" s="9" t="s">
        <v>97</v>
      </c>
      <c r="F58" s="10" t="s">
        <v>11</v>
      </c>
      <c r="G58" s="10" t="s">
        <v>13</v>
      </c>
      <c r="H58" s="9" t="s">
        <v>14</v>
      </c>
      <c r="I58" s="125">
        <v>56.81</v>
      </c>
      <c r="J58" s="125"/>
      <c r="M58" s="9" t="s">
        <v>98</v>
      </c>
      <c r="Q58" s="9" t="s">
        <v>14</v>
      </c>
      <c r="R58" s="125">
        <f>ROUND(B58*I58,0)</f>
        <v>1193</v>
      </c>
      <c r="S58" s="125"/>
    </row>
    <row r="59" spans="1:19" s="9" customFormat="1">
      <c r="A59" s="7"/>
      <c r="B59" s="8"/>
      <c r="C59" s="8"/>
      <c r="F59" s="10"/>
      <c r="I59" s="8"/>
      <c r="J59" s="8"/>
      <c r="R59" s="8"/>
      <c r="S59" s="8"/>
    </row>
    <row r="60" spans="1:19" s="4" customFormat="1" ht="49.5" customHeight="1">
      <c r="A60" s="11">
        <v>11</v>
      </c>
      <c r="B60" s="123" t="s">
        <v>123</v>
      </c>
      <c r="C60" s="123"/>
      <c r="D60" s="123"/>
      <c r="E60" s="123"/>
      <c r="F60" s="123"/>
      <c r="G60" s="123"/>
      <c r="H60" s="123"/>
      <c r="I60" s="123"/>
      <c r="J60" s="123"/>
      <c r="K60" s="123"/>
      <c r="L60" s="123"/>
      <c r="M60" s="123"/>
      <c r="N60" s="123"/>
      <c r="O60" s="123"/>
      <c r="P60" s="123"/>
      <c r="Q60" s="123"/>
    </row>
    <row r="61" spans="1:19" s="4" customFormat="1">
      <c r="A61" s="3"/>
      <c r="B61" s="59" t="s">
        <v>11</v>
      </c>
      <c r="C61" s="59"/>
      <c r="D61" s="51"/>
    </row>
    <row r="62" spans="1:19" s="9" customFormat="1">
      <c r="A62" s="7"/>
      <c r="B62" s="125">
        <v>16</v>
      </c>
      <c r="C62" s="125"/>
      <c r="D62" s="9" t="s">
        <v>17</v>
      </c>
      <c r="F62" s="10" t="s">
        <v>11</v>
      </c>
      <c r="G62" s="10" t="s">
        <v>13</v>
      </c>
      <c r="H62" s="9" t="s">
        <v>14</v>
      </c>
      <c r="I62" s="125">
        <v>799</v>
      </c>
      <c r="J62" s="125"/>
      <c r="M62" s="9" t="s">
        <v>61</v>
      </c>
      <c r="Q62" s="12" t="s">
        <v>14</v>
      </c>
      <c r="R62" s="128">
        <f>ROUND(B62*I62,0)</f>
        <v>12784</v>
      </c>
      <c r="S62" s="128"/>
    </row>
    <row r="63" spans="1:19" s="9" customFormat="1" ht="7.5" customHeight="1">
      <c r="A63" s="7"/>
      <c r="B63" s="8"/>
      <c r="C63" s="8"/>
      <c r="F63" s="10"/>
      <c r="I63" s="8"/>
      <c r="J63" s="8"/>
      <c r="R63" s="8"/>
      <c r="S63" s="8"/>
    </row>
    <row r="64" spans="1:19" s="2" customFormat="1" ht="14.25">
      <c r="A64" s="1"/>
      <c r="N64" s="130" t="s">
        <v>31</v>
      </c>
      <c r="O64" s="130"/>
      <c r="Q64" s="71" t="s">
        <v>14</v>
      </c>
      <c r="R64" s="131">
        <f>R12+R16+R18+R22+R26+R31+R34+R38+R43+R48+R53+R58+R62</f>
        <v>439145</v>
      </c>
      <c r="S64" s="131"/>
    </row>
    <row r="65" spans="1:19" s="2" customFormat="1" ht="14.25">
      <c r="A65" s="1"/>
      <c r="N65" s="21"/>
      <c r="O65" s="21"/>
      <c r="Q65" s="13"/>
      <c r="R65" s="65"/>
      <c r="S65" s="22"/>
    </row>
    <row r="66" spans="1:19" s="2" customFormat="1" ht="14.25">
      <c r="A66" s="73"/>
      <c r="N66" s="76"/>
      <c r="O66" s="76"/>
      <c r="Q66" s="13"/>
      <c r="R66" s="65"/>
      <c r="S66" s="78"/>
    </row>
    <row r="67" spans="1:19" s="2" customFormat="1" ht="14.25">
      <c r="A67" s="73"/>
      <c r="N67" s="76"/>
      <c r="O67" s="76"/>
      <c r="Q67" s="13"/>
      <c r="R67" s="65"/>
      <c r="S67" s="78"/>
    </row>
    <row r="68" spans="1:19" s="2" customFormat="1" ht="14.25">
      <c r="A68" s="73"/>
      <c r="N68" s="76"/>
      <c r="O68" s="76"/>
      <c r="Q68" s="13"/>
      <c r="R68" s="65"/>
      <c r="S68" s="78"/>
    </row>
    <row r="69" spans="1:19" s="2" customFormat="1" ht="14.25">
      <c r="A69" s="73"/>
      <c r="N69" s="76"/>
      <c r="O69" s="76"/>
      <c r="Q69" s="13"/>
      <c r="R69" s="65"/>
      <c r="S69" s="78"/>
    </row>
    <row r="70" spans="1:19" s="2" customFormat="1" ht="14.25">
      <c r="A70" s="73"/>
      <c r="N70" s="76"/>
      <c r="O70" s="76"/>
      <c r="Q70" s="13"/>
      <c r="R70" s="65"/>
      <c r="S70" s="78"/>
    </row>
    <row r="71" spans="1:19" s="2" customFormat="1" ht="14.25">
      <c r="A71" s="73"/>
      <c r="N71" s="76"/>
      <c r="O71" s="76"/>
      <c r="Q71" s="13"/>
      <c r="R71" s="65"/>
      <c r="S71" s="78"/>
    </row>
    <row r="72" spans="1:19" s="2" customFormat="1" ht="14.25">
      <c r="A72" s="73"/>
      <c r="N72" s="76"/>
      <c r="O72" s="76"/>
      <c r="Q72" s="13"/>
      <c r="R72" s="65"/>
      <c r="S72" s="78"/>
    </row>
    <row r="73" spans="1:19" s="2" customFormat="1" ht="14.25">
      <c r="A73" s="73"/>
      <c r="N73" s="76"/>
      <c r="O73" s="76"/>
      <c r="Q73" s="13"/>
      <c r="R73" s="65"/>
      <c r="S73" s="78"/>
    </row>
    <row r="74" spans="1:19" s="2" customFormat="1" ht="14.25">
      <c r="A74" s="73"/>
      <c r="N74" s="76"/>
      <c r="O74" s="76"/>
      <c r="Q74" s="13"/>
      <c r="R74" s="65"/>
      <c r="S74" s="78"/>
    </row>
    <row r="75" spans="1:19" s="9" customFormat="1">
      <c r="A75" s="7"/>
      <c r="B75" s="8"/>
      <c r="C75" s="8"/>
      <c r="F75" s="10"/>
      <c r="H75" s="8"/>
      <c r="I75" s="8"/>
      <c r="Q75" s="8"/>
      <c r="R75" s="8"/>
    </row>
    <row r="76" spans="1:19" s="2" customFormat="1" ht="15.75" customHeight="1">
      <c r="A76" s="5"/>
      <c r="B76" s="132" t="s">
        <v>231</v>
      </c>
      <c r="C76" s="132"/>
      <c r="D76" s="132"/>
      <c r="E76" s="132"/>
      <c r="F76" s="132"/>
      <c r="G76" s="132"/>
      <c r="H76" s="132"/>
      <c r="I76" s="132"/>
      <c r="J76" s="6"/>
      <c r="K76" s="6"/>
      <c r="L76" s="6"/>
      <c r="M76" s="6"/>
      <c r="N76" s="6"/>
      <c r="O76" s="6"/>
      <c r="P76" s="6"/>
      <c r="Q76" s="6"/>
      <c r="R76" s="6"/>
    </row>
    <row r="77" spans="1:19" s="4" customFormat="1" ht="93.75" customHeight="1">
      <c r="A77" s="11">
        <v>1</v>
      </c>
      <c r="B77" s="123" t="s">
        <v>124</v>
      </c>
      <c r="C77" s="123"/>
      <c r="D77" s="123"/>
      <c r="E77" s="123"/>
      <c r="F77" s="123"/>
      <c r="G77" s="123"/>
      <c r="H77" s="123"/>
      <c r="I77" s="123"/>
      <c r="J77" s="123"/>
      <c r="K77" s="123"/>
      <c r="L77" s="123"/>
      <c r="M77" s="123"/>
      <c r="N77" s="123"/>
      <c r="O77" s="123"/>
      <c r="P77" s="123"/>
      <c r="Q77" s="123"/>
    </row>
    <row r="78" spans="1:19" s="4" customFormat="1">
      <c r="A78" s="3"/>
      <c r="B78" s="129" t="s">
        <v>11</v>
      </c>
      <c r="C78" s="129"/>
    </row>
    <row r="79" spans="1:19" s="4" customFormat="1">
      <c r="A79" s="3"/>
    </row>
    <row r="80" spans="1:19" s="9" customFormat="1">
      <c r="A80" s="7"/>
      <c r="B80" s="125">
        <v>192</v>
      </c>
      <c r="C80" s="125"/>
      <c r="D80" s="9" t="s">
        <v>57</v>
      </c>
      <c r="F80" s="10" t="s">
        <v>11</v>
      </c>
      <c r="G80" s="10" t="s">
        <v>13</v>
      </c>
      <c r="H80" s="9" t="s">
        <v>14</v>
      </c>
      <c r="I80" s="125">
        <v>3600</v>
      </c>
      <c r="J80" s="125"/>
      <c r="M80" s="9" t="s">
        <v>59</v>
      </c>
      <c r="Q80" s="9" t="s">
        <v>14</v>
      </c>
      <c r="R80" s="125">
        <f>ROUND(B80*I80/1000,0)</f>
        <v>691</v>
      </c>
      <c r="S80" s="125"/>
    </row>
    <row r="81" spans="1:19" s="2" customFormat="1" ht="12.75">
      <c r="A81" s="1"/>
      <c r="I81" s="45"/>
      <c r="K81" s="1"/>
    </row>
    <row r="82" spans="1:19" s="4" customFormat="1" ht="49.5" customHeight="1">
      <c r="A82" s="11">
        <v>2</v>
      </c>
      <c r="B82" s="123" t="s">
        <v>125</v>
      </c>
      <c r="C82" s="123"/>
      <c r="D82" s="123"/>
      <c r="E82" s="123"/>
      <c r="F82" s="123"/>
      <c r="G82" s="123"/>
      <c r="H82" s="123"/>
      <c r="I82" s="123"/>
      <c r="J82" s="123"/>
      <c r="K82" s="123"/>
      <c r="L82" s="123"/>
      <c r="M82" s="123"/>
      <c r="N82" s="123"/>
      <c r="O82" s="123"/>
      <c r="P82" s="123"/>
      <c r="Q82" s="123"/>
    </row>
    <row r="83" spans="1:19" s="4" customFormat="1">
      <c r="A83" s="3"/>
      <c r="B83" s="133" t="s">
        <v>99</v>
      </c>
      <c r="C83" s="133"/>
    </row>
    <row r="84" spans="1:19" s="4" customFormat="1">
      <c r="A84" s="3"/>
    </row>
    <row r="85" spans="1:19" s="9" customFormat="1">
      <c r="A85" s="7"/>
      <c r="B85" s="125">
        <v>16</v>
      </c>
      <c r="C85" s="125"/>
      <c r="D85" s="9" t="s">
        <v>17</v>
      </c>
      <c r="F85" s="10" t="s">
        <v>11</v>
      </c>
      <c r="G85" s="10" t="s">
        <v>13</v>
      </c>
      <c r="H85" s="9" t="s">
        <v>14</v>
      </c>
      <c r="I85" s="125">
        <v>412</v>
      </c>
      <c r="J85" s="125"/>
      <c r="M85" s="9" t="s">
        <v>61</v>
      </c>
      <c r="Q85" s="9" t="s">
        <v>14</v>
      </c>
      <c r="R85" s="125">
        <f>ROUND(B85*I85,0)</f>
        <v>6592</v>
      </c>
      <c r="S85" s="125"/>
    </row>
    <row r="86" spans="1:19" s="2" customFormat="1" ht="12.75">
      <c r="A86" s="1"/>
      <c r="I86" s="45"/>
      <c r="K86" s="1"/>
    </row>
    <row r="87" spans="1:19" s="4" customFormat="1" ht="38.25" customHeight="1">
      <c r="A87" s="11">
        <v>3</v>
      </c>
      <c r="B87" s="123" t="s">
        <v>100</v>
      </c>
      <c r="C87" s="123"/>
      <c r="D87" s="123"/>
      <c r="E87" s="123"/>
      <c r="F87" s="123"/>
      <c r="G87" s="123"/>
      <c r="H87" s="123"/>
      <c r="I87" s="123"/>
      <c r="J87" s="123"/>
      <c r="K87" s="123"/>
      <c r="L87" s="123"/>
      <c r="M87" s="123"/>
      <c r="N87" s="123"/>
      <c r="O87" s="123"/>
      <c r="P87" s="123"/>
      <c r="Q87" s="123"/>
    </row>
    <row r="88" spans="1:19" s="4" customFormat="1">
      <c r="A88" s="3"/>
      <c r="B88" s="129" t="s">
        <v>11</v>
      </c>
      <c r="C88" s="129"/>
    </row>
    <row r="89" spans="1:19" s="4" customFormat="1">
      <c r="A89" s="3"/>
    </row>
    <row r="90" spans="1:19" s="9" customFormat="1">
      <c r="A90" s="7"/>
      <c r="B90" s="125">
        <v>172.8</v>
      </c>
      <c r="C90" s="125"/>
      <c r="D90" s="9" t="s">
        <v>17</v>
      </c>
      <c r="F90" s="10" t="s">
        <v>11</v>
      </c>
      <c r="G90" s="10" t="s">
        <v>13</v>
      </c>
      <c r="H90" s="9" t="s">
        <v>14</v>
      </c>
      <c r="I90" s="125">
        <v>2760</v>
      </c>
      <c r="J90" s="125"/>
      <c r="M90" s="9" t="s">
        <v>101</v>
      </c>
      <c r="Q90" s="12" t="s">
        <v>14</v>
      </c>
      <c r="R90" s="128">
        <f>ROUND(B90*I90/1000,0)</f>
        <v>477</v>
      </c>
      <c r="S90" s="128"/>
    </row>
    <row r="91" spans="1:19" s="2" customFormat="1" ht="12.75">
      <c r="A91" s="1"/>
      <c r="I91" s="45"/>
      <c r="K91" s="1"/>
    </row>
    <row r="92" spans="1:19" s="2" customFormat="1" ht="14.25">
      <c r="A92" s="1"/>
      <c r="N92" s="130" t="s">
        <v>31</v>
      </c>
      <c r="O92" s="130"/>
      <c r="Q92" s="71" t="s">
        <v>14</v>
      </c>
      <c r="R92" s="131">
        <f>R80+R85+R90</f>
        <v>7760</v>
      </c>
      <c r="S92" s="131"/>
    </row>
    <row r="93" spans="1:19" s="2" customFormat="1" ht="12.75">
      <c r="A93" s="1"/>
      <c r="I93" s="45"/>
      <c r="K93" s="1"/>
    </row>
    <row r="94" spans="1:19" s="2" customFormat="1" ht="15.75" customHeight="1">
      <c r="A94" s="5"/>
      <c r="B94" s="132" t="s">
        <v>232</v>
      </c>
      <c r="C94" s="132"/>
      <c r="D94" s="132"/>
      <c r="E94" s="132"/>
      <c r="F94" s="132"/>
      <c r="G94" s="132"/>
      <c r="H94" s="132"/>
      <c r="I94" s="132"/>
      <c r="J94" s="132"/>
      <c r="K94" s="132"/>
      <c r="L94" s="132"/>
      <c r="M94" s="6"/>
      <c r="N94" s="6"/>
      <c r="O94" s="6"/>
      <c r="P94" s="6"/>
      <c r="Q94" s="6"/>
      <c r="R94" s="6"/>
    </row>
    <row r="95" spans="1:19" s="4" customFormat="1" ht="104.25" customHeight="1">
      <c r="A95" s="11">
        <v>1</v>
      </c>
      <c r="B95" s="123" t="s">
        <v>128</v>
      </c>
      <c r="C95" s="123"/>
      <c r="D95" s="123"/>
      <c r="E95" s="123"/>
      <c r="F95" s="123"/>
      <c r="G95" s="123"/>
      <c r="H95" s="123"/>
      <c r="I95" s="123"/>
      <c r="J95" s="123"/>
      <c r="K95" s="123"/>
      <c r="L95" s="123"/>
      <c r="M95" s="123"/>
      <c r="N95" s="123"/>
      <c r="O95" s="123"/>
      <c r="P95" s="123"/>
      <c r="Q95" s="123"/>
    </row>
    <row r="96" spans="1:19" s="4" customFormat="1">
      <c r="A96" s="3"/>
      <c r="B96" s="133" t="s">
        <v>102</v>
      </c>
      <c r="C96" s="133"/>
      <c r="D96" s="133"/>
    </row>
    <row r="97" spans="1:26" s="4" customFormat="1">
      <c r="A97" s="3"/>
    </row>
    <row r="98" spans="1:26" s="9" customFormat="1">
      <c r="A98" s="7"/>
      <c r="B98" s="125">
        <v>440</v>
      </c>
      <c r="C98" s="125"/>
      <c r="D98" s="9" t="s">
        <v>57</v>
      </c>
      <c r="F98" s="10" t="s">
        <v>11</v>
      </c>
      <c r="G98" s="10" t="s">
        <v>13</v>
      </c>
      <c r="H98" s="9" t="s">
        <v>14</v>
      </c>
      <c r="I98" s="125">
        <v>3550</v>
      </c>
      <c r="J98" s="125"/>
      <c r="M98" s="9" t="s">
        <v>59</v>
      </c>
      <c r="Q98" s="9" t="s">
        <v>14</v>
      </c>
      <c r="R98" s="125">
        <f>ROUND(B98*I98/1000,0)</f>
        <v>1562</v>
      </c>
      <c r="S98" s="125"/>
    </row>
    <row r="99" spans="1:26" s="2" customFormat="1" ht="12.75">
      <c r="A99" s="1"/>
      <c r="I99" s="45"/>
      <c r="K99" s="1"/>
    </row>
    <row r="100" spans="1:26" s="4" customFormat="1" ht="107.25" customHeight="1">
      <c r="A100" s="11">
        <v>2</v>
      </c>
      <c r="B100" s="123" t="s">
        <v>127</v>
      </c>
      <c r="C100" s="123"/>
      <c r="D100" s="123"/>
      <c r="E100" s="123"/>
      <c r="F100" s="123"/>
      <c r="G100" s="123"/>
      <c r="H100" s="123"/>
      <c r="I100" s="123"/>
      <c r="J100" s="123"/>
      <c r="K100" s="123"/>
      <c r="L100" s="123"/>
      <c r="M100" s="123"/>
      <c r="N100" s="123"/>
      <c r="O100" s="123"/>
      <c r="P100" s="123"/>
      <c r="Q100" s="123"/>
    </row>
    <row r="101" spans="1:26" s="4" customFormat="1">
      <c r="A101" s="3"/>
      <c r="B101" s="133" t="s">
        <v>126</v>
      </c>
      <c r="C101" s="133"/>
      <c r="D101" s="133"/>
    </row>
    <row r="102" spans="1:26" s="4" customFormat="1">
      <c r="A102" s="3"/>
    </row>
    <row r="103" spans="1:26" s="9" customFormat="1">
      <c r="A103" s="7"/>
      <c r="B103" s="125">
        <v>352</v>
      </c>
      <c r="C103" s="125"/>
      <c r="D103" s="9" t="s">
        <v>57</v>
      </c>
      <c r="F103" s="10" t="s">
        <v>11</v>
      </c>
      <c r="G103" s="10" t="s">
        <v>13</v>
      </c>
      <c r="H103" s="9" t="s">
        <v>14</v>
      </c>
      <c r="I103" s="125">
        <v>5350</v>
      </c>
      <c r="J103" s="125"/>
      <c r="M103" s="9" t="s">
        <v>59</v>
      </c>
      <c r="Q103" s="9" t="s">
        <v>14</v>
      </c>
      <c r="R103" s="125">
        <f>ROUND(B103*I103/1000,0)</f>
        <v>1883</v>
      </c>
      <c r="S103" s="125"/>
    </row>
    <row r="104" spans="1:26" s="2" customFormat="1" ht="12.75">
      <c r="A104" s="1"/>
      <c r="I104" s="45"/>
      <c r="K104" s="1"/>
    </row>
    <row r="105" spans="1:26" s="4" customFormat="1">
      <c r="A105" s="11">
        <v>3</v>
      </c>
      <c r="B105" s="123" t="s">
        <v>95</v>
      </c>
      <c r="C105" s="123"/>
      <c r="D105" s="123"/>
      <c r="E105" s="123"/>
      <c r="F105" s="123"/>
      <c r="G105" s="123"/>
      <c r="H105" s="123"/>
      <c r="I105" s="123"/>
      <c r="J105" s="123"/>
      <c r="K105" s="123"/>
      <c r="L105" s="123"/>
      <c r="M105" s="123"/>
      <c r="N105" s="123"/>
      <c r="O105" s="123"/>
      <c r="P105" s="123"/>
      <c r="Q105" s="123"/>
    </row>
    <row r="106" spans="1:26" s="4" customFormat="1">
      <c r="A106" s="3"/>
      <c r="B106" s="59" t="s">
        <v>11</v>
      </c>
      <c r="C106" s="59"/>
      <c r="D106" s="51"/>
    </row>
    <row r="107" spans="1:26" s="9" customFormat="1">
      <c r="A107" s="7"/>
      <c r="B107" s="125">
        <v>45.76</v>
      </c>
      <c r="C107" s="125"/>
      <c r="D107" s="9" t="s">
        <v>57</v>
      </c>
      <c r="F107" s="10" t="s">
        <v>11</v>
      </c>
      <c r="G107" s="10" t="s">
        <v>13</v>
      </c>
      <c r="H107" s="9" t="s">
        <v>14</v>
      </c>
      <c r="I107" s="125">
        <v>2283.9299999999998</v>
      </c>
      <c r="J107" s="125"/>
      <c r="M107" s="9" t="s">
        <v>96</v>
      </c>
      <c r="Q107" s="9" t="s">
        <v>14</v>
      </c>
      <c r="R107" s="125">
        <f>ROUND(B107*I107/100,0)</f>
        <v>1045</v>
      </c>
      <c r="S107" s="125"/>
    </row>
    <row r="108" spans="1:26" s="2" customFormat="1" ht="12.75">
      <c r="A108" s="1"/>
      <c r="I108" s="45"/>
      <c r="K108" s="1"/>
    </row>
    <row r="109" spans="1:26" s="4" customFormat="1" ht="37.5" customHeight="1">
      <c r="A109" s="11">
        <v>4</v>
      </c>
      <c r="B109" s="123" t="s">
        <v>129</v>
      </c>
      <c r="C109" s="123"/>
      <c r="D109" s="123"/>
      <c r="E109" s="123"/>
      <c r="F109" s="123"/>
      <c r="G109" s="123"/>
      <c r="H109" s="123"/>
      <c r="I109" s="123"/>
      <c r="J109" s="123"/>
      <c r="K109" s="123"/>
      <c r="L109" s="123"/>
      <c r="M109" s="123"/>
      <c r="N109" s="123"/>
      <c r="O109" s="123"/>
      <c r="P109" s="123"/>
      <c r="Q109" s="123"/>
    </row>
    <row r="110" spans="1:26" s="4" customFormat="1">
      <c r="A110" s="3"/>
      <c r="B110" s="124" t="s">
        <v>93</v>
      </c>
      <c r="C110" s="124"/>
      <c r="D110" s="124"/>
    </row>
    <row r="111" spans="1:26" s="3" customFormat="1">
      <c r="B111" s="60"/>
      <c r="C111" s="61"/>
      <c r="D111" s="60"/>
      <c r="E111" s="27"/>
      <c r="F111" s="60"/>
      <c r="G111" s="29"/>
      <c r="H111" s="28"/>
      <c r="I111" s="29"/>
      <c r="J111" s="28"/>
      <c r="K111" s="62"/>
      <c r="L111" s="63"/>
      <c r="N111" s="32"/>
      <c r="P111" s="32"/>
      <c r="Q111" s="32"/>
      <c r="Z111" s="64"/>
    </row>
    <row r="112" spans="1:26" s="9" customFormat="1">
      <c r="A112" s="7"/>
      <c r="B112" s="125">
        <v>10</v>
      </c>
      <c r="C112" s="125"/>
      <c r="D112" s="9" t="s">
        <v>57</v>
      </c>
      <c r="F112" s="10" t="s">
        <v>11</v>
      </c>
      <c r="G112" s="10" t="s">
        <v>13</v>
      </c>
      <c r="H112" s="9" t="s">
        <v>14</v>
      </c>
      <c r="I112" s="125">
        <v>14429.25</v>
      </c>
      <c r="J112" s="125"/>
      <c r="M112" s="9" t="s">
        <v>58</v>
      </c>
      <c r="Q112" s="9" t="s">
        <v>14</v>
      </c>
      <c r="R112" s="125">
        <f>ROUND(B112*I112/100,0)</f>
        <v>1443</v>
      </c>
      <c r="S112" s="125"/>
    </row>
    <row r="113" spans="1:26" s="2" customFormat="1" ht="12.75">
      <c r="A113" s="1"/>
      <c r="I113" s="45"/>
      <c r="K113" s="1"/>
    </row>
    <row r="114" spans="1:26" s="4" customFormat="1" ht="112.5" customHeight="1">
      <c r="A114" s="11">
        <v>5</v>
      </c>
      <c r="B114" s="123" t="s">
        <v>117</v>
      </c>
      <c r="C114" s="123"/>
      <c r="D114" s="123"/>
      <c r="E114" s="123"/>
      <c r="F114" s="123"/>
      <c r="G114" s="123"/>
      <c r="H114" s="123"/>
      <c r="I114" s="123"/>
      <c r="J114" s="123"/>
      <c r="K114" s="123"/>
      <c r="L114" s="123"/>
      <c r="M114" s="123"/>
      <c r="N114" s="123"/>
      <c r="O114" s="123"/>
      <c r="P114" s="123"/>
      <c r="Q114" s="123"/>
    </row>
    <row r="115" spans="1:26" s="9" customFormat="1">
      <c r="A115" s="7"/>
      <c r="B115" s="125">
        <v>241.78</v>
      </c>
      <c r="C115" s="125"/>
      <c r="D115" s="9" t="s">
        <v>57</v>
      </c>
      <c r="F115" s="10" t="s">
        <v>11</v>
      </c>
      <c r="G115" s="10" t="s">
        <v>13</v>
      </c>
      <c r="H115" s="9" t="s">
        <v>14</v>
      </c>
      <c r="I115" s="125">
        <v>337</v>
      </c>
      <c r="J115" s="125"/>
      <c r="M115" s="9" t="s">
        <v>94</v>
      </c>
      <c r="Q115" s="9" t="s">
        <v>14</v>
      </c>
      <c r="R115" s="125">
        <f>ROUND(B115*I115,0)</f>
        <v>81480</v>
      </c>
      <c r="S115" s="125"/>
    </row>
    <row r="116" spans="1:26" s="9" customFormat="1">
      <c r="A116" s="79"/>
      <c r="B116" s="75"/>
      <c r="C116" s="75"/>
      <c r="F116" s="10"/>
      <c r="G116" s="10"/>
      <c r="I116" s="75"/>
      <c r="J116" s="75"/>
      <c r="R116" s="75"/>
      <c r="S116" s="75"/>
    </row>
    <row r="117" spans="1:26" s="4" customFormat="1" ht="49.5" customHeight="1">
      <c r="A117" s="11">
        <v>6</v>
      </c>
      <c r="B117" s="123" t="s">
        <v>118</v>
      </c>
      <c r="C117" s="123"/>
      <c r="D117" s="123"/>
      <c r="E117" s="123"/>
      <c r="F117" s="123"/>
      <c r="G117" s="123"/>
      <c r="H117" s="123"/>
      <c r="I117" s="123"/>
      <c r="J117" s="123"/>
      <c r="K117" s="123"/>
      <c r="L117" s="123"/>
      <c r="M117" s="123"/>
      <c r="N117" s="123"/>
      <c r="O117" s="123"/>
      <c r="P117" s="123"/>
      <c r="Q117" s="123"/>
    </row>
    <row r="118" spans="1:26" s="4" customFormat="1">
      <c r="A118" s="3"/>
      <c r="B118" s="50" t="s">
        <v>11</v>
      </c>
      <c r="C118" s="50"/>
      <c r="D118" s="50"/>
      <c r="E118" s="50"/>
      <c r="F118" s="50"/>
      <c r="H118" s="31"/>
      <c r="I118" s="31"/>
      <c r="J118" s="31"/>
      <c r="K118" s="32"/>
      <c r="P118" s="126" t="s">
        <v>11</v>
      </c>
      <c r="Q118" s="126"/>
      <c r="R118" s="4" t="s">
        <v>11</v>
      </c>
    </row>
    <row r="119" spans="1:26" s="4" customFormat="1">
      <c r="A119" s="3"/>
      <c r="B119" s="50"/>
      <c r="C119" s="50"/>
      <c r="D119" s="50"/>
      <c r="E119" s="50"/>
      <c r="F119" s="50"/>
      <c r="H119" s="31"/>
      <c r="I119" s="31"/>
      <c r="J119" s="31"/>
      <c r="K119" s="32"/>
      <c r="P119" s="32"/>
      <c r="Q119" s="32"/>
    </row>
    <row r="120" spans="1:26" s="9" customFormat="1">
      <c r="A120" s="7"/>
      <c r="B120" s="125">
        <v>9.76</v>
      </c>
      <c r="C120" s="125"/>
      <c r="D120" s="9" t="s">
        <v>53</v>
      </c>
      <c r="F120" s="10" t="s">
        <v>11</v>
      </c>
      <c r="G120" s="10" t="s">
        <v>13</v>
      </c>
      <c r="H120" s="9" t="s">
        <v>14</v>
      </c>
      <c r="I120" s="125">
        <v>5001.7</v>
      </c>
      <c r="J120" s="125"/>
      <c r="M120" s="9" t="s">
        <v>54</v>
      </c>
      <c r="Q120" s="40" t="s">
        <v>14</v>
      </c>
      <c r="R120" s="127">
        <f>ROUND(B120*I120,0)</f>
        <v>48817</v>
      </c>
      <c r="S120" s="127"/>
    </row>
    <row r="121" spans="1:26" s="2" customFormat="1" ht="12.75">
      <c r="A121" s="1"/>
      <c r="I121" s="45"/>
      <c r="K121" s="1"/>
    </row>
    <row r="122" spans="1:26" s="4" customFormat="1" ht="31.5" customHeight="1">
      <c r="A122" s="11">
        <v>7</v>
      </c>
      <c r="B122" s="123" t="s">
        <v>131</v>
      </c>
      <c r="C122" s="123"/>
      <c r="D122" s="123"/>
      <c r="E122" s="123"/>
      <c r="F122" s="123"/>
      <c r="G122" s="123"/>
      <c r="H122" s="123"/>
      <c r="I122" s="123"/>
      <c r="J122" s="123"/>
      <c r="K122" s="123"/>
      <c r="L122" s="123"/>
      <c r="M122" s="123"/>
      <c r="N122" s="123"/>
      <c r="O122" s="123"/>
      <c r="P122" s="123"/>
      <c r="Q122" s="123"/>
    </row>
    <row r="123" spans="1:26" s="4" customFormat="1">
      <c r="A123" s="3"/>
      <c r="B123" s="59" t="s">
        <v>11</v>
      </c>
      <c r="C123" s="59"/>
      <c r="D123" s="51"/>
    </row>
    <row r="124" spans="1:26" s="9" customFormat="1">
      <c r="A124" s="7"/>
      <c r="B124" s="125">
        <v>20.34</v>
      </c>
      <c r="C124" s="125"/>
      <c r="D124" s="9" t="s">
        <v>57</v>
      </c>
      <c r="F124" s="10" t="s">
        <v>11</v>
      </c>
      <c r="G124" s="10" t="s">
        <v>13</v>
      </c>
      <c r="H124" s="9" t="s">
        <v>14</v>
      </c>
      <c r="I124" s="125">
        <v>11948.36</v>
      </c>
      <c r="J124" s="125"/>
      <c r="M124" s="9" t="s">
        <v>96</v>
      </c>
      <c r="Q124" s="9" t="s">
        <v>14</v>
      </c>
      <c r="R124" s="125">
        <f>ROUND(B124*I124/100,0)</f>
        <v>2430</v>
      </c>
      <c r="S124" s="125"/>
    </row>
    <row r="125" spans="1:26" s="2" customFormat="1" ht="12.75">
      <c r="A125" s="1"/>
      <c r="I125" s="45"/>
      <c r="K125" s="1"/>
    </row>
    <row r="126" spans="1:26" s="4" customFormat="1" ht="15" customHeight="1">
      <c r="A126" s="11">
        <v>8</v>
      </c>
      <c r="B126" s="123" t="s">
        <v>120</v>
      </c>
      <c r="C126" s="123"/>
      <c r="D126" s="123"/>
      <c r="E126" s="123"/>
      <c r="F126" s="123"/>
      <c r="G126" s="123"/>
      <c r="H126" s="123"/>
      <c r="I126" s="123"/>
      <c r="J126" s="123"/>
      <c r="K126" s="123"/>
      <c r="L126" s="123"/>
      <c r="M126" s="123"/>
      <c r="N126" s="123"/>
      <c r="O126" s="123"/>
      <c r="P126" s="123"/>
      <c r="Q126" s="123"/>
    </row>
    <row r="127" spans="1:26" s="4" customFormat="1">
      <c r="A127" s="3"/>
      <c r="B127" s="59" t="s">
        <v>11</v>
      </c>
      <c r="C127" s="59"/>
      <c r="D127" s="51"/>
    </row>
    <row r="128" spans="1:26" s="3" customFormat="1">
      <c r="B128" s="60"/>
      <c r="C128" s="61"/>
      <c r="D128" s="60"/>
      <c r="E128" s="27"/>
      <c r="F128" s="60"/>
      <c r="G128" s="29"/>
      <c r="H128" s="28"/>
      <c r="I128" s="29"/>
      <c r="J128" s="28"/>
      <c r="K128" s="62"/>
      <c r="L128" s="63"/>
      <c r="N128" s="32"/>
      <c r="P128" s="32"/>
      <c r="Q128" s="32"/>
      <c r="Z128" s="64"/>
    </row>
    <row r="129" spans="1:28" s="9" customFormat="1">
      <c r="A129" s="7"/>
      <c r="B129" s="125">
        <v>187.56</v>
      </c>
      <c r="C129" s="125"/>
      <c r="D129" s="9" t="s">
        <v>77</v>
      </c>
      <c r="F129" s="10" t="s">
        <v>11</v>
      </c>
      <c r="G129" s="10" t="s">
        <v>13</v>
      </c>
      <c r="H129" s="9" t="s">
        <v>14</v>
      </c>
      <c r="I129" s="125">
        <v>2283.9299999999998</v>
      </c>
      <c r="J129" s="125"/>
      <c r="M129" s="9" t="s">
        <v>121</v>
      </c>
      <c r="Q129" s="9" t="s">
        <v>14</v>
      </c>
      <c r="R129" s="125">
        <f>ROUND(B129*I129/100,0)</f>
        <v>4284</v>
      </c>
      <c r="S129" s="125"/>
    </row>
    <row r="130" spans="1:28" s="2" customFormat="1" ht="12.75">
      <c r="A130" s="1"/>
      <c r="I130" s="45"/>
      <c r="K130" s="1"/>
    </row>
    <row r="131" spans="1:28" s="4" customFormat="1" ht="46.5" customHeight="1">
      <c r="A131" s="11">
        <v>9</v>
      </c>
      <c r="B131" s="123" t="s">
        <v>119</v>
      </c>
      <c r="C131" s="123"/>
      <c r="D131" s="123"/>
      <c r="E131" s="123"/>
      <c r="F131" s="123"/>
      <c r="G131" s="123"/>
      <c r="H131" s="123"/>
      <c r="I131" s="123"/>
      <c r="J131" s="123"/>
      <c r="K131" s="123"/>
      <c r="L131" s="123"/>
      <c r="M131" s="123"/>
      <c r="N131" s="123"/>
      <c r="O131" s="123"/>
      <c r="P131" s="123"/>
      <c r="Q131" s="123"/>
    </row>
    <row r="132" spans="1:28" s="4" customFormat="1">
      <c r="A132" s="3"/>
      <c r="B132" s="59" t="s">
        <v>11</v>
      </c>
      <c r="C132" s="59"/>
      <c r="D132" s="51"/>
    </row>
    <row r="133" spans="1:28" s="9" customFormat="1">
      <c r="A133" s="7"/>
      <c r="B133" s="125">
        <v>30</v>
      </c>
      <c r="C133" s="125"/>
      <c r="D133" s="9" t="s">
        <v>17</v>
      </c>
      <c r="F133" s="10" t="s">
        <v>11</v>
      </c>
      <c r="G133" s="10" t="s">
        <v>13</v>
      </c>
      <c r="H133" s="9" t="s">
        <v>14</v>
      </c>
      <c r="I133" s="125">
        <v>86</v>
      </c>
      <c r="J133" s="125"/>
      <c r="M133" s="9" t="s">
        <v>61</v>
      </c>
      <c r="Q133" s="9" t="s">
        <v>14</v>
      </c>
      <c r="R133" s="125">
        <f>ROUND(B133*I133,0)</f>
        <v>2580</v>
      </c>
      <c r="S133" s="125"/>
    </row>
    <row r="134" spans="1:28" s="2" customFormat="1" ht="12.75">
      <c r="A134" s="1"/>
      <c r="I134" s="45"/>
      <c r="K134" s="1"/>
    </row>
    <row r="135" spans="1:28" s="4" customFormat="1" ht="51.75" customHeight="1">
      <c r="A135" s="11">
        <v>10</v>
      </c>
      <c r="B135" s="123" t="s">
        <v>123</v>
      </c>
      <c r="C135" s="123"/>
      <c r="D135" s="123"/>
      <c r="E135" s="123"/>
      <c r="F135" s="123"/>
      <c r="G135" s="123"/>
      <c r="H135" s="123"/>
      <c r="I135" s="123"/>
      <c r="J135" s="123"/>
      <c r="K135" s="123"/>
      <c r="L135" s="123"/>
      <c r="M135" s="123"/>
      <c r="N135" s="123"/>
      <c r="O135" s="123"/>
      <c r="P135" s="123"/>
      <c r="Q135" s="123"/>
    </row>
    <row r="136" spans="1:28" s="4" customFormat="1">
      <c r="A136" s="3"/>
      <c r="B136" s="59" t="s">
        <v>11</v>
      </c>
      <c r="C136" s="59"/>
      <c r="D136" s="51"/>
    </row>
    <row r="137" spans="1:28" s="3" customFormat="1">
      <c r="B137" s="60"/>
      <c r="C137" s="61"/>
      <c r="D137" s="60"/>
      <c r="E137" s="27"/>
      <c r="F137" s="60"/>
      <c r="G137" s="29"/>
      <c r="H137" s="28"/>
      <c r="I137" s="29"/>
      <c r="J137" s="28"/>
      <c r="K137" s="62"/>
      <c r="L137" s="63"/>
      <c r="N137" s="32"/>
      <c r="P137" s="126" t="s">
        <v>103</v>
      </c>
      <c r="Q137" s="126"/>
      <c r="R137" s="3" t="s">
        <v>11</v>
      </c>
      <c r="Z137" s="64"/>
    </row>
    <row r="138" spans="1:28" s="9" customFormat="1">
      <c r="A138" s="7"/>
      <c r="B138" s="125">
        <v>10</v>
      </c>
      <c r="C138" s="125"/>
      <c r="D138" s="9" t="s">
        <v>17</v>
      </c>
      <c r="F138" s="10" t="s">
        <v>11</v>
      </c>
      <c r="G138" s="10" t="s">
        <v>13</v>
      </c>
      <c r="H138" s="9" t="s">
        <v>14</v>
      </c>
      <c r="I138" s="125">
        <v>799</v>
      </c>
      <c r="J138" s="125"/>
      <c r="M138" s="9" t="s">
        <v>61</v>
      </c>
      <c r="Q138" s="9" t="s">
        <v>14</v>
      </c>
      <c r="R138" s="125">
        <f>ROUND(B138*I138,0)</f>
        <v>7990</v>
      </c>
      <c r="S138" s="125"/>
    </row>
    <row r="139" spans="1:28" s="2" customFormat="1" ht="12.75">
      <c r="A139" s="1"/>
      <c r="I139" s="45"/>
      <c r="K139" s="1"/>
    </row>
    <row r="140" spans="1:28" s="4" customFormat="1" ht="54" customHeight="1">
      <c r="A140" s="11">
        <v>11</v>
      </c>
      <c r="B140" s="123" t="s">
        <v>132</v>
      </c>
      <c r="C140" s="123"/>
      <c r="D140" s="123"/>
      <c r="E140" s="123"/>
      <c r="F140" s="123"/>
      <c r="G140" s="123"/>
      <c r="H140" s="123"/>
      <c r="I140" s="123"/>
      <c r="J140" s="123"/>
      <c r="K140" s="123"/>
      <c r="L140" s="123"/>
      <c r="M140" s="123"/>
      <c r="N140" s="123"/>
      <c r="O140" s="123"/>
      <c r="P140" s="123"/>
      <c r="Q140" s="123"/>
      <c r="AB140" s="4" t="s">
        <v>11</v>
      </c>
    </row>
    <row r="141" spans="1:28" s="4" customFormat="1">
      <c r="A141" s="3"/>
      <c r="B141" s="59" t="s">
        <v>11</v>
      </c>
      <c r="C141" s="59"/>
      <c r="D141" s="51"/>
    </row>
    <row r="142" spans="1:28" s="9" customFormat="1">
      <c r="A142" s="7"/>
      <c r="B142" s="125">
        <v>1.67</v>
      </c>
      <c r="C142" s="125"/>
      <c r="D142" s="9" t="s">
        <v>53</v>
      </c>
      <c r="F142" s="10" t="s">
        <v>11</v>
      </c>
      <c r="G142" s="10" t="s">
        <v>13</v>
      </c>
      <c r="H142" s="9" t="s">
        <v>14</v>
      </c>
      <c r="I142" s="125">
        <v>4928.49</v>
      </c>
      <c r="J142" s="125"/>
      <c r="M142" s="9" t="s">
        <v>54</v>
      </c>
      <c r="Q142" s="9" t="s">
        <v>14</v>
      </c>
      <c r="R142" s="125">
        <f>ROUND(B142*I142,0)</f>
        <v>8231</v>
      </c>
      <c r="S142" s="125"/>
    </row>
    <row r="143" spans="1:28" s="2" customFormat="1" ht="12.75">
      <c r="A143" s="1"/>
      <c r="I143" s="45"/>
      <c r="K143" s="1"/>
    </row>
    <row r="144" spans="1:28" s="4" customFormat="1" ht="32.25" customHeight="1">
      <c r="A144" s="11">
        <v>12</v>
      </c>
      <c r="B144" s="123" t="s">
        <v>133</v>
      </c>
      <c r="C144" s="123"/>
      <c r="D144" s="123"/>
      <c r="E144" s="123"/>
      <c r="F144" s="123"/>
      <c r="G144" s="123"/>
      <c r="H144" s="123"/>
      <c r="I144" s="123"/>
      <c r="J144" s="123"/>
      <c r="K144" s="123"/>
      <c r="L144" s="123"/>
      <c r="M144" s="123"/>
      <c r="N144" s="123"/>
      <c r="O144" s="123"/>
      <c r="P144" s="123"/>
      <c r="Q144" s="123"/>
      <c r="AB144" s="4" t="s">
        <v>11</v>
      </c>
    </row>
    <row r="145" spans="1:28" s="4" customFormat="1">
      <c r="A145" s="3"/>
      <c r="B145" s="59" t="s">
        <v>11</v>
      </c>
      <c r="C145" s="59"/>
      <c r="D145" s="51"/>
    </row>
    <row r="146" spans="1:28" s="27" customFormat="1">
      <c r="B146" s="60"/>
      <c r="C146" s="60"/>
      <c r="D146" s="60"/>
      <c r="E146" s="60"/>
      <c r="F146" s="60"/>
      <c r="G146" s="60"/>
      <c r="H146" s="60"/>
      <c r="I146" s="60"/>
      <c r="J146" s="28"/>
      <c r="K146" s="29"/>
      <c r="L146" s="29"/>
      <c r="N146" s="29"/>
      <c r="P146" s="29"/>
      <c r="Q146" s="29"/>
      <c r="Z146" s="67"/>
    </row>
    <row r="147" spans="1:28" s="9" customFormat="1">
      <c r="A147" s="7"/>
      <c r="B147" s="125">
        <v>1.67</v>
      </c>
      <c r="C147" s="125"/>
      <c r="D147" s="9" t="s">
        <v>53</v>
      </c>
      <c r="F147" s="10" t="s">
        <v>11</v>
      </c>
      <c r="G147" s="10" t="s">
        <v>13</v>
      </c>
      <c r="H147" s="9" t="s">
        <v>14</v>
      </c>
      <c r="I147" s="125">
        <v>271.04000000000002</v>
      </c>
      <c r="J147" s="125"/>
      <c r="M147" s="9" t="s">
        <v>54</v>
      </c>
      <c r="Q147" s="9" t="s">
        <v>14</v>
      </c>
      <c r="R147" s="125">
        <f>ROUND(B147*I147,0)</f>
        <v>453</v>
      </c>
      <c r="S147" s="125"/>
    </row>
    <row r="148" spans="1:28" s="2" customFormat="1" ht="12.75">
      <c r="A148" s="1"/>
      <c r="I148" s="45"/>
      <c r="K148" s="1"/>
    </row>
    <row r="149" spans="1:28" s="4" customFormat="1" ht="30" customHeight="1">
      <c r="A149" s="11">
        <v>13</v>
      </c>
      <c r="B149" s="123" t="s">
        <v>104</v>
      </c>
      <c r="C149" s="123"/>
      <c r="D149" s="123"/>
      <c r="E149" s="123"/>
      <c r="F149" s="123"/>
      <c r="G149" s="123"/>
      <c r="H149" s="123"/>
      <c r="I149" s="123"/>
      <c r="J149" s="123"/>
      <c r="K149" s="123"/>
      <c r="L149" s="123"/>
      <c r="M149" s="123"/>
      <c r="N149" s="123"/>
      <c r="O149" s="123"/>
      <c r="P149" s="123"/>
      <c r="Q149" s="123"/>
      <c r="AB149" s="4" t="s">
        <v>11</v>
      </c>
    </row>
    <row r="150" spans="1:28" s="4" customFormat="1">
      <c r="A150" s="3"/>
      <c r="B150" s="59" t="s">
        <v>11</v>
      </c>
      <c r="C150" s="59"/>
      <c r="D150" s="51"/>
    </row>
    <row r="151" spans="1:28" s="9" customFormat="1">
      <c r="A151" s="7"/>
      <c r="B151" s="125">
        <v>1.75</v>
      </c>
      <c r="C151" s="125"/>
      <c r="D151" s="9" t="s">
        <v>53</v>
      </c>
      <c r="F151" s="10" t="s">
        <v>11</v>
      </c>
      <c r="G151" s="10" t="s">
        <v>13</v>
      </c>
      <c r="H151" s="9" t="s">
        <v>14</v>
      </c>
      <c r="I151" s="125">
        <v>6985</v>
      </c>
      <c r="J151" s="125"/>
      <c r="M151" s="9" t="s">
        <v>54</v>
      </c>
      <c r="Q151" s="12" t="s">
        <v>14</v>
      </c>
      <c r="R151" s="128">
        <f>ROUND(B151*I151,0)</f>
        <v>12224</v>
      </c>
      <c r="S151" s="128"/>
    </row>
    <row r="152" spans="1:28" s="2" customFormat="1" ht="12.75">
      <c r="A152" s="1"/>
      <c r="I152" s="45"/>
      <c r="K152" s="1"/>
    </row>
    <row r="153" spans="1:28" s="2" customFormat="1" ht="14.25">
      <c r="A153" s="1"/>
      <c r="N153" s="130" t="s">
        <v>31</v>
      </c>
      <c r="O153" s="130"/>
      <c r="Q153" s="71" t="s">
        <v>14</v>
      </c>
      <c r="R153" s="131">
        <f>R98+R103+R107+R112+R115+R120+R124+R129+R133+R138+R142+R147+R151</f>
        <v>174422</v>
      </c>
      <c r="S153" s="131"/>
    </row>
    <row r="154" spans="1:28" s="2" customFormat="1" ht="12.75">
      <c r="A154" s="1"/>
      <c r="I154" s="45"/>
      <c r="K154" s="1"/>
    </row>
    <row r="155" spans="1:28" s="2" customFormat="1" ht="15.75" customHeight="1">
      <c r="A155" s="5"/>
      <c r="B155" s="132" t="s">
        <v>233</v>
      </c>
      <c r="C155" s="132"/>
      <c r="D155" s="132"/>
      <c r="E155" s="132"/>
      <c r="F155" s="132"/>
      <c r="G155" s="132"/>
      <c r="H155" s="132"/>
      <c r="I155" s="132"/>
      <c r="J155" s="6"/>
      <c r="K155" s="6"/>
      <c r="L155" s="6"/>
      <c r="M155" s="6"/>
      <c r="N155" s="6"/>
      <c r="O155" s="6"/>
      <c r="P155" s="6"/>
      <c r="Q155" s="6"/>
      <c r="R155" s="6"/>
    </row>
    <row r="156" spans="1:28" s="2" customFormat="1" ht="15.75">
      <c r="A156" s="5"/>
      <c r="B156" s="17"/>
      <c r="C156" s="34"/>
      <c r="D156" s="34"/>
      <c r="E156" s="34"/>
      <c r="F156" s="34"/>
      <c r="G156" s="34"/>
      <c r="H156" s="34"/>
      <c r="I156" s="6"/>
      <c r="J156" s="6"/>
      <c r="K156" s="6"/>
      <c r="L156" s="6"/>
      <c r="M156" s="6"/>
      <c r="N156" s="6"/>
      <c r="O156" s="6"/>
      <c r="P156" s="6"/>
      <c r="Q156" s="6"/>
      <c r="R156" s="6"/>
    </row>
    <row r="157" spans="1:28" s="4" customFormat="1" ht="47.25" customHeight="1">
      <c r="A157" s="11">
        <v>1</v>
      </c>
      <c r="B157" s="135" t="s">
        <v>134</v>
      </c>
      <c r="C157" s="135"/>
      <c r="D157" s="135"/>
      <c r="E157" s="135"/>
      <c r="F157" s="135"/>
      <c r="G157" s="135"/>
      <c r="H157" s="135"/>
      <c r="I157" s="135"/>
      <c r="J157" s="135"/>
      <c r="K157" s="135"/>
      <c r="L157" s="135"/>
      <c r="M157" s="135"/>
      <c r="N157" s="135"/>
      <c r="O157" s="135"/>
      <c r="P157" s="135"/>
    </row>
    <row r="158" spans="1:28" s="4" customFormat="1">
      <c r="A158" s="3"/>
    </row>
    <row r="159" spans="1:28" s="3" customFormat="1">
      <c r="B159" s="60"/>
      <c r="C159" s="61"/>
      <c r="D159" s="60"/>
      <c r="E159" s="27"/>
      <c r="F159" s="60"/>
      <c r="G159" s="29"/>
      <c r="H159" s="28"/>
      <c r="I159" s="29"/>
      <c r="J159" s="28"/>
      <c r="K159" s="62"/>
      <c r="L159" s="63"/>
      <c r="N159" s="32"/>
      <c r="P159" s="32"/>
      <c r="Q159" s="32"/>
      <c r="Z159" s="64"/>
    </row>
    <row r="160" spans="1:28" s="9" customFormat="1">
      <c r="A160" s="7"/>
      <c r="B160" s="125">
        <v>141</v>
      </c>
      <c r="C160" s="125"/>
      <c r="D160" s="9" t="s">
        <v>57</v>
      </c>
      <c r="F160" s="10" t="s">
        <v>11</v>
      </c>
      <c r="G160" s="10" t="s">
        <v>13</v>
      </c>
      <c r="H160" s="9" t="s">
        <v>14</v>
      </c>
      <c r="I160" s="125">
        <v>3176.25</v>
      </c>
      <c r="J160" s="125"/>
      <c r="M160" s="9" t="s">
        <v>105</v>
      </c>
      <c r="Q160" s="9" t="s">
        <v>14</v>
      </c>
      <c r="R160" s="125">
        <f>ROUND(B160*I160/1000,0)</f>
        <v>448</v>
      </c>
      <c r="S160" s="125"/>
    </row>
    <row r="161" spans="1:19" s="9" customFormat="1">
      <c r="A161" s="7"/>
      <c r="B161" s="8"/>
      <c r="C161" s="8"/>
      <c r="F161" s="10"/>
      <c r="H161" s="8"/>
      <c r="I161" s="8"/>
      <c r="Q161" s="8"/>
      <c r="R161" s="8"/>
    </row>
    <row r="162" spans="1:19" s="4" customFormat="1" ht="27" customHeight="1">
      <c r="A162" s="11">
        <v>2</v>
      </c>
      <c r="B162" s="135" t="s">
        <v>116</v>
      </c>
      <c r="C162" s="135"/>
      <c r="D162" s="135"/>
      <c r="E162" s="135"/>
      <c r="F162" s="135"/>
      <c r="G162" s="135"/>
      <c r="H162" s="135"/>
      <c r="I162" s="135"/>
      <c r="J162" s="135"/>
      <c r="K162" s="135"/>
      <c r="L162" s="135"/>
      <c r="M162" s="135"/>
      <c r="N162" s="135"/>
      <c r="O162" s="135"/>
      <c r="P162" s="135"/>
    </row>
    <row r="163" spans="1:19" s="4" customFormat="1">
      <c r="A163" s="3"/>
    </row>
    <row r="164" spans="1:19" s="9" customFormat="1">
      <c r="A164" s="7"/>
      <c r="B164" s="125">
        <v>73</v>
      </c>
      <c r="C164" s="125"/>
      <c r="D164" s="9" t="s">
        <v>57</v>
      </c>
      <c r="F164" s="10" t="s">
        <v>11</v>
      </c>
      <c r="G164" s="10" t="s">
        <v>13</v>
      </c>
      <c r="H164" s="9" t="s">
        <v>14</v>
      </c>
      <c r="I164" s="125">
        <v>9416.2800000000007</v>
      </c>
      <c r="J164" s="125"/>
      <c r="M164" s="9" t="s">
        <v>96</v>
      </c>
      <c r="Q164" s="9" t="s">
        <v>14</v>
      </c>
      <c r="R164" s="125">
        <f>ROUND(B164*I164/100,0)</f>
        <v>6874</v>
      </c>
      <c r="S164" s="125"/>
    </row>
    <row r="165" spans="1:19" s="9" customFormat="1">
      <c r="A165" s="7"/>
      <c r="B165" s="8"/>
      <c r="C165" s="8"/>
      <c r="F165" s="10"/>
      <c r="H165" s="8"/>
      <c r="I165" s="8"/>
      <c r="Q165" s="8"/>
      <c r="R165" s="8"/>
    </row>
    <row r="166" spans="1:19" s="4" customFormat="1" ht="45" customHeight="1">
      <c r="A166" s="11">
        <v>3</v>
      </c>
      <c r="B166" s="135" t="s">
        <v>135</v>
      </c>
      <c r="C166" s="135"/>
      <c r="D166" s="135"/>
      <c r="E166" s="135"/>
      <c r="F166" s="135"/>
      <c r="G166" s="135"/>
      <c r="H166" s="135"/>
      <c r="I166" s="135"/>
      <c r="J166" s="135"/>
      <c r="K166" s="135"/>
      <c r="L166" s="135"/>
      <c r="M166" s="135"/>
      <c r="N166" s="135"/>
      <c r="O166" s="135"/>
      <c r="P166" s="135"/>
    </row>
    <row r="167" spans="1:19" s="4" customFormat="1">
      <c r="A167" s="3"/>
      <c r="B167" s="136" t="s">
        <v>83</v>
      </c>
      <c r="C167" s="136"/>
    </row>
    <row r="168" spans="1:19" s="4" customFormat="1">
      <c r="A168" s="3"/>
      <c r="B168" s="137" t="s">
        <v>11</v>
      </c>
      <c r="C168" s="137"/>
    </row>
    <row r="169" spans="1:19" s="9" customFormat="1">
      <c r="A169" s="7"/>
      <c r="B169" s="125">
        <v>188</v>
      </c>
      <c r="C169" s="125"/>
      <c r="D169" s="9" t="s">
        <v>57</v>
      </c>
      <c r="F169" s="10" t="s">
        <v>11</v>
      </c>
      <c r="G169" s="10" t="s">
        <v>13</v>
      </c>
      <c r="H169" s="9" t="s">
        <v>14</v>
      </c>
      <c r="I169" s="125">
        <v>12595</v>
      </c>
      <c r="J169" s="125"/>
      <c r="M169" s="9" t="s">
        <v>96</v>
      </c>
      <c r="Q169" s="9" t="s">
        <v>14</v>
      </c>
      <c r="R169" s="125">
        <f>ROUND(B169*I169/100,0)</f>
        <v>23679</v>
      </c>
      <c r="S169" s="125"/>
    </row>
    <row r="170" spans="1:19" s="4" customFormat="1" ht="39.75" customHeight="1">
      <c r="A170" s="11">
        <v>4</v>
      </c>
      <c r="B170" s="135" t="s">
        <v>136</v>
      </c>
      <c r="C170" s="135"/>
      <c r="D170" s="135"/>
      <c r="E170" s="135"/>
      <c r="F170" s="135"/>
      <c r="G170" s="135"/>
      <c r="H170" s="135"/>
      <c r="I170" s="135"/>
      <c r="J170" s="135"/>
      <c r="K170" s="135"/>
      <c r="L170" s="135"/>
      <c r="M170" s="135"/>
      <c r="N170" s="135"/>
      <c r="O170" s="135"/>
      <c r="P170" s="135"/>
    </row>
    <row r="171" spans="1:19" s="4" customFormat="1">
      <c r="A171" s="3"/>
      <c r="B171" s="137" t="s">
        <v>11</v>
      </c>
      <c r="C171" s="137"/>
    </row>
    <row r="172" spans="1:19" s="9" customFormat="1">
      <c r="A172" s="7"/>
      <c r="B172" s="125">
        <v>376</v>
      </c>
      <c r="C172" s="125"/>
      <c r="D172" s="9" t="s">
        <v>57</v>
      </c>
      <c r="F172" s="10" t="s">
        <v>11</v>
      </c>
      <c r="G172" s="10" t="s">
        <v>13</v>
      </c>
      <c r="H172" s="9" t="s">
        <v>14</v>
      </c>
      <c r="I172" s="125">
        <v>3127.41</v>
      </c>
      <c r="J172" s="125"/>
      <c r="M172" s="9" t="s">
        <v>96</v>
      </c>
      <c r="Q172" s="9" t="s">
        <v>14</v>
      </c>
      <c r="R172" s="125">
        <f>ROUND(B172*I172/100,0)</f>
        <v>11759</v>
      </c>
      <c r="S172" s="125"/>
    </row>
    <row r="173" spans="1:19" s="4" customFormat="1">
      <c r="A173" s="3"/>
    </row>
    <row r="174" spans="1:19" s="4" customFormat="1" ht="32.25" customHeight="1">
      <c r="A174" s="11">
        <v>5</v>
      </c>
      <c r="B174" s="135" t="s">
        <v>137</v>
      </c>
      <c r="C174" s="135"/>
      <c r="D174" s="135"/>
      <c r="E174" s="135"/>
      <c r="F174" s="135"/>
      <c r="G174" s="135"/>
      <c r="H174" s="135"/>
      <c r="I174" s="135"/>
      <c r="J174" s="135"/>
      <c r="K174" s="135"/>
      <c r="L174" s="135"/>
      <c r="M174" s="135"/>
      <c r="N174" s="135"/>
      <c r="O174" s="135"/>
      <c r="P174" s="135"/>
    </row>
    <row r="175" spans="1:19" s="4" customFormat="1">
      <c r="A175" s="3"/>
      <c r="B175" s="137" t="s">
        <v>11</v>
      </c>
      <c r="C175" s="137"/>
    </row>
    <row r="176" spans="1:19" s="9" customFormat="1">
      <c r="A176" s="7"/>
      <c r="B176" s="125">
        <v>298.5</v>
      </c>
      <c r="C176" s="125"/>
      <c r="D176" s="9" t="s">
        <v>57</v>
      </c>
      <c r="F176" s="10" t="s">
        <v>11</v>
      </c>
      <c r="G176" s="10" t="s">
        <v>13</v>
      </c>
      <c r="H176" s="9" t="s">
        <v>14</v>
      </c>
      <c r="I176" s="125">
        <v>12674.36</v>
      </c>
      <c r="J176" s="125"/>
      <c r="M176" s="9" t="s">
        <v>96</v>
      </c>
      <c r="Q176" s="9" t="s">
        <v>14</v>
      </c>
      <c r="R176" s="125">
        <f>ROUND(B176*I176/100,0)</f>
        <v>37833</v>
      </c>
      <c r="S176" s="125"/>
    </row>
    <row r="177" spans="1:19" s="9" customFormat="1">
      <c r="A177" s="7"/>
      <c r="B177" s="8"/>
      <c r="C177" s="8"/>
      <c r="F177" s="10"/>
      <c r="H177" s="8"/>
      <c r="I177" s="8"/>
      <c r="Q177" s="8"/>
      <c r="R177" s="8"/>
    </row>
    <row r="178" spans="1:19" s="4" customFormat="1" ht="123" customHeight="1">
      <c r="A178" s="11">
        <v>6</v>
      </c>
      <c r="B178" s="123" t="s">
        <v>117</v>
      </c>
      <c r="C178" s="123"/>
      <c r="D178" s="123"/>
      <c r="E178" s="123"/>
      <c r="F178" s="123"/>
      <c r="G178" s="123"/>
      <c r="H178" s="123"/>
      <c r="I178" s="123"/>
      <c r="J178" s="123"/>
      <c r="K178" s="123"/>
      <c r="L178" s="123"/>
      <c r="M178" s="123"/>
      <c r="N178" s="123"/>
      <c r="O178" s="123"/>
      <c r="P178" s="123"/>
    </row>
    <row r="179" spans="1:19" s="4" customFormat="1">
      <c r="A179" s="3"/>
      <c r="B179" s="137" t="s">
        <v>11</v>
      </c>
      <c r="C179" s="137"/>
    </row>
    <row r="180" spans="1:19" s="9" customFormat="1">
      <c r="A180" s="7"/>
      <c r="B180" s="125">
        <v>125.25</v>
      </c>
      <c r="C180" s="125"/>
      <c r="D180" s="9" t="s">
        <v>57</v>
      </c>
      <c r="F180" s="10" t="s">
        <v>11</v>
      </c>
      <c r="G180" s="10" t="s">
        <v>13</v>
      </c>
      <c r="H180" s="9" t="s">
        <v>14</v>
      </c>
      <c r="I180" s="125">
        <v>337</v>
      </c>
      <c r="J180" s="125"/>
      <c r="M180" s="9" t="s">
        <v>94</v>
      </c>
      <c r="Q180" s="9" t="s">
        <v>14</v>
      </c>
      <c r="R180" s="125">
        <f>ROUND(B180*I180,0)</f>
        <v>42209</v>
      </c>
      <c r="S180" s="125"/>
    </row>
    <row r="181" spans="1:19" s="9" customFormat="1">
      <c r="A181" s="79"/>
      <c r="B181" s="75"/>
      <c r="C181" s="75"/>
      <c r="F181" s="10"/>
      <c r="G181" s="10"/>
      <c r="I181" s="75"/>
      <c r="J181" s="75"/>
      <c r="R181" s="75"/>
      <c r="S181" s="75"/>
    </row>
    <row r="182" spans="1:19" s="4" customFormat="1" ht="49.5" customHeight="1">
      <c r="A182" s="11">
        <v>7</v>
      </c>
      <c r="B182" s="123" t="s">
        <v>118</v>
      </c>
      <c r="C182" s="123"/>
      <c r="D182" s="123"/>
      <c r="E182" s="123"/>
      <c r="F182" s="123"/>
      <c r="G182" s="123"/>
      <c r="H182" s="123"/>
      <c r="I182" s="123"/>
      <c r="J182" s="123"/>
      <c r="K182" s="123"/>
      <c r="L182" s="123"/>
      <c r="M182" s="123"/>
      <c r="N182" s="123"/>
      <c r="O182" s="123"/>
      <c r="P182" s="123"/>
      <c r="Q182" s="123"/>
    </row>
    <row r="183" spans="1:19" s="4" customFormat="1">
      <c r="A183" s="3"/>
      <c r="B183" s="50" t="s">
        <v>11</v>
      </c>
      <c r="C183" s="50"/>
      <c r="D183" s="50"/>
      <c r="E183" s="50"/>
      <c r="F183" s="50"/>
      <c r="H183" s="31"/>
      <c r="I183" s="31"/>
      <c r="J183" s="31"/>
      <c r="K183" s="32"/>
      <c r="P183" s="126" t="s">
        <v>11</v>
      </c>
      <c r="Q183" s="126"/>
      <c r="R183" s="4" t="s">
        <v>11</v>
      </c>
    </row>
    <row r="184" spans="1:19" s="4" customFormat="1">
      <c r="A184" s="3"/>
      <c r="B184" s="50"/>
      <c r="C184" s="50"/>
      <c r="D184" s="50"/>
      <c r="E184" s="50"/>
      <c r="F184" s="50"/>
      <c r="H184" s="31"/>
      <c r="I184" s="31"/>
      <c r="J184" s="31"/>
      <c r="K184" s="32"/>
      <c r="P184" s="32"/>
      <c r="Q184" s="32"/>
    </row>
    <row r="185" spans="1:19" s="9" customFormat="1">
      <c r="A185" s="7"/>
      <c r="B185" s="125">
        <v>5.03</v>
      </c>
      <c r="C185" s="125"/>
      <c r="D185" s="9" t="s">
        <v>53</v>
      </c>
      <c r="F185" s="10" t="s">
        <v>11</v>
      </c>
      <c r="G185" s="10" t="s">
        <v>13</v>
      </c>
      <c r="H185" s="9" t="s">
        <v>14</v>
      </c>
      <c r="I185" s="125">
        <v>5001.7</v>
      </c>
      <c r="J185" s="125"/>
      <c r="M185" s="9" t="s">
        <v>54</v>
      </c>
      <c r="Q185" s="40" t="s">
        <v>14</v>
      </c>
      <c r="R185" s="127">
        <f>ROUND(B185*I185,0)</f>
        <v>25159</v>
      </c>
      <c r="S185" s="127"/>
    </row>
    <row r="186" spans="1:19" s="9" customFormat="1">
      <c r="A186" s="7"/>
      <c r="B186" s="8"/>
      <c r="C186" s="8"/>
      <c r="F186" s="10"/>
      <c r="H186" s="8"/>
      <c r="I186" s="8"/>
      <c r="Q186" s="8"/>
      <c r="R186" s="8"/>
    </row>
    <row r="187" spans="1:19" s="4" customFormat="1" ht="37.5" customHeight="1">
      <c r="A187" s="11">
        <v>8</v>
      </c>
      <c r="B187" s="135" t="s">
        <v>138</v>
      </c>
      <c r="C187" s="135"/>
      <c r="D187" s="135"/>
      <c r="E187" s="135"/>
      <c r="F187" s="135"/>
      <c r="G187" s="135"/>
      <c r="H187" s="135"/>
      <c r="I187" s="135"/>
      <c r="J187" s="135"/>
      <c r="K187" s="135"/>
      <c r="L187" s="135"/>
      <c r="M187" s="135"/>
      <c r="N187" s="135"/>
      <c r="O187" s="135"/>
      <c r="P187" s="135"/>
    </row>
    <row r="188" spans="1:19" s="4" customFormat="1">
      <c r="A188" s="3"/>
    </row>
    <row r="189" spans="1:19" s="9" customFormat="1">
      <c r="A189" s="7"/>
      <c r="B189" s="125">
        <v>286.39999999999998</v>
      </c>
      <c r="C189" s="125"/>
      <c r="D189" s="9" t="s">
        <v>57</v>
      </c>
      <c r="F189" s="10" t="s">
        <v>11</v>
      </c>
      <c r="G189" s="10" t="s">
        <v>13</v>
      </c>
      <c r="H189" s="9" t="s">
        <v>14</v>
      </c>
      <c r="I189" s="125">
        <v>1512.5</v>
      </c>
      <c r="J189" s="125"/>
      <c r="M189" s="9" t="s">
        <v>105</v>
      </c>
      <c r="Q189" s="9" t="s">
        <v>14</v>
      </c>
      <c r="R189" s="125">
        <f>ROUND(B189*I189/1000,0)</f>
        <v>433</v>
      </c>
      <c r="S189" s="125"/>
    </row>
    <row r="190" spans="1:19" s="9" customFormat="1">
      <c r="A190" s="7"/>
      <c r="B190" s="8"/>
      <c r="C190" s="8"/>
      <c r="F190" s="10"/>
      <c r="H190" s="8"/>
      <c r="I190" s="8"/>
      <c r="Q190" s="8"/>
      <c r="R190" s="8"/>
    </row>
    <row r="191" spans="1:19" s="4" customFormat="1" ht="33" customHeight="1">
      <c r="A191" s="11">
        <v>9</v>
      </c>
      <c r="B191" s="135" t="s">
        <v>159</v>
      </c>
      <c r="C191" s="135"/>
      <c r="D191" s="135"/>
      <c r="E191" s="135"/>
      <c r="F191" s="135"/>
      <c r="G191" s="135"/>
      <c r="H191" s="135"/>
      <c r="I191" s="135"/>
      <c r="J191" s="135"/>
      <c r="K191" s="135"/>
      <c r="L191" s="135"/>
      <c r="M191" s="135"/>
      <c r="N191" s="135"/>
      <c r="O191" s="135"/>
      <c r="P191" s="135"/>
    </row>
    <row r="192" spans="1:19" s="4" customFormat="1" ht="12.75" customHeight="1">
      <c r="A192" s="3"/>
      <c r="B192" s="138" t="s">
        <v>139</v>
      </c>
      <c r="C192" s="138"/>
      <c r="D192" s="138"/>
    </row>
    <row r="193" spans="1:19" s="4" customFormat="1" ht="8.25" customHeight="1">
      <c r="A193" s="3"/>
    </row>
    <row r="194" spans="1:19" s="9" customFormat="1">
      <c r="A194" s="7"/>
      <c r="B194" s="125">
        <v>120</v>
      </c>
      <c r="C194" s="125"/>
      <c r="D194" s="9" t="s">
        <v>77</v>
      </c>
      <c r="F194" s="10" t="s">
        <v>11</v>
      </c>
      <c r="G194" s="10" t="s">
        <v>13</v>
      </c>
      <c r="H194" s="9" t="s">
        <v>14</v>
      </c>
      <c r="I194" s="125">
        <v>3275.5</v>
      </c>
      <c r="J194" s="125"/>
      <c r="M194" s="9" t="s">
        <v>106</v>
      </c>
      <c r="Q194" s="9" t="s">
        <v>14</v>
      </c>
      <c r="R194" s="125">
        <f>ROUND(B194*I194/100,0)</f>
        <v>3931</v>
      </c>
      <c r="S194" s="125"/>
    </row>
    <row r="195" spans="1:19" s="9" customFormat="1" ht="9.75" customHeight="1">
      <c r="A195" s="83"/>
      <c r="B195" s="81"/>
      <c r="C195" s="81"/>
      <c r="F195" s="10"/>
      <c r="G195" s="10"/>
      <c r="I195" s="81"/>
      <c r="J195" s="81"/>
      <c r="R195" s="81"/>
      <c r="S195" s="81"/>
    </row>
    <row r="196" spans="1:19" s="4" customFormat="1" ht="13.5" customHeight="1">
      <c r="A196" s="82"/>
      <c r="B196" s="138" t="s">
        <v>158</v>
      </c>
      <c r="C196" s="138"/>
      <c r="D196" s="138"/>
    </row>
    <row r="197" spans="1:19" s="4" customFormat="1" ht="6.75" customHeight="1">
      <c r="A197" s="82"/>
    </row>
    <row r="198" spans="1:19" s="9" customFormat="1">
      <c r="A198" s="83"/>
      <c r="B198" s="125">
        <v>114.56</v>
      </c>
      <c r="C198" s="125"/>
      <c r="D198" s="9" t="s">
        <v>77</v>
      </c>
      <c r="F198" s="10" t="s">
        <v>11</v>
      </c>
      <c r="G198" s="10" t="s">
        <v>13</v>
      </c>
      <c r="H198" s="9" t="s">
        <v>14</v>
      </c>
      <c r="I198" s="125">
        <v>4411.82</v>
      </c>
      <c r="J198" s="125"/>
      <c r="M198" s="9" t="s">
        <v>106</v>
      </c>
      <c r="Q198" s="9" t="s">
        <v>14</v>
      </c>
      <c r="R198" s="125">
        <f>ROUND(B198*I198/100,0)</f>
        <v>5054</v>
      </c>
      <c r="S198" s="125"/>
    </row>
    <row r="199" spans="1:19" s="9" customFormat="1">
      <c r="A199" s="79"/>
      <c r="B199" s="75"/>
      <c r="C199" s="75"/>
      <c r="F199" s="10"/>
      <c r="G199" s="10"/>
      <c r="I199" s="75"/>
      <c r="J199" s="75"/>
      <c r="R199" s="75"/>
      <c r="S199" s="75"/>
    </row>
    <row r="200" spans="1:19" s="4" customFormat="1">
      <c r="A200" s="74">
        <v>10</v>
      </c>
      <c r="B200" s="135" t="s">
        <v>140</v>
      </c>
      <c r="C200" s="135"/>
      <c r="D200" s="135"/>
      <c r="E200" s="135"/>
      <c r="F200" s="135"/>
      <c r="G200" s="135"/>
      <c r="H200" s="135"/>
      <c r="I200" s="135"/>
      <c r="J200" s="135"/>
      <c r="K200" s="135"/>
      <c r="L200" s="135"/>
      <c r="M200" s="135"/>
      <c r="N200" s="135"/>
      <c r="O200" s="135"/>
      <c r="P200" s="135"/>
    </row>
    <row r="201" spans="1:19" s="4" customFormat="1">
      <c r="A201" s="80"/>
      <c r="B201" s="137" t="s">
        <v>11</v>
      </c>
      <c r="C201" s="137"/>
    </row>
    <row r="202" spans="1:19" s="9" customFormat="1">
      <c r="A202" s="79"/>
      <c r="B202" s="125">
        <v>939</v>
      </c>
      <c r="C202" s="125"/>
      <c r="D202" s="9" t="s">
        <v>77</v>
      </c>
      <c r="F202" s="10" t="s">
        <v>13</v>
      </c>
      <c r="G202" s="9" t="s">
        <v>14</v>
      </c>
      <c r="H202" s="125">
        <v>660</v>
      </c>
      <c r="I202" s="125"/>
      <c r="L202" s="9" t="s">
        <v>78</v>
      </c>
      <c r="Q202" s="9" t="s">
        <v>14</v>
      </c>
      <c r="R202" s="125">
        <f>ROUND(B202*H202/100,0)</f>
        <v>6197</v>
      </c>
      <c r="S202" s="125"/>
    </row>
    <row r="203" spans="1:19" s="9" customFormat="1">
      <c r="A203" s="79"/>
      <c r="B203" s="75"/>
      <c r="C203" s="75"/>
      <c r="F203" s="10"/>
      <c r="G203" s="10"/>
      <c r="I203" s="75"/>
      <c r="J203" s="75"/>
      <c r="R203" s="75"/>
      <c r="S203" s="75"/>
    </row>
    <row r="204" spans="1:19" s="4" customFormat="1">
      <c r="A204" s="74">
        <v>11</v>
      </c>
      <c r="B204" s="135" t="s">
        <v>141</v>
      </c>
      <c r="C204" s="135"/>
      <c r="D204" s="135"/>
      <c r="E204" s="135"/>
      <c r="F204" s="135"/>
      <c r="G204" s="135"/>
      <c r="H204" s="135"/>
      <c r="I204" s="135"/>
      <c r="J204" s="135"/>
      <c r="K204" s="135"/>
      <c r="L204" s="135"/>
      <c r="M204" s="135"/>
      <c r="N204" s="135"/>
      <c r="O204" s="135"/>
      <c r="P204" s="135"/>
    </row>
    <row r="205" spans="1:19" s="4" customFormat="1">
      <c r="A205" s="80"/>
      <c r="B205" s="137" t="s">
        <v>11</v>
      </c>
      <c r="C205" s="137"/>
    </row>
    <row r="206" spans="1:19" s="9" customFormat="1">
      <c r="A206" s="79"/>
      <c r="B206" s="125">
        <v>939</v>
      </c>
      <c r="C206" s="125"/>
      <c r="D206" s="9" t="s">
        <v>77</v>
      </c>
      <c r="F206" s="10" t="s">
        <v>13</v>
      </c>
      <c r="G206" s="9" t="s">
        <v>14</v>
      </c>
      <c r="H206" s="125">
        <v>2241.8000000000002</v>
      </c>
      <c r="I206" s="125"/>
      <c r="L206" s="9" t="s">
        <v>78</v>
      </c>
      <c r="Q206" s="9" t="s">
        <v>14</v>
      </c>
      <c r="R206" s="125">
        <f>ROUND(B206*H206/100,0)</f>
        <v>21051</v>
      </c>
      <c r="S206" s="125"/>
    </row>
    <row r="207" spans="1:19" s="9" customFormat="1">
      <c r="A207" s="7"/>
      <c r="B207" s="8"/>
      <c r="C207" s="8"/>
      <c r="F207" s="10"/>
      <c r="H207" s="8"/>
      <c r="I207" s="8"/>
      <c r="Q207" s="8"/>
      <c r="R207" s="8"/>
    </row>
    <row r="208" spans="1:19" s="4" customFormat="1">
      <c r="A208" s="11">
        <v>12</v>
      </c>
      <c r="B208" s="135" t="s">
        <v>107</v>
      </c>
      <c r="C208" s="135"/>
      <c r="D208" s="135"/>
      <c r="E208" s="135"/>
      <c r="F208" s="135"/>
      <c r="G208" s="135"/>
      <c r="H208" s="135"/>
      <c r="I208" s="135"/>
      <c r="J208" s="135"/>
      <c r="K208" s="135"/>
      <c r="L208" s="135"/>
      <c r="M208" s="135"/>
      <c r="N208" s="135"/>
      <c r="O208" s="135"/>
      <c r="P208" s="135"/>
    </row>
    <row r="209" spans="1:26" s="4" customFormat="1">
      <c r="A209" s="3"/>
      <c r="B209" s="137" t="s">
        <v>11</v>
      </c>
      <c r="C209" s="137"/>
    </row>
    <row r="210" spans="1:26" s="9" customFormat="1">
      <c r="A210" s="7"/>
      <c r="B210" s="125">
        <v>939</v>
      </c>
      <c r="C210" s="125"/>
      <c r="D210" s="9" t="s">
        <v>77</v>
      </c>
      <c r="F210" s="10" t="s">
        <v>11</v>
      </c>
      <c r="G210" s="10" t="s">
        <v>13</v>
      </c>
      <c r="H210" s="9" t="s">
        <v>14</v>
      </c>
      <c r="I210" s="125">
        <v>2283.9299999999998</v>
      </c>
      <c r="J210" s="125"/>
      <c r="M210" s="9" t="s">
        <v>106</v>
      </c>
      <c r="Q210" s="9" t="s">
        <v>14</v>
      </c>
      <c r="R210" s="125">
        <f>ROUND(B210*I210/100,0)</f>
        <v>21446</v>
      </c>
      <c r="S210" s="125"/>
    </row>
    <row r="211" spans="1:26" s="9" customFormat="1">
      <c r="A211" s="79"/>
      <c r="B211" s="75"/>
      <c r="C211" s="75"/>
      <c r="F211" s="10"/>
      <c r="G211" s="10"/>
      <c r="I211" s="75"/>
      <c r="J211" s="75"/>
      <c r="R211" s="75"/>
      <c r="S211" s="75"/>
    </row>
    <row r="212" spans="1:26" s="4" customFormat="1">
      <c r="A212" s="74">
        <v>13</v>
      </c>
      <c r="B212" s="135" t="s">
        <v>172</v>
      </c>
      <c r="C212" s="135"/>
      <c r="D212" s="135"/>
      <c r="E212" s="135"/>
      <c r="F212" s="135"/>
      <c r="G212" s="135"/>
      <c r="H212" s="135"/>
      <c r="I212" s="135"/>
      <c r="J212" s="135"/>
      <c r="K212" s="135"/>
      <c r="L212" s="135"/>
      <c r="M212" s="135"/>
      <c r="N212" s="135"/>
      <c r="O212" s="135"/>
      <c r="P212" s="135"/>
    </row>
    <row r="213" spans="1:26" s="4" customFormat="1">
      <c r="A213" s="80"/>
      <c r="B213" s="137" t="s">
        <v>11</v>
      </c>
      <c r="C213" s="137"/>
    </row>
    <row r="214" spans="1:26" s="9" customFormat="1">
      <c r="A214" s="79"/>
      <c r="B214" s="125">
        <v>1059</v>
      </c>
      <c r="C214" s="125"/>
      <c r="D214" s="9" t="s">
        <v>77</v>
      </c>
      <c r="F214" s="10" t="s">
        <v>13</v>
      </c>
      <c r="G214" s="9" t="s">
        <v>14</v>
      </c>
      <c r="H214" s="125">
        <v>442.75</v>
      </c>
      <c r="I214" s="125"/>
      <c r="L214" s="9" t="s">
        <v>78</v>
      </c>
      <c r="Q214" s="9" t="s">
        <v>14</v>
      </c>
      <c r="R214" s="125">
        <f>ROUND(B214*H214/100,0)</f>
        <v>4689</v>
      </c>
      <c r="S214" s="125"/>
    </row>
    <row r="215" spans="1:26" s="9" customFormat="1">
      <c r="A215" s="83"/>
      <c r="B215" s="81"/>
      <c r="C215" s="81"/>
      <c r="F215" s="10"/>
      <c r="H215" s="81"/>
      <c r="I215" s="81"/>
      <c r="R215" s="81"/>
      <c r="S215" s="81"/>
    </row>
    <row r="216" spans="1:26" s="9" customFormat="1">
      <c r="A216" s="7"/>
      <c r="B216" s="8"/>
      <c r="C216" s="8"/>
      <c r="F216" s="10"/>
      <c r="H216" s="8"/>
      <c r="I216" s="8"/>
      <c r="Q216" s="8"/>
      <c r="R216" s="8"/>
    </row>
    <row r="217" spans="1:26" s="4" customFormat="1">
      <c r="A217" s="11">
        <v>14</v>
      </c>
      <c r="B217" s="135" t="s">
        <v>142</v>
      </c>
      <c r="C217" s="135"/>
      <c r="D217" s="135"/>
      <c r="E217" s="135"/>
      <c r="F217" s="135"/>
      <c r="G217" s="135"/>
      <c r="H217" s="135"/>
      <c r="I217" s="135"/>
      <c r="J217" s="135"/>
      <c r="K217" s="135"/>
      <c r="L217" s="135"/>
      <c r="M217" s="135"/>
      <c r="N217" s="135"/>
      <c r="O217" s="135"/>
      <c r="P217" s="135"/>
    </row>
    <row r="218" spans="1:26" s="9" customFormat="1">
      <c r="A218" s="7"/>
      <c r="B218" s="125">
        <v>1059</v>
      </c>
      <c r="C218" s="125"/>
      <c r="D218" s="9" t="s">
        <v>77</v>
      </c>
      <c r="F218" s="10" t="s">
        <v>11</v>
      </c>
      <c r="G218" s="10" t="s">
        <v>13</v>
      </c>
      <c r="H218" s="9" t="s">
        <v>14</v>
      </c>
      <c r="I218" s="125">
        <v>1646.15</v>
      </c>
      <c r="J218" s="125"/>
      <c r="M218" s="9" t="s">
        <v>106</v>
      </c>
      <c r="Q218" s="9" t="s">
        <v>14</v>
      </c>
      <c r="R218" s="125">
        <f>ROUND(B218*I218/100,0)</f>
        <v>17433</v>
      </c>
      <c r="S218" s="125"/>
    </row>
    <row r="219" spans="1:26" s="9" customFormat="1" ht="6.75" customHeight="1">
      <c r="A219" s="7"/>
      <c r="B219" s="8"/>
      <c r="C219" s="8"/>
      <c r="F219" s="10"/>
      <c r="H219" s="8"/>
      <c r="I219" s="8"/>
      <c r="Q219" s="8"/>
      <c r="R219" s="8"/>
    </row>
    <row r="220" spans="1:26" s="4" customFormat="1" ht="45.75" customHeight="1">
      <c r="A220" s="11">
        <v>15</v>
      </c>
      <c r="B220" s="135" t="s">
        <v>143</v>
      </c>
      <c r="C220" s="135"/>
      <c r="D220" s="135"/>
      <c r="E220" s="135"/>
      <c r="F220" s="135"/>
      <c r="G220" s="135"/>
      <c r="H220" s="135"/>
      <c r="I220" s="135"/>
      <c r="J220" s="135"/>
      <c r="K220" s="135"/>
      <c r="L220" s="135"/>
      <c r="M220" s="135"/>
      <c r="N220" s="135"/>
      <c r="O220" s="135"/>
      <c r="P220" s="135"/>
    </row>
    <row r="221" spans="1:26" s="4" customFormat="1">
      <c r="A221" s="3"/>
      <c r="B221" s="139" t="s">
        <v>145</v>
      </c>
      <c r="C221" s="139"/>
      <c r="D221" s="139"/>
      <c r="E221" s="139"/>
    </row>
    <row r="222" spans="1:26" s="3" customFormat="1" ht="9" customHeight="1">
      <c r="B222" s="68"/>
      <c r="C222" s="61"/>
      <c r="D222" s="60"/>
      <c r="E222" s="29"/>
      <c r="F222" s="60"/>
      <c r="G222" s="29"/>
      <c r="H222" s="28"/>
      <c r="I222" s="29"/>
      <c r="J222" s="28"/>
      <c r="K222" s="62"/>
      <c r="L222" s="63"/>
      <c r="N222" s="32"/>
      <c r="P222" s="29"/>
      <c r="Q222" s="29"/>
      <c r="R222" s="27"/>
      <c r="Z222" s="64"/>
    </row>
    <row r="223" spans="1:26" s="9" customFormat="1">
      <c r="A223" s="7"/>
      <c r="B223" s="125">
        <v>22.75</v>
      </c>
      <c r="C223" s="125"/>
      <c r="D223" s="9" t="s">
        <v>77</v>
      </c>
      <c r="F223" s="10" t="s">
        <v>11</v>
      </c>
      <c r="G223" s="10" t="s">
        <v>13</v>
      </c>
      <c r="H223" s="9" t="s">
        <v>14</v>
      </c>
      <c r="I223" s="125">
        <v>726.72</v>
      </c>
      <c r="J223" s="125"/>
      <c r="M223" s="9" t="s">
        <v>82</v>
      </c>
      <c r="Q223" s="9" t="s">
        <v>14</v>
      </c>
      <c r="R223" s="125">
        <f>ROUND(B223*I223,0)</f>
        <v>16533</v>
      </c>
      <c r="S223" s="125"/>
    </row>
    <row r="224" spans="1:26" s="9" customFormat="1" ht="9.75" customHeight="1">
      <c r="A224" s="7"/>
      <c r="B224" s="8"/>
      <c r="C224" s="8"/>
      <c r="F224" s="10"/>
      <c r="H224" s="8"/>
      <c r="I224" s="8"/>
      <c r="Q224" s="8"/>
      <c r="R224" s="8"/>
    </row>
    <row r="225" spans="1:19" s="4" customFormat="1" ht="62.25" customHeight="1">
      <c r="A225" s="11">
        <v>16</v>
      </c>
      <c r="B225" s="135" t="s">
        <v>132</v>
      </c>
      <c r="C225" s="135"/>
      <c r="D225" s="135"/>
      <c r="E225" s="135"/>
      <c r="F225" s="135"/>
      <c r="G225" s="135"/>
      <c r="H225" s="135"/>
      <c r="I225" s="135"/>
      <c r="J225" s="135"/>
      <c r="K225" s="135"/>
      <c r="L225" s="135"/>
      <c r="M225" s="135"/>
      <c r="N225" s="135"/>
      <c r="O225" s="135"/>
      <c r="P225" s="135"/>
    </row>
    <row r="226" spans="1:19" s="4" customFormat="1">
      <c r="A226" s="3"/>
      <c r="B226" s="139" t="s">
        <v>144</v>
      </c>
      <c r="C226" s="139"/>
      <c r="D226" s="139"/>
      <c r="E226" s="139"/>
    </row>
    <row r="227" spans="1:19" s="9" customFormat="1">
      <c r="A227" s="7"/>
      <c r="B227" s="125">
        <v>2.54</v>
      </c>
      <c r="C227" s="125"/>
      <c r="D227" s="9" t="s">
        <v>53</v>
      </c>
      <c r="F227" s="10" t="s">
        <v>11</v>
      </c>
      <c r="G227" s="10" t="s">
        <v>13</v>
      </c>
      <c r="H227" s="9" t="s">
        <v>14</v>
      </c>
      <c r="I227" s="125">
        <v>4928.49</v>
      </c>
      <c r="J227" s="125"/>
      <c r="M227" s="9" t="s">
        <v>54</v>
      </c>
      <c r="Q227" s="9" t="s">
        <v>14</v>
      </c>
      <c r="R227" s="125">
        <f>ROUND(B227*I227,0)</f>
        <v>12518</v>
      </c>
      <c r="S227" s="125"/>
    </row>
    <row r="228" spans="1:19" s="9" customFormat="1" ht="9.75" customHeight="1">
      <c r="A228" s="79"/>
      <c r="B228" s="75"/>
      <c r="C228" s="75"/>
      <c r="F228" s="10"/>
      <c r="G228" s="10"/>
      <c r="I228" s="75"/>
      <c r="J228" s="75"/>
      <c r="Q228" s="40"/>
      <c r="R228" s="77"/>
      <c r="S228" s="77"/>
    </row>
    <row r="229" spans="1:19" s="4" customFormat="1" ht="32.25" customHeight="1">
      <c r="A229" s="74">
        <v>17</v>
      </c>
      <c r="B229" s="135" t="s">
        <v>133</v>
      </c>
      <c r="C229" s="135"/>
      <c r="D229" s="135"/>
      <c r="E229" s="135"/>
      <c r="F229" s="135"/>
      <c r="G229" s="135"/>
      <c r="H229" s="135"/>
      <c r="I229" s="135"/>
      <c r="J229" s="135"/>
      <c r="K229" s="135"/>
      <c r="L229" s="135"/>
      <c r="M229" s="135"/>
      <c r="N229" s="135"/>
      <c r="O229" s="135"/>
      <c r="P229" s="135"/>
    </row>
    <row r="230" spans="1:19" s="4" customFormat="1" ht="7.5" customHeight="1">
      <c r="A230" s="80"/>
      <c r="B230" s="137" t="s">
        <v>11</v>
      </c>
      <c r="C230" s="137"/>
    </row>
    <row r="231" spans="1:19" s="9" customFormat="1">
      <c r="A231" s="79"/>
      <c r="B231" s="125">
        <v>2.54</v>
      </c>
      <c r="C231" s="125"/>
      <c r="D231" s="9" t="s">
        <v>53</v>
      </c>
      <c r="F231" s="10" t="s">
        <v>13</v>
      </c>
      <c r="G231" s="9" t="s">
        <v>14</v>
      </c>
      <c r="H231" s="125">
        <v>271.04000000000002</v>
      </c>
      <c r="I231" s="125"/>
      <c r="L231" s="9" t="s">
        <v>54</v>
      </c>
      <c r="Q231" s="9" t="s">
        <v>14</v>
      </c>
      <c r="R231" s="125">
        <f>ROUND(B231*H231,0)</f>
        <v>688</v>
      </c>
      <c r="S231" s="125"/>
    </row>
    <row r="232" spans="1:19" s="9" customFormat="1" ht="7.5" customHeight="1">
      <c r="A232" s="79"/>
      <c r="B232" s="75"/>
      <c r="C232" s="75"/>
      <c r="F232" s="10"/>
      <c r="H232" s="75"/>
      <c r="I232" s="75"/>
      <c r="Q232" s="75"/>
      <c r="R232" s="75"/>
    </row>
    <row r="233" spans="1:19" s="4" customFormat="1" ht="48" customHeight="1">
      <c r="A233" s="74">
        <v>18</v>
      </c>
      <c r="B233" s="135" t="s">
        <v>146</v>
      </c>
      <c r="C233" s="135"/>
      <c r="D233" s="135"/>
      <c r="E233" s="135"/>
      <c r="F233" s="135"/>
      <c r="G233" s="135"/>
      <c r="H233" s="135"/>
      <c r="I233" s="135"/>
      <c r="J233" s="135"/>
      <c r="K233" s="135"/>
      <c r="L233" s="135"/>
      <c r="M233" s="135"/>
      <c r="N233" s="135"/>
      <c r="O233" s="135"/>
      <c r="P233" s="135"/>
    </row>
    <row r="234" spans="1:19" s="4" customFormat="1">
      <c r="A234" s="74"/>
      <c r="B234" s="72"/>
      <c r="C234" s="72"/>
      <c r="D234" s="72"/>
      <c r="E234" s="72"/>
      <c r="F234" s="72"/>
      <c r="G234" s="72"/>
      <c r="H234" s="72"/>
      <c r="I234" s="72"/>
      <c r="J234" s="72"/>
      <c r="K234" s="72"/>
      <c r="L234" s="72"/>
      <c r="M234" s="72"/>
      <c r="N234" s="72"/>
      <c r="O234" s="72"/>
      <c r="P234" s="72"/>
    </row>
    <row r="235" spans="1:19" s="9" customFormat="1">
      <c r="A235" s="79"/>
      <c r="B235" s="125">
        <v>30</v>
      </c>
      <c r="C235" s="125"/>
      <c r="D235" s="9" t="s">
        <v>77</v>
      </c>
      <c r="F235" s="10" t="s">
        <v>13</v>
      </c>
      <c r="G235" s="9" t="s">
        <v>14</v>
      </c>
      <c r="H235" s="125">
        <v>180.5</v>
      </c>
      <c r="I235" s="125"/>
      <c r="L235" s="9" t="s">
        <v>82</v>
      </c>
      <c r="Q235" s="9" t="s">
        <v>14</v>
      </c>
      <c r="R235" s="125">
        <f>ROUND(B235*H235,0)</f>
        <v>5415</v>
      </c>
      <c r="S235" s="125"/>
    </row>
    <row r="236" spans="1:19" s="9" customFormat="1">
      <c r="A236" s="79"/>
      <c r="B236" s="75"/>
      <c r="C236" s="75"/>
      <c r="F236" s="10"/>
      <c r="H236" s="75"/>
      <c r="I236" s="75"/>
      <c r="Q236" s="75"/>
      <c r="R236" s="75"/>
    </row>
    <row r="237" spans="1:19" s="4" customFormat="1" ht="44.25" customHeight="1">
      <c r="A237" s="74">
        <v>19</v>
      </c>
      <c r="B237" s="135" t="s">
        <v>147</v>
      </c>
      <c r="C237" s="135"/>
      <c r="D237" s="135"/>
      <c r="E237" s="135"/>
      <c r="F237" s="135"/>
      <c r="G237" s="135"/>
      <c r="H237" s="135"/>
      <c r="I237" s="135"/>
      <c r="J237" s="135"/>
      <c r="K237" s="135"/>
      <c r="L237" s="135"/>
      <c r="M237" s="135"/>
      <c r="N237" s="135"/>
      <c r="O237" s="135"/>
      <c r="P237" s="135"/>
    </row>
    <row r="238" spans="1:19" s="4" customFormat="1">
      <c r="A238" s="80"/>
      <c r="B238" s="137" t="s">
        <v>11</v>
      </c>
      <c r="C238" s="137"/>
    </row>
    <row r="239" spans="1:19" s="9" customFormat="1">
      <c r="A239" s="79"/>
      <c r="B239" s="125">
        <v>105.5</v>
      </c>
      <c r="C239" s="125"/>
      <c r="D239" s="9" t="s">
        <v>77</v>
      </c>
      <c r="F239" s="10" t="s">
        <v>13</v>
      </c>
      <c r="G239" s="9" t="s">
        <v>14</v>
      </c>
      <c r="H239" s="125">
        <v>2116.41</v>
      </c>
      <c r="I239" s="125"/>
      <c r="L239" s="9" t="s">
        <v>78</v>
      </c>
      <c r="Q239" s="12" t="s">
        <v>14</v>
      </c>
      <c r="R239" s="128">
        <f>ROUND(B239*H239/100,0)</f>
        <v>2233</v>
      </c>
      <c r="S239" s="128"/>
    </row>
    <row r="240" spans="1:19" s="2" customFormat="1" ht="15" customHeight="1">
      <c r="A240" s="1"/>
      <c r="N240" s="142" t="s">
        <v>31</v>
      </c>
      <c r="O240" s="142"/>
      <c r="P240" s="12"/>
      <c r="Q240" s="12" t="s">
        <v>14</v>
      </c>
      <c r="R240" s="128">
        <f>R239+R235+R231+R227+R223+R218+R214+R210+R206+R202+R194+R189+R185+R180+R176+R172+R169+R164+R160+R198</f>
        <v>265582</v>
      </c>
      <c r="S240" s="128"/>
    </row>
    <row r="241" spans="1:19" s="2" customFormat="1" ht="12.75">
      <c r="A241" s="1"/>
      <c r="I241" s="45"/>
      <c r="K241" s="1"/>
    </row>
    <row r="242" spans="1:19" s="2" customFormat="1" ht="14.25">
      <c r="A242" s="1"/>
      <c r="B242" s="143" t="s">
        <v>234</v>
      </c>
      <c r="C242" s="143"/>
      <c r="D242" s="143"/>
      <c r="E242" s="143"/>
      <c r="F242" s="143"/>
      <c r="G242" s="143"/>
      <c r="H242" s="143"/>
      <c r="I242" s="143"/>
      <c r="K242" s="1"/>
    </row>
    <row r="243" spans="1:19" s="2" customFormat="1" ht="12.75">
      <c r="A243" s="1"/>
      <c r="I243" s="45"/>
      <c r="K243" s="1"/>
    </row>
    <row r="244" spans="1:19" s="4" customFormat="1" ht="93.75" customHeight="1">
      <c r="A244" s="11">
        <v>1</v>
      </c>
      <c r="B244" s="123" t="s">
        <v>124</v>
      </c>
      <c r="C244" s="123"/>
      <c r="D244" s="123"/>
      <c r="E244" s="123"/>
      <c r="F244" s="123"/>
      <c r="G244" s="123"/>
      <c r="H244" s="123"/>
      <c r="I244" s="123"/>
      <c r="J244" s="123"/>
      <c r="K244" s="123"/>
      <c r="L244" s="123"/>
      <c r="M244" s="123"/>
      <c r="N244" s="123"/>
      <c r="O244" s="123"/>
      <c r="P244" s="123"/>
      <c r="Q244" s="123"/>
    </row>
    <row r="245" spans="1:19" s="4" customFormat="1">
      <c r="A245" s="3"/>
      <c r="B245" s="140" t="s">
        <v>26</v>
      </c>
      <c r="C245" s="140"/>
      <c r="D245" s="27"/>
      <c r="E245" s="27"/>
      <c r="F245" s="60"/>
      <c r="G245" s="27"/>
      <c r="H245" s="29"/>
      <c r="I245" s="28"/>
      <c r="J245" s="29"/>
      <c r="K245" s="29"/>
      <c r="L245" s="69"/>
      <c r="M245" s="30"/>
      <c r="P245" s="141"/>
      <c r="Q245" s="141"/>
    </row>
    <row r="246" spans="1:19" s="2" customFormat="1" ht="6.75" customHeight="1">
      <c r="A246" s="53"/>
      <c r="B246" s="53"/>
      <c r="C246" s="53"/>
      <c r="D246" s="53"/>
      <c r="E246" s="53"/>
      <c r="F246" s="53"/>
      <c r="G246" s="53"/>
      <c r="H246" s="53"/>
      <c r="I246" s="53"/>
      <c r="J246" s="53"/>
      <c r="K246" s="53"/>
      <c r="L246" s="53"/>
      <c r="M246" s="53"/>
      <c r="N246" s="53"/>
      <c r="O246" s="53"/>
      <c r="P246" s="53"/>
      <c r="Q246" s="53"/>
      <c r="R246" s="53"/>
      <c r="S246" s="53"/>
    </row>
    <row r="247" spans="1:19" s="9" customFormat="1">
      <c r="A247" s="7"/>
      <c r="B247" s="125">
        <v>9900</v>
      </c>
      <c r="C247" s="125"/>
      <c r="D247" s="9" t="s">
        <v>57</v>
      </c>
      <c r="F247" s="10" t="s">
        <v>11</v>
      </c>
      <c r="G247" s="10" t="s">
        <v>13</v>
      </c>
      <c r="H247" s="9" t="s">
        <v>14</v>
      </c>
      <c r="I247" s="125">
        <v>3600</v>
      </c>
      <c r="J247" s="125"/>
      <c r="M247" s="9" t="s">
        <v>59</v>
      </c>
      <c r="Q247" s="9" t="s">
        <v>14</v>
      </c>
      <c r="R247" s="125">
        <f>ROUND(B247*I247/1000,0)</f>
        <v>35640</v>
      </c>
      <c r="S247" s="125"/>
    </row>
    <row r="248" spans="1:19" s="4" customFormat="1" ht="48" customHeight="1">
      <c r="A248" s="11">
        <v>2</v>
      </c>
      <c r="B248" s="123" t="s">
        <v>148</v>
      </c>
      <c r="C248" s="123"/>
      <c r="D248" s="123"/>
      <c r="E248" s="123"/>
      <c r="F248" s="123"/>
      <c r="G248" s="123"/>
      <c r="H248" s="123"/>
      <c r="I248" s="123"/>
      <c r="J248" s="123"/>
      <c r="K248" s="123"/>
      <c r="L248" s="123"/>
      <c r="M248" s="123"/>
      <c r="N248" s="123"/>
      <c r="O248" s="123"/>
      <c r="P248" s="123"/>
      <c r="Q248" s="123"/>
    </row>
    <row r="249" spans="1:19" s="4" customFormat="1" ht="8.25" customHeight="1">
      <c r="A249" s="11"/>
      <c r="B249" s="20"/>
      <c r="C249" s="20"/>
      <c r="D249" s="20"/>
      <c r="E249" s="20"/>
      <c r="F249" s="20"/>
      <c r="G249" s="20"/>
      <c r="H249" s="20"/>
      <c r="I249" s="20"/>
      <c r="J249" s="20"/>
      <c r="K249" s="20"/>
      <c r="L249" s="20"/>
      <c r="M249" s="20"/>
      <c r="N249" s="20"/>
      <c r="O249" s="20"/>
      <c r="P249" s="20"/>
      <c r="Q249" s="20"/>
    </row>
    <row r="250" spans="1:19" s="4" customFormat="1">
      <c r="A250" s="3"/>
      <c r="B250" s="140" t="s">
        <v>26</v>
      </c>
      <c r="C250" s="140"/>
      <c r="D250" s="27"/>
      <c r="E250" s="27"/>
      <c r="F250" s="60"/>
      <c r="G250" s="27"/>
      <c r="H250" s="29"/>
      <c r="I250" s="28"/>
      <c r="J250" s="29"/>
      <c r="K250" s="29"/>
      <c r="L250" s="69"/>
      <c r="M250" s="30"/>
      <c r="P250" s="145"/>
      <c r="Q250" s="145"/>
    </row>
    <row r="251" spans="1:19" s="2" customFormat="1" ht="8.25" customHeight="1">
      <c r="A251" s="53"/>
      <c r="B251" s="53"/>
      <c r="C251" s="53"/>
      <c r="D251" s="53"/>
      <c r="E251" s="53"/>
      <c r="F251" s="53"/>
      <c r="G251" s="53"/>
      <c r="H251" s="53"/>
      <c r="I251" s="53"/>
      <c r="J251" s="53"/>
      <c r="K251" s="53"/>
      <c r="L251" s="53"/>
      <c r="M251" s="53"/>
      <c r="N251" s="53"/>
      <c r="O251" s="53"/>
      <c r="P251" s="53"/>
      <c r="Q251" s="53"/>
      <c r="R251" s="53"/>
      <c r="S251" s="53"/>
    </row>
    <row r="252" spans="1:19" s="9" customFormat="1">
      <c r="A252" s="7"/>
      <c r="B252" s="144">
        <v>1100</v>
      </c>
      <c r="C252" s="144"/>
      <c r="D252" s="9" t="s">
        <v>17</v>
      </c>
      <c r="F252" s="10" t="s">
        <v>11</v>
      </c>
      <c r="G252" s="10" t="s">
        <v>13</v>
      </c>
      <c r="H252" s="9" t="s">
        <v>14</v>
      </c>
      <c r="I252" s="125">
        <v>174</v>
      </c>
      <c r="J252" s="125"/>
      <c r="M252" s="9" t="s">
        <v>61</v>
      </c>
      <c r="Q252" s="9" t="s">
        <v>14</v>
      </c>
      <c r="R252" s="125">
        <f>ROUND(B252*I252,0)</f>
        <v>191400</v>
      </c>
      <c r="S252" s="125"/>
    </row>
    <row r="253" spans="1:19" s="2" customFormat="1" ht="12.75">
      <c r="A253" s="1"/>
      <c r="I253" s="45"/>
      <c r="K253" s="1"/>
    </row>
    <row r="254" spans="1:19" s="4" customFormat="1" ht="30.75" customHeight="1">
      <c r="A254" s="11">
        <v>3</v>
      </c>
      <c r="B254" s="123" t="s">
        <v>151</v>
      </c>
      <c r="C254" s="123"/>
      <c r="D254" s="123"/>
      <c r="E254" s="123"/>
      <c r="F254" s="123"/>
      <c r="G254" s="123"/>
      <c r="H254" s="123"/>
      <c r="I254" s="123"/>
      <c r="J254" s="123"/>
      <c r="K254" s="123"/>
      <c r="L254" s="123"/>
      <c r="M254" s="123"/>
      <c r="N254" s="123"/>
      <c r="O254" s="123"/>
      <c r="P254" s="123"/>
      <c r="Q254" s="123"/>
    </row>
    <row r="255" spans="1:19" s="4" customFormat="1">
      <c r="A255" s="11"/>
      <c r="B255" s="140" t="s">
        <v>149</v>
      </c>
      <c r="C255" s="140"/>
      <c r="D255" s="140"/>
      <c r="E255" s="140"/>
      <c r="F255" s="140"/>
      <c r="G255" s="20"/>
      <c r="H255" s="20"/>
      <c r="I255" s="20"/>
      <c r="J255" s="20"/>
      <c r="K255" s="20"/>
      <c r="L255" s="20"/>
      <c r="M255" s="20"/>
      <c r="N255" s="20"/>
      <c r="O255" s="20"/>
      <c r="P255" s="20"/>
      <c r="Q255" s="20"/>
    </row>
    <row r="256" spans="1:19" s="2" customFormat="1" ht="14.25">
      <c r="A256" s="53"/>
      <c r="B256" s="53"/>
      <c r="C256" s="53"/>
      <c r="D256" s="53"/>
      <c r="E256" s="53"/>
      <c r="F256" s="53"/>
      <c r="G256" s="53"/>
      <c r="H256" s="53"/>
      <c r="I256" s="53"/>
      <c r="J256" s="53"/>
      <c r="K256" s="53"/>
      <c r="L256" s="53"/>
      <c r="M256" s="53"/>
      <c r="N256" s="53"/>
      <c r="O256" s="53"/>
      <c r="P256" s="53"/>
      <c r="Q256" s="53"/>
      <c r="R256" s="53"/>
      <c r="S256" s="53"/>
    </row>
    <row r="257" spans="1:19" s="9" customFormat="1">
      <c r="A257" s="7"/>
      <c r="B257" s="144">
        <v>4</v>
      </c>
      <c r="C257" s="144"/>
      <c r="D257" s="9" t="s">
        <v>27</v>
      </c>
      <c r="F257" s="10" t="s">
        <v>11</v>
      </c>
      <c r="G257" s="10" t="s">
        <v>13</v>
      </c>
      <c r="H257" s="9" t="s">
        <v>14</v>
      </c>
      <c r="I257" s="125">
        <v>893.75</v>
      </c>
      <c r="J257" s="125"/>
      <c r="M257" s="9" t="s">
        <v>21</v>
      </c>
      <c r="Q257" s="9" t="s">
        <v>14</v>
      </c>
      <c r="R257" s="125">
        <f>ROUND(B257*I257,0)</f>
        <v>3575</v>
      </c>
      <c r="S257" s="125"/>
    </row>
    <row r="258" spans="1:19" s="4" customFormat="1">
      <c r="A258" s="11"/>
      <c r="B258" s="140" t="s">
        <v>150</v>
      </c>
      <c r="C258" s="140"/>
      <c r="D258" s="140"/>
      <c r="E258" s="140"/>
      <c r="F258" s="140"/>
      <c r="G258" s="20"/>
      <c r="H258" s="20"/>
      <c r="I258" s="20"/>
      <c r="J258" s="20"/>
      <c r="K258" s="20"/>
      <c r="L258" s="20"/>
      <c r="M258" s="20"/>
      <c r="N258" s="20"/>
      <c r="O258" s="20"/>
      <c r="P258" s="20"/>
      <c r="Q258" s="20"/>
    </row>
    <row r="259" spans="1:19" s="2" customFormat="1" ht="14.25">
      <c r="A259" s="53"/>
      <c r="B259" s="53"/>
      <c r="C259" s="53"/>
      <c r="D259" s="53"/>
      <c r="E259" s="53"/>
      <c r="F259" s="53"/>
      <c r="G259" s="53"/>
      <c r="H259" s="53"/>
      <c r="I259" s="53"/>
      <c r="J259" s="53"/>
      <c r="K259" s="53"/>
      <c r="L259" s="53"/>
      <c r="M259" s="53"/>
      <c r="N259" s="53"/>
      <c r="O259" s="53"/>
      <c r="P259" s="53"/>
      <c r="Q259" s="53"/>
      <c r="R259" s="53"/>
      <c r="S259" s="53"/>
    </row>
    <row r="260" spans="1:19" s="9" customFormat="1">
      <c r="A260" s="7"/>
      <c r="B260" s="144">
        <v>4</v>
      </c>
      <c r="C260" s="144"/>
      <c r="D260" s="9" t="str">
        <f>D257</f>
        <v>No</v>
      </c>
      <c r="F260" s="10" t="s">
        <v>11</v>
      </c>
      <c r="G260" s="10" t="s">
        <v>13</v>
      </c>
      <c r="H260" s="9" t="s">
        <v>14</v>
      </c>
      <c r="I260" s="125">
        <v>731.25</v>
      </c>
      <c r="J260" s="125"/>
      <c r="M260" s="9" t="s">
        <v>21</v>
      </c>
      <c r="Q260" s="9" t="s">
        <v>14</v>
      </c>
      <c r="R260" s="125">
        <f>ROUND(B260*I260,0)</f>
        <v>2925</v>
      </c>
      <c r="S260" s="125"/>
    </row>
    <row r="261" spans="1:19" s="4" customFormat="1">
      <c r="A261" s="11">
        <v>4</v>
      </c>
      <c r="B261" s="123" t="s">
        <v>152</v>
      </c>
      <c r="C261" s="123"/>
      <c r="D261" s="123"/>
      <c r="E261" s="123"/>
      <c r="F261" s="123"/>
      <c r="G261" s="123"/>
      <c r="H261" s="123"/>
      <c r="I261" s="123"/>
      <c r="J261" s="123"/>
      <c r="K261" s="123"/>
      <c r="L261" s="123"/>
      <c r="M261" s="123"/>
      <c r="N261" s="123"/>
      <c r="O261" s="123"/>
      <c r="P261" s="123"/>
      <c r="Q261" s="123"/>
    </row>
    <row r="262" spans="1:19" s="4" customFormat="1">
      <c r="A262" s="11"/>
      <c r="B262" s="140" t="s">
        <v>108</v>
      </c>
      <c r="C262" s="140"/>
      <c r="D262" s="140"/>
      <c r="E262" s="140"/>
      <c r="F262" s="140"/>
      <c r="G262" s="20"/>
      <c r="H262" s="20"/>
      <c r="I262" s="20"/>
      <c r="J262" s="20"/>
      <c r="K262" s="20"/>
      <c r="L262" s="20"/>
      <c r="M262" s="20"/>
      <c r="N262" s="20"/>
      <c r="O262" s="20"/>
      <c r="P262" s="20"/>
      <c r="Q262" s="20"/>
    </row>
    <row r="263" spans="1:19" s="4" customFormat="1">
      <c r="A263" s="3"/>
      <c r="B263" s="140" t="s">
        <v>11</v>
      </c>
      <c r="C263" s="140"/>
      <c r="D263" s="27">
        <v>1</v>
      </c>
      <c r="E263" s="27" t="s">
        <v>109</v>
      </c>
      <c r="F263" s="60">
        <v>2</v>
      </c>
      <c r="G263" s="27"/>
      <c r="H263" s="29"/>
      <c r="I263" s="28"/>
      <c r="J263" s="29"/>
      <c r="K263" s="29"/>
      <c r="L263" s="69"/>
      <c r="M263" s="30" t="s">
        <v>110</v>
      </c>
      <c r="N263" s="4">
        <v>2</v>
      </c>
      <c r="O263" s="4" t="s">
        <v>20</v>
      </c>
      <c r="P263" s="145"/>
      <c r="Q263" s="145"/>
    </row>
    <row r="264" spans="1:19" s="2" customFormat="1" ht="14.25">
      <c r="A264" s="53"/>
      <c r="B264" s="53"/>
      <c r="C264" s="53"/>
      <c r="D264" s="53"/>
      <c r="E264" s="53"/>
      <c r="F264" s="53"/>
      <c r="G264" s="53"/>
      <c r="H264" s="53"/>
      <c r="I264" s="53"/>
      <c r="J264" s="53"/>
      <c r="K264" s="53"/>
      <c r="L264" s="53"/>
      <c r="M264" s="53"/>
      <c r="N264" s="53"/>
      <c r="O264" s="53"/>
      <c r="P264" s="53"/>
      <c r="Q264" s="53"/>
      <c r="R264" s="53"/>
      <c r="S264" s="53"/>
    </row>
    <row r="265" spans="1:19" s="9" customFormat="1">
      <c r="A265" s="7"/>
      <c r="B265" s="144">
        <f>N263</f>
        <v>2</v>
      </c>
      <c r="C265" s="144"/>
      <c r="D265" s="9" t="s">
        <v>20</v>
      </c>
      <c r="F265" s="10" t="s">
        <v>11</v>
      </c>
      <c r="G265" s="10" t="s">
        <v>13</v>
      </c>
      <c r="H265" s="9" t="s">
        <v>14</v>
      </c>
      <c r="I265" s="125">
        <v>157</v>
      </c>
      <c r="J265" s="125"/>
      <c r="M265" s="9" t="s">
        <v>21</v>
      </c>
      <c r="Q265" s="9" t="s">
        <v>14</v>
      </c>
      <c r="R265" s="125">
        <f>ROUND(B265*I265,0)</f>
        <v>314</v>
      </c>
      <c r="S265" s="125"/>
    </row>
    <row r="266" spans="1:19" s="2" customFormat="1" ht="12.75">
      <c r="A266" s="1"/>
      <c r="I266" s="45"/>
      <c r="K266" s="1"/>
    </row>
    <row r="267" spans="1:19" s="4" customFormat="1">
      <c r="A267" s="11">
        <v>5</v>
      </c>
      <c r="B267" s="123" t="s">
        <v>224</v>
      </c>
      <c r="C267" s="123"/>
      <c r="D267" s="123"/>
      <c r="E267" s="123"/>
      <c r="F267" s="123"/>
      <c r="G267" s="123"/>
      <c r="H267" s="123"/>
      <c r="I267" s="123"/>
      <c r="J267" s="123"/>
      <c r="K267" s="123"/>
      <c r="L267" s="123"/>
      <c r="M267" s="123"/>
      <c r="N267" s="123"/>
      <c r="O267" s="123"/>
      <c r="P267" s="123"/>
      <c r="Q267" s="123"/>
    </row>
    <row r="268" spans="1:19" s="4" customFormat="1">
      <c r="A268" s="11"/>
      <c r="B268" s="140" t="s">
        <v>108</v>
      </c>
      <c r="C268" s="140"/>
      <c r="D268" s="140"/>
      <c r="E268" s="140"/>
      <c r="F268" s="140"/>
      <c r="G268" s="20"/>
      <c r="H268" s="20"/>
      <c r="I268" s="20"/>
      <c r="J268" s="20"/>
      <c r="K268" s="20"/>
      <c r="L268" s="20"/>
      <c r="M268" s="20"/>
      <c r="N268" s="20"/>
      <c r="O268" s="20"/>
      <c r="P268" s="20"/>
      <c r="Q268" s="20"/>
    </row>
    <row r="269" spans="1:19" s="2" customFormat="1" ht="14.25">
      <c r="A269" s="53"/>
      <c r="B269" s="53"/>
      <c r="C269" s="53"/>
      <c r="D269" s="53"/>
      <c r="E269" s="53"/>
      <c r="F269" s="53"/>
      <c r="G269" s="53"/>
      <c r="H269" s="53"/>
      <c r="I269" s="53"/>
      <c r="J269" s="53"/>
      <c r="K269" s="53"/>
      <c r="L269" s="53"/>
      <c r="M269" s="53"/>
      <c r="N269" s="53"/>
      <c r="O269" s="53"/>
      <c r="P269" s="53"/>
      <c r="Q269" s="53"/>
      <c r="R269" s="53"/>
      <c r="S269" s="53"/>
    </row>
    <row r="270" spans="1:19" s="9" customFormat="1">
      <c r="A270" s="7"/>
      <c r="B270" s="144">
        <v>4</v>
      </c>
      <c r="C270" s="144"/>
      <c r="D270" s="9" t="str">
        <f>D265</f>
        <v>Nos</v>
      </c>
      <c r="F270" s="10" t="s">
        <v>11</v>
      </c>
      <c r="G270" s="10" t="s">
        <v>13</v>
      </c>
      <c r="H270" s="9" t="s">
        <v>14</v>
      </c>
      <c r="I270" s="125">
        <v>95</v>
      </c>
      <c r="J270" s="125"/>
      <c r="M270" s="9" t="s">
        <v>21</v>
      </c>
      <c r="Q270" s="9" t="s">
        <v>14</v>
      </c>
      <c r="R270" s="125">
        <f>ROUND(B270*I270,0)</f>
        <v>380</v>
      </c>
      <c r="S270" s="125"/>
    </row>
    <row r="271" spans="1:19" s="2" customFormat="1" ht="12.75">
      <c r="A271" s="1"/>
      <c r="I271" s="45"/>
      <c r="K271" s="1"/>
    </row>
    <row r="272" spans="1:19" s="4" customFormat="1" ht="59.25" customHeight="1">
      <c r="A272" s="11">
        <v>6</v>
      </c>
      <c r="B272" s="123" t="s">
        <v>153</v>
      </c>
      <c r="C272" s="123"/>
      <c r="D272" s="123"/>
      <c r="E272" s="123"/>
      <c r="F272" s="123"/>
      <c r="G272" s="123"/>
      <c r="H272" s="123"/>
      <c r="I272" s="123"/>
      <c r="J272" s="123"/>
      <c r="K272" s="123"/>
      <c r="L272" s="123"/>
      <c r="M272" s="123"/>
      <c r="N272" s="123"/>
      <c r="O272" s="123"/>
      <c r="P272" s="123"/>
      <c r="Q272" s="123"/>
    </row>
    <row r="273" spans="1:19" s="4" customFormat="1">
      <c r="A273" s="11"/>
      <c r="B273" s="140" t="s">
        <v>108</v>
      </c>
      <c r="C273" s="140"/>
      <c r="D273" s="140"/>
      <c r="E273" s="140"/>
      <c r="F273" s="140"/>
      <c r="G273" s="20"/>
      <c r="H273" s="20"/>
      <c r="I273" s="20"/>
      <c r="J273" s="20"/>
      <c r="K273" s="20"/>
      <c r="L273" s="20"/>
      <c r="M273" s="20"/>
      <c r="N273" s="20"/>
      <c r="O273" s="20"/>
      <c r="P273" s="20"/>
      <c r="Q273" s="20"/>
    </row>
    <row r="274" spans="1:19" s="2" customFormat="1" ht="14.25">
      <c r="A274" s="53"/>
      <c r="B274" s="53"/>
      <c r="C274" s="53"/>
      <c r="D274" s="53"/>
      <c r="E274" s="53"/>
      <c r="F274" s="53"/>
      <c r="G274" s="53"/>
      <c r="H274" s="53"/>
      <c r="I274" s="53"/>
      <c r="J274" s="53"/>
      <c r="K274" s="53"/>
      <c r="L274" s="53"/>
      <c r="M274" s="53"/>
      <c r="N274" s="53"/>
      <c r="O274" s="53"/>
      <c r="P274" s="53"/>
      <c r="Q274" s="53"/>
      <c r="R274" s="53"/>
      <c r="S274" s="53"/>
    </row>
    <row r="275" spans="1:19" s="9" customFormat="1">
      <c r="A275" s="7"/>
      <c r="B275" s="144">
        <v>2</v>
      </c>
      <c r="C275" s="144"/>
      <c r="D275" s="9" t="str">
        <f>D270</f>
        <v>Nos</v>
      </c>
      <c r="F275" s="10" t="s">
        <v>11</v>
      </c>
      <c r="G275" s="10" t="s">
        <v>13</v>
      </c>
      <c r="H275" s="9" t="s">
        <v>14</v>
      </c>
      <c r="I275" s="125">
        <v>62</v>
      </c>
      <c r="J275" s="125"/>
      <c r="M275" s="9" t="s">
        <v>21</v>
      </c>
      <c r="Q275" s="9" t="s">
        <v>14</v>
      </c>
      <c r="R275" s="125">
        <f>ROUND(B275*I275,0)</f>
        <v>124</v>
      </c>
      <c r="S275" s="125"/>
    </row>
    <row r="276" spans="1:19" s="2" customFormat="1" ht="12.75">
      <c r="A276" s="1"/>
      <c r="I276" s="45"/>
      <c r="K276" s="1"/>
    </row>
    <row r="277" spans="1:19" s="4" customFormat="1" ht="34.5" customHeight="1">
      <c r="A277" s="11">
        <v>7</v>
      </c>
      <c r="B277" s="123" t="s">
        <v>154</v>
      </c>
      <c r="C277" s="123"/>
      <c r="D277" s="123"/>
      <c r="E277" s="123"/>
      <c r="F277" s="123"/>
      <c r="G277" s="123"/>
      <c r="H277" s="123"/>
      <c r="I277" s="123"/>
      <c r="J277" s="123"/>
      <c r="K277" s="123"/>
      <c r="L277" s="123"/>
      <c r="M277" s="123"/>
      <c r="N277" s="123"/>
      <c r="O277" s="123"/>
      <c r="P277" s="123"/>
      <c r="Q277" s="123"/>
    </row>
    <row r="278" spans="1:19" s="9" customFormat="1">
      <c r="A278" s="7" t="s">
        <v>11</v>
      </c>
      <c r="B278" s="125">
        <v>4860</v>
      </c>
      <c r="C278" s="125"/>
      <c r="D278" s="9" t="s">
        <v>57</v>
      </c>
      <c r="F278" s="10" t="s">
        <v>11</v>
      </c>
      <c r="G278" s="10" t="s">
        <v>13</v>
      </c>
      <c r="H278" s="9" t="s">
        <v>14</v>
      </c>
      <c r="I278" s="125">
        <v>2760</v>
      </c>
      <c r="J278" s="125"/>
      <c r="M278" s="9" t="s">
        <v>59</v>
      </c>
      <c r="Q278" s="12" t="s">
        <v>14</v>
      </c>
      <c r="R278" s="128">
        <f>ROUND(B278*I278/1000,0)</f>
        <v>13414</v>
      </c>
      <c r="S278" s="128"/>
    </row>
    <row r="279" spans="1:19" s="2" customFormat="1" ht="14.25">
      <c r="A279" s="1"/>
      <c r="N279" s="130" t="s">
        <v>31</v>
      </c>
      <c r="O279" s="130"/>
      <c r="Q279" s="84" t="s">
        <v>14</v>
      </c>
      <c r="R279" s="147">
        <f>R278+R275+R270+R265+R260+R257+R252+R247</f>
        <v>247772</v>
      </c>
      <c r="S279" s="147"/>
    </row>
    <row r="280" spans="1:19" s="2" customFormat="1" ht="14.25">
      <c r="A280" s="1"/>
      <c r="N280" s="21"/>
      <c r="O280" s="21"/>
      <c r="Q280" s="13"/>
      <c r="R280" s="70"/>
      <c r="S280" s="70"/>
    </row>
    <row r="281" spans="1:19" s="2" customFormat="1" ht="15.75">
      <c r="A281" s="5"/>
      <c r="B281" s="120" t="s">
        <v>235</v>
      </c>
      <c r="C281" s="134"/>
      <c r="D281" s="134"/>
      <c r="E281" s="134"/>
      <c r="F281" s="134"/>
      <c r="G281" s="134"/>
      <c r="H281" s="134"/>
      <c r="I281" s="134"/>
      <c r="J281" s="6"/>
      <c r="K281" s="6"/>
      <c r="L281" s="6"/>
      <c r="M281" s="6"/>
      <c r="N281" s="6"/>
      <c r="O281" s="6"/>
      <c r="P281" s="6"/>
      <c r="Q281" s="6"/>
      <c r="R281" s="6"/>
      <c r="S281" s="6"/>
    </row>
    <row r="282" spans="1:19" s="4" customFormat="1">
      <c r="A282" s="11">
        <v>1</v>
      </c>
      <c r="B282" s="135" t="s">
        <v>155</v>
      </c>
      <c r="C282" s="135"/>
      <c r="D282" s="135"/>
      <c r="E282" s="135"/>
      <c r="F282" s="135"/>
      <c r="G282" s="135"/>
      <c r="H282" s="135"/>
      <c r="I282" s="135"/>
      <c r="J282" s="135"/>
      <c r="K282" s="135"/>
      <c r="L282" s="135"/>
      <c r="M282" s="135"/>
      <c r="N282" s="135"/>
      <c r="O282" s="135"/>
      <c r="P282" s="135"/>
      <c r="Q282" s="135"/>
    </row>
    <row r="283" spans="1:19" s="4" customFormat="1">
      <c r="A283" s="3"/>
    </row>
    <row r="284" spans="1:19" s="9" customFormat="1">
      <c r="A284" s="7"/>
      <c r="B284" s="146">
        <v>22750</v>
      </c>
      <c r="C284" s="146"/>
      <c r="D284" s="9" t="s">
        <v>57</v>
      </c>
      <c r="F284" s="10" t="s">
        <v>11</v>
      </c>
      <c r="G284" s="10" t="s">
        <v>13</v>
      </c>
      <c r="H284" s="9" t="s">
        <v>14</v>
      </c>
      <c r="I284" s="125">
        <v>2117.1999999999998</v>
      </c>
      <c r="J284" s="125"/>
      <c r="M284" s="9" t="s">
        <v>59</v>
      </c>
      <c r="Q284" s="9" t="s">
        <v>14</v>
      </c>
      <c r="R284" s="125">
        <f>ROUND(B284*I284/1000,0)</f>
        <v>48166</v>
      </c>
      <c r="S284" s="125"/>
    </row>
    <row r="285" spans="1:19" s="9" customFormat="1">
      <c r="A285" s="7"/>
      <c r="B285" s="35"/>
      <c r="C285" s="35"/>
      <c r="F285" s="10"/>
      <c r="I285" s="8"/>
      <c r="J285" s="8"/>
      <c r="R285" s="8"/>
      <c r="S285" s="8"/>
    </row>
    <row r="286" spans="1:19" s="4" customFormat="1" ht="30.75" customHeight="1">
      <c r="A286" s="11">
        <v>2</v>
      </c>
      <c r="B286" s="135" t="s">
        <v>156</v>
      </c>
      <c r="C286" s="135"/>
      <c r="D286" s="135"/>
      <c r="E286" s="135"/>
      <c r="F286" s="135"/>
      <c r="G286" s="135"/>
      <c r="H286" s="135"/>
      <c r="I286" s="135"/>
      <c r="J286" s="135"/>
      <c r="K286" s="135"/>
      <c r="L286" s="135"/>
      <c r="M286" s="135"/>
      <c r="N286" s="135"/>
      <c r="O286" s="135"/>
      <c r="P286" s="135"/>
      <c r="Q286" s="135"/>
    </row>
    <row r="287" spans="1:19" s="9" customFormat="1">
      <c r="A287" s="7"/>
      <c r="B287" s="125">
        <f>B284</f>
        <v>22750</v>
      </c>
      <c r="C287" s="125"/>
      <c r="D287" s="9" t="s">
        <v>57</v>
      </c>
      <c r="F287" s="10" t="s">
        <v>13</v>
      </c>
      <c r="H287" s="9" t="s">
        <v>14</v>
      </c>
      <c r="I287" s="125">
        <v>354</v>
      </c>
      <c r="J287" s="125"/>
      <c r="M287" s="9" t="s">
        <v>59</v>
      </c>
      <c r="Q287" s="9" t="s">
        <v>14</v>
      </c>
      <c r="R287" s="125">
        <f>ROUND(B287*I287/1000,0)</f>
        <v>8054</v>
      </c>
      <c r="S287" s="125"/>
    </row>
    <row r="288" spans="1:19" s="9" customFormat="1">
      <c r="A288" s="7"/>
      <c r="B288" s="8"/>
      <c r="C288" s="8"/>
      <c r="F288" s="10"/>
      <c r="I288" s="8"/>
      <c r="J288" s="8"/>
      <c r="R288" s="8"/>
      <c r="S288" s="8"/>
    </row>
    <row r="289" spans="1:20" s="4" customFormat="1" ht="31.5" customHeight="1">
      <c r="A289" s="11">
        <v>3</v>
      </c>
      <c r="B289" s="135" t="s">
        <v>136</v>
      </c>
      <c r="C289" s="135"/>
      <c r="D289" s="135"/>
      <c r="E289" s="135"/>
      <c r="F289" s="135"/>
      <c r="G289" s="135"/>
      <c r="H289" s="135"/>
      <c r="I289" s="135"/>
      <c r="J289" s="135"/>
      <c r="K289" s="135"/>
      <c r="L289" s="135"/>
      <c r="M289" s="135"/>
      <c r="N289" s="135"/>
      <c r="O289" s="135"/>
      <c r="P289" s="135"/>
      <c r="Q289" s="135"/>
    </row>
    <row r="290" spans="1:20" s="4" customFormat="1">
      <c r="A290" s="3"/>
      <c r="B290" s="3"/>
      <c r="C290" s="3"/>
      <c r="D290" s="3"/>
      <c r="E290" s="3"/>
      <c r="F290" s="32"/>
      <c r="H290" s="31"/>
      <c r="I290" s="31"/>
      <c r="J290" s="31"/>
      <c r="K290" s="32"/>
      <c r="P290" s="29"/>
      <c r="Q290" s="29"/>
      <c r="R290" s="30"/>
    </row>
    <row r="291" spans="1:20" s="9" customFormat="1">
      <c r="A291" s="7"/>
      <c r="B291" s="125">
        <v>680</v>
      </c>
      <c r="C291" s="125"/>
      <c r="D291" s="9" t="s">
        <v>57</v>
      </c>
      <c r="F291" s="10" t="s">
        <v>11</v>
      </c>
      <c r="G291" s="10" t="s">
        <v>13</v>
      </c>
      <c r="H291" s="9" t="s">
        <v>14</v>
      </c>
      <c r="I291" s="125">
        <v>3127.41</v>
      </c>
      <c r="J291" s="125"/>
      <c r="M291" s="9" t="s">
        <v>58</v>
      </c>
      <c r="Q291" s="40" t="s">
        <v>14</v>
      </c>
      <c r="R291" s="127">
        <f>ROUND(B291*I291/100,0)</f>
        <v>21266</v>
      </c>
      <c r="S291" s="127"/>
      <c r="T291" s="40"/>
    </row>
    <row r="292" spans="1:20" s="9" customFormat="1">
      <c r="A292" s="7"/>
      <c r="B292" s="8"/>
      <c r="C292" s="8"/>
      <c r="F292" s="10"/>
      <c r="G292" s="10"/>
      <c r="I292" s="8"/>
      <c r="J292" s="8"/>
      <c r="Q292" s="40"/>
      <c r="R292" s="58"/>
      <c r="S292" s="58"/>
      <c r="T292" s="40"/>
    </row>
    <row r="293" spans="1:20" s="4" customFormat="1" ht="28.5" customHeight="1">
      <c r="A293" s="11">
        <v>4</v>
      </c>
      <c r="B293" s="135" t="s">
        <v>116</v>
      </c>
      <c r="C293" s="135"/>
      <c r="D293" s="135"/>
      <c r="E293" s="135"/>
      <c r="F293" s="135"/>
      <c r="G293" s="135"/>
      <c r="H293" s="135"/>
      <c r="I293" s="135"/>
      <c r="J293" s="135"/>
      <c r="K293" s="135"/>
      <c r="L293" s="135"/>
      <c r="M293" s="135"/>
      <c r="N293" s="135"/>
      <c r="O293" s="135"/>
      <c r="P293" s="135"/>
      <c r="Q293" s="135"/>
    </row>
    <row r="294" spans="1:20" s="4" customFormat="1">
      <c r="A294" s="3"/>
    </row>
    <row r="295" spans="1:20" s="9" customFormat="1">
      <c r="A295" s="7"/>
      <c r="B295" s="125">
        <v>2145</v>
      </c>
      <c r="C295" s="125"/>
      <c r="D295" s="9" t="s">
        <v>57</v>
      </c>
      <c r="F295" s="10" t="s">
        <v>11</v>
      </c>
      <c r="G295" s="10" t="s">
        <v>13</v>
      </c>
      <c r="H295" s="9" t="s">
        <v>14</v>
      </c>
      <c r="I295" s="125">
        <v>9416.2800000000007</v>
      </c>
      <c r="J295" s="125"/>
      <c r="M295" s="9" t="s">
        <v>58</v>
      </c>
      <c r="Q295" s="9" t="s">
        <v>14</v>
      </c>
      <c r="R295" s="125">
        <f>ROUND(B295*I295/100,0)</f>
        <v>201979</v>
      </c>
      <c r="S295" s="125"/>
    </row>
    <row r="296" spans="1:20" s="9" customFormat="1">
      <c r="A296" s="7"/>
      <c r="B296" s="8"/>
      <c r="C296" s="8"/>
      <c r="F296" s="10"/>
      <c r="I296" s="8"/>
      <c r="J296" s="8"/>
      <c r="R296" s="8"/>
      <c r="S296" s="8"/>
    </row>
    <row r="297" spans="1:20" s="4" customFormat="1" ht="39" customHeight="1">
      <c r="A297" s="11">
        <v>6</v>
      </c>
      <c r="B297" s="135" t="s">
        <v>129</v>
      </c>
      <c r="C297" s="135"/>
      <c r="D297" s="135"/>
      <c r="E297" s="135"/>
      <c r="F297" s="135"/>
      <c r="G297" s="135"/>
      <c r="H297" s="135"/>
      <c r="I297" s="135"/>
      <c r="J297" s="135"/>
      <c r="K297" s="135"/>
      <c r="L297" s="135"/>
      <c r="M297" s="135"/>
      <c r="N297" s="135"/>
      <c r="O297" s="135"/>
      <c r="P297" s="135"/>
      <c r="Q297" s="135"/>
    </row>
    <row r="298" spans="1:20" s="4" customFormat="1">
      <c r="A298" s="3"/>
    </row>
    <row r="299" spans="1:20" s="9" customFormat="1">
      <c r="A299" s="7"/>
      <c r="B299" s="125">
        <v>1625</v>
      </c>
      <c r="C299" s="125"/>
      <c r="D299" s="9" t="s">
        <v>57</v>
      </c>
      <c r="F299" s="10" t="s">
        <v>11</v>
      </c>
      <c r="G299" s="10" t="s">
        <v>13</v>
      </c>
      <c r="H299" s="9" t="s">
        <v>14</v>
      </c>
      <c r="I299" s="125">
        <v>14429.25</v>
      </c>
      <c r="J299" s="125"/>
      <c r="M299" s="9" t="s">
        <v>58</v>
      </c>
      <c r="Q299" s="12" t="s">
        <v>14</v>
      </c>
      <c r="R299" s="128">
        <f>ROUND(B299*I299/100,0)</f>
        <v>234475</v>
      </c>
      <c r="S299" s="128"/>
    </row>
    <row r="300" spans="1:20" s="2" customFormat="1" ht="14.25">
      <c r="A300" s="1"/>
      <c r="N300" s="130" t="s">
        <v>31</v>
      </c>
      <c r="O300" s="130"/>
      <c r="Q300" s="84" t="s">
        <v>14</v>
      </c>
      <c r="R300" s="148">
        <f>R284+R287+R291+R295+R299</f>
        <v>513940</v>
      </c>
      <c r="S300" s="148"/>
    </row>
    <row r="301" spans="1:20" s="2" customFormat="1" ht="14.25">
      <c r="A301" s="1"/>
      <c r="N301" s="21"/>
      <c r="O301" s="21"/>
      <c r="Q301" s="13"/>
      <c r="R301" s="65"/>
      <c r="S301" s="22"/>
    </row>
    <row r="302" spans="1:20" s="2" customFormat="1" ht="12.75">
      <c r="A302" s="1"/>
      <c r="I302" s="45"/>
      <c r="K302" s="1"/>
    </row>
    <row r="303" spans="1:20" s="2" customFormat="1" ht="14.25">
      <c r="A303" s="1"/>
      <c r="B303" s="150" t="s">
        <v>111</v>
      </c>
      <c r="C303" s="150"/>
      <c r="D303" s="150"/>
      <c r="E303" s="150"/>
      <c r="F303" s="150"/>
      <c r="G303" s="150"/>
      <c r="H303" s="150"/>
      <c r="I303" s="150"/>
      <c r="J303" s="150"/>
      <c r="K303" s="150"/>
      <c r="L303" s="150"/>
      <c r="M303" s="150"/>
      <c r="N303" s="150"/>
      <c r="O303" s="150"/>
      <c r="P303" s="14"/>
      <c r="Q303" s="13" t="s">
        <v>14</v>
      </c>
      <c r="R303" s="151">
        <f>R300+R279+R240+R153+R92+R64</f>
        <v>1648621</v>
      </c>
      <c r="S303" s="151"/>
    </row>
    <row r="304" spans="1:20" s="2" customFormat="1">
      <c r="A304" s="1"/>
      <c r="B304" s="152" t="s">
        <v>33</v>
      </c>
      <c r="C304" s="152"/>
      <c r="D304" s="152"/>
      <c r="E304" s="152"/>
      <c r="F304" s="152"/>
      <c r="G304" s="152"/>
      <c r="H304" s="152"/>
      <c r="I304" s="152"/>
      <c r="J304" s="152"/>
      <c r="K304" s="152"/>
      <c r="L304" s="15"/>
      <c r="M304" s="15"/>
      <c r="N304" s="15"/>
      <c r="O304" s="15"/>
    </row>
    <row r="305" spans="1:18" s="2" customFormat="1" ht="15.75">
      <c r="A305" s="1"/>
      <c r="B305" s="16"/>
      <c r="C305" s="17"/>
      <c r="D305" s="17"/>
      <c r="E305" s="17"/>
      <c r="H305" s="153" t="s">
        <v>34</v>
      </c>
      <c r="I305" s="153"/>
      <c r="J305" s="153"/>
      <c r="K305" s="153"/>
      <c r="L305" s="153"/>
      <c r="M305" s="153"/>
      <c r="N305" s="153"/>
      <c r="O305" s="153"/>
      <c r="P305" s="153"/>
      <c r="Q305" s="153"/>
      <c r="R305" s="153"/>
    </row>
    <row r="306" spans="1:18" s="2" customFormat="1" ht="15.75">
      <c r="A306" s="1"/>
      <c r="B306" s="16"/>
      <c r="C306" s="17"/>
      <c r="D306" s="17"/>
      <c r="E306" s="17"/>
      <c r="H306" s="153" t="s">
        <v>35</v>
      </c>
      <c r="I306" s="153"/>
      <c r="J306" s="153"/>
      <c r="K306" s="153"/>
      <c r="L306" s="153"/>
      <c r="M306" s="153"/>
      <c r="N306" s="153"/>
      <c r="O306" s="153"/>
      <c r="P306" s="153"/>
      <c r="Q306" s="153"/>
      <c r="R306" s="153"/>
    </row>
    <row r="307" spans="1:18" s="2" customFormat="1" ht="12.75">
      <c r="A307" s="1"/>
      <c r="B307" s="16"/>
      <c r="C307" s="17"/>
      <c r="D307" s="17"/>
      <c r="E307" s="17"/>
    </row>
    <row r="308" spans="1:18" s="2" customFormat="1" ht="15.75">
      <c r="A308" s="1"/>
      <c r="B308" s="154" t="s">
        <v>36</v>
      </c>
      <c r="C308" s="154"/>
      <c r="D308" s="154"/>
      <c r="E308" s="154"/>
      <c r="F308" s="154"/>
      <c r="G308" s="154"/>
      <c r="H308" s="154"/>
      <c r="I308" s="18" t="s">
        <v>37</v>
      </c>
      <c r="J308" s="149" t="s">
        <v>38</v>
      </c>
      <c r="K308" s="149"/>
      <c r="L308" s="149"/>
      <c r="M308" s="149"/>
      <c r="N308" s="149"/>
      <c r="O308" s="149"/>
      <c r="P308" s="149"/>
      <c r="Q308" s="149"/>
      <c r="R308" s="149"/>
    </row>
    <row r="309" spans="1:18" s="2" customFormat="1" ht="12.75">
      <c r="A309" s="1"/>
      <c r="B309" s="16"/>
      <c r="C309" s="17"/>
      <c r="D309" s="17"/>
      <c r="E309" s="17"/>
      <c r="J309" s="149" t="s">
        <v>39</v>
      </c>
      <c r="K309" s="149"/>
      <c r="L309" s="149"/>
      <c r="M309" s="149"/>
      <c r="N309" s="149"/>
      <c r="O309" s="149"/>
      <c r="P309" s="149"/>
      <c r="Q309" s="149"/>
      <c r="R309" s="149"/>
    </row>
    <row r="310" spans="1:18" s="2" customFormat="1" ht="12.75">
      <c r="A310" s="1"/>
      <c r="B310" s="16"/>
      <c r="C310" s="17"/>
      <c r="D310" s="17"/>
      <c r="E310" s="17"/>
      <c r="J310" s="1"/>
      <c r="K310" s="1"/>
      <c r="L310" s="1"/>
      <c r="M310" s="1"/>
      <c r="N310" s="1"/>
      <c r="O310" s="1"/>
      <c r="P310" s="1"/>
      <c r="Q310" s="1"/>
      <c r="R310" s="1"/>
    </row>
    <row r="311" spans="1:18" s="2" customFormat="1" ht="12.75">
      <c r="A311" s="1"/>
      <c r="B311" s="16"/>
      <c r="C311" s="17"/>
      <c r="D311" s="17"/>
      <c r="E311" s="17"/>
      <c r="J311" s="1"/>
      <c r="K311" s="1"/>
      <c r="L311" s="1"/>
      <c r="M311" s="1"/>
      <c r="N311" s="1"/>
      <c r="O311" s="1"/>
      <c r="P311" s="1"/>
      <c r="Q311" s="1"/>
      <c r="R311" s="1"/>
    </row>
    <row r="312" spans="1:18" s="2" customFormat="1" ht="12.75">
      <c r="A312" s="1"/>
      <c r="B312" s="120" t="s">
        <v>40</v>
      </c>
      <c r="C312" s="120"/>
      <c r="D312" s="120"/>
      <c r="E312" s="120"/>
    </row>
    <row r="313" spans="1:18" s="2" customFormat="1" ht="12.75">
      <c r="A313" s="1"/>
    </row>
    <row r="314" spans="1:18" s="2" customFormat="1" ht="30" customHeight="1">
      <c r="A314" s="19">
        <v>1</v>
      </c>
      <c r="B314" s="135" t="s">
        <v>41</v>
      </c>
      <c r="C314" s="135"/>
      <c r="D314" s="135"/>
      <c r="E314" s="135"/>
      <c r="F314" s="135"/>
      <c r="G314" s="135"/>
      <c r="H314" s="135"/>
      <c r="I314" s="135"/>
      <c r="J314" s="135"/>
      <c r="K314" s="135"/>
      <c r="L314" s="135"/>
      <c r="M314" s="135"/>
      <c r="N314" s="135"/>
      <c r="O314" s="135"/>
      <c r="P314" s="135"/>
    </row>
    <row r="315" spans="1:18" s="2" customFormat="1" ht="12.75">
      <c r="A315" s="1"/>
    </row>
    <row r="316" spans="1:18" s="2" customFormat="1" ht="32.25" customHeight="1">
      <c r="A316" s="19">
        <v>2</v>
      </c>
      <c r="B316" s="135" t="s">
        <v>42</v>
      </c>
      <c r="C316" s="135"/>
      <c r="D316" s="135"/>
      <c r="E316" s="135"/>
      <c r="F316" s="135"/>
      <c r="G316" s="135"/>
      <c r="H316" s="135"/>
      <c r="I316" s="135"/>
      <c r="J316" s="135"/>
      <c r="K316" s="135"/>
      <c r="L316" s="135"/>
      <c r="M316" s="135"/>
      <c r="N316" s="135"/>
      <c r="O316" s="135"/>
      <c r="P316" s="135"/>
    </row>
    <row r="317" spans="1:18" s="2" customFormat="1" ht="12.75">
      <c r="A317" s="1"/>
    </row>
    <row r="318" spans="1:18" s="2" customFormat="1">
      <c r="A318" s="19">
        <v>3</v>
      </c>
      <c r="B318" s="135" t="s">
        <v>43</v>
      </c>
      <c r="C318" s="135"/>
      <c r="D318" s="135"/>
      <c r="E318" s="135"/>
      <c r="F318" s="135"/>
      <c r="G318" s="135"/>
      <c r="H318" s="135"/>
      <c r="I318" s="135"/>
      <c r="J318" s="135"/>
      <c r="K318" s="135"/>
      <c r="L318" s="135"/>
      <c r="M318" s="135"/>
      <c r="N318" s="135"/>
      <c r="O318" s="135"/>
      <c r="P318" s="135"/>
    </row>
    <row r="319" spans="1:18" s="2" customFormat="1" ht="12.75">
      <c r="A319" s="1"/>
    </row>
    <row r="320" spans="1:18" s="2" customFormat="1">
      <c r="A320" s="19">
        <v>4</v>
      </c>
      <c r="B320" s="135" t="s">
        <v>44</v>
      </c>
      <c r="C320" s="135"/>
      <c r="D320" s="135"/>
      <c r="E320" s="135"/>
      <c r="F320" s="135"/>
      <c r="G320" s="135"/>
      <c r="H320" s="135"/>
      <c r="I320" s="135"/>
      <c r="J320" s="135"/>
      <c r="K320" s="135"/>
      <c r="L320" s="135"/>
      <c r="M320" s="135"/>
      <c r="N320" s="135"/>
      <c r="O320" s="135"/>
      <c r="P320" s="135"/>
    </row>
    <row r="321" spans="1:16" s="2" customFormat="1" ht="12.75">
      <c r="A321" s="1"/>
    </row>
    <row r="322" spans="1:16" s="2" customFormat="1">
      <c r="A322" s="19">
        <v>5</v>
      </c>
      <c r="B322" s="135" t="s">
        <v>45</v>
      </c>
      <c r="C322" s="135"/>
      <c r="D322" s="135"/>
      <c r="E322" s="135"/>
      <c r="F322" s="135"/>
      <c r="G322" s="135"/>
      <c r="H322" s="135"/>
      <c r="I322" s="135"/>
      <c r="J322" s="135"/>
      <c r="K322" s="135"/>
      <c r="L322" s="135"/>
      <c r="M322" s="135"/>
      <c r="N322" s="135"/>
      <c r="O322" s="135"/>
      <c r="P322" s="135"/>
    </row>
    <row r="323" spans="1:16" s="2" customFormat="1" ht="12.75">
      <c r="A323" s="1"/>
    </row>
    <row r="324" spans="1:16" s="2" customFormat="1" ht="29.25" customHeight="1">
      <c r="A324" s="19">
        <v>6</v>
      </c>
      <c r="B324" s="135" t="s">
        <v>46</v>
      </c>
      <c r="C324" s="135"/>
      <c r="D324" s="135"/>
      <c r="E324" s="135"/>
      <c r="F324" s="135"/>
      <c r="G324" s="135"/>
      <c r="H324" s="135"/>
      <c r="I324" s="135"/>
      <c r="J324" s="135"/>
      <c r="K324" s="135"/>
      <c r="L324" s="135"/>
      <c r="M324" s="135"/>
      <c r="N324" s="135"/>
      <c r="O324" s="135"/>
      <c r="P324" s="135"/>
    </row>
    <row r="325" spans="1:16" s="2" customFormat="1" ht="12.75">
      <c r="A325" s="1"/>
    </row>
    <row r="326" spans="1:16" s="2" customFormat="1" ht="32.25" customHeight="1">
      <c r="A326" s="19">
        <v>7</v>
      </c>
      <c r="B326" s="135" t="s">
        <v>157</v>
      </c>
      <c r="C326" s="135"/>
      <c r="D326" s="135"/>
      <c r="E326" s="135"/>
      <c r="F326" s="135"/>
      <c r="G326" s="135"/>
      <c r="H326" s="135"/>
      <c r="I326" s="135"/>
      <c r="J326" s="135"/>
      <c r="K326" s="135"/>
      <c r="L326" s="135"/>
      <c r="M326" s="135"/>
      <c r="N326" s="135"/>
      <c r="O326" s="135"/>
      <c r="P326" s="135"/>
    </row>
    <row r="327" spans="1:16" s="2" customFormat="1" ht="12.75">
      <c r="A327" s="1"/>
    </row>
    <row r="328" spans="1:16" s="2" customFormat="1" ht="34.5" customHeight="1">
      <c r="A328" s="19">
        <v>8</v>
      </c>
      <c r="B328" s="135" t="s">
        <v>48</v>
      </c>
      <c r="C328" s="135"/>
      <c r="D328" s="135"/>
      <c r="E328" s="135"/>
      <c r="F328" s="135"/>
      <c r="G328" s="135"/>
      <c r="H328" s="135"/>
      <c r="I328" s="135"/>
      <c r="J328" s="135"/>
      <c r="K328" s="135"/>
      <c r="L328" s="135"/>
      <c r="M328" s="135"/>
      <c r="N328" s="135"/>
      <c r="O328" s="135"/>
      <c r="P328" s="135"/>
    </row>
    <row r="329" spans="1:16" s="2" customFormat="1">
      <c r="A329" s="19"/>
      <c r="B329" s="15"/>
      <c r="C329" s="15"/>
      <c r="D329" s="15"/>
      <c r="E329" s="15"/>
      <c r="F329" s="15"/>
      <c r="G329" s="15"/>
      <c r="H329" s="15"/>
      <c r="I329" s="15"/>
      <c r="J329" s="15"/>
      <c r="K329" s="15"/>
      <c r="L329" s="15"/>
      <c r="M329" s="15"/>
      <c r="N329" s="15"/>
      <c r="O329" s="15"/>
      <c r="P329" s="15"/>
    </row>
    <row r="330" spans="1:16" s="2" customFormat="1" ht="12.75">
      <c r="A330" s="1"/>
    </row>
    <row r="331" spans="1:16" s="2" customFormat="1" ht="12.75">
      <c r="A331" s="1"/>
      <c r="J331" s="149" t="s">
        <v>11</v>
      </c>
      <c r="K331" s="149"/>
      <c r="L331" s="149"/>
      <c r="M331" s="149"/>
      <c r="N331" s="149"/>
      <c r="O331" s="149"/>
      <c r="P331" s="149"/>
    </row>
    <row r="332" spans="1:16" s="2" customFormat="1" ht="12.75">
      <c r="A332" s="1"/>
      <c r="C332" s="157" t="s">
        <v>49</v>
      </c>
      <c r="D332" s="157"/>
      <c r="E332" s="157"/>
      <c r="F332" s="157"/>
      <c r="J332" s="155" t="s">
        <v>50</v>
      </c>
      <c r="K332" s="155"/>
      <c r="L332" s="155"/>
      <c r="M332" s="155"/>
      <c r="N332" s="155"/>
      <c r="O332" s="155"/>
      <c r="P332" s="155"/>
    </row>
    <row r="333" spans="1:16" s="2" customFormat="1" ht="12.75">
      <c r="A333" s="1"/>
      <c r="J333" s="155" t="s">
        <v>51</v>
      </c>
      <c r="K333" s="155"/>
      <c r="L333" s="155"/>
      <c r="M333" s="155"/>
      <c r="N333" s="155"/>
      <c r="O333" s="155"/>
      <c r="P333" s="155"/>
    </row>
    <row r="334" spans="1:16" s="2" customFormat="1" ht="12.75">
      <c r="A334" s="1"/>
      <c r="J334" s="156" t="s">
        <v>52</v>
      </c>
      <c r="K334" s="156"/>
      <c r="L334" s="156"/>
      <c r="M334" s="156"/>
      <c r="N334" s="156"/>
      <c r="O334" s="156"/>
      <c r="P334" s="156"/>
    </row>
    <row r="335" spans="1:16" s="2" customFormat="1" ht="12.75">
      <c r="A335" s="1"/>
    </row>
    <row r="336" spans="1:16" s="2" customFormat="1" ht="12.75">
      <c r="A336" s="1"/>
    </row>
    <row r="337" spans="1:11" s="2" customFormat="1" ht="12.75">
      <c r="A337" s="1"/>
    </row>
    <row r="338" spans="1:11" s="2" customFormat="1" ht="12.75">
      <c r="A338" s="1"/>
      <c r="I338" s="45"/>
      <c r="K338" s="1"/>
    </row>
    <row r="339" spans="1:11" s="2" customFormat="1" ht="12.75">
      <c r="A339" s="1"/>
      <c r="I339" s="45"/>
      <c r="K339" s="1"/>
    </row>
    <row r="340" spans="1:11" s="2" customFormat="1" ht="12.75">
      <c r="A340" s="1"/>
      <c r="I340" s="45"/>
      <c r="K340" s="1"/>
    </row>
    <row r="341" spans="1:11" s="2" customFormat="1" ht="12.75">
      <c r="A341" s="1"/>
      <c r="I341" s="45"/>
      <c r="K341" s="1"/>
    </row>
    <row r="342" spans="1:11" s="2" customFormat="1" ht="12.75">
      <c r="A342" s="1"/>
      <c r="I342" s="45"/>
      <c r="K342" s="1"/>
    </row>
    <row r="343" spans="1:11" s="2" customFormat="1" ht="12.75">
      <c r="A343" s="1"/>
      <c r="I343" s="45"/>
      <c r="K343" s="1"/>
    </row>
    <row r="344" spans="1:11" s="2" customFormat="1" ht="12.75">
      <c r="A344" s="1"/>
      <c r="I344" s="45"/>
      <c r="K344" s="1"/>
    </row>
    <row r="345" spans="1:11" s="2" customFormat="1" ht="12.75">
      <c r="A345" s="1"/>
    </row>
    <row r="346" spans="1:11" s="2" customFormat="1" ht="12.75">
      <c r="A346" s="1"/>
    </row>
    <row r="347" spans="1:11" s="2" customFormat="1" ht="12.75">
      <c r="A347" s="1"/>
    </row>
    <row r="348" spans="1:11" s="2" customFormat="1" ht="12.75">
      <c r="A348" s="1"/>
    </row>
    <row r="349" spans="1:11" s="2" customFormat="1" ht="12.75">
      <c r="A349" s="1"/>
    </row>
    <row r="350" spans="1:11" s="2" customFormat="1" ht="12.75">
      <c r="A350" s="1"/>
    </row>
    <row r="351" spans="1:11" s="2" customFormat="1" ht="12.75">
      <c r="A351" s="1"/>
    </row>
    <row r="352" spans="1:11" s="2" customFormat="1" ht="12.75">
      <c r="A352" s="1"/>
    </row>
    <row r="353" spans="1:1" s="2" customFormat="1" ht="12.75">
      <c r="A353" s="1"/>
    </row>
  </sheetData>
  <mergeCells count="335">
    <mergeCell ref="J333:P333"/>
    <mergeCell ref="J334:P334"/>
    <mergeCell ref="B322:P322"/>
    <mergeCell ref="B324:P324"/>
    <mergeCell ref="B326:P326"/>
    <mergeCell ref="B328:P328"/>
    <mergeCell ref="J331:P331"/>
    <mergeCell ref="C332:F332"/>
    <mergeCell ref="J332:P332"/>
    <mergeCell ref="J309:R309"/>
    <mergeCell ref="B312:E312"/>
    <mergeCell ref="B314:P314"/>
    <mergeCell ref="B316:P316"/>
    <mergeCell ref="B318:P318"/>
    <mergeCell ref="B320:P320"/>
    <mergeCell ref="B303:O303"/>
    <mergeCell ref="R303:S303"/>
    <mergeCell ref="B304:K304"/>
    <mergeCell ref="H305:R305"/>
    <mergeCell ref="H306:R306"/>
    <mergeCell ref="B308:H308"/>
    <mergeCell ref="J308:R308"/>
    <mergeCell ref="B297:Q297"/>
    <mergeCell ref="B299:C299"/>
    <mergeCell ref="I299:J299"/>
    <mergeCell ref="R299:S299"/>
    <mergeCell ref="N300:O300"/>
    <mergeCell ref="R300:S300"/>
    <mergeCell ref="B289:Q289"/>
    <mergeCell ref="B291:C291"/>
    <mergeCell ref="I291:J291"/>
    <mergeCell ref="R291:S291"/>
    <mergeCell ref="B293:Q293"/>
    <mergeCell ref="B295:C295"/>
    <mergeCell ref="I295:J295"/>
    <mergeCell ref="R295:S295"/>
    <mergeCell ref="B282:Q282"/>
    <mergeCell ref="B284:C284"/>
    <mergeCell ref="I284:J284"/>
    <mergeCell ref="R284:S284"/>
    <mergeCell ref="B286:Q286"/>
    <mergeCell ref="B287:C287"/>
    <mergeCell ref="I287:J287"/>
    <mergeCell ref="R287:S287"/>
    <mergeCell ref="N279:O279"/>
    <mergeCell ref="R279:S279"/>
    <mergeCell ref="B281:I281"/>
    <mergeCell ref="B278:C278"/>
    <mergeCell ref="I278:J278"/>
    <mergeCell ref="R278:S278"/>
    <mergeCell ref="B272:Q272"/>
    <mergeCell ref="B273:F273"/>
    <mergeCell ref="B275:C275"/>
    <mergeCell ref="I275:J275"/>
    <mergeCell ref="R275:S275"/>
    <mergeCell ref="B277:Q277"/>
    <mergeCell ref="B265:C265"/>
    <mergeCell ref="I265:J265"/>
    <mergeCell ref="R265:S265"/>
    <mergeCell ref="B267:Q267"/>
    <mergeCell ref="B268:F268"/>
    <mergeCell ref="B270:C270"/>
    <mergeCell ref="I270:J270"/>
    <mergeCell ref="R270:S270"/>
    <mergeCell ref="B260:C260"/>
    <mergeCell ref="I260:J260"/>
    <mergeCell ref="R260:S260"/>
    <mergeCell ref="B261:Q261"/>
    <mergeCell ref="B262:F262"/>
    <mergeCell ref="B263:C263"/>
    <mergeCell ref="P263:Q263"/>
    <mergeCell ref="B254:Q254"/>
    <mergeCell ref="B255:F255"/>
    <mergeCell ref="B257:C257"/>
    <mergeCell ref="I257:J257"/>
    <mergeCell ref="R257:S257"/>
    <mergeCell ref="B258:F258"/>
    <mergeCell ref="R247:S247"/>
    <mergeCell ref="B248:Q248"/>
    <mergeCell ref="B250:C250"/>
    <mergeCell ref="P250:Q250"/>
    <mergeCell ref="B252:C252"/>
    <mergeCell ref="I252:J252"/>
    <mergeCell ref="R252:S252"/>
    <mergeCell ref="B244:Q244"/>
    <mergeCell ref="B245:C245"/>
    <mergeCell ref="P245:Q245"/>
    <mergeCell ref="B247:C247"/>
    <mergeCell ref="I247:J247"/>
    <mergeCell ref="B227:C227"/>
    <mergeCell ref="I227:J227"/>
    <mergeCell ref="B231:C231"/>
    <mergeCell ref="H231:I231"/>
    <mergeCell ref="B233:P233"/>
    <mergeCell ref="B235:C235"/>
    <mergeCell ref="H235:I235"/>
    <mergeCell ref="B237:P237"/>
    <mergeCell ref="B238:C238"/>
    <mergeCell ref="B239:C239"/>
    <mergeCell ref="H239:I239"/>
    <mergeCell ref="N240:O240"/>
    <mergeCell ref="B229:P229"/>
    <mergeCell ref="B230:C230"/>
    <mergeCell ref="B242:I242"/>
    <mergeCell ref="R240:S240"/>
    <mergeCell ref="B220:P220"/>
    <mergeCell ref="B223:C223"/>
    <mergeCell ref="I223:J223"/>
    <mergeCell ref="R223:S223"/>
    <mergeCell ref="B225:P225"/>
    <mergeCell ref="B210:C210"/>
    <mergeCell ref="I210:J210"/>
    <mergeCell ref="R210:S210"/>
    <mergeCell ref="B217:P217"/>
    <mergeCell ref="B218:C218"/>
    <mergeCell ref="I218:J218"/>
    <mergeCell ref="R218:S218"/>
    <mergeCell ref="R214:S214"/>
    <mergeCell ref="R231:S231"/>
    <mergeCell ref="R235:S235"/>
    <mergeCell ref="R239:S239"/>
    <mergeCell ref="B212:P212"/>
    <mergeCell ref="B213:C213"/>
    <mergeCell ref="B214:C214"/>
    <mergeCell ref="H214:I214"/>
    <mergeCell ref="B226:E226"/>
    <mergeCell ref="B221:E221"/>
    <mergeCell ref="R227:S227"/>
    <mergeCell ref="B191:P191"/>
    <mergeCell ref="B194:C194"/>
    <mergeCell ref="I194:J194"/>
    <mergeCell ref="R194:S194"/>
    <mergeCell ref="B208:P208"/>
    <mergeCell ref="B209:C209"/>
    <mergeCell ref="B192:D192"/>
    <mergeCell ref="B200:P200"/>
    <mergeCell ref="B201:C201"/>
    <mergeCell ref="B202:C202"/>
    <mergeCell ref="H202:I202"/>
    <mergeCell ref="B204:P204"/>
    <mergeCell ref="B205:C205"/>
    <mergeCell ref="B206:C206"/>
    <mergeCell ref="H206:I206"/>
    <mergeCell ref="B196:D196"/>
    <mergeCell ref="B198:C198"/>
    <mergeCell ref="I198:J198"/>
    <mergeCell ref="R198:S198"/>
    <mergeCell ref="R202:S202"/>
    <mergeCell ref="R206:S206"/>
    <mergeCell ref="B185:C185"/>
    <mergeCell ref="I185:J185"/>
    <mergeCell ref="R185:S185"/>
    <mergeCell ref="B187:P187"/>
    <mergeCell ref="B189:C189"/>
    <mergeCell ref="I189:J189"/>
    <mergeCell ref="R189:S189"/>
    <mergeCell ref="B179:C179"/>
    <mergeCell ref="B180:C180"/>
    <mergeCell ref="I180:J180"/>
    <mergeCell ref="R180:S180"/>
    <mergeCell ref="B182:Q182"/>
    <mergeCell ref="P183:Q183"/>
    <mergeCell ref="B174:P174"/>
    <mergeCell ref="B175:C175"/>
    <mergeCell ref="B176:C176"/>
    <mergeCell ref="I176:J176"/>
    <mergeCell ref="R176:S176"/>
    <mergeCell ref="B178:P178"/>
    <mergeCell ref="B169:C169"/>
    <mergeCell ref="I169:J169"/>
    <mergeCell ref="R169:S169"/>
    <mergeCell ref="B170:P170"/>
    <mergeCell ref="B171:C171"/>
    <mergeCell ref="B172:C172"/>
    <mergeCell ref="I172:J172"/>
    <mergeCell ref="R172:S172"/>
    <mergeCell ref="B164:C164"/>
    <mergeCell ref="I164:J164"/>
    <mergeCell ref="R164:S164"/>
    <mergeCell ref="B166:P166"/>
    <mergeCell ref="B167:C167"/>
    <mergeCell ref="B168:C168"/>
    <mergeCell ref="B157:P157"/>
    <mergeCell ref="B160:C160"/>
    <mergeCell ref="I160:J160"/>
    <mergeCell ref="R160:S160"/>
    <mergeCell ref="B162:P162"/>
    <mergeCell ref="B155:I155"/>
    <mergeCell ref="B149:Q149"/>
    <mergeCell ref="B151:C151"/>
    <mergeCell ref="I151:J151"/>
    <mergeCell ref="R151:S151"/>
    <mergeCell ref="N153:O153"/>
    <mergeCell ref="R153:S153"/>
    <mergeCell ref="B142:C142"/>
    <mergeCell ref="I142:J142"/>
    <mergeCell ref="R142:S142"/>
    <mergeCell ref="B144:Q144"/>
    <mergeCell ref="B147:C147"/>
    <mergeCell ref="I147:J147"/>
    <mergeCell ref="R147:S147"/>
    <mergeCell ref="B135:Q135"/>
    <mergeCell ref="P137:Q137"/>
    <mergeCell ref="B138:C138"/>
    <mergeCell ref="I138:J138"/>
    <mergeCell ref="R138:S138"/>
    <mergeCell ref="B140:Q140"/>
    <mergeCell ref="B129:C129"/>
    <mergeCell ref="I129:J129"/>
    <mergeCell ref="R129:S129"/>
    <mergeCell ref="B131:Q131"/>
    <mergeCell ref="B133:C133"/>
    <mergeCell ref="I133:J133"/>
    <mergeCell ref="R133:S133"/>
    <mergeCell ref="R120:S120"/>
    <mergeCell ref="B122:Q122"/>
    <mergeCell ref="B124:C124"/>
    <mergeCell ref="I124:J124"/>
    <mergeCell ref="R124:S124"/>
    <mergeCell ref="R112:S112"/>
    <mergeCell ref="B114:Q114"/>
    <mergeCell ref="B115:C115"/>
    <mergeCell ref="I115:J115"/>
    <mergeCell ref="R115:S115"/>
    <mergeCell ref="B117:Q117"/>
    <mergeCell ref="R103:S103"/>
    <mergeCell ref="B105:Q105"/>
    <mergeCell ref="B107:C107"/>
    <mergeCell ref="I107:J107"/>
    <mergeCell ref="R107:S107"/>
    <mergeCell ref="B109:Q109"/>
    <mergeCell ref="N92:O92"/>
    <mergeCell ref="R92:S92"/>
    <mergeCell ref="B95:Q95"/>
    <mergeCell ref="B96:D96"/>
    <mergeCell ref="B98:C98"/>
    <mergeCell ref="I98:J98"/>
    <mergeCell ref="R98:S98"/>
    <mergeCell ref="B94:L94"/>
    <mergeCell ref="B32:D32"/>
    <mergeCell ref="B34:C34"/>
    <mergeCell ref="I34:J34"/>
    <mergeCell ref="R34:S34"/>
    <mergeCell ref="B36:Q36"/>
    <mergeCell ref="B82:Q82"/>
    <mergeCell ref="B83:C83"/>
    <mergeCell ref="B85:C85"/>
    <mergeCell ref="I85:J85"/>
    <mergeCell ref="R85:S85"/>
    <mergeCell ref="B58:C58"/>
    <mergeCell ref="I58:J58"/>
    <mergeCell ref="R58:S58"/>
    <mergeCell ref="B60:Q60"/>
    <mergeCell ref="B62:C62"/>
    <mergeCell ref="I62:J62"/>
    <mergeCell ref="R62:S62"/>
    <mergeCell ref="B51:Q51"/>
    <mergeCell ref="B53:C53"/>
    <mergeCell ref="B55:Q55"/>
    <mergeCell ref="I53:J53"/>
    <mergeCell ref="R53:S53"/>
    <mergeCell ref="B48:C48"/>
    <mergeCell ref="I48:J48"/>
    <mergeCell ref="B18:C18"/>
    <mergeCell ref="I18:J18"/>
    <mergeCell ref="R18:S18"/>
    <mergeCell ref="B20:Q20"/>
    <mergeCell ref="I22:J22"/>
    <mergeCell ref="R22:S22"/>
    <mergeCell ref="B8:H8"/>
    <mergeCell ref="B9:Q9"/>
    <mergeCell ref="B12:C12"/>
    <mergeCell ref="I12:J12"/>
    <mergeCell ref="R12:S12"/>
    <mergeCell ref="B14:Q14"/>
    <mergeCell ref="B16:C16"/>
    <mergeCell ref="I16:J16"/>
    <mergeCell ref="R16:S16"/>
    <mergeCell ref="B10:C10"/>
    <mergeCell ref="B126:Q126"/>
    <mergeCell ref="B110:D110"/>
    <mergeCell ref="B112:C112"/>
    <mergeCell ref="I112:J112"/>
    <mergeCell ref="B100:Q100"/>
    <mergeCell ref="B101:D101"/>
    <mergeCell ref="B103:C103"/>
    <mergeCell ref="I103:J103"/>
    <mergeCell ref="B88:C88"/>
    <mergeCell ref="B90:C90"/>
    <mergeCell ref="I90:J90"/>
    <mergeCell ref="P118:Q118"/>
    <mergeCell ref="B120:C120"/>
    <mergeCell ref="I120:J120"/>
    <mergeCell ref="R90:S90"/>
    <mergeCell ref="B78:C78"/>
    <mergeCell ref="B80:C80"/>
    <mergeCell ref="B77:Q77"/>
    <mergeCell ref="I80:J80"/>
    <mergeCell ref="R80:S80"/>
    <mergeCell ref="N64:O64"/>
    <mergeCell ref="R64:S64"/>
    <mergeCell ref="B87:Q87"/>
    <mergeCell ref="B76:I76"/>
    <mergeCell ref="R48:S48"/>
    <mergeCell ref="B38:C38"/>
    <mergeCell ref="I38:J38"/>
    <mergeCell ref="R38:S38"/>
    <mergeCell ref="B40:Q40"/>
    <mergeCell ref="P41:Q41"/>
    <mergeCell ref="B43:C43"/>
    <mergeCell ref="I43:J43"/>
    <mergeCell ref="R43:S43"/>
    <mergeCell ref="B46:Q46"/>
    <mergeCell ref="B28:Q28"/>
    <mergeCell ref="B29:D29"/>
    <mergeCell ref="B31:C31"/>
    <mergeCell ref="I31:J31"/>
    <mergeCell ref="B26:C26"/>
    <mergeCell ref="B24:Q24"/>
    <mergeCell ref="I26:J26"/>
    <mergeCell ref="R26:S26"/>
    <mergeCell ref="B22:C22"/>
    <mergeCell ref="R31:S31"/>
    <mergeCell ref="A6:B6"/>
    <mergeCell ref="C6:E6"/>
    <mergeCell ref="F6:I6"/>
    <mergeCell ref="J6:L6"/>
    <mergeCell ref="M6:O6"/>
    <mergeCell ref="P6:R6"/>
    <mergeCell ref="B1:R1"/>
    <mergeCell ref="B2:R2"/>
    <mergeCell ref="B3:R3"/>
    <mergeCell ref="G4:L4"/>
    <mergeCell ref="A5:D5"/>
    <mergeCell ref="E5:R5"/>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Y97"/>
  <sheetViews>
    <sheetView topLeftCell="A82" workbookViewId="0">
      <selection activeCell="V37" sqref="V37"/>
    </sheetView>
  </sheetViews>
  <sheetFormatPr defaultRowHeight="15"/>
  <cols>
    <col min="1" max="1" width="4.140625" customWidth="1"/>
    <col min="2" max="2" width="3.5703125" customWidth="1"/>
    <col min="3" max="3" width="4.42578125" customWidth="1"/>
    <col min="4" max="4" width="5" customWidth="1"/>
    <col min="5" max="5" width="4.140625" customWidth="1"/>
    <col min="6" max="6" width="4.42578125" customWidth="1"/>
    <col min="7" max="7" width="3.42578125" customWidth="1"/>
    <col min="8" max="8" width="4.7109375" customWidth="1"/>
    <col min="9" max="9" width="6.140625" customWidth="1"/>
    <col min="10" max="10" width="4.5703125" customWidth="1"/>
    <col min="11" max="11" width="3.85546875" customWidth="1"/>
    <col min="12" max="12" width="5.140625"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18" s="2" customFormat="1" ht="15.75">
      <c r="A1" s="1"/>
      <c r="B1" s="117" t="s">
        <v>0</v>
      </c>
      <c r="C1" s="117"/>
      <c r="D1" s="117"/>
      <c r="E1" s="117"/>
      <c r="F1" s="117"/>
      <c r="G1" s="117"/>
      <c r="H1" s="117"/>
      <c r="I1" s="117"/>
      <c r="J1" s="117"/>
      <c r="K1" s="117"/>
      <c r="L1" s="117"/>
      <c r="M1" s="117"/>
      <c r="N1" s="117"/>
      <c r="O1" s="117"/>
      <c r="P1" s="117"/>
      <c r="Q1" s="117"/>
      <c r="R1" s="117"/>
    </row>
    <row r="2" spans="1:18" s="2" customFormat="1" ht="15.75">
      <c r="A2" s="1"/>
      <c r="B2" s="117" t="s">
        <v>1</v>
      </c>
      <c r="C2" s="117"/>
      <c r="D2" s="117"/>
      <c r="E2" s="117"/>
      <c r="F2" s="117"/>
      <c r="G2" s="117"/>
      <c r="H2" s="117"/>
      <c r="I2" s="117"/>
      <c r="J2" s="117"/>
      <c r="K2" s="117"/>
      <c r="L2" s="117"/>
      <c r="M2" s="117"/>
      <c r="N2" s="117"/>
      <c r="O2" s="117"/>
      <c r="P2" s="117"/>
      <c r="Q2" s="117"/>
      <c r="R2" s="117"/>
    </row>
    <row r="3" spans="1:18" s="2" customFormat="1" ht="15.75">
      <c r="A3" s="1"/>
      <c r="B3" s="117" t="s">
        <v>2</v>
      </c>
      <c r="C3" s="117"/>
      <c r="D3" s="117"/>
      <c r="E3" s="117"/>
      <c r="F3" s="117"/>
      <c r="G3" s="117"/>
      <c r="H3" s="117"/>
      <c r="I3" s="117"/>
      <c r="J3" s="117"/>
      <c r="K3" s="117"/>
      <c r="L3" s="117"/>
      <c r="M3" s="117"/>
      <c r="N3" s="117"/>
      <c r="O3" s="117"/>
      <c r="P3" s="117"/>
      <c r="Q3" s="117"/>
      <c r="R3" s="117"/>
    </row>
    <row r="4" spans="1:18" s="2" customFormat="1" ht="15.75">
      <c r="A4" s="1"/>
      <c r="G4" s="118"/>
      <c r="H4" s="119"/>
      <c r="I4" s="119"/>
      <c r="J4" s="119"/>
      <c r="K4" s="119"/>
      <c r="L4" s="119"/>
    </row>
    <row r="5" spans="1:18" s="2" customFormat="1" ht="54" customHeight="1">
      <c r="A5" s="120" t="s">
        <v>3</v>
      </c>
      <c r="B5" s="120"/>
      <c r="C5" s="120"/>
      <c r="D5" s="120"/>
      <c r="E5" s="121" t="s">
        <v>208</v>
      </c>
      <c r="F5" s="158"/>
      <c r="G5" s="158"/>
      <c r="H5" s="158"/>
      <c r="I5" s="158"/>
      <c r="J5" s="158"/>
      <c r="K5" s="158"/>
      <c r="L5" s="158"/>
      <c r="M5" s="158"/>
      <c r="N5" s="158"/>
      <c r="O5" s="158"/>
      <c r="P5" s="158"/>
      <c r="Q5" s="158"/>
      <c r="R5" s="158"/>
    </row>
    <row r="6" spans="1:18" s="2" customFormat="1" ht="15.75">
      <c r="A6" s="114" t="s">
        <v>4</v>
      </c>
      <c r="B6" s="114"/>
      <c r="C6" s="114" t="s">
        <v>5</v>
      </c>
      <c r="D6" s="115"/>
      <c r="E6" s="115"/>
      <c r="F6" s="116" t="s">
        <v>6</v>
      </c>
      <c r="G6" s="116"/>
      <c r="H6" s="116"/>
      <c r="I6" s="116"/>
      <c r="J6" s="116" t="s">
        <v>7</v>
      </c>
      <c r="K6" s="116"/>
      <c r="L6" s="116"/>
      <c r="M6" s="116" t="s">
        <v>8</v>
      </c>
      <c r="N6" s="116"/>
      <c r="O6" s="116"/>
      <c r="P6" s="116" t="s">
        <v>9</v>
      </c>
      <c r="Q6" s="116"/>
      <c r="R6" s="116"/>
    </row>
    <row r="7" spans="1:18" s="4" customFormat="1">
      <c r="A7" s="3"/>
    </row>
    <row r="8" spans="1:18" s="2" customFormat="1" ht="15.75">
      <c r="A8" s="5"/>
      <c r="B8" s="120" t="s">
        <v>209</v>
      </c>
      <c r="C8" s="120"/>
      <c r="D8" s="120"/>
      <c r="E8" s="120"/>
      <c r="F8" s="120"/>
      <c r="G8" s="120"/>
      <c r="H8" s="120"/>
      <c r="I8" s="6"/>
      <c r="J8" s="6"/>
      <c r="K8" s="6"/>
      <c r="L8" s="6"/>
      <c r="M8" s="6"/>
      <c r="N8" s="6"/>
      <c r="O8" s="6"/>
      <c r="P8" s="6"/>
      <c r="Q8" s="6"/>
      <c r="R8" s="6"/>
    </row>
    <row r="9" spans="1:18" s="9" customFormat="1">
      <c r="A9" s="7"/>
      <c r="B9" s="8"/>
      <c r="C9" s="8"/>
      <c r="F9" s="10"/>
      <c r="H9" s="8"/>
      <c r="I9" s="8"/>
      <c r="Q9" s="8"/>
      <c r="R9" s="8"/>
    </row>
    <row r="10" spans="1:18" s="4" customFormat="1" ht="303.75" customHeight="1">
      <c r="A10" s="11">
        <v>1</v>
      </c>
      <c r="B10" s="123" t="s">
        <v>210</v>
      </c>
      <c r="C10" s="123"/>
      <c r="D10" s="123"/>
      <c r="E10" s="123"/>
      <c r="F10" s="123"/>
      <c r="G10" s="123"/>
      <c r="H10" s="123"/>
      <c r="I10" s="123"/>
      <c r="J10" s="123"/>
      <c r="K10" s="123"/>
      <c r="L10" s="123"/>
      <c r="M10" s="123"/>
      <c r="N10" s="123"/>
      <c r="O10" s="123"/>
      <c r="P10" s="123"/>
    </row>
    <row r="11" spans="1:18" s="4" customFormat="1" ht="15" customHeight="1">
      <c r="A11" s="3"/>
      <c r="B11" s="164" t="s">
        <v>11</v>
      </c>
      <c r="C11" s="164"/>
      <c r="D11" s="164"/>
      <c r="E11" s="164"/>
      <c r="F11" s="164"/>
      <c r="G11" s="164"/>
      <c r="H11" s="164"/>
      <c r="I11" s="164"/>
    </row>
    <row r="12" spans="1:18" s="4" customFormat="1">
      <c r="A12" s="3"/>
    </row>
    <row r="13" spans="1:18" s="9" customFormat="1">
      <c r="A13" s="7"/>
      <c r="B13" s="144">
        <v>2</v>
      </c>
      <c r="C13" s="144"/>
      <c r="D13" s="9" t="s">
        <v>211</v>
      </c>
      <c r="F13" s="10" t="s">
        <v>13</v>
      </c>
      <c r="G13" s="9" t="s">
        <v>14</v>
      </c>
      <c r="H13" s="125">
        <v>729991</v>
      </c>
      <c r="I13" s="125"/>
      <c r="L13" s="9" t="s">
        <v>15</v>
      </c>
      <c r="P13" s="9" t="s">
        <v>14</v>
      </c>
      <c r="Q13" s="125">
        <f>ROUND(B13*H13,0)</f>
        <v>1459982</v>
      </c>
      <c r="R13" s="125"/>
    </row>
    <row r="14" spans="1:18" s="9" customFormat="1">
      <c r="A14" s="7"/>
      <c r="B14" s="8"/>
      <c r="C14" s="8"/>
      <c r="F14" s="10"/>
      <c r="H14" s="8"/>
      <c r="I14" s="8"/>
      <c r="Q14" s="8"/>
      <c r="R14" s="8"/>
    </row>
    <row r="15" spans="1:18" s="4" customFormat="1" ht="47.25" customHeight="1">
      <c r="A15" s="11">
        <v>2</v>
      </c>
      <c r="B15" s="179" t="s">
        <v>185</v>
      </c>
      <c r="C15" s="179"/>
      <c r="D15" s="179"/>
      <c r="E15" s="179"/>
      <c r="F15" s="179"/>
      <c r="G15" s="179"/>
      <c r="H15" s="179"/>
      <c r="I15" s="179"/>
      <c r="J15" s="179"/>
      <c r="K15" s="179"/>
      <c r="L15" s="179"/>
      <c r="M15" s="179"/>
      <c r="N15" s="179"/>
      <c r="O15" s="179"/>
      <c r="P15" s="179"/>
      <c r="Q15" s="179"/>
    </row>
    <row r="16" spans="1:18" s="4" customFormat="1">
      <c r="A16" s="3"/>
      <c r="B16" s="137" t="s">
        <v>16</v>
      </c>
      <c r="C16" s="137"/>
      <c r="D16" s="119"/>
      <c r="E16" s="119"/>
      <c r="F16" s="159" t="s">
        <v>11</v>
      </c>
      <c r="G16" s="159"/>
      <c r="H16" s="159"/>
      <c r="I16" s="159"/>
    </row>
    <row r="17" spans="1:18" s="4" customFormat="1">
      <c r="A17" s="3"/>
    </row>
    <row r="18" spans="1:18" s="9" customFormat="1">
      <c r="A18" s="7"/>
      <c r="B18" s="144">
        <v>40</v>
      </c>
      <c r="C18" s="144"/>
      <c r="D18" s="9" t="s">
        <v>17</v>
      </c>
      <c r="F18" s="10" t="s">
        <v>13</v>
      </c>
      <c r="G18" s="9" t="s">
        <v>14</v>
      </c>
      <c r="H18" s="125">
        <v>385.89</v>
      </c>
      <c r="I18" s="125"/>
      <c r="L18" s="9" t="s">
        <v>61</v>
      </c>
      <c r="P18" s="9" t="s">
        <v>14</v>
      </c>
      <c r="Q18" s="125">
        <f>ROUND(B18*H18,0)</f>
        <v>15436</v>
      </c>
      <c r="R18" s="125"/>
    </row>
    <row r="19" spans="1:18" s="9" customFormat="1">
      <c r="A19" s="7"/>
      <c r="B19" s="8"/>
      <c r="C19" s="8"/>
      <c r="F19" s="10"/>
      <c r="H19" s="8"/>
      <c r="I19" s="8"/>
      <c r="Q19" s="8"/>
      <c r="R19" s="8"/>
    </row>
    <row r="20" spans="1:18" s="4" customFormat="1">
      <c r="A20" s="3"/>
      <c r="B20" s="137" t="s">
        <v>18</v>
      </c>
      <c r="C20" s="137"/>
      <c r="D20" s="119"/>
      <c r="E20" s="119"/>
      <c r="F20" s="159" t="s">
        <v>11</v>
      </c>
      <c r="G20" s="159"/>
      <c r="H20" s="159"/>
      <c r="I20" s="159"/>
    </row>
    <row r="21" spans="1:18" s="4" customFormat="1">
      <c r="A21" s="3"/>
    </row>
    <row r="22" spans="1:18" s="9" customFormat="1">
      <c r="A22" s="7"/>
      <c r="B22" s="125">
        <v>24</v>
      </c>
      <c r="C22" s="125"/>
      <c r="D22" s="9" t="s">
        <v>17</v>
      </c>
      <c r="F22" s="10" t="s">
        <v>13</v>
      </c>
      <c r="G22" s="9" t="s">
        <v>14</v>
      </c>
      <c r="H22" s="125">
        <v>506.6</v>
      </c>
      <c r="I22" s="125"/>
      <c r="L22" s="9" t="s">
        <v>61</v>
      </c>
      <c r="P22" s="9" t="s">
        <v>14</v>
      </c>
      <c r="Q22" s="125">
        <f>ROUND(B22*H22,0)</f>
        <v>12158</v>
      </c>
      <c r="R22" s="125"/>
    </row>
    <row r="23" spans="1:18" s="9" customFormat="1">
      <c r="A23" s="7"/>
      <c r="B23" s="8"/>
      <c r="C23" s="8"/>
      <c r="F23" s="10"/>
      <c r="H23" s="8"/>
      <c r="I23" s="8"/>
      <c r="Q23" s="8"/>
      <c r="R23" s="8"/>
    </row>
    <row r="24" spans="1:18" s="4" customFormat="1" ht="49.5" customHeight="1">
      <c r="A24" s="11">
        <v>3</v>
      </c>
      <c r="B24" s="179" t="s">
        <v>186</v>
      </c>
      <c r="C24" s="179"/>
      <c r="D24" s="179"/>
      <c r="E24" s="179"/>
      <c r="F24" s="179"/>
      <c r="G24" s="179"/>
      <c r="H24" s="179"/>
      <c r="I24" s="179"/>
      <c r="J24" s="179"/>
      <c r="K24" s="179"/>
      <c r="L24" s="179"/>
      <c r="M24" s="179"/>
      <c r="N24" s="179"/>
      <c r="O24" s="179"/>
      <c r="P24" s="179"/>
      <c r="Q24" s="179"/>
    </row>
    <row r="25" spans="1:18" s="4" customFormat="1">
      <c r="A25" s="3"/>
      <c r="B25" s="136" t="s">
        <v>19</v>
      </c>
      <c r="C25" s="136"/>
      <c r="D25" s="191"/>
      <c r="E25" s="191"/>
      <c r="F25" s="159" t="s">
        <v>11</v>
      </c>
      <c r="G25" s="159"/>
      <c r="H25" s="159"/>
      <c r="I25" s="159"/>
    </row>
    <row r="26" spans="1:18" s="9" customFormat="1">
      <c r="A26" s="7"/>
      <c r="B26" s="144">
        <v>4</v>
      </c>
      <c r="C26" s="144"/>
      <c r="D26" s="9" t="s">
        <v>20</v>
      </c>
      <c r="F26" s="10" t="s">
        <v>13</v>
      </c>
      <c r="G26" s="9" t="s">
        <v>14</v>
      </c>
      <c r="H26" s="125">
        <v>500.89</v>
      </c>
      <c r="I26" s="125"/>
      <c r="L26" s="9" t="s">
        <v>21</v>
      </c>
      <c r="P26" s="9" t="s">
        <v>14</v>
      </c>
      <c r="Q26" s="125">
        <f>ROUND(B26*H26,0)</f>
        <v>2004</v>
      </c>
      <c r="R26" s="125"/>
    </row>
    <row r="27" spans="1:18" s="9" customFormat="1" ht="7.5" customHeight="1">
      <c r="A27" s="7"/>
      <c r="B27" s="8"/>
      <c r="C27" s="8"/>
      <c r="F27" s="10"/>
      <c r="H27" s="8"/>
      <c r="I27" s="8"/>
      <c r="Q27" s="8"/>
      <c r="R27" s="8"/>
    </row>
    <row r="28" spans="1:18" s="4" customFormat="1">
      <c r="A28" s="3"/>
      <c r="B28" s="192" t="s">
        <v>22</v>
      </c>
      <c r="C28" s="192"/>
      <c r="D28" s="193"/>
      <c r="E28" s="193"/>
      <c r="F28" s="159" t="s">
        <v>11</v>
      </c>
      <c r="G28" s="159"/>
      <c r="H28" s="159"/>
      <c r="I28" s="159"/>
    </row>
    <row r="29" spans="1:18" s="9" customFormat="1">
      <c r="A29" s="7"/>
      <c r="B29" s="144">
        <v>8</v>
      </c>
      <c r="C29" s="144"/>
      <c r="D29" s="9" t="s">
        <v>20</v>
      </c>
      <c r="F29" s="10" t="s">
        <v>13</v>
      </c>
      <c r="G29" s="9" t="s">
        <v>14</v>
      </c>
      <c r="H29" s="125">
        <v>596.75</v>
      </c>
      <c r="I29" s="125"/>
      <c r="L29" s="9" t="s">
        <v>21</v>
      </c>
      <c r="P29" s="9" t="s">
        <v>14</v>
      </c>
      <c r="Q29" s="125">
        <f>ROUND(B29*H29,0)</f>
        <v>4774</v>
      </c>
      <c r="R29" s="125"/>
    </row>
    <row r="30" spans="1:18" s="9" customFormat="1">
      <c r="A30" s="7"/>
      <c r="B30" s="8"/>
      <c r="C30" s="8"/>
      <c r="F30" s="10"/>
      <c r="H30" s="8"/>
      <c r="I30" s="8"/>
      <c r="Q30" s="8"/>
      <c r="R30" s="8"/>
    </row>
    <row r="31" spans="1:18" s="4" customFormat="1" ht="32.25" customHeight="1">
      <c r="A31" s="11">
        <v>4</v>
      </c>
      <c r="B31" s="135" t="s">
        <v>187</v>
      </c>
      <c r="C31" s="135"/>
      <c r="D31" s="135"/>
      <c r="E31" s="135"/>
      <c r="F31" s="135"/>
      <c r="G31" s="135"/>
      <c r="H31" s="135"/>
      <c r="I31" s="135"/>
      <c r="J31" s="135"/>
      <c r="K31" s="135"/>
      <c r="L31" s="135"/>
      <c r="M31" s="135"/>
      <c r="N31" s="135"/>
      <c r="O31" s="135"/>
      <c r="P31" s="135"/>
      <c r="Q31" s="135"/>
    </row>
    <row r="32" spans="1:18" s="4" customFormat="1" ht="6" customHeight="1">
      <c r="A32" s="3"/>
    </row>
    <row r="33" spans="1:25" s="9" customFormat="1">
      <c r="A33" s="7"/>
      <c r="B33" s="125">
        <v>1.25</v>
      </c>
      <c r="C33" s="125"/>
      <c r="D33" s="9" t="s">
        <v>53</v>
      </c>
      <c r="F33" s="10" t="s">
        <v>13</v>
      </c>
      <c r="G33" s="9" t="s">
        <v>14</v>
      </c>
      <c r="H33" s="125">
        <v>6096</v>
      </c>
      <c r="I33" s="125"/>
      <c r="L33" s="9" t="s">
        <v>54</v>
      </c>
      <c r="P33" s="9" t="s">
        <v>14</v>
      </c>
      <c r="Q33" s="125">
        <f>ROUND(B33*H33,0)</f>
        <v>7620</v>
      </c>
      <c r="R33" s="125"/>
    </row>
    <row r="34" spans="1:25" s="9" customFormat="1">
      <c r="A34" s="7"/>
      <c r="B34" s="8"/>
      <c r="C34" s="8"/>
      <c r="F34" s="10"/>
      <c r="H34" s="8"/>
      <c r="I34" s="8"/>
      <c r="Q34" s="8"/>
      <c r="R34" s="8"/>
    </row>
    <row r="35" spans="1:25" s="4" customFormat="1" ht="30.75" customHeight="1">
      <c r="A35" s="11">
        <v>5</v>
      </c>
      <c r="B35" s="123" t="s">
        <v>212</v>
      </c>
      <c r="C35" s="123"/>
      <c r="D35" s="123"/>
      <c r="E35" s="123"/>
      <c r="F35" s="123"/>
      <c r="G35" s="123"/>
      <c r="H35" s="123"/>
      <c r="I35" s="123"/>
      <c r="J35" s="123"/>
      <c r="K35" s="123"/>
      <c r="L35" s="123"/>
      <c r="M35" s="123"/>
      <c r="N35" s="123"/>
      <c r="O35" s="123"/>
      <c r="P35" s="123"/>
    </row>
    <row r="36" spans="1:25" s="4" customFormat="1">
      <c r="A36" s="3"/>
      <c r="B36" s="137" t="s">
        <v>19</v>
      </c>
      <c r="C36" s="137"/>
      <c r="D36" s="119"/>
      <c r="E36" s="119"/>
      <c r="F36" s="159" t="s">
        <v>11</v>
      </c>
      <c r="G36" s="159"/>
      <c r="H36" s="159"/>
      <c r="I36" s="159"/>
    </row>
    <row r="37" spans="1:25" s="9" customFormat="1">
      <c r="A37" s="7"/>
      <c r="B37" s="144">
        <v>2</v>
      </c>
      <c r="C37" s="144"/>
      <c r="D37" s="9" t="s">
        <v>20</v>
      </c>
      <c r="F37" s="10" t="s">
        <v>13</v>
      </c>
      <c r="G37" s="9" t="s">
        <v>14</v>
      </c>
      <c r="H37" s="125">
        <v>731.25</v>
      </c>
      <c r="I37" s="125"/>
      <c r="L37" s="9" t="s">
        <v>21</v>
      </c>
      <c r="P37" s="9" t="s">
        <v>14</v>
      </c>
      <c r="Q37" s="125">
        <f>ROUND(B37*H37,0)</f>
        <v>1463</v>
      </c>
      <c r="R37" s="125"/>
    </row>
    <row r="38" spans="1:25" s="9" customFormat="1">
      <c r="A38" s="7"/>
      <c r="B38" s="8"/>
      <c r="C38" s="8"/>
      <c r="F38" s="10"/>
      <c r="H38" s="8"/>
      <c r="I38" s="8"/>
      <c r="Q38" s="8"/>
      <c r="R38" s="8"/>
    </row>
    <row r="39" spans="1:25" s="4" customFormat="1" ht="30.75" customHeight="1">
      <c r="A39" s="11">
        <v>6</v>
      </c>
      <c r="B39" s="123" t="s">
        <v>213</v>
      </c>
      <c r="C39" s="123"/>
      <c r="D39" s="123"/>
      <c r="E39" s="123"/>
      <c r="F39" s="123"/>
      <c r="G39" s="123"/>
      <c r="H39" s="123"/>
      <c r="I39" s="123"/>
      <c r="J39" s="123"/>
      <c r="K39" s="123"/>
      <c r="L39" s="123"/>
      <c r="M39" s="123"/>
      <c r="N39" s="123"/>
      <c r="O39" s="123"/>
      <c r="P39" s="123"/>
    </row>
    <row r="40" spans="1:25" s="4" customFormat="1">
      <c r="A40" s="3"/>
      <c r="B40" s="137" t="s">
        <v>23</v>
      </c>
      <c r="C40" s="137"/>
      <c r="D40" s="119"/>
      <c r="E40" s="119"/>
      <c r="F40" s="159" t="s">
        <v>11</v>
      </c>
      <c r="G40" s="159"/>
      <c r="H40" s="159"/>
      <c r="I40" s="159"/>
    </row>
    <row r="41" spans="1:25" s="9" customFormat="1">
      <c r="A41" s="7"/>
      <c r="B41" s="144">
        <v>2</v>
      </c>
      <c r="C41" s="144"/>
      <c r="D41" s="9" t="s">
        <v>20</v>
      </c>
      <c r="F41" s="10" t="s">
        <v>13</v>
      </c>
      <c r="G41" s="9" t="s">
        <v>14</v>
      </c>
      <c r="H41" s="125">
        <v>5460</v>
      </c>
      <c r="I41" s="125"/>
      <c r="L41" s="9" t="s">
        <v>21</v>
      </c>
      <c r="P41" s="9" t="s">
        <v>14</v>
      </c>
      <c r="Q41" s="125">
        <f>ROUND(B41*H41,0)</f>
        <v>10920</v>
      </c>
      <c r="R41" s="125"/>
    </row>
    <row r="42" spans="1:25" s="9" customFormat="1">
      <c r="A42" s="7"/>
      <c r="B42" s="8"/>
      <c r="C42" s="8"/>
      <c r="F42" s="10"/>
      <c r="H42" s="8"/>
      <c r="I42" s="8"/>
      <c r="Q42" s="8"/>
      <c r="R42" s="8"/>
    </row>
    <row r="43" spans="1:25" s="4" customFormat="1" ht="30" customHeight="1">
      <c r="A43" s="11">
        <v>7</v>
      </c>
      <c r="B43" s="123" t="s">
        <v>214</v>
      </c>
      <c r="C43" s="123"/>
      <c r="D43" s="123"/>
      <c r="E43" s="123"/>
      <c r="F43" s="123"/>
      <c r="G43" s="123"/>
      <c r="H43" s="123"/>
      <c r="I43" s="123"/>
      <c r="J43" s="123"/>
      <c r="K43" s="123"/>
      <c r="L43" s="123"/>
      <c r="M43" s="123"/>
      <c r="N43" s="123"/>
      <c r="O43" s="123"/>
      <c r="P43" s="123"/>
    </row>
    <row r="44" spans="1:25" s="4" customFormat="1">
      <c r="A44" s="3"/>
      <c r="B44" s="137" t="s">
        <v>23</v>
      </c>
      <c r="C44" s="137"/>
      <c r="D44" s="119"/>
      <c r="E44" s="119"/>
      <c r="F44" s="159" t="s">
        <v>11</v>
      </c>
      <c r="G44" s="159"/>
      <c r="H44" s="159"/>
      <c r="I44" s="159"/>
    </row>
    <row r="45" spans="1:25" s="4" customFormat="1" ht="8.25" customHeight="1">
      <c r="A45" s="3"/>
    </row>
    <row r="46" spans="1:25" s="9" customFormat="1">
      <c r="A46" s="7"/>
      <c r="B46" s="144">
        <v>2</v>
      </c>
      <c r="C46" s="144"/>
      <c r="D46" s="9" t="s">
        <v>20</v>
      </c>
      <c r="F46" s="10" t="s">
        <v>13</v>
      </c>
      <c r="G46" s="9" t="s">
        <v>14</v>
      </c>
      <c r="H46" s="125">
        <v>1706.25</v>
      </c>
      <c r="I46" s="125"/>
      <c r="L46" s="9" t="s">
        <v>21</v>
      </c>
      <c r="P46" s="9" t="s">
        <v>14</v>
      </c>
      <c r="Q46" s="125">
        <f>ROUND(B46*H46,0)</f>
        <v>3413</v>
      </c>
      <c r="R46" s="125"/>
    </row>
    <row r="47" spans="1:25" s="9" customFormat="1">
      <c r="A47" s="7"/>
      <c r="B47" s="8"/>
      <c r="C47" s="8"/>
      <c r="F47" s="10"/>
      <c r="H47" s="8"/>
      <c r="I47" s="8"/>
      <c r="Q47" s="8"/>
      <c r="R47" s="8"/>
    </row>
    <row r="48" spans="1:25" s="4" customFormat="1" ht="67.5" customHeight="1">
      <c r="A48" s="11">
        <v>8</v>
      </c>
      <c r="B48" s="135" t="s">
        <v>222</v>
      </c>
      <c r="C48" s="135"/>
      <c r="D48" s="135"/>
      <c r="E48" s="135"/>
      <c r="F48" s="135"/>
      <c r="G48" s="135"/>
      <c r="H48" s="135"/>
      <c r="I48" s="135"/>
      <c r="J48" s="135"/>
      <c r="K48" s="135"/>
      <c r="L48" s="135"/>
      <c r="M48" s="135"/>
      <c r="N48" s="135"/>
      <c r="O48" s="135"/>
      <c r="P48" s="135"/>
      <c r="Q48" s="135"/>
      <c r="Y48" s="4" t="s">
        <v>11</v>
      </c>
    </row>
    <row r="49" spans="1:18" s="4" customFormat="1">
      <c r="A49" s="3"/>
      <c r="B49" s="136" t="s">
        <v>28</v>
      </c>
      <c r="C49" s="137"/>
      <c r="D49" s="119"/>
      <c r="E49" s="119"/>
      <c r="F49" s="159" t="s">
        <v>11</v>
      </c>
      <c r="G49" s="159"/>
      <c r="H49" s="159"/>
      <c r="I49" s="159"/>
    </row>
    <row r="50" spans="1:18" s="9" customFormat="1">
      <c r="A50" s="7"/>
      <c r="B50" s="144">
        <v>8</v>
      </c>
      <c r="C50" s="144"/>
      <c r="D50" s="9" t="s">
        <v>29</v>
      </c>
      <c r="F50" s="10" t="s">
        <v>13</v>
      </c>
      <c r="G50" s="9" t="s">
        <v>14</v>
      </c>
      <c r="H50" s="125">
        <v>499</v>
      </c>
      <c r="I50" s="125"/>
      <c r="L50" s="177" t="s">
        <v>192</v>
      </c>
      <c r="M50" s="177"/>
      <c r="P50" s="9" t="s">
        <v>14</v>
      </c>
      <c r="Q50" s="125">
        <f>ROUND(B50*H50,0)</f>
        <v>3992</v>
      </c>
      <c r="R50" s="125"/>
    </row>
    <row r="51" spans="1:18" s="9" customFormat="1" ht="8.25" customHeight="1">
      <c r="A51" s="7"/>
      <c r="B51" s="8"/>
      <c r="C51" s="8"/>
      <c r="F51" s="10"/>
      <c r="H51" s="8"/>
      <c r="I51" s="8"/>
      <c r="Q51" s="8"/>
      <c r="R51" s="8"/>
    </row>
    <row r="52" spans="1:18" s="4" customFormat="1">
      <c r="A52" s="3"/>
      <c r="B52" s="136" t="s">
        <v>30</v>
      </c>
      <c r="C52" s="137"/>
      <c r="D52" s="119"/>
      <c r="E52" s="119"/>
      <c r="F52" s="159" t="s">
        <v>11</v>
      </c>
      <c r="G52" s="159"/>
      <c r="H52" s="159"/>
      <c r="I52" s="159"/>
    </row>
    <row r="53" spans="1:18" s="9" customFormat="1">
      <c r="A53" s="7"/>
      <c r="B53" s="144">
        <v>20</v>
      </c>
      <c r="C53" s="144"/>
      <c r="D53" s="9" t="s">
        <v>29</v>
      </c>
      <c r="F53" s="10" t="s">
        <v>13</v>
      </c>
      <c r="G53" s="9" t="s">
        <v>14</v>
      </c>
      <c r="H53" s="125">
        <v>513</v>
      </c>
      <c r="I53" s="125"/>
      <c r="L53" s="177" t="s">
        <v>192</v>
      </c>
      <c r="M53" s="177"/>
      <c r="P53" s="12" t="s">
        <v>14</v>
      </c>
      <c r="Q53" s="128">
        <f>ROUND(B53*H53,0)</f>
        <v>10260</v>
      </c>
      <c r="R53" s="128"/>
    </row>
    <row r="54" spans="1:18" s="2" customFormat="1" ht="14.25">
      <c r="A54" s="1"/>
      <c r="M54" s="130" t="s">
        <v>31</v>
      </c>
      <c r="N54" s="130"/>
      <c r="P54" s="13" t="s">
        <v>14</v>
      </c>
      <c r="Q54" s="162">
        <f>Q53+Q50+Q46+Q41+Q37+Q33+Q29+Q26+Q22+Q18+Q13</f>
        <v>1532022</v>
      </c>
      <c r="R54" s="162"/>
    </row>
    <row r="55" spans="1:18" s="9" customFormat="1">
      <c r="A55" s="7"/>
      <c r="B55" s="8"/>
      <c r="C55" s="8"/>
      <c r="F55" s="10"/>
      <c r="H55" s="8"/>
      <c r="I55" s="8"/>
      <c r="Q55" s="8"/>
      <c r="R55" s="8"/>
    </row>
    <row r="56" spans="1:18" s="2" customFormat="1" ht="14.25">
      <c r="A56" s="1"/>
      <c r="B56" s="150" t="s">
        <v>32</v>
      </c>
      <c r="C56" s="150"/>
      <c r="D56" s="150"/>
      <c r="E56" s="150"/>
      <c r="F56" s="150"/>
      <c r="G56" s="150"/>
      <c r="H56" s="150"/>
      <c r="I56" s="150"/>
      <c r="J56" s="150"/>
      <c r="K56" s="150"/>
      <c r="L56" s="150"/>
      <c r="M56" s="150"/>
      <c r="N56" s="150"/>
      <c r="O56" s="150"/>
      <c r="P56" s="14" t="s">
        <v>14</v>
      </c>
      <c r="Q56" s="194">
        <f>Q54</f>
        <v>1532022</v>
      </c>
      <c r="R56" s="194"/>
    </row>
    <row r="57" spans="1:18" s="2" customFormat="1" ht="12.75">
      <c r="A57" s="1"/>
      <c r="B57" s="161" t="s">
        <v>11</v>
      </c>
      <c r="C57" s="120"/>
      <c r="D57" s="120"/>
      <c r="E57" s="120"/>
    </row>
    <row r="58" spans="1:18" s="2" customFormat="1">
      <c r="A58" s="1"/>
      <c r="B58" s="152" t="s">
        <v>33</v>
      </c>
      <c r="C58" s="152"/>
      <c r="D58" s="152"/>
      <c r="E58" s="152"/>
      <c r="F58" s="152"/>
      <c r="G58" s="152"/>
      <c r="H58" s="152"/>
      <c r="I58" s="152"/>
      <c r="J58" s="152"/>
      <c r="K58" s="152"/>
      <c r="L58" s="15"/>
      <c r="M58" s="15"/>
      <c r="N58" s="15"/>
      <c r="O58" s="15"/>
    </row>
    <row r="59" spans="1:18" s="2" customFormat="1" ht="15.75">
      <c r="A59" s="1"/>
      <c r="B59" s="16"/>
      <c r="C59" s="17"/>
      <c r="D59" s="17"/>
      <c r="E59" s="17"/>
      <c r="H59" s="153" t="s">
        <v>34</v>
      </c>
      <c r="I59" s="153"/>
      <c r="J59" s="153"/>
      <c r="K59" s="153"/>
      <c r="L59" s="153"/>
      <c r="M59" s="153"/>
      <c r="N59" s="153"/>
      <c r="O59" s="153"/>
      <c r="P59" s="153"/>
      <c r="Q59" s="153"/>
      <c r="R59" s="153"/>
    </row>
    <row r="60" spans="1:18" s="2" customFormat="1" ht="15.75">
      <c r="A60" s="1"/>
      <c r="B60" s="16"/>
      <c r="C60" s="17"/>
      <c r="D60" s="17"/>
      <c r="E60" s="17"/>
      <c r="H60" s="163" t="s">
        <v>35</v>
      </c>
      <c r="I60" s="163"/>
      <c r="J60" s="163"/>
      <c r="K60" s="163"/>
      <c r="L60" s="163"/>
      <c r="M60" s="163"/>
      <c r="N60" s="163"/>
      <c r="O60" s="163"/>
      <c r="P60" s="163"/>
      <c r="Q60" s="163"/>
      <c r="R60" s="163"/>
    </row>
    <row r="61" spans="1:18" s="2" customFormat="1" ht="12.75">
      <c r="A61" s="1"/>
      <c r="B61" s="16"/>
      <c r="C61" s="17"/>
      <c r="D61" s="17"/>
      <c r="E61" s="17"/>
    </row>
    <row r="62" spans="1:18" s="2" customFormat="1" ht="15.75">
      <c r="A62" s="1"/>
      <c r="B62" s="154" t="s">
        <v>36</v>
      </c>
      <c r="C62" s="154"/>
      <c r="D62" s="154"/>
      <c r="E62" s="154"/>
      <c r="F62" s="154"/>
      <c r="G62" s="154"/>
      <c r="H62" s="154"/>
      <c r="I62" s="18" t="s">
        <v>37</v>
      </c>
      <c r="J62" s="149" t="s">
        <v>38</v>
      </c>
      <c r="K62" s="149"/>
      <c r="L62" s="149"/>
      <c r="M62" s="149"/>
      <c r="N62" s="149"/>
      <c r="O62" s="149"/>
      <c r="P62" s="149"/>
      <c r="Q62" s="149"/>
      <c r="R62" s="149"/>
    </row>
    <row r="63" spans="1:18" s="2" customFormat="1" ht="12.75">
      <c r="A63" s="1"/>
      <c r="B63" s="16"/>
      <c r="C63" s="17"/>
      <c r="D63" s="17"/>
      <c r="E63" s="17"/>
      <c r="J63" s="149" t="s">
        <v>39</v>
      </c>
      <c r="K63" s="149"/>
      <c r="L63" s="149"/>
      <c r="M63" s="149"/>
      <c r="N63" s="149"/>
      <c r="O63" s="149"/>
      <c r="P63" s="149"/>
      <c r="Q63" s="149"/>
      <c r="R63" s="149"/>
    </row>
    <row r="64" spans="1:18" s="2" customFormat="1" ht="12.75">
      <c r="A64" s="1"/>
      <c r="B64" s="16"/>
      <c r="C64" s="17"/>
      <c r="D64" s="17"/>
      <c r="E64" s="17"/>
      <c r="J64" s="1"/>
      <c r="K64" s="1"/>
      <c r="L64" s="1"/>
      <c r="M64" s="1"/>
      <c r="N64" s="1"/>
      <c r="O64" s="1"/>
      <c r="P64" s="1"/>
      <c r="Q64" s="1"/>
      <c r="R64" s="1"/>
    </row>
    <row r="65" spans="1:18" s="2" customFormat="1" ht="12.75">
      <c r="A65" s="1"/>
      <c r="B65" s="16"/>
      <c r="C65" s="17"/>
      <c r="D65" s="17"/>
      <c r="E65" s="17"/>
      <c r="J65" s="1"/>
      <c r="K65" s="1"/>
      <c r="L65" s="1"/>
      <c r="M65" s="1"/>
      <c r="N65" s="1"/>
      <c r="O65" s="1"/>
      <c r="P65" s="1"/>
      <c r="Q65" s="1"/>
      <c r="R65" s="1"/>
    </row>
    <row r="66" spans="1:18" s="2" customFormat="1" ht="12.75">
      <c r="A66" s="1"/>
      <c r="B66" s="16"/>
      <c r="C66" s="17"/>
      <c r="D66" s="17"/>
      <c r="E66" s="17"/>
      <c r="J66" s="1"/>
      <c r="K66" s="1"/>
      <c r="L66" s="1"/>
      <c r="M66" s="1"/>
      <c r="N66" s="1"/>
      <c r="O66" s="1"/>
      <c r="P66" s="1"/>
      <c r="Q66" s="1"/>
      <c r="R66" s="1"/>
    </row>
    <row r="67" spans="1:18" s="2" customFormat="1" ht="12.75">
      <c r="A67" s="1"/>
      <c r="B67" s="16"/>
      <c r="C67" s="17"/>
      <c r="D67" s="17"/>
      <c r="E67" s="17"/>
      <c r="J67" s="1"/>
      <c r="K67" s="1"/>
      <c r="L67" s="1"/>
      <c r="M67" s="1"/>
      <c r="N67" s="1"/>
      <c r="O67" s="1"/>
      <c r="P67" s="1"/>
      <c r="Q67" s="1"/>
      <c r="R67" s="1"/>
    </row>
    <row r="68" spans="1:18" s="2" customFormat="1" ht="12.75">
      <c r="A68" s="1"/>
      <c r="B68" s="16"/>
      <c r="C68" s="17"/>
      <c r="D68" s="17"/>
      <c r="E68" s="17"/>
      <c r="J68" s="1"/>
      <c r="K68" s="1"/>
      <c r="L68" s="1"/>
      <c r="M68" s="1"/>
      <c r="N68" s="1"/>
      <c r="O68" s="1"/>
      <c r="P68" s="1"/>
      <c r="Q68" s="1"/>
      <c r="R68" s="1"/>
    </row>
    <row r="69" spans="1:18" s="2" customFormat="1" ht="12.75">
      <c r="A69" s="1"/>
      <c r="B69" s="16"/>
      <c r="C69" s="17"/>
      <c r="D69" s="17"/>
      <c r="E69" s="17"/>
      <c r="J69" s="1"/>
      <c r="K69" s="1"/>
      <c r="L69" s="1"/>
      <c r="M69" s="1"/>
      <c r="N69" s="1"/>
      <c r="O69" s="1"/>
      <c r="P69" s="1"/>
      <c r="Q69" s="1"/>
      <c r="R69" s="1"/>
    </row>
    <row r="70" spans="1:18" s="2" customFormat="1" ht="12.75">
      <c r="A70" s="1"/>
      <c r="B70" s="120" t="s">
        <v>40</v>
      </c>
      <c r="C70" s="120"/>
      <c r="D70" s="120"/>
      <c r="E70" s="120"/>
    </row>
    <row r="71" spans="1:18" s="2" customFormat="1" ht="12.75">
      <c r="A71" s="1"/>
    </row>
    <row r="72" spans="1:18" s="2" customFormat="1" ht="33.75" customHeight="1">
      <c r="A72" s="19">
        <v>1</v>
      </c>
      <c r="B72" s="135" t="s">
        <v>41</v>
      </c>
      <c r="C72" s="135"/>
      <c r="D72" s="135"/>
      <c r="E72" s="135"/>
      <c r="F72" s="135"/>
      <c r="G72" s="135"/>
      <c r="H72" s="135"/>
      <c r="I72" s="135"/>
      <c r="J72" s="135"/>
      <c r="K72" s="135"/>
      <c r="L72" s="135"/>
      <c r="M72" s="135"/>
      <c r="N72" s="135"/>
      <c r="O72" s="135"/>
      <c r="P72" s="135"/>
    </row>
    <row r="73" spans="1:18" s="2" customFormat="1" ht="12.75">
      <c r="A73" s="1"/>
    </row>
    <row r="74" spans="1:18" s="2" customFormat="1" ht="28.5" customHeight="1">
      <c r="A74" s="19">
        <v>2</v>
      </c>
      <c r="B74" s="135" t="s">
        <v>42</v>
      </c>
      <c r="C74" s="135"/>
      <c r="D74" s="135"/>
      <c r="E74" s="135"/>
      <c r="F74" s="135"/>
      <c r="G74" s="135"/>
      <c r="H74" s="135"/>
      <c r="I74" s="135"/>
      <c r="J74" s="135"/>
      <c r="K74" s="135"/>
      <c r="L74" s="135"/>
      <c r="M74" s="135"/>
      <c r="N74" s="135"/>
      <c r="O74" s="135"/>
      <c r="P74" s="135"/>
    </row>
    <row r="75" spans="1:18" s="2" customFormat="1" ht="12.75">
      <c r="A75" s="1"/>
    </row>
    <row r="76" spans="1:18" s="2" customFormat="1">
      <c r="A76" s="19">
        <v>3</v>
      </c>
      <c r="B76" s="135" t="s">
        <v>43</v>
      </c>
      <c r="C76" s="135"/>
      <c r="D76" s="135"/>
      <c r="E76" s="135"/>
      <c r="F76" s="135"/>
      <c r="G76" s="135"/>
      <c r="H76" s="135"/>
      <c r="I76" s="135"/>
      <c r="J76" s="135"/>
      <c r="K76" s="135"/>
      <c r="L76" s="135"/>
      <c r="M76" s="135"/>
      <c r="N76" s="135"/>
      <c r="O76" s="135"/>
      <c r="P76" s="135"/>
    </row>
    <row r="77" spans="1:18" s="2" customFormat="1" ht="12.75">
      <c r="A77" s="1"/>
    </row>
    <row r="78" spans="1:18" s="2" customFormat="1">
      <c r="A78" s="19">
        <v>4</v>
      </c>
      <c r="B78" s="135" t="s">
        <v>44</v>
      </c>
      <c r="C78" s="135"/>
      <c r="D78" s="135"/>
      <c r="E78" s="135"/>
      <c r="F78" s="135"/>
      <c r="G78" s="135"/>
      <c r="H78" s="135"/>
      <c r="I78" s="135"/>
      <c r="J78" s="135"/>
      <c r="K78" s="135"/>
      <c r="L78" s="135"/>
      <c r="M78" s="135"/>
      <c r="N78" s="135"/>
      <c r="O78" s="135"/>
      <c r="P78" s="135"/>
    </row>
    <row r="79" spans="1:18" s="2" customFormat="1" ht="12.75">
      <c r="A79" s="1"/>
    </row>
    <row r="80" spans="1:18" s="2" customFormat="1">
      <c r="A80" s="19">
        <v>5</v>
      </c>
      <c r="B80" s="135" t="s">
        <v>45</v>
      </c>
      <c r="C80" s="135"/>
      <c r="D80" s="135"/>
      <c r="E80" s="135"/>
      <c r="F80" s="135"/>
      <c r="G80" s="135"/>
      <c r="H80" s="135"/>
      <c r="I80" s="135"/>
      <c r="J80" s="135"/>
      <c r="K80" s="135"/>
      <c r="L80" s="135"/>
      <c r="M80" s="135"/>
      <c r="N80" s="135"/>
      <c r="O80" s="135"/>
      <c r="P80" s="135"/>
    </row>
    <row r="81" spans="1:16" s="2" customFormat="1" ht="12.75">
      <c r="A81" s="1"/>
    </row>
    <row r="82" spans="1:16" s="2" customFormat="1" ht="35.25" customHeight="1">
      <c r="A82" s="19">
        <v>6</v>
      </c>
      <c r="B82" s="135" t="s">
        <v>46</v>
      </c>
      <c r="C82" s="135"/>
      <c r="D82" s="135"/>
      <c r="E82" s="135"/>
      <c r="F82" s="135"/>
      <c r="G82" s="135"/>
      <c r="H82" s="135"/>
      <c r="I82" s="135"/>
      <c r="J82" s="135"/>
      <c r="K82" s="135"/>
      <c r="L82" s="135"/>
      <c r="M82" s="135"/>
      <c r="N82" s="135"/>
      <c r="O82" s="135"/>
      <c r="P82" s="135"/>
    </row>
    <row r="83" spans="1:16" s="2" customFormat="1" ht="12.75">
      <c r="A83" s="1"/>
    </row>
    <row r="84" spans="1:16" s="2" customFormat="1" ht="39.75" customHeight="1">
      <c r="A84" s="19">
        <v>7</v>
      </c>
      <c r="B84" s="135" t="s">
        <v>47</v>
      </c>
      <c r="C84" s="135"/>
      <c r="D84" s="135"/>
      <c r="E84" s="135"/>
      <c r="F84" s="135"/>
      <c r="G84" s="135"/>
      <c r="H84" s="135"/>
      <c r="I84" s="135"/>
      <c r="J84" s="135"/>
      <c r="K84" s="135"/>
      <c r="L84" s="135"/>
      <c r="M84" s="135"/>
      <c r="N84" s="135"/>
      <c r="O84" s="135"/>
      <c r="P84" s="135"/>
    </row>
    <row r="85" spans="1:16" s="2" customFormat="1" ht="12.75">
      <c r="A85" s="1"/>
    </row>
    <row r="86" spans="1:16" s="2" customFormat="1" ht="32.25" customHeight="1">
      <c r="A86" s="19">
        <v>8</v>
      </c>
      <c r="B86" s="135" t="s">
        <v>48</v>
      </c>
      <c r="C86" s="135"/>
      <c r="D86" s="135"/>
      <c r="E86" s="135"/>
      <c r="F86" s="135"/>
      <c r="G86" s="135"/>
      <c r="H86" s="135"/>
      <c r="I86" s="135"/>
      <c r="J86" s="135"/>
      <c r="K86" s="135"/>
      <c r="L86" s="135"/>
      <c r="M86" s="135"/>
      <c r="N86" s="135"/>
      <c r="O86" s="135"/>
      <c r="P86" s="135"/>
    </row>
    <row r="87" spans="1:16" s="2" customFormat="1">
      <c r="A87" s="19"/>
      <c r="B87" s="15"/>
      <c r="C87" s="15"/>
      <c r="D87" s="15"/>
      <c r="E87" s="15"/>
      <c r="F87" s="15"/>
      <c r="G87" s="15"/>
      <c r="H87" s="15"/>
      <c r="I87" s="15"/>
      <c r="J87" s="15"/>
      <c r="K87" s="15"/>
      <c r="L87" s="15"/>
      <c r="M87" s="15"/>
      <c r="N87" s="15"/>
      <c r="O87" s="15"/>
      <c r="P87" s="15"/>
    </row>
    <row r="88" spans="1:16" s="2" customFormat="1" ht="12.75">
      <c r="A88" s="1"/>
    </row>
    <row r="89" spans="1:16" s="2" customFormat="1" ht="12.75">
      <c r="A89" s="1"/>
      <c r="J89" s="149" t="s">
        <v>11</v>
      </c>
      <c r="K89" s="149"/>
      <c r="L89" s="149"/>
      <c r="M89" s="149"/>
      <c r="N89" s="149"/>
      <c r="O89" s="149"/>
      <c r="P89" s="149"/>
    </row>
    <row r="90" spans="1:16" s="2" customFormat="1" ht="12.75">
      <c r="A90" s="1"/>
      <c r="C90" s="157" t="s">
        <v>49</v>
      </c>
      <c r="D90" s="157"/>
      <c r="E90" s="157"/>
      <c r="F90" s="157"/>
      <c r="J90" s="155" t="s">
        <v>50</v>
      </c>
      <c r="K90" s="155"/>
      <c r="L90" s="155"/>
      <c r="M90" s="155"/>
      <c r="N90" s="155"/>
      <c r="O90" s="155"/>
      <c r="P90" s="155"/>
    </row>
    <row r="91" spans="1:16" s="2" customFormat="1" ht="12.75">
      <c r="A91" s="1"/>
      <c r="J91" s="155" t="s">
        <v>51</v>
      </c>
      <c r="K91" s="155"/>
      <c r="L91" s="155"/>
      <c r="M91" s="155"/>
      <c r="N91" s="155"/>
      <c r="O91" s="155"/>
      <c r="P91" s="155"/>
    </row>
    <row r="92" spans="1:16" s="2" customFormat="1" ht="12.75">
      <c r="A92" s="1"/>
      <c r="J92" s="156" t="s">
        <v>52</v>
      </c>
      <c r="K92" s="156"/>
      <c r="L92" s="156"/>
      <c r="M92" s="156"/>
      <c r="N92" s="156"/>
      <c r="O92" s="156"/>
      <c r="P92" s="156"/>
    </row>
    <row r="93" spans="1:16" s="2" customFormat="1" ht="12.75">
      <c r="A93" s="1"/>
    </row>
    <row r="94" spans="1:16" s="2" customFormat="1" ht="12.75">
      <c r="A94" s="1"/>
    </row>
    <row r="95" spans="1:16" s="2" customFormat="1" ht="12.75">
      <c r="A95" s="1"/>
    </row>
    <row r="96" spans="1:16" s="2" customFormat="1" ht="12.75">
      <c r="A96" s="1"/>
    </row>
    <row r="97" spans="1:1" s="2" customFormat="1" ht="12.75">
      <c r="A97" s="1"/>
    </row>
  </sheetData>
  <mergeCells count="100">
    <mergeCell ref="B31:Q31"/>
    <mergeCell ref="B48:Q48"/>
    <mergeCell ref="L50:M50"/>
    <mergeCell ref="L53:M53"/>
    <mergeCell ref="B53:C53"/>
    <mergeCell ref="H53:I53"/>
    <mergeCell ref="Q53:R53"/>
    <mergeCell ref="Q33:R33"/>
    <mergeCell ref="Q37:R37"/>
    <mergeCell ref="Q46:R46"/>
    <mergeCell ref="B41:C41"/>
    <mergeCell ref="H41:I41"/>
    <mergeCell ref="Q41:R41"/>
    <mergeCell ref="B43:P43"/>
    <mergeCell ref="M54:N54"/>
    <mergeCell ref="Q54:R54"/>
    <mergeCell ref="B52:E52"/>
    <mergeCell ref="F52:I52"/>
    <mergeCell ref="B49:E49"/>
    <mergeCell ref="F49:I49"/>
    <mergeCell ref="B50:C50"/>
    <mergeCell ref="H50:I50"/>
    <mergeCell ref="Q50:R50"/>
    <mergeCell ref="J91:P91"/>
    <mergeCell ref="J92:P92"/>
    <mergeCell ref="B56:O56"/>
    <mergeCell ref="B57:E57"/>
    <mergeCell ref="B58:K58"/>
    <mergeCell ref="H59:R59"/>
    <mergeCell ref="H60:R60"/>
    <mergeCell ref="B62:H62"/>
    <mergeCell ref="J62:R62"/>
    <mergeCell ref="B78:P78"/>
    <mergeCell ref="B80:P80"/>
    <mergeCell ref="B82:P82"/>
    <mergeCell ref="B84:P84"/>
    <mergeCell ref="B86:P86"/>
    <mergeCell ref="B70:E70"/>
    <mergeCell ref="B72:P72"/>
    <mergeCell ref="B74:P74"/>
    <mergeCell ref="Q56:R56"/>
    <mergeCell ref="B76:P76"/>
    <mergeCell ref="J63:R63"/>
    <mergeCell ref="J89:P89"/>
    <mergeCell ref="C90:F90"/>
    <mergeCell ref="J90:P90"/>
    <mergeCell ref="B44:E44"/>
    <mergeCell ref="F44:I44"/>
    <mergeCell ref="B33:C33"/>
    <mergeCell ref="H33:I33"/>
    <mergeCell ref="B35:P35"/>
    <mergeCell ref="B36:E36"/>
    <mergeCell ref="F36:I36"/>
    <mergeCell ref="B37:C37"/>
    <mergeCell ref="H37:I37"/>
    <mergeCell ref="B46:C46"/>
    <mergeCell ref="H46:I46"/>
    <mergeCell ref="B39:P39"/>
    <mergeCell ref="B40:E40"/>
    <mergeCell ref="F40:I40"/>
    <mergeCell ref="B29:C29"/>
    <mergeCell ref="H29:I29"/>
    <mergeCell ref="Q29:R29"/>
    <mergeCell ref="B25:E25"/>
    <mergeCell ref="F25:I25"/>
    <mergeCell ref="B26:C26"/>
    <mergeCell ref="H26:I26"/>
    <mergeCell ref="Q26:R26"/>
    <mergeCell ref="B28:E28"/>
    <mergeCell ref="F28:I28"/>
    <mergeCell ref="B24:Q24"/>
    <mergeCell ref="A6:B6"/>
    <mergeCell ref="C6:E6"/>
    <mergeCell ref="F6:I6"/>
    <mergeCell ref="J6:L6"/>
    <mergeCell ref="M6:O6"/>
    <mergeCell ref="P6:R6"/>
    <mergeCell ref="B20:E20"/>
    <mergeCell ref="F20:I20"/>
    <mergeCell ref="B8:H8"/>
    <mergeCell ref="B10:P10"/>
    <mergeCell ref="B11:I11"/>
    <mergeCell ref="B22:C22"/>
    <mergeCell ref="H22:I22"/>
    <mergeCell ref="B13:C13"/>
    <mergeCell ref="H13:I13"/>
    <mergeCell ref="Q22:R22"/>
    <mergeCell ref="Q13:R13"/>
    <mergeCell ref="B1:R1"/>
    <mergeCell ref="B2:R2"/>
    <mergeCell ref="B3:R3"/>
    <mergeCell ref="G4:L4"/>
    <mergeCell ref="A5:D5"/>
    <mergeCell ref="E5:R5"/>
    <mergeCell ref="H18:I18"/>
    <mergeCell ref="Q18:R18"/>
    <mergeCell ref="B15:Q15"/>
    <mergeCell ref="B16:E16"/>
    <mergeCell ref="F16:I16"/>
    <mergeCell ref="B18:C1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Y107"/>
  <sheetViews>
    <sheetView tabSelected="1" workbookViewId="0">
      <selection activeCell="Y82" sqref="Y82"/>
    </sheetView>
  </sheetViews>
  <sheetFormatPr defaultRowHeight="15"/>
  <cols>
    <col min="1" max="1" width="4.140625" customWidth="1"/>
    <col min="2" max="2" width="3.5703125" customWidth="1"/>
    <col min="3" max="3" width="4.42578125" customWidth="1"/>
    <col min="4" max="4" width="5" customWidth="1"/>
    <col min="5" max="5" width="4.140625" customWidth="1"/>
    <col min="6" max="6" width="4.42578125" customWidth="1"/>
    <col min="7" max="7" width="3.42578125" customWidth="1"/>
    <col min="8" max="8" width="4.7109375" customWidth="1"/>
    <col min="9" max="9" width="6.140625" customWidth="1"/>
    <col min="10" max="10" width="4.5703125" customWidth="1"/>
    <col min="11" max="11" width="3.85546875" customWidth="1"/>
    <col min="12" max="12" width="5.28515625"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18" s="2" customFormat="1" ht="15.75">
      <c r="A1" s="1"/>
      <c r="B1" s="117" t="s">
        <v>0</v>
      </c>
      <c r="C1" s="117"/>
      <c r="D1" s="117"/>
      <c r="E1" s="117"/>
      <c r="F1" s="117"/>
      <c r="G1" s="117"/>
      <c r="H1" s="117"/>
      <c r="I1" s="117"/>
      <c r="J1" s="117"/>
      <c r="K1" s="117"/>
      <c r="L1" s="117"/>
      <c r="M1" s="117"/>
      <c r="N1" s="117"/>
      <c r="O1" s="117"/>
      <c r="P1" s="117"/>
      <c r="Q1" s="117"/>
      <c r="R1" s="117"/>
    </row>
    <row r="2" spans="1:18" s="2" customFormat="1" ht="15.75">
      <c r="A2" s="1"/>
      <c r="B2" s="117" t="s">
        <v>1</v>
      </c>
      <c r="C2" s="117"/>
      <c r="D2" s="117"/>
      <c r="E2" s="117"/>
      <c r="F2" s="117"/>
      <c r="G2" s="117"/>
      <c r="H2" s="117"/>
      <c r="I2" s="117"/>
      <c r="J2" s="117"/>
      <c r="K2" s="117"/>
      <c r="L2" s="117"/>
      <c r="M2" s="117"/>
      <c r="N2" s="117"/>
      <c r="O2" s="117"/>
      <c r="P2" s="117"/>
      <c r="Q2" s="117"/>
      <c r="R2" s="117"/>
    </row>
    <row r="3" spans="1:18" s="2" customFormat="1" ht="15.75">
      <c r="A3" s="1"/>
      <c r="B3" s="117" t="s">
        <v>2</v>
      </c>
      <c r="C3" s="117"/>
      <c r="D3" s="117"/>
      <c r="E3" s="117"/>
      <c r="F3" s="117"/>
      <c r="G3" s="117"/>
      <c r="H3" s="117"/>
      <c r="I3" s="117"/>
      <c r="J3" s="117"/>
      <c r="K3" s="117"/>
      <c r="L3" s="117"/>
      <c r="M3" s="117"/>
      <c r="N3" s="117"/>
      <c r="O3" s="117"/>
      <c r="P3" s="117"/>
      <c r="Q3" s="117"/>
      <c r="R3" s="117"/>
    </row>
    <row r="4" spans="1:18" s="2" customFormat="1" ht="15.75">
      <c r="A4" s="1"/>
      <c r="G4" s="118"/>
      <c r="H4" s="119"/>
      <c r="I4" s="119"/>
      <c r="J4" s="119"/>
      <c r="K4" s="119"/>
      <c r="L4" s="119"/>
    </row>
    <row r="5" spans="1:18" s="2" customFormat="1" ht="70.5" customHeight="1">
      <c r="A5" s="120" t="s">
        <v>3</v>
      </c>
      <c r="B5" s="120"/>
      <c r="C5" s="120"/>
      <c r="D5" s="120"/>
      <c r="E5" s="121" t="s">
        <v>215</v>
      </c>
      <c r="F5" s="158"/>
      <c r="G5" s="158"/>
      <c r="H5" s="158"/>
      <c r="I5" s="158"/>
      <c r="J5" s="158"/>
      <c r="K5" s="158"/>
      <c r="L5" s="158"/>
      <c r="M5" s="158"/>
      <c r="N5" s="158"/>
      <c r="O5" s="158"/>
      <c r="P5" s="158"/>
      <c r="Q5" s="158"/>
      <c r="R5" s="158"/>
    </row>
    <row r="6" spans="1:18" s="2" customFormat="1" ht="15.75">
      <c r="A6" s="114" t="s">
        <v>4</v>
      </c>
      <c r="B6" s="114"/>
      <c r="C6" s="114" t="s">
        <v>5</v>
      </c>
      <c r="D6" s="115"/>
      <c r="E6" s="115"/>
      <c r="F6" s="116" t="s">
        <v>6</v>
      </c>
      <c r="G6" s="116"/>
      <c r="H6" s="116"/>
      <c r="I6" s="116"/>
      <c r="J6" s="116" t="s">
        <v>7</v>
      </c>
      <c r="K6" s="116"/>
      <c r="L6" s="116"/>
      <c r="M6" s="116" t="s">
        <v>8</v>
      </c>
      <c r="N6" s="116"/>
      <c r="O6" s="116"/>
      <c r="P6" s="116" t="s">
        <v>9</v>
      </c>
      <c r="Q6" s="116"/>
      <c r="R6" s="116"/>
    </row>
    <row r="7" spans="1:18" s="4" customFormat="1">
      <c r="A7" s="3"/>
    </row>
    <row r="8" spans="1:18" s="2" customFormat="1" ht="15.75">
      <c r="A8" s="5"/>
      <c r="B8" s="120" t="s">
        <v>10</v>
      </c>
      <c r="C8" s="120"/>
      <c r="D8" s="120"/>
      <c r="E8" s="120"/>
      <c r="F8" s="120"/>
      <c r="G8" s="120"/>
      <c r="H8" s="120"/>
      <c r="I8" s="6"/>
      <c r="J8" s="6"/>
      <c r="K8" s="6"/>
      <c r="L8" s="6"/>
      <c r="M8" s="6"/>
      <c r="N8" s="6"/>
      <c r="O8" s="6"/>
      <c r="P8" s="6"/>
      <c r="Q8" s="6"/>
      <c r="R8" s="6"/>
    </row>
    <row r="9" spans="1:18" s="9" customFormat="1" ht="6" customHeight="1">
      <c r="A9" s="7"/>
      <c r="B9" s="8"/>
      <c r="C9" s="8"/>
      <c r="F9" s="10"/>
      <c r="H9" s="8"/>
      <c r="I9" s="8"/>
      <c r="Q9" s="8"/>
      <c r="R9" s="8"/>
    </row>
    <row r="10" spans="1:18" s="4" customFormat="1" ht="319.5" customHeight="1">
      <c r="A10" s="11">
        <v>1</v>
      </c>
      <c r="B10" s="123" t="s">
        <v>216</v>
      </c>
      <c r="C10" s="123"/>
      <c r="D10" s="123"/>
      <c r="E10" s="123"/>
      <c r="F10" s="123"/>
      <c r="G10" s="123"/>
      <c r="H10" s="123"/>
      <c r="I10" s="123"/>
      <c r="J10" s="123"/>
      <c r="K10" s="123"/>
      <c r="L10" s="123"/>
      <c r="M10" s="123"/>
      <c r="N10" s="123"/>
      <c r="O10" s="123"/>
      <c r="P10" s="123"/>
    </row>
    <row r="11" spans="1:18" s="4" customFormat="1">
      <c r="A11" s="3"/>
      <c r="B11" s="137" t="s">
        <v>11</v>
      </c>
      <c r="C11" s="137"/>
      <c r="F11" s="159"/>
      <c r="G11" s="159"/>
      <c r="H11" s="159"/>
      <c r="I11" s="159"/>
    </row>
    <row r="12" spans="1:18" s="4" customFormat="1">
      <c r="A12" s="3"/>
    </row>
    <row r="13" spans="1:18" s="9" customFormat="1">
      <c r="A13" s="7"/>
      <c r="B13" s="144">
        <v>2</v>
      </c>
      <c r="C13" s="144"/>
      <c r="D13" s="9" t="s">
        <v>12</v>
      </c>
      <c r="F13" s="10" t="s">
        <v>13</v>
      </c>
      <c r="G13" s="9" t="s">
        <v>14</v>
      </c>
      <c r="H13" s="125">
        <v>746995</v>
      </c>
      <c r="I13" s="125"/>
      <c r="L13" s="9" t="s">
        <v>15</v>
      </c>
      <c r="P13" s="9" t="s">
        <v>14</v>
      </c>
      <c r="Q13" s="125">
        <f>ROUND(B13*H13,0)</f>
        <v>1493990</v>
      </c>
      <c r="R13" s="125"/>
    </row>
    <row r="14" spans="1:18" s="9" customFormat="1">
      <c r="A14" s="7"/>
      <c r="B14" s="8"/>
      <c r="C14" s="8"/>
      <c r="F14" s="10"/>
      <c r="H14" s="8"/>
      <c r="I14" s="8"/>
      <c r="Q14" s="8"/>
      <c r="R14" s="8"/>
    </row>
    <row r="15" spans="1:18" s="4" customFormat="1" ht="51" customHeight="1">
      <c r="A15" s="11">
        <v>2</v>
      </c>
      <c r="B15" s="179" t="s">
        <v>185</v>
      </c>
      <c r="C15" s="179"/>
      <c r="D15" s="179"/>
      <c r="E15" s="179"/>
      <c r="F15" s="179"/>
      <c r="G15" s="179"/>
      <c r="H15" s="179"/>
      <c r="I15" s="179"/>
      <c r="J15" s="179"/>
      <c r="K15" s="179"/>
      <c r="L15" s="179"/>
      <c r="M15" s="179"/>
      <c r="N15" s="179"/>
      <c r="O15" s="179"/>
      <c r="P15" s="179"/>
      <c r="Q15" s="179"/>
    </row>
    <row r="16" spans="1:18" s="4" customFormat="1">
      <c r="A16" s="3"/>
      <c r="B16" s="137" t="s">
        <v>16</v>
      </c>
      <c r="C16" s="137"/>
      <c r="D16" s="119"/>
      <c r="E16" s="119"/>
      <c r="F16" s="159" t="s">
        <v>11</v>
      </c>
      <c r="G16" s="159"/>
      <c r="H16" s="159"/>
      <c r="I16" s="159"/>
    </row>
    <row r="17" spans="1:18" s="4" customFormat="1">
      <c r="A17" s="3"/>
    </row>
    <row r="18" spans="1:18" s="9" customFormat="1">
      <c r="A18" s="7"/>
      <c r="B18" s="125">
        <v>40</v>
      </c>
      <c r="C18" s="125"/>
      <c r="D18" s="9" t="s">
        <v>17</v>
      </c>
      <c r="F18" s="10" t="s">
        <v>13</v>
      </c>
      <c r="G18" s="9" t="s">
        <v>14</v>
      </c>
      <c r="H18" s="125">
        <v>385.89</v>
      </c>
      <c r="I18" s="125"/>
      <c r="L18" s="9" t="s">
        <v>61</v>
      </c>
      <c r="P18" s="9" t="s">
        <v>14</v>
      </c>
      <c r="Q18" s="125">
        <f>ROUND(B18*H18,0)</f>
        <v>15436</v>
      </c>
      <c r="R18" s="125"/>
    </row>
    <row r="19" spans="1:18" s="9" customFormat="1">
      <c r="A19" s="7"/>
      <c r="B19" s="8"/>
      <c r="C19" s="8"/>
      <c r="F19" s="10"/>
      <c r="H19" s="8"/>
      <c r="I19" s="8"/>
      <c r="Q19" s="8"/>
      <c r="R19" s="8"/>
    </row>
    <row r="20" spans="1:18" s="4" customFormat="1">
      <c r="A20" s="3"/>
      <c r="B20" s="137" t="s">
        <v>18</v>
      </c>
      <c r="C20" s="137"/>
      <c r="D20" s="119"/>
      <c r="E20" s="119"/>
      <c r="F20" s="159" t="s">
        <v>11</v>
      </c>
      <c r="G20" s="159"/>
      <c r="H20" s="159"/>
      <c r="I20" s="159"/>
    </row>
    <row r="21" spans="1:18" s="4" customFormat="1">
      <c r="A21" s="3"/>
    </row>
    <row r="22" spans="1:18" s="9" customFormat="1">
      <c r="A22" s="7"/>
      <c r="B22" s="125">
        <v>18</v>
      </c>
      <c r="C22" s="125"/>
      <c r="D22" s="9" t="s">
        <v>17</v>
      </c>
      <c r="F22" s="10" t="s">
        <v>13</v>
      </c>
      <c r="G22" s="9" t="s">
        <v>14</v>
      </c>
      <c r="H22" s="125">
        <v>506.6</v>
      </c>
      <c r="I22" s="125"/>
      <c r="L22" s="9" t="s">
        <v>61</v>
      </c>
      <c r="P22" s="9" t="s">
        <v>14</v>
      </c>
      <c r="Q22" s="125">
        <f>ROUND(B22*H22,0)</f>
        <v>9119</v>
      </c>
      <c r="R22" s="125"/>
    </row>
    <row r="23" spans="1:18" s="9" customFormat="1">
      <c r="A23" s="7"/>
      <c r="B23" s="8"/>
      <c r="C23" s="8"/>
      <c r="F23" s="10"/>
      <c r="H23" s="8"/>
      <c r="I23" s="8"/>
      <c r="Q23" s="8"/>
      <c r="R23" s="8"/>
    </row>
    <row r="24" spans="1:18" s="4" customFormat="1" ht="51.75" customHeight="1">
      <c r="A24" s="11">
        <v>3</v>
      </c>
      <c r="B24" s="179" t="s">
        <v>186</v>
      </c>
      <c r="C24" s="179"/>
      <c r="D24" s="179"/>
      <c r="E24" s="179"/>
      <c r="F24" s="179"/>
      <c r="G24" s="179"/>
      <c r="H24" s="179"/>
      <c r="I24" s="179"/>
      <c r="J24" s="179"/>
      <c r="K24" s="179"/>
      <c r="L24" s="179"/>
      <c r="M24" s="179"/>
      <c r="N24" s="179"/>
      <c r="O24" s="179"/>
      <c r="P24" s="179"/>
      <c r="Q24" s="179"/>
    </row>
    <row r="25" spans="1:18" s="4" customFormat="1">
      <c r="A25" s="3"/>
      <c r="B25" s="137" t="s">
        <v>19</v>
      </c>
      <c r="C25" s="137"/>
      <c r="D25" s="119"/>
      <c r="E25" s="119"/>
      <c r="F25" s="159" t="s">
        <v>11</v>
      </c>
      <c r="G25" s="159"/>
      <c r="H25" s="159"/>
      <c r="I25" s="159"/>
    </row>
    <row r="26" spans="1:18" s="9" customFormat="1">
      <c r="A26" s="7"/>
      <c r="B26" s="144">
        <v>4</v>
      </c>
      <c r="C26" s="144"/>
      <c r="D26" s="9" t="s">
        <v>20</v>
      </c>
      <c r="F26" s="10" t="s">
        <v>13</v>
      </c>
      <c r="G26" s="9" t="s">
        <v>14</v>
      </c>
      <c r="H26" s="125">
        <v>500.89</v>
      </c>
      <c r="I26" s="125"/>
      <c r="L26" s="9" t="s">
        <v>21</v>
      </c>
      <c r="P26" s="9" t="s">
        <v>14</v>
      </c>
      <c r="Q26" s="125">
        <f>ROUND(B26*H26,0)</f>
        <v>2004</v>
      </c>
      <c r="R26" s="125"/>
    </row>
    <row r="27" spans="1:18" s="9" customFormat="1">
      <c r="A27" s="7"/>
      <c r="B27" s="8"/>
      <c r="C27" s="8"/>
      <c r="F27" s="10"/>
      <c r="H27" s="8"/>
      <c r="I27" s="8"/>
      <c r="Q27" s="8"/>
      <c r="R27" s="8"/>
    </row>
    <row r="28" spans="1:18" s="4" customFormat="1">
      <c r="A28" s="3"/>
      <c r="B28" s="137" t="s">
        <v>22</v>
      </c>
      <c r="C28" s="137"/>
      <c r="D28" s="119"/>
      <c r="E28" s="119"/>
      <c r="F28" s="159" t="s">
        <v>11</v>
      </c>
      <c r="G28" s="159"/>
      <c r="H28" s="159"/>
      <c r="I28" s="159"/>
    </row>
    <row r="29" spans="1:18" s="9" customFormat="1">
      <c r="A29" s="7"/>
      <c r="B29" s="144">
        <v>6</v>
      </c>
      <c r="C29" s="144"/>
      <c r="D29" s="9" t="s">
        <v>20</v>
      </c>
      <c r="F29" s="10" t="s">
        <v>13</v>
      </c>
      <c r="G29" s="9" t="s">
        <v>14</v>
      </c>
      <c r="H29" s="125">
        <v>596.75</v>
      </c>
      <c r="I29" s="125"/>
      <c r="L29" s="9" t="s">
        <v>21</v>
      </c>
      <c r="P29" s="9" t="s">
        <v>14</v>
      </c>
      <c r="Q29" s="125">
        <f>ROUND(B29*H29,0)</f>
        <v>3581</v>
      </c>
      <c r="R29" s="125"/>
    </row>
    <row r="30" spans="1:18" s="9" customFormat="1">
      <c r="A30" s="7"/>
      <c r="B30" s="8"/>
      <c r="C30" s="8"/>
      <c r="F30" s="10"/>
      <c r="H30" s="8"/>
      <c r="I30" s="8"/>
      <c r="Q30" s="8"/>
      <c r="R30" s="8"/>
    </row>
    <row r="31" spans="1:18" s="4" customFormat="1" ht="32.25" customHeight="1">
      <c r="A31" s="11">
        <v>4</v>
      </c>
      <c r="B31" s="123" t="s">
        <v>213</v>
      </c>
      <c r="C31" s="123"/>
      <c r="D31" s="123"/>
      <c r="E31" s="123"/>
      <c r="F31" s="123"/>
      <c r="G31" s="123"/>
      <c r="H31" s="123"/>
      <c r="I31" s="123"/>
      <c r="J31" s="123"/>
      <c r="K31" s="123"/>
      <c r="L31" s="123"/>
      <c r="M31" s="123"/>
      <c r="N31" s="123"/>
      <c r="O31" s="123"/>
      <c r="P31" s="123"/>
    </row>
    <row r="32" spans="1:18" s="4" customFormat="1">
      <c r="A32" s="3"/>
      <c r="B32" s="137" t="s">
        <v>23</v>
      </c>
      <c r="C32" s="137"/>
      <c r="D32" s="119"/>
      <c r="E32" s="119"/>
      <c r="F32" s="159" t="s">
        <v>11</v>
      </c>
      <c r="G32" s="159"/>
      <c r="H32" s="159"/>
      <c r="I32" s="159"/>
    </row>
    <row r="33" spans="1:18" s="9" customFormat="1">
      <c r="A33" s="7"/>
      <c r="B33" s="144">
        <v>2</v>
      </c>
      <c r="C33" s="144"/>
      <c r="D33" s="9" t="s">
        <v>20</v>
      </c>
      <c r="F33" s="10" t="s">
        <v>13</v>
      </c>
      <c r="G33" s="9" t="s">
        <v>14</v>
      </c>
      <c r="H33" s="125">
        <v>5460</v>
      </c>
      <c r="I33" s="125"/>
      <c r="L33" s="9" t="s">
        <v>21</v>
      </c>
      <c r="P33" s="9" t="s">
        <v>14</v>
      </c>
      <c r="Q33" s="125">
        <f>ROUND(B33*H33,0)</f>
        <v>10920</v>
      </c>
      <c r="R33" s="125"/>
    </row>
    <row r="34" spans="1:18" s="9" customFormat="1">
      <c r="A34" s="7"/>
      <c r="B34" s="8"/>
      <c r="C34" s="8"/>
      <c r="F34" s="10"/>
      <c r="H34" s="8"/>
      <c r="I34" s="8"/>
      <c r="Q34" s="8"/>
      <c r="R34" s="8"/>
    </row>
    <row r="35" spans="1:18" s="4" customFormat="1" ht="33.75" customHeight="1">
      <c r="A35" s="11">
        <v>5</v>
      </c>
      <c r="B35" s="123" t="s">
        <v>214</v>
      </c>
      <c r="C35" s="123"/>
      <c r="D35" s="123"/>
      <c r="E35" s="123"/>
      <c r="F35" s="123"/>
      <c r="G35" s="123"/>
      <c r="H35" s="123"/>
      <c r="I35" s="123"/>
      <c r="J35" s="123"/>
      <c r="K35" s="123"/>
      <c r="L35" s="123"/>
      <c r="M35" s="123"/>
      <c r="N35" s="123"/>
      <c r="O35" s="123"/>
      <c r="P35" s="123"/>
    </row>
    <row r="36" spans="1:18" s="4" customFormat="1">
      <c r="A36" s="3"/>
      <c r="B36" s="137" t="s">
        <v>23</v>
      </c>
      <c r="C36" s="137"/>
      <c r="D36" s="119"/>
      <c r="E36" s="119"/>
      <c r="F36" s="159" t="s">
        <v>11</v>
      </c>
      <c r="G36" s="159"/>
      <c r="H36" s="159"/>
      <c r="I36" s="159"/>
    </row>
    <row r="37" spans="1:18" s="4" customFormat="1">
      <c r="A37" s="3"/>
    </row>
    <row r="38" spans="1:18" s="9" customFormat="1">
      <c r="A38" s="7"/>
      <c r="B38" s="144">
        <v>2</v>
      </c>
      <c r="C38" s="144"/>
      <c r="D38" s="9" t="s">
        <v>20</v>
      </c>
      <c r="F38" s="10" t="s">
        <v>13</v>
      </c>
      <c r="G38" s="9" t="s">
        <v>14</v>
      </c>
      <c r="H38" s="125">
        <v>1706.25</v>
      </c>
      <c r="I38" s="125"/>
      <c r="L38" s="9" t="s">
        <v>21</v>
      </c>
      <c r="P38" s="9" t="s">
        <v>14</v>
      </c>
      <c r="Q38" s="125">
        <f>ROUND(B38*H38,0)</f>
        <v>3413</v>
      </c>
      <c r="R38" s="125"/>
    </row>
    <row r="39" spans="1:18" s="9" customFormat="1">
      <c r="A39" s="7"/>
      <c r="B39" s="8"/>
      <c r="C39" s="8"/>
      <c r="F39" s="10"/>
      <c r="H39" s="8"/>
      <c r="I39" s="8"/>
      <c r="Q39" s="8"/>
      <c r="R39" s="8"/>
    </row>
    <row r="40" spans="1:18" s="4" customFormat="1" ht="29.25" customHeight="1">
      <c r="A40" s="11">
        <v>6</v>
      </c>
      <c r="B40" s="123" t="s">
        <v>217</v>
      </c>
      <c r="C40" s="123"/>
      <c r="D40" s="123"/>
      <c r="E40" s="123"/>
      <c r="F40" s="123"/>
      <c r="G40" s="123"/>
      <c r="H40" s="123"/>
      <c r="I40" s="123"/>
      <c r="J40" s="123"/>
      <c r="K40" s="123"/>
      <c r="L40" s="123"/>
      <c r="M40" s="123"/>
      <c r="N40" s="123"/>
      <c r="O40" s="123"/>
      <c r="P40" s="123"/>
    </row>
    <row r="41" spans="1:18" s="4" customFormat="1">
      <c r="A41" s="3"/>
      <c r="B41" s="137" t="s">
        <v>23</v>
      </c>
      <c r="C41" s="137"/>
      <c r="D41" s="119"/>
      <c r="E41" s="119"/>
    </row>
    <row r="42" spans="1:18" s="9" customFormat="1">
      <c r="A42" s="7"/>
      <c r="B42" s="144">
        <v>2</v>
      </c>
      <c r="C42" s="144"/>
      <c r="D42" s="9" t="s">
        <v>20</v>
      </c>
      <c r="F42" s="10" t="s">
        <v>13</v>
      </c>
      <c r="G42" s="9" t="s">
        <v>14</v>
      </c>
      <c r="H42" s="125">
        <v>893.75</v>
      </c>
      <c r="I42" s="125"/>
      <c r="L42" s="9" t="s">
        <v>21</v>
      </c>
      <c r="P42" s="9" t="s">
        <v>14</v>
      </c>
      <c r="Q42" s="125">
        <f>ROUND(B42*H42,0)</f>
        <v>1788</v>
      </c>
      <c r="R42" s="125"/>
    </row>
    <row r="43" spans="1:18" s="9" customFormat="1">
      <c r="A43" s="7"/>
      <c r="B43" s="8"/>
      <c r="C43" s="8"/>
      <c r="F43" s="10"/>
      <c r="H43" s="8"/>
      <c r="I43" s="8"/>
      <c r="Q43" s="8"/>
      <c r="R43" s="8"/>
    </row>
    <row r="44" spans="1:18" s="4" customFormat="1" ht="30" customHeight="1">
      <c r="A44" s="11">
        <v>7</v>
      </c>
      <c r="B44" s="135" t="s">
        <v>187</v>
      </c>
      <c r="C44" s="135"/>
      <c r="D44" s="135"/>
      <c r="E44" s="135"/>
      <c r="F44" s="135"/>
      <c r="G44" s="135"/>
      <c r="H44" s="135"/>
      <c r="I44" s="135"/>
      <c r="J44" s="135"/>
      <c r="K44" s="135"/>
      <c r="L44" s="135"/>
      <c r="M44" s="135"/>
      <c r="N44" s="135"/>
      <c r="O44" s="135"/>
      <c r="P44" s="135"/>
      <c r="Q44" s="135"/>
    </row>
    <row r="45" spans="1:18" s="4" customFormat="1">
      <c r="A45" s="3"/>
    </row>
    <row r="46" spans="1:18" s="9" customFormat="1">
      <c r="A46" s="7"/>
      <c r="B46" s="125">
        <v>0.83</v>
      </c>
      <c r="C46" s="125"/>
      <c r="D46" s="9" t="s">
        <v>24</v>
      </c>
      <c r="F46" s="10" t="s">
        <v>13</v>
      </c>
      <c r="G46" s="9" t="s">
        <v>14</v>
      </c>
      <c r="H46" s="125">
        <v>120</v>
      </c>
      <c r="I46" s="125"/>
      <c r="L46" s="9" t="s">
        <v>25</v>
      </c>
      <c r="P46" s="9" t="s">
        <v>14</v>
      </c>
      <c r="Q46" s="125">
        <f>ROUND(B46*H46,0)</f>
        <v>100</v>
      </c>
      <c r="R46" s="125"/>
    </row>
    <row r="47" spans="1:18" s="9" customFormat="1">
      <c r="A47" s="7"/>
      <c r="B47" s="8"/>
      <c r="C47" s="8"/>
      <c r="F47" s="10"/>
      <c r="H47" s="8"/>
      <c r="I47" s="8"/>
      <c r="Q47" s="8"/>
      <c r="R47" s="8"/>
    </row>
    <row r="48" spans="1:18" s="4" customFormat="1" ht="30" customHeight="1">
      <c r="A48" s="11">
        <v>8</v>
      </c>
      <c r="B48" s="123" t="s">
        <v>218</v>
      </c>
      <c r="C48" s="123"/>
      <c r="D48" s="123"/>
      <c r="E48" s="123"/>
      <c r="F48" s="123"/>
      <c r="G48" s="123"/>
      <c r="H48" s="123"/>
      <c r="I48" s="123"/>
      <c r="J48" s="123"/>
      <c r="K48" s="123"/>
      <c r="L48" s="123"/>
      <c r="M48" s="123"/>
      <c r="N48" s="123"/>
      <c r="O48" s="123"/>
      <c r="P48" s="123"/>
    </row>
    <row r="49" spans="1:25" s="4" customFormat="1">
      <c r="A49" s="3"/>
      <c r="B49" s="137" t="s">
        <v>11</v>
      </c>
      <c r="C49" s="137"/>
      <c r="D49" s="119"/>
      <c r="E49" s="119"/>
      <c r="F49" s="159" t="s">
        <v>11</v>
      </c>
      <c r="G49" s="159"/>
      <c r="H49" s="159"/>
      <c r="I49" s="159"/>
    </row>
    <row r="50" spans="1:25" s="9" customFormat="1">
      <c r="A50" s="7"/>
      <c r="B50" s="125">
        <v>10.5</v>
      </c>
      <c r="C50" s="125"/>
      <c r="D50" s="9" t="s">
        <v>24</v>
      </c>
      <c r="F50" s="10" t="s">
        <v>13</v>
      </c>
      <c r="G50" s="9" t="s">
        <v>14</v>
      </c>
      <c r="H50" s="125">
        <v>120</v>
      </c>
      <c r="I50" s="125"/>
      <c r="L50" s="9" t="s">
        <v>25</v>
      </c>
      <c r="P50" s="9" t="s">
        <v>14</v>
      </c>
      <c r="Q50" s="125">
        <f>ROUND(B50*H50,0)</f>
        <v>1260</v>
      </c>
      <c r="R50" s="125"/>
    </row>
    <row r="51" spans="1:25" s="9" customFormat="1">
      <c r="A51" s="7"/>
      <c r="B51" s="8"/>
      <c r="C51" s="8"/>
      <c r="F51" s="10"/>
      <c r="H51" s="8"/>
      <c r="I51" s="8"/>
      <c r="Q51" s="8"/>
      <c r="R51" s="8"/>
    </row>
    <row r="52" spans="1:25" s="9" customFormat="1">
      <c r="A52" s="7"/>
      <c r="B52" s="8"/>
      <c r="C52" s="8"/>
      <c r="F52" s="10"/>
      <c r="H52" s="8"/>
      <c r="I52" s="8"/>
      <c r="Q52" s="8"/>
      <c r="R52" s="8"/>
    </row>
    <row r="53" spans="1:25" s="4" customFormat="1" ht="27.75" customHeight="1">
      <c r="A53" s="11">
        <v>9</v>
      </c>
      <c r="B53" s="123" t="s">
        <v>219</v>
      </c>
      <c r="C53" s="123"/>
      <c r="D53" s="123"/>
      <c r="E53" s="123"/>
      <c r="F53" s="123"/>
      <c r="G53" s="123"/>
      <c r="H53" s="123"/>
      <c r="I53" s="123"/>
      <c r="J53" s="123"/>
      <c r="K53" s="123"/>
      <c r="L53" s="123"/>
      <c r="M53" s="123"/>
      <c r="N53" s="123"/>
      <c r="O53" s="123"/>
      <c r="P53" s="123"/>
    </row>
    <row r="54" spans="1:25" s="4" customFormat="1">
      <c r="A54" s="3"/>
      <c r="B54" s="137" t="s">
        <v>11</v>
      </c>
      <c r="C54" s="137"/>
      <c r="D54" s="119"/>
      <c r="E54" s="119"/>
      <c r="F54" s="159" t="s">
        <v>11</v>
      </c>
      <c r="G54" s="159"/>
      <c r="H54" s="159"/>
      <c r="I54" s="159"/>
    </row>
    <row r="55" spans="1:25" s="9" customFormat="1">
      <c r="A55" s="7"/>
      <c r="B55" s="125">
        <v>22.9</v>
      </c>
      <c r="C55" s="125"/>
      <c r="D55" s="9" t="s">
        <v>24</v>
      </c>
      <c r="F55" s="10" t="s">
        <v>13</v>
      </c>
      <c r="G55" s="9" t="s">
        <v>14</v>
      </c>
      <c r="H55" s="125">
        <v>120</v>
      </c>
      <c r="I55" s="125"/>
      <c r="L55" s="9" t="s">
        <v>25</v>
      </c>
      <c r="P55" s="9" t="s">
        <v>14</v>
      </c>
      <c r="Q55" s="125">
        <f>ROUND(B55*H55,0)</f>
        <v>2748</v>
      </c>
      <c r="R55" s="125"/>
    </row>
    <row r="56" spans="1:25" s="9" customFormat="1">
      <c r="A56" s="7"/>
      <c r="B56" s="8"/>
      <c r="C56" s="8"/>
      <c r="F56" s="10"/>
      <c r="H56" s="8"/>
      <c r="I56" s="8"/>
      <c r="Q56" s="8"/>
      <c r="R56" s="8"/>
    </row>
    <row r="57" spans="1:25" s="9" customFormat="1">
      <c r="A57" s="7"/>
      <c r="B57" s="8"/>
      <c r="C57" s="8"/>
      <c r="F57" s="10"/>
      <c r="H57" s="8"/>
      <c r="I57" s="8"/>
      <c r="Q57" s="8"/>
      <c r="R57" s="8"/>
    </row>
    <row r="58" spans="1:25" s="4" customFormat="1">
      <c r="A58" s="11">
        <v>10</v>
      </c>
      <c r="B58" s="123" t="s">
        <v>220</v>
      </c>
      <c r="C58" s="123"/>
      <c r="D58" s="123"/>
      <c r="E58" s="123"/>
      <c r="F58" s="123"/>
      <c r="G58" s="123"/>
      <c r="H58" s="123"/>
      <c r="I58" s="123"/>
      <c r="J58" s="123"/>
      <c r="K58" s="123"/>
      <c r="L58" s="123"/>
      <c r="M58" s="123"/>
      <c r="N58" s="123"/>
      <c r="O58" s="123"/>
      <c r="P58" s="123"/>
    </row>
    <row r="59" spans="1:25" s="4" customFormat="1">
      <c r="A59" s="3"/>
      <c r="B59" s="137" t="s">
        <v>26</v>
      </c>
      <c r="C59" s="137"/>
      <c r="D59" s="119"/>
      <c r="E59" s="119"/>
      <c r="F59" s="159" t="s">
        <v>11</v>
      </c>
      <c r="G59" s="159"/>
      <c r="H59" s="159"/>
      <c r="I59" s="159"/>
    </row>
    <row r="60" spans="1:25" s="9" customFormat="1">
      <c r="A60" s="7"/>
      <c r="B60" s="144">
        <v>2</v>
      </c>
      <c r="C60" s="144"/>
      <c r="D60" s="9" t="s">
        <v>27</v>
      </c>
      <c r="F60" s="10" t="s">
        <v>13</v>
      </c>
      <c r="G60" s="9" t="s">
        <v>14</v>
      </c>
      <c r="H60" s="125">
        <v>487</v>
      </c>
      <c r="I60" s="125"/>
      <c r="L60" s="9" t="s">
        <v>21</v>
      </c>
      <c r="P60" s="9" t="s">
        <v>14</v>
      </c>
      <c r="Q60" s="125">
        <f>ROUND(B60*H60,0)</f>
        <v>974</v>
      </c>
      <c r="R60" s="125"/>
    </row>
    <row r="61" spans="1:25" s="9" customFormat="1">
      <c r="A61" s="7"/>
      <c r="B61" s="8"/>
      <c r="C61" s="8"/>
      <c r="F61" s="10"/>
      <c r="H61" s="8"/>
      <c r="I61" s="8"/>
      <c r="Q61" s="8"/>
      <c r="R61" s="8"/>
    </row>
    <row r="62" spans="1:25" s="4" customFormat="1" ht="60" customHeight="1">
      <c r="A62" s="11">
        <v>11</v>
      </c>
      <c r="B62" s="135" t="s">
        <v>221</v>
      </c>
      <c r="C62" s="135"/>
      <c r="D62" s="135"/>
      <c r="E62" s="135"/>
      <c r="F62" s="135"/>
      <c r="G62" s="135"/>
      <c r="H62" s="135"/>
      <c r="I62" s="135"/>
      <c r="J62" s="135"/>
      <c r="K62" s="135"/>
      <c r="L62" s="135"/>
      <c r="M62" s="135"/>
      <c r="N62" s="135"/>
      <c r="O62" s="135"/>
      <c r="P62" s="135"/>
      <c r="Q62" s="135"/>
      <c r="Y62" s="4" t="s">
        <v>11</v>
      </c>
    </row>
    <row r="63" spans="1:25" s="4" customFormat="1">
      <c r="A63" s="3"/>
      <c r="B63" s="136" t="s">
        <v>28</v>
      </c>
      <c r="C63" s="137"/>
      <c r="D63" s="119"/>
      <c r="E63" s="119"/>
      <c r="F63" s="159" t="s">
        <v>11</v>
      </c>
      <c r="G63" s="159"/>
      <c r="H63" s="159"/>
      <c r="I63" s="159"/>
    </row>
    <row r="64" spans="1:25" s="9" customFormat="1">
      <c r="A64" s="7"/>
      <c r="B64" s="144">
        <v>8</v>
      </c>
      <c r="C64" s="144"/>
      <c r="D64" s="9" t="s">
        <v>29</v>
      </c>
      <c r="F64" s="10" t="s">
        <v>13</v>
      </c>
      <c r="G64" s="9" t="s">
        <v>14</v>
      </c>
      <c r="H64" s="125">
        <v>499</v>
      </c>
      <c r="I64" s="125"/>
      <c r="L64" s="177" t="s">
        <v>192</v>
      </c>
      <c r="M64" s="177"/>
      <c r="P64" s="9" t="s">
        <v>14</v>
      </c>
      <c r="Q64" s="125">
        <f>ROUND(B64*H64,0)</f>
        <v>3992</v>
      </c>
      <c r="R64" s="125"/>
    </row>
    <row r="65" spans="1:18" s="9" customFormat="1">
      <c r="A65" s="7"/>
      <c r="B65" s="8"/>
      <c r="C65" s="8"/>
      <c r="F65" s="10"/>
      <c r="H65" s="8"/>
      <c r="I65" s="8"/>
      <c r="Q65" s="8"/>
      <c r="R65" s="8"/>
    </row>
    <row r="66" spans="1:18" s="4" customFormat="1">
      <c r="A66" s="3"/>
      <c r="B66" s="136" t="s">
        <v>30</v>
      </c>
      <c r="C66" s="137"/>
      <c r="D66" s="119"/>
      <c r="E66" s="119"/>
      <c r="F66" s="159" t="s">
        <v>11</v>
      </c>
      <c r="G66" s="159"/>
      <c r="H66" s="159"/>
      <c r="I66" s="159"/>
    </row>
    <row r="67" spans="1:18" s="9" customFormat="1">
      <c r="A67" s="7"/>
      <c r="B67" s="144">
        <v>16</v>
      </c>
      <c r="C67" s="144"/>
      <c r="D67" s="9" t="s">
        <v>29</v>
      </c>
      <c r="F67" s="10" t="s">
        <v>13</v>
      </c>
      <c r="G67" s="9" t="s">
        <v>14</v>
      </c>
      <c r="H67" s="125">
        <v>513</v>
      </c>
      <c r="I67" s="125"/>
      <c r="L67" s="177" t="s">
        <v>192</v>
      </c>
      <c r="M67" s="177"/>
      <c r="P67" s="12" t="s">
        <v>14</v>
      </c>
      <c r="Q67" s="128">
        <f>ROUND(B67*H67,0)</f>
        <v>8208</v>
      </c>
      <c r="R67" s="128"/>
    </row>
    <row r="68" spans="1:18" s="2" customFormat="1" ht="14.25">
      <c r="A68" s="1"/>
      <c r="M68" s="130" t="s">
        <v>31</v>
      </c>
      <c r="N68" s="130"/>
      <c r="P68" s="13" t="s">
        <v>14</v>
      </c>
      <c r="Q68" s="162">
        <f>Q13+Q18+Q22+Q26+Q29+Q33+Q38+Q42+Q46+Q50+Q55+Q60+Q64+Q67</f>
        <v>1557533</v>
      </c>
      <c r="R68" s="162"/>
    </row>
    <row r="69" spans="1:18" s="9" customFormat="1">
      <c r="A69" s="7"/>
      <c r="B69" s="8"/>
      <c r="C69" s="8"/>
      <c r="F69" s="10"/>
      <c r="H69" s="8"/>
      <c r="I69" s="8"/>
      <c r="Q69" s="8"/>
      <c r="R69" s="8"/>
    </row>
    <row r="70" spans="1:18" s="9" customFormat="1">
      <c r="A70" s="7"/>
      <c r="B70" s="8"/>
      <c r="C70" s="8"/>
      <c r="F70" s="10"/>
      <c r="H70" s="8"/>
      <c r="I70" s="8"/>
      <c r="Q70" s="8"/>
      <c r="R70" s="8"/>
    </row>
    <row r="71" spans="1:18" s="2" customFormat="1" ht="14.25">
      <c r="A71" s="1"/>
      <c r="B71" s="150" t="s">
        <v>32</v>
      </c>
      <c r="C71" s="150"/>
      <c r="D71" s="150"/>
      <c r="E71" s="150"/>
      <c r="F71" s="150"/>
      <c r="G71" s="150"/>
      <c r="H71" s="150"/>
      <c r="I71" s="150"/>
      <c r="J71" s="150"/>
      <c r="K71" s="150"/>
      <c r="L71" s="150"/>
      <c r="M71" s="150"/>
      <c r="N71" s="150"/>
      <c r="O71" s="150"/>
      <c r="P71" s="14" t="s">
        <v>14</v>
      </c>
      <c r="Q71" s="194">
        <f>Q68</f>
        <v>1557533</v>
      </c>
      <c r="R71" s="194"/>
    </row>
    <row r="72" spans="1:18" s="2" customFormat="1" ht="12.75">
      <c r="A72" s="1"/>
      <c r="B72" s="161" t="s">
        <v>11</v>
      </c>
      <c r="C72" s="120"/>
      <c r="D72" s="120"/>
      <c r="E72" s="120"/>
    </row>
    <row r="73" spans="1:18" s="2" customFormat="1">
      <c r="A73" s="1"/>
      <c r="B73" s="152" t="s">
        <v>33</v>
      </c>
      <c r="C73" s="152"/>
      <c r="D73" s="152"/>
      <c r="E73" s="152"/>
      <c r="F73" s="152"/>
      <c r="G73" s="152"/>
      <c r="H73" s="152"/>
      <c r="I73" s="152"/>
      <c r="J73" s="152"/>
      <c r="K73" s="152"/>
      <c r="L73" s="15"/>
      <c r="M73" s="15"/>
      <c r="N73" s="15"/>
      <c r="O73" s="15"/>
    </row>
    <row r="74" spans="1:18" s="2" customFormat="1" ht="15.75">
      <c r="A74" s="1"/>
      <c r="B74" s="16"/>
      <c r="C74" s="17"/>
      <c r="D74" s="17"/>
      <c r="E74" s="17"/>
      <c r="H74" s="153" t="s">
        <v>34</v>
      </c>
      <c r="I74" s="153"/>
      <c r="J74" s="153"/>
      <c r="K74" s="153"/>
      <c r="L74" s="153"/>
      <c r="M74" s="153"/>
      <c r="N74" s="153"/>
      <c r="O74" s="153"/>
      <c r="P74" s="153"/>
      <c r="Q74" s="153"/>
      <c r="R74" s="153"/>
    </row>
    <row r="75" spans="1:18" s="2" customFormat="1" ht="15.75">
      <c r="A75" s="1"/>
      <c r="B75" s="16"/>
      <c r="C75" s="17"/>
      <c r="D75" s="17"/>
      <c r="E75" s="17"/>
      <c r="H75" s="163" t="s">
        <v>35</v>
      </c>
      <c r="I75" s="163"/>
      <c r="J75" s="163"/>
      <c r="K75" s="163"/>
      <c r="L75" s="163"/>
      <c r="M75" s="163"/>
      <c r="N75" s="163"/>
      <c r="O75" s="163"/>
      <c r="P75" s="163"/>
      <c r="Q75" s="163"/>
      <c r="R75" s="163"/>
    </row>
    <row r="76" spans="1:18" s="2" customFormat="1" ht="12.75">
      <c r="A76" s="1"/>
      <c r="B76" s="16"/>
      <c r="C76" s="17"/>
      <c r="D76" s="17"/>
      <c r="E76" s="17"/>
    </row>
    <row r="77" spans="1:18" s="2" customFormat="1" ht="15.75">
      <c r="A77" s="1"/>
      <c r="B77" s="154" t="s">
        <v>36</v>
      </c>
      <c r="C77" s="154"/>
      <c r="D77" s="154"/>
      <c r="E77" s="154"/>
      <c r="F77" s="154"/>
      <c r="G77" s="154"/>
      <c r="H77" s="154"/>
      <c r="I77" s="18" t="s">
        <v>37</v>
      </c>
      <c r="J77" s="149" t="s">
        <v>38</v>
      </c>
      <c r="K77" s="149"/>
      <c r="L77" s="149"/>
      <c r="M77" s="149"/>
      <c r="N77" s="149"/>
      <c r="O77" s="149"/>
      <c r="P77" s="149"/>
      <c r="Q77" s="149"/>
      <c r="R77" s="149"/>
    </row>
    <row r="78" spans="1:18" s="2" customFormat="1" ht="12.75">
      <c r="A78" s="1"/>
      <c r="B78" s="16"/>
      <c r="C78" s="17"/>
      <c r="D78" s="17"/>
      <c r="E78" s="17"/>
      <c r="J78" s="149" t="s">
        <v>39</v>
      </c>
      <c r="K78" s="149"/>
      <c r="L78" s="149"/>
      <c r="M78" s="149"/>
      <c r="N78" s="149"/>
      <c r="O78" s="149"/>
      <c r="P78" s="149"/>
      <c r="Q78" s="149"/>
      <c r="R78" s="149"/>
    </row>
    <row r="79" spans="1:18" s="2" customFormat="1" ht="12.75">
      <c r="A79" s="1"/>
      <c r="B79" s="16"/>
      <c r="C79" s="17"/>
      <c r="D79" s="17"/>
      <c r="E79" s="17"/>
      <c r="J79" s="1"/>
      <c r="K79" s="1"/>
      <c r="L79" s="1"/>
      <c r="M79" s="1"/>
      <c r="N79" s="1"/>
      <c r="O79" s="1"/>
      <c r="P79" s="1"/>
      <c r="Q79" s="1"/>
      <c r="R79" s="1"/>
    </row>
    <row r="80" spans="1:18" s="2" customFormat="1" ht="12.75">
      <c r="A80" s="1"/>
      <c r="B80" s="16"/>
      <c r="C80" s="17"/>
      <c r="D80" s="17"/>
      <c r="E80" s="17"/>
      <c r="J80" s="1"/>
      <c r="K80" s="1"/>
      <c r="L80" s="1"/>
      <c r="M80" s="1"/>
      <c r="N80" s="1"/>
      <c r="O80" s="1"/>
      <c r="P80" s="1"/>
      <c r="Q80" s="1"/>
      <c r="R80" s="1"/>
    </row>
    <row r="81" spans="1:16" s="2" customFormat="1" ht="12.75">
      <c r="A81" s="1"/>
      <c r="B81" s="120" t="s">
        <v>40</v>
      </c>
      <c r="C81" s="120"/>
      <c r="D81" s="120"/>
      <c r="E81" s="120"/>
    </row>
    <row r="82" spans="1:16" s="2" customFormat="1" ht="12.75">
      <c r="A82" s="1"/>
    </row>
    <row r="83" spans="1:16" s="2" customFormat="1" ht="30" customHeight="1">
      <c r="A83" s="19">
        <v>1</v>
      </c>
      <c r="B83" s="135" t="s">
        <v>41</v>
      </c>
      <c r="C83" s="135"/>
      <c r="D83" s="135"/>
      <c r="E83" s="135"/>
      <c r="F83" s="135"/>
      <c r="G83" s="135"/>
      <c r="H83" s="135"/>
      <c r="I83" s="135"/>
      <c r="J83" s="135"/>
      <c r="K83" s="135"/>
      <c r="L83" s="135"/>
      <c r="M83" s="135"/>
      <c r="N83" s="135"/>
      <c r="O83" s="135"/>
      <c r="P83" s="135"/>
    </row>
    <row r="84" spans="1:16" s="2" customFormat="1" ht="12.75">
      <c r="A84" s="1"/>
    </row>
    <row r="85" spans="1:16" s="2" customFormat="1" ht="30.75" customHeight="1">
      <c r="A85" s="19">
        <v>2</v>
      </c>
      <c r="B85" s="135" t="s">
        <v>42</v>
      </c>
      <c r="C85" s="135"/>
      <c r="D85" s="135"/>
      <c r="E85" s="135"/>
      <c r="F85" s="135"/>
      <c r="G85" s="135"/>
      <c r="H85" s="135"/>
      <c r="I85" s="135"/>
      <c r="J85" s="135"/>
      <c r="K85" s="135"/>
      <c r="L85" s="135"/>
      <c r="M85" s="135"/>
      <c r="N85" s="135"/>
      <c r="O85" s="135"/>
      <c r="P85" s="135"/>
    </row>
    <row r="86" spans="1:16" s="2" customFormat="1" ht="12.75">
      <c r="A86" s="1"/>
    </row>
    <row r="87" spans="1:16" s="2" customFormat="1">
      <c r="A87" s="19">
        <v>3</v>
      </c>
      <c r="B87" s="135" t="s">
        <v>43</v>
      </c>
      <c r="C87" s="135"/>
      <c r="D87" s="135"/>
      <c r="E87" s="135"/>
      <c r="F87" s="135"/>
      <c r="G87" s="135"/>
      <c r="H87" s="135"/>
      <c r="I87" s="135"/>
      <c r="J87" s="135"/>
      <c r="K87" s="135"/>
      <c r="L87" s="135"/>
      <c r="M87" s="135"/>
      <c r="N87" s="135"/>
      <c r="O87" s="135"/>
      <c r="P87" s="135"/>
    </row>
    <row r="88" spans="1:16" s="2" customFormat="1" ht="12.75">
      <c r="A88" s="1"/>
    </row>
    <row r="89" spans="1:16" s="2" customFormat="1">
      <c r="A89" s="19">
        <v>4</v>
      </c>
      <c r="B89" s="135" t="s">
        <v>44</v>
      </c>
      <c r="C89" s="135"/>
      <c r="D89" s="135"/>
      <c r="E89" s="135"/>
      <c r="F89" s="135"/>
      <c r="G89" s="135"/>
      <c r="H89" s="135"/>
      <c r="I89" s="135"/>
      <c r="J89" s="135"/>
      <c r="K89" s="135"/>
      <c r="L89" s="135"/>
      <c r="M89" s="135"/>
      <c r="N89" s="135"/>
      <c r="O89" s="135"/>
      <c r="P89" s="135"/>
    </row>
    <row r="90" spans="1:16" s="2" customFormat="1" ht="12.75">
      <c r="A90" s="1"/>
    </row>
    <row r="91" spans="1:16" s="2" customFormat="1">
      <c r="A91" s="19">
        <v>5</v>
      </c>
      <c r="B91" s="135" t="s">
        <v>45</v>
      </c>
      <c r="C91" s="135"/>
      <c r="D91" s="135"/>
      <c r="E91" s="135"/>
      <c r="F91" s="135"/>
      <c r="G91" s="135"/>
      <c r="H91" s="135"/>
      <c r="I91" s="135"/>
      <c r="J91" s="135"/>
      <c r="K91" s="135"/>
      <c r="L91" s="135"/>
      <c r="M91" s="135"/>
      <c r="N91" s="135"/>
      <c r="O91" s="135"/>
      <c r="P91" s="135"/>
    </row>
    <row r="92" spans="1:16" s="2" customFormat="1" ht="12.75">
      <c r="A92" s="1"/>
    </row>
    <row r="93" spans="1:16" s="2" customFormat="1" ht="32.25" customHeight="1">
      <c r="A93" s="19">
        <v>6</v>
      </c>
      <c r="B93" s="135" t="s">
        <v>46</v>
      </c>
      <c r="C93" s="135"/>
      <c r="D93" s="135"/>
      <c r="E93" s="135"/>
      <c r="F93" s="135"/>
      <c r="G93" s="135"/>
      <c r="H93" s="135"/>
      <c r="I93" s="135"/>
      <c r="J93" s="135"/>
      <c r="K93" s="135"/>
      <c r="L93" s="135"/>
      <c r="M93" s="135"/>
      <c r="N93" s="135"/>
      <c r="O93" s="135"/>
      <c r="P93" s="135"/>
    </row>
    <row r="94" spans="1:16" s="2" customFormat="1" ht="12.75">
      <c r="A94" s="1"/>
    </row>
    <row r="95" spans="1:16" s="2" customFormat="1" ht="33" customHeight="1">
      <c r="A95" s="19">
        <v>7</v>
      </c>
      <c r="B95" s="135" t="s">
        <v>47</v>
      </c>
      <c r="C95" s="135"/>
      <c r="D95" s="135"/>
      <c r="E95" s="135"/>
      <c r="F95" s="135"/>
      <c r="G95" s="135"/>
      <c r="H95" s="135"/>
      <c r="I95" s="135"/>
      <c r="J95" s="135"/>
      <c r="K95" s="135"/>
      <c r="L95" s="135"/>
      <c r="M95" s="135"/>
      <c r="N95" s="135"/>
      <c r="O95" s="135"/>
      <c r="P95" s="135"/>
    </row>
    <row r="96" spans="1:16" s="2" customFormat="1" ht="12.75">
      <c r="A96" s="1"/>
    </row>
    <row r="97" spans="1:16" s="2" customFormat="1" ht="35.25" customHeight="1">
      <c r="A97" s="19">
        <v>8</v>
      </c>
      <c r="B97" s="135" t="s">
        <v>48</v>
      </c>
      <c r="C97" s="135"/>
      <c r="D97" s="135"/>
      <c r="E97" s="135"/>
      <c r="F97" s="135"/>
      <c r="G97" s="135"/>
      <c r="H97" s="135"/>
      <c r="I97" s="135"/>
      <c r="J97" s="135"/>
      <c r="K97" s="135"/>
      <c r="L97" s="135"/>
      <c r="M97" s="135"/>
      <c r="N97" s="135"/>
      <c r="O97" s="135"/>
      <c r="P97" s="135"/>
    </row>
    <row r="98" spans="1:16" s="2" customFormat="1">
      <c r="A98" s="19"/>
      <c r="B98" s="15"/>
      <c r="C98" s="15"/>
      <c r="D98" s="15"/>
      <c r="E98" s="15"/>
      <c r="F98" s="15"/>
      <c r="G98" s="15"/>
      <c r="H98" s="15"/>
      <c r="I98" s="15"/>
      <c r="J98" s="15"/>
      <c r="K98" s="15"/>
      <c r="L98" s="15"/>
      <c r="M98" s="15"/>
      <c r="N98" s="15"/>
      <c r="O98" s="15"/>
      <c r="P98" s="15"/>
    </row>
    <row r="99" spans="1:16" s="2" customFormat="1" ht="12.75">
      <c r="A99" s="1"/>
    </row>
    <row r="100" spans="1:16" s="2" customFormat="1" ht="12.75">
      <c r="A100" s="1"/>
      <c r="J100" s="149" t="s">
        <v>11</v>
      </c>
      <c r="K100" s="149"/>
      <c r="L100" s="149"/>
      <c r="M100" s="149"/>
      <c r="N100" s="149"/>
      <c r="O100" s="149"/>
      <c r="P100" s="149"/>
    </row>
    <row r="101" spans="1:16" s="2" customFormat="1" ht="12.75">
      <c r="A101" s="1"/>
      <c r="C101" s="157" t="s">
        <v>49</v>
      </c>
      <c r="D101" s="157"/>
      <c r="E101" s="157"/>
      <c r="F101" s="157"/>
      <c r="J101" s="155" t="s">
        <v>50</v>
      </c>
      <c r="K101" s="155"/>
      <c r="L101" s="155"/>
      <c r="M101" s="155"/>
      <c r="N101" s="155"/>
      <c r="O101" s="155"/>
      <c r="P101" s="155"/>
    </row>
    <row r="102" spans="1:16" s="2" customFormat="1" ht="12.75">
      <c r="A102" s="1"/>
      <c r="J102" s="155" t="s">
        <v>51</v>
      </c>
      <c r="K102" s="155"/>
      <c r="L102" s="155"/>
      <c r="M102" s="155"/>
      <c r="N102" s="155"/>
      <c r="O102" s="155"/>
      <c r="P102" s="155"/>
    </row>
    <row r="103" spans="1:16" s="2" customFormat="1" ht="12.75">
      <c r="A103" s="1"/>
      <c r="J103" s="156" t="s">
        <v>52</v>
      </c>
      <c r="K103" s="156"/>
      <c r="L103" s="156"/>
      <c r="M103" s="156"/>
      <c r="N103" s="156"/>
      <c r="O103" s="156"/>
      <c r="P103" s="156"/>
    </row>
    <row r="104" spans="1:16" s="2" customFormat="1" ht="12.75">
      <c r="A104" s="1"/>
    </row>
    <row r="105" spans="1:16" s="2" customFormat="1" ht="12.75">
      <c r="A105" s="1"/>
    </row>
    <row r="106" spans="1:16" s="2" customFormat="1" ht="12.75">
      <c r="A106" s="1"/>
    </row>
    <row r="107" spans="1:16" s="2" customFormat="1" ht="12.75">
      <c r="A107" s="1"/>
    </row>
  </sheetData>
  <mergeCells count="118">
    <mergeCell ref="J103:P103"/>
    <mergeCell ref="B95:P95"/>
    <mergeCell ref="B97:P97"/>
    <mergeCell ref="J100:P100"/>
    <mergeCell ref="C101:F101"/>
    <mergeCell ref="J101:P101"/>
    <mergeCell ref="J102:P102"/>
    <mergeCell ref="B83:P83"/>
    <mergeCell ref="B85:P85"/>
    <mergeCell ref="B87:P87"/>
    <mergeCell ref="B89:P89"/>
    <mergeCell ref="B91:P91"/>
    <mergeCell ref="B93:P93"/>
    <mergeCell ref="H74:R74"/>
    <mergeCell ref="H75:R75"/>
    <mergeCell ref="B77:H77"/>
    <mergeCell ref="J77:R77"/>
    <mergeCell ref="J78:R78"/>
    <mergeCell ref="B81:E81"/>
    <mergeCell ref="M68:N68"/>
    <mergeCell ref="Q68:R68"/>
    <mergeCell ref="B71:O71"/>
    <mergeCell ref="Q71:R71"/>
    <mergeCell ref="B72:E72"/>
    <mergeCell ref="B73:K73"/>
    <mergeCell ref="B64:C64"/>
    <mergeCell ref="H64:I64"/>
    <mergeCell ref="Q64:R64"/>
    <mergeCell ref="B66:E66"/>
    <mergeCell ref="F66:I66"/>
    <mergeCell ref="B67:C67"/>
    <mergeCell ref="H67:I67"/>
    <mergeCell ref="Q67:R67"/>
    <mergeCell ref="B60:C60"/>
    <mergeCell ref="H60:I60"/>
    <mergeCell ref="Q60:R60"/>
    <mergeCell ref="B63:E63"/>
    <mergeCell ref="F63:I63"/>
    <mergeCell ref="B62:Q62"/>
    <mergeCell ref="L64:M64"/>
    <mergeCell ref="L67:M67"/>
    <mergeCell ref="B55:C55"/>
    <mergeCell ref="H55:I55"/>
    <mergeCell ref="Q55:R55"/>
    <mergeCell ref="B58:P58"/>
    <mergeCell ref="B59:E59"/>
    <mergeCell ref="F59:I59"/>
    <mergeCell ref="B50:C50"/>
    <mergeCell ref="H50:I50"/>
    <mergeCell ref="Q50:R50"/>
    <mergeCell ref="B53:P53"/>
    <mergeCell ref="B54:E54"/>
    <mergeCell ref="F54:I54"/>
    <mergeCell ref="B46:C46"/>
    <mergeCell ref="H46:I46"/>
    <mergeCell ref="Q46:R46"/>
    <mergeCell ref="B48:P48"/>
    <mergeCell ref="B49:E49"/>
    <mergeCell ref="F49:I49"/>
    <mergeCell ref="B38:C38"/>
    <mergeCell ref="H38:I38"/>
    <mergeCell ref="Q38:R38"/>
    <mergeCell ref="B40:P40"/>
    <mergeCell ref="B42:C42"/>
    <mergeCell ref="H42:I42"/>
    <mergeCell ref="Q42:R42"/>
    <mergeCell ref="B41:E41"/>
    <mergeCell ref="B44:Q44"/>
    <mergeCell ref="B33:C33"/>
    <mergeCell ref="H33:I33"/>
    <mergeCell ref="Q33:R33"/>
    <mergeCell ref="B35:P35"/>
    <mergeCell ref="B36:E36"/>
    <mergeCell ref="F36:I36"/>
    <mergeCell ref="B29:C29"/>
    <mergeCell ref="H29:I29"/>
    <mergeCell ref="Q29:R29"/>
    <mergeCell ref="B31:P31"/>
    <mergeCell ref="B32:E32"/>
    <mergeCell ref="F32:I32"/>
    <mergeCell ref="B25:E25"/>
    <mergeCell ref="F25:I25"/>
    <mergeCell ref="B26:C26"/>
    <mergeCell ref="H26:I26"/>
    <mergeCell ref="Q26:R26"/>
    <mergeCell ref="B28:E28"/>
    <mergeCell ref="F28:I28"/>
    <mergeCell ref="B20:E20"/>
    <mergeCell ref="F20:I20"/>
    <mergeCell ref="B22:C22"/>
    <mergeCell ref="H22:I22"/>
    <mergeCell ref="Q22:R22"/>
    <mergeCell ref="B24:Q24"/>
    <mergeCell ref="Q13:R13"/>
    <mergeCell ref="B16:E16"/>
    <mergeCell ref="F16:I16"/>
    <mergeCell ref="B18:C18"/>
    <mergeCell ref="H18:I18"/>
    <mergeCell ref="Q18:R18"/>
    <mergeCell ref="B8:H8"/>
    <mergeCell ref="B10:P10"/>
    <mergeCell ref="B11:C11"/>
    <mergeCell ref="F11:I11"/>
    <mergeCell ref="B13:C13"/>
    <mergeCell ref="H13:I13"/>
    <mergeCell ref="B15:Q15"/>
    <mergeCell ref="A6:B6"/>
    <mergeCell ref="C6:E6"/>
    <mergeCell ref="F6:I6"/>
    <mergeCell ref="J6:L6"/>
    <mergeCell ref="M6:O6"/>
    <mergeCell ref="P6:R6"/>
    <mergeCell ref="B1:R1"/>
    <mergeCell ref="B2:R2"/>
    <mergeCell ref="B3:R3"/>
    <mergeCell ref="G4:L4"/>
    <mergeCell ref="A5:D5"/>
    <mergeCell ref="E5:R5"/>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R107"/>
  <sheetViews>
    <sheetView topLeftCell="A22" workbookViewId="0">
      <selection activeCell="A52" sqref="A52"/>
    </sheetView>
  </sheetViews>
  <sheetFormatPr defaultRowHeight="15"/>
  <cols>
    <col min="1" max="1" width="4.5703125" customWidth="1"/>
    <col min="2" max="2" width="4" customWidth="1"/>
    <col min="3" max="3" width="5.140625" customWidth="1"/>
    <col min="4" max="4" width="5.42578125" customWidth="1"/>
    <col min="5" max="6" width="4.5703125" customWidth="1"/>
    <col min="7" max="7" width="4.140625" customWidth="1"/>
    <col min="8" max="9" width="4.42578125" customWidth="1"/>
    <col min="10" max="10" width="4" customWidth="1"/>
    <col min="11" max="11" width="4.28515625" customWidth="1"/>
    <col min="12" max="12" width="4.140625" customWidth="1"/>
    <col min="13" max="13" width="5.7109375" customWidth="1"/>
    <col min="14" max="14" width="4.85546875" customWidth="1"/>
    <col min="15" max="15" width="6.5703125" customWidth="1"/>
    <col min="16" max="16" width="4.28515625" customWidth="1"/>
    <col min="17" max="17" width="1.7109375" customWidth="1"/>
    <col min="18" max="18" width="13.42578125" customWidth="1"/>
    <col min="19" max="19" width="4.140625" customWidth="1"/>
    <col min="20" max="21" width="4.28515625" customWidth="1"/>
    <col min="22" max="22" width="4.42578125" customWidth="1"/>
    <col min="23" max="23" width="4.85546875" customWidth="1"/>
  </cols>
  <sheetData>
    <row r="1" spans="1:18" ht="15.75">
      <c r="A1" s="110"/>
      <c r="B1" s="117" t="s">
        <v>0</v>
      </c>
      <c r="C1" s="117"/>
      <c r="D1" s="117"/>
      <c r="E1" s="117"/>
      <c r="F1" s="117"/>
      <c r="G1" s="117"/>
      <c r="H1" s="117"/>
      <c r="I1" s="117"/>
      <c r="J1" s="117"/>
      <c r="K1" s="117"/>
      <c r="L1" s="117"/>
      <c r="M1" s="117"/>
      <c r="N1" s="117"/>
      <c r="O1" s="117"/>
      <c r="P1" s="117"/>
      <c r="Q1" s="117"/>
      <c r="R1" s="117"/>
    </row>
    <row r="2" spans="1:18" ht="15.75">
      <c r="A2" s="110"/>
      <c r="B2" s="117" t="s">
        <v>1</v>
      </c>
      <c r="C2" s="117"/>
      <c r="D2" s="117"/>
      <c r="E2" s="117"/>
      <c r="F2" s="117"/>
      <c r="G2" s="117"/>
      <c r="H2" s="117"/>
      <c r="I2" s="117"/>
      <c r="J2" s="117"/>
      <c r="K2" s="117"/>
      <c r="L2" s="117"/>
      <c r="M2" s="117"/>
      <c r="N2" s="117"/>
      <c r="O2" s="117"/>
      <c r="P2" s="117"/>
      <c r="Q2" s="117"/>
      <c r="R2" s="117"/>
    </row>
    <row r="3" spans="1:18" ht="15.75">
      <c r="A3" s="110"/>
      <c r="B3" s="117" t="s">
        <v>2</v>
      </c>
      <c r="C3" s="117"/>
      <c r="D3" s="117"/>
      <c r="E3" s="117"/>
      <c r="F3" s="117"/>
      <c r="G3" s="117"/>
      <c r="H3" s="117"/>
      <c r="I3" s="117"/>
      <c r="J3" s="117"/>
      <c r="K3" s="117"/>
      <c r="L3" s="117"/>
      <c r="M3" s="117"/>
      <c r="N3" s="117"/>
      <c r="O3" s="117"/>
      <c r="P3" s="117"/>
      <c r="Q3" s="117"/>
      <c r="R3" s="117"/>
    </row>
    <row r="4" spans="1:18" ht="15.75">
      <c r="A4" s="110"/>
      <c r="B4" s="2"/>
      <c r="C4" s="2"/>
      <c r="D4" s="2"/>
      <c r="E4" s="2"/>
      <c r="F4" s="2"/>
      <c r="G4" s="118"/>
      <c r="H4" s="119"/>
      <c r="I4" s="119"/>
      <c r="J4" s="119"/>
      <c r="K4" s="119"/>
      <c r="L4" s="119"/>
      <c r="M4" s="2"/>
      <c r="N4" s="2"/>
      <c r="O4" s="2"/>
      <c r="P4" s="2"/>
      <c r="Q4" s="2"/>
      <c r="R4" s="2"/>
    </row>
    <row r="5" spans="1:18" ht="51" customHeight="1">
      <c r="A5" s="120" t="s">
        <v>3</v>
      </c>
      <c r="B5" s="120"/>
      <c r="C5" s="120"/>
      <c r="D5" s="120"/>
      <c r="E5" s="121" t="s">
        <v>245</v>
      </c>
      <c r="F5" s="158"/>
      <c r="G5" s="158"/>
      <c r="H5" s="158"/>
      <c r="I5" s="158"/>
      <c r="J5" s="158"/>
      <c r="K5" s="158"/>
      <c r="L5" s="158"/>
      <c r="M5" s="158"/>
      <c r="N5" s="158"/>
      <c r="O5" s="158"/>
      <c r="P5" s="158"/>
      <c r="Q5" s="158"/>
      <c r="R5" s="158"/>
    </row>
    <row r="6" spans="1:18" ht="15.75">
      <c r="A6" s="114" t="s">
        <v>4</v>
      </c>
      <c r="B6" s="114"/>
      <c r="C6" s="114" t="s">
        <v>5</v>
      </c>
      <c r="D6" s="115"/>
      <c r="E6" s="115"/>
      <c r="F6" s="116" t="s">
        <v>6</v>
      </c>
      <c r="G6" s="116"/>
      <c r="H6" s="116"/>
      <c r="I6" s="116"/>
      <c r="J6" s="116" t="s">
        <v>7</v>
      </c>
      <c r="K6" s="116"/>
      <c r="L6" s="116"/>
      <c r="M6" s="116" t="s">
        <v>8</v>
      </c>
      <c r="N6" s="116"/>
      <c r="O6" s="116"/>
      <c r="P6" s="116" t="s">
        <v>9</v>
      </c>
      <c r="Q6" s="116"/>
      <c r="R6" s="116"/>
    </row>
    <row r="7" spans="1:18" ht="7.5" customHeight="1">
      <c r="A7" s="113"/>
      <c r="B7" s="4"/>
      <c r="C7" s="4"/>
      <c r="D7" s="4"/>
      <c r="E7" s="4"/>
      <c r="F7" s="4"/>
      <c r="G7" s="4"/>
      <c r="H7" s="4"/>
      <c r="I7" s="4"/>
      <c r="J7" s="4"/>
      <c r="K7" s="4"/>
      <c r="L7" s="4"/>
      <c r="M7" s="4"/>
      <c r="N7" s="4"/>
      <c r="O7" s="4"/>
      <c r="P7" s="4"/>
      <c r="Q7" s="4"/>
      <c r="R7" s="4"/>
    </row>
    <row r="8" spans="1:18" ht="15.75">
      <c r="A8" s="5"/>
      <c r="B8" s="120" t="s">
        <v>228</v>
      </c>
      <c r="C8" s="134"/>
      <c r="D8" s="134"/>
      <c r="E8" s="134"/>
      <c r="F8" s="134"/>
      <c r="G8" s="134"/>
      <c r="H8" s="134"/>
      <c r="I8" s="134"/>
      <c r="J8" s="56"/>
      <c r="K8" s="6"/>
      <c r="L8" s="6"/>
      <c r="M8" s="6"/>
      <c r="N8" s="6"/>
      <c r="O8" s="6"/>
      <c r="P8" s="6"/>
      <c r="Q8" s="6"/>
      <c r="R8" s="57"/>
    </row>
    <row r="9" spans="1:18" ht="48.75" customHeight="1">
      <c r="A9" s="108">
        <v>1</v>
      </c>
      <c r="B9" s="135" t="s">
        <v>134</v>
      </c>
      <c r="C9" s="135"/>
      <c r="D9" s="135"/>
      <c r="E9" s="135"/>
      <c r="F9" s="135"/>
      <c r="G9" s="135"/>
      <c r="H9" s="135"/>
      <c r="I9" s="135"/>
      <c r="J9" s="135"/>
      <c r="K9" s="135"/>
      <c r="L9" s="135"/>
      <c r="M9" s="135"/>
      <c r="N9" s="135"/>
      <c r="O9" s="135"/>
      <c r="P9" s="135"/>
      <c r="Q9" s="4"/>
      <c r="R9" s="4"/>
    </row>
    <row r="10" spans="1:18" ht="6" customHeight="1">
      <c r="A10" s="113"/>
      <c r="B10" s="137" t="s">
        <v>11</v>
      </c>
      <c r="C10" s="137"/>
      <c r="D10" s="4"/>
      <c r="E10" s="4"/>
      <c r="F10" s="4"/>
      <c r="G10" s="4"/>
      <c r="H10" s="4"/>
      <c r="I10" s="4"/>
      <c r="J10" s="4"/>
      <c r="K10" s="4"/>
      <c r="L10" s="4"/>
      <c r="M10" s="4"/>
      <c r="N10" s="4"/>
      <c r="O10" s="4"/>
      <c r="P10" s="4"/>
      <c r="Q10" s="4"/>
      <c r="R10" s="4"/>
    </row>
    <row r="11" spans="1:18">
      <c r="A11" s="112"/>
      <c r="B11" s="125">
        <v>502.15</v>
      </c>
      <c r="C11" s="125"/>
      <c r="D11" s="9" t="s">
        <v>57</v>
      </c>
      <c r="E11" s="9"/>
      <c r="F11" s="10" t="s">
        <v>13</v>
      </c>
      <c r="G11" s="9" t="s">
        <v>14</v>
      </c>
      <c r="H11" s="135">
        <v>3176.25</v>
      </c>
      <c r="I11" s="135"/>
      <c r="J11" s="9"/>
      <c r="K11" s="9"/>
      <c r="L11" s="9" t="s">
        <v>72</v>
      </c>
      <c r="M11" s="9"/>
      <c r="N11" s="9"/>
      <c r="O11" s="9"/>
      <c r="P11" s="9" t="s">
        <v>14</v>
      </c>
      <c r="Q11" s="125">
        <f>ROUND(B11*H11/1000,0)</f>
        <v>1595</v>
      </c>
      <c r="R11" s="125"/>
    </row>
    <row r="12" spans="1:18" ht="37.5" customHeight="1">
      <c r="A12" s="108">
        <v>2</v>
      </c>
      <c r="B12" s="135" t="s">
        <v>160</v>
      </c>
      <c r="C12" s="135"/>
      <c r="D12" s="135"/>
      <c r="E12" s="135"/>
      <c r="F12" s="135"/>
      <c r="G12" s="135"/>
      <c r="H12" s="135"/>
      <c r="I12" s="135"/>
      <c r="J12" s="135"/>
      <c r="K12" s="135"/>
      <c r="L12" s="135"/>
      <c r="M12" s="135"/>
      <c r="N12" s="135"/>
      <c r="O12" s="135"/>
      <c r="P12" s="135"/>
      <c r="Q12" s="4"/>
      <c r="R12" s="4"/>
    </row>
    <row r="13" spans="1:18">
      <c r="A13" s="113"/>
      <c r="B13" s="136" t="s">
        <v>74</v>
      </c>
      <c r="C13" s="136"/>
      <c r="D13" s="4"/>
      <c r="E13" s="4"/>
      <c r="F13" s="4"/>
      <c r="G13" s="4"/>
      <c r="H13" s="4"/>
      <c r="I13" s="4"/>
      <c r="J13" s="4"/>
      <c r="K13" s="4"/>
      <c r="L13" s="4"/>
      <c r="M13" s="4"/>
      <c r="N13" s="4"/>
      <c r="O13" s="4"/>
      <c r="P13" s="4"/>
      <c r="Q13" s="4"/>
      <c r="R13" s="4"/>
    </row>
    <row r="14" spans="1:18" ht="5.25" customHeight="1">
      <c r="A14" s="113"/>
      <c r="B14" s="4"/>
      <c r="C14" s="4"/>
      <c r="D14" s="4"/>
      <c r="E14" s="4"/>
      <c r="F14" s="4"/>
      <c r="G14" s="4"/>
      <c r="H14" s="4"/>
      <c r="I14" s="4"/>
      <c r="J14" s="4"/>
      <c r="K14" s="4"/>
      <c r="L14" s="4"/>
      <c r="M14" s="4"/>
      <c r="N14" s="4"/>
      <c r="O14" s="4"/>
      <c r="P14" s="4"/>
      <c r="Q14" s="4"/>
      <c r="R14" s="4"/>
    </row>
    <row r="15" spans="1:18">
      <c r="A15" s="112"/>
      <c r="B15" s="125">
        <v>151.25</v>
      </c>
      <c r="C15" s="125"/>
      <c r="D15" s="9" t="s">
        <v>57</v>
      </c>
      <c r="E15" s="9"/>
      <c r="F15" s="10" t="s">
        <v>13</v>
      </c>
      <c r="G15" s="9" t="s">
        <v>14</v>
      </c>
      <c r="H15" s="125">
        <v>11288.75</v>
      </c>
      <c r="I15" s="125"/>
      <c r="J15" s="9"/>
      <c r="K15" s="9"/>
      <c r="L15" s="9" t="s">
        <v>58</v>
      </c>
      <c r="M15" s="9"/>
      <c r="N15" s="9"/>
      <c r="O15" s="9"/>
      <c r="P15" s="9" t="s">
        <v>14</v>
      </c>
      <c r="Q15" s="125">
        <f>ROUND(B15*H15/100,0)</f>
        <v>17074</v>
      </c>
      <c r="R15" s="125"/>
    </row>
    <row r="16" spans="1:18">
      <c r="A16" s="112"/>
      <c r="B16" s="106"/>
      <c r="C16" s="106"/>
      <c r="D16" s="9"/>
      <c r="E16" s="9"/>
      <c r="F16" s="10"/>
      <c r="G16" s="9"/>
      <c r="H16" s="107"/>
      <c r="I16" s="107"/>
      <c r="J16" s="9"/>
      <c r="K16" s="9"/>
      <c r="L16" s="9"/>
      <c r="M16" s="9"/>
      <c r="N16" s="9"/>
      <c r="O16" s="9"/>
      <c r="P16" s="9"/>
      <c r="Q16" s="106"/>
      <c r="R16" s="106"/>
    </row>
    <row r="17" spans="1:18" ht="33" customHeight="1">
      <c r="A17" s="108">
        <v>3</v>
      </c>
      <c r="B17" s="123" t="s">
        <v>161</v>
      </c>
      <c r="C17" s="123"/>
      <c r="D17" s="123"/>
      <c r="E17" s="123"/>
      <c r="F17" s="123"/>
      <c r="G17" s="123"/>
      <c r="H17" s="123"/>
      <c r="I17" s="123"/>
      <c r="J17" s="123"/>
      <c r="K17" s="123"/>
      <c r="L17" s="123"/>
      <c r="M17" s="123"/>
      <c r="N17" s="123"/>
      <c r="O17" s="123"/>
      <c r="P17" s="123"/>
      <c r="Q17" s="4"/>
      <c r="R17" s="4"/>
    </row>
    <row r="18" spans="1:18" ht="6.75" customHeight="1">
      <c r="A18" s="113"/>
      <c r="B18" s="4"/>
      <c r="C18" s="4"/>
      <c r="D18" s="4"/>
      <c r="E18" s="4"/>
      <c r="F18" s="4"/>
      <c r="G18" s="4"/>
      <c r="H18" s="4"/>
      <c r="I18" s="4"/>
      <c r="J18" s="4"/>
      <c r="K18" s="4"/>
      <c r="L18" s="4"/>
      <c r="M18" s="4"/>
      <c r="N18" s="4"/>
      <c r="O18" s="4"/>
      <c r="P18" s="4"/>
      <c r="Q18" s="4"/>
      <c r="R18" s="4"/>
    </row>
    <row r="19" spans="1:18">
      <c r="A19" s="112"/>
      <c r="B19" s="146">
        <v>405</v>
      </c>
      <c r="C19" s="146"/>
      <c r="D19" s="9" t="s">
        <v>57</v>
      </c>
      <c r="E19" s="9"/>
      <c r="F19" s="10" t="s">
        <v>13</v>
      </c>
      <c r="G19" s="9" t="s">
        <v>14</v>
      </c>
      <c r="H19" s="125">
        <v>11948.36</v>
      </c>
      <c r="I19" s="125"/>
      <c r="J19" s="9"/>
      <c r="K19" s="9"/>
      <c r="L19" s="9" t="s">
        <v>58</v>
      </c>
      <c r="M19" s="9"/>
      <c r="N19" s="9"/>
      <c r="O19" s="9"/>
      <c r="P19" s="9" t="s">
        <v>14</v>
      </c>
      <c r="Q19" s="125">
        <f>ROUND(B19*H19/100,0)</f>
        <v>48391</v>
      </c>
      <c r="R19" s="125"/>
    </row>
    <row r="20" spans="1:18">
      <c r="A20" s="112"/>
      <c r="B20" s="106"/>
      <c r="C20" s="106"/>
      <c r="D20" s="9"/>
      <c r="E20" s="9"/>
      <c r="F20" s="10"/>
      <c r="G20" s="9"/>
      <c r="H20" s="107"/>
      <c r="I20" s="107"/>
      <c r="J20" s="9"/>
      <c r="K20" s="9"/>
      <c r="L20" s="9"/>
      <c r="M20" s="9"/>
      <c r="N20" s="9"/>
      <c r="O20" s="9"/>
      <c r="P20" s="9"/>
      <c r="Q20" s="106"/>
      <c r="R20" s="106"/>
    </row>
    <row r="21" spans="1:18" ht="60.75" customHeight="1">
      <c r="A21" s="108">
        <v>4</v>
      </c>
      <c r="B21" s="123" t="s">
        <v>162</v>
      </c>
      <c r="C21" s="123"/>
      <c r="D21" s="123"/>
      <c r="E21" s="123"/>
      <c r="F21" s="123"/>
      <c r="G21" s="123"/>
      <c r="H21" s="123"/>
      <c r="I21" s="123"/>
      <c r="J21" s="123"/>
      <c r="K21" s="123"/>
      <c r="L21" s="123"/>
      <c r="M21" s="123"/>
      <c r="N21" s="123"/>
      <c r="O21" s="123"/>
      <c r="P21" s="123"/>
      <c r="Q21" s="4"/>
      <c r="R21" s="4"/>
    </row>
    <row r="22" spans="1:18" ht="7.5" customHeight="1">
      <c r="A22" s="113"/>
      <c r="B22" s="137" t="s">
        <v>11</v>
      </c>
      <c r="C22" s="137"/>
      <c r="D22" s="4"/>
      <c r="E22" s="4"/>
      <c r="F22" s="4"/>
      <c r="G22" s="4"/>
      <c r="H22" s="4"/>
      <c r="I22" s="4"/>
      <c r="J22" s="4"/>
      <c r="K22" s="4"/>
      <c r="L22" s="4"/>
      <c r="M22" s="4"/>
      <c r="N22" s="4"/>
      <c r="O22" s="4"/>
      <c r="P22" s="4"/>
      <c r="Q22" s="4"/>
      <c r="R22" s="4"/>
    </row>
    <row r="23" spans="1:18">
      <c r="A23" s="113"/>
      <c r="B23" s="159" t="s">
        <v>75</v>
      </c>
      <c r="C23" s="159"/>
      <c r="D23" s="4"/>
      <c r="E23" s="4"/>
      <c r="F23" s="4"/>
      <c r="G23" s="4"/>
      <c r="H23" s="4"/>
      <c r="I23" s="4"/>
      <c r="J23" s="4"/>
      <c r="K23" s="4"/>
      <c r="L23" s="4"/>
      <c r="M23" s="4"/>
      <c r="N23" s="4"/>
      <c r="O23" s="4"/>
      <c r="P23" s="4"/>
      <c r="Q23" s="4"/>
      <c r="R23" s="4"/>
    </row>
    <row r="24" spans="1:18">
      <c r="A24" s="112"/>
      <c r="B24" s="146">
        <v>250</v>
      </c>
      <c r="C24" s="146"/>
      <c r="D24" s="9" t="s">
        <v>17</v>
      </c>
      <c r="E24" s="9"/>
      <c r="F24" s="10" t="s">
        <v>13</v>
      </c>
      <c r="G24" s="9" t="s">
        <v>14</v>
      </c>
      <c r="H24" s="125">
        <v>94</v>
      </c>
      <c r="I24" s="125"/>
      <c r="J24" s="9"/>
      <c r="K24" s="9"/>
      <c r="L24" s="9" t="s">
        <v>61</v>
      </c>
      <c r="M24" s="9"/>
      <c r="N24" s="9"/>
      <c r="O24" s="9"/>
      <c r="P24" s="9" t="s">
        <v>14</v>
      </c>
      <c r="Q24" s="125">
        <f>ROUND(B24*H24,0)</f>
        <v>23500</v>
      </c>
      <c r="R24" s="125"/>
    </row>
    <row r="25" spans="1:18">
      <c r="A25" s="112"/>
      <c r="B25" s="106"/>
      <c r="C25" s="106"/>
      <c r="D25" s="9"/>
      <c r="E25" s="9"/>
      <c r="F25" s="10"/>
      <c r="G25" s="9"/>
      <c r="H25" s="107"/>
      <c r="I25" s="107"/>
      <c r="J25" s="9"/>
      <c r="K25" s="9"/>
      <c r="L25" s="9"/>
      <c r="M25" s="9"/>
      <c r="N25" s="9"/>
      <c r="O25" s="9"/>
      <c r="P25" s="9"/>
      <c r="Q25" s="106"/>
      <c r="R25" s="106"/>
    </row>
    <row r="26" spans="1:18">
      <c r="A26" s="108">
        <v>5</v>
      </c>
      <c r="B26" s="123" t="s">
        <v>120</v>
      </c>
      <c r="C26" s="123"/>
      <c r="D26" s="123"/>
      <c r="E26" s="123"/>
      <c r="F26" s="123"/>
      <c r="G26" s="123"/>
      <c r="H26" s="123"/>
      <c r="I26" s="123"/>
      <c r="J26" s="123"/>
      <c r="K26" s="123"/>
      <c r="L26" s="123"/>
      <c r="M26" s="123"/>
      <c r="N26" s="123"/>
      <c r="O26" s="123"/>
      <c r="P26" s="123"/>
      <c r="Q26" s="4"/>
      <c r="R26" s="4"/>
    </row>
    <row r="27" spans="1:18" ht="8.25" customHeight="1">
      <c r="A27" s="113"/>
      <c r="B27" s="4"/>
      <c r="C27" s="4"/>
      <c r="D27" s="4"/>
      <c r="E27" s="4"/>
      <c r="F27" s="4"/>
      <c r="G27" s="4"/>
      <c r="H27" s="4"/>
      <c r="I27" s="4"/>
      <c r="J27" s="4"/>
      <c r="K27" s="4"/>
      <c r="L27" s="4"/>
      <c r="M27" s="4"/>
      <c r="N27" s="4"/>
      <c r="O27" s="4"/>
      <c r="P27" s="4"/>
      <c r="Q27" s="4"/>
      <c r="R27" s="4"/>
    </row>
    <row r="28" spans="1:18">
      <c r="A28" s="112"/>
      <c r="B28" s="146">
        <v>750</v>
      </c>
      <c r="C28" s="146"/>
      <c r="D28" s="9" t="s">
        <v>77</v>
      </c>
      <c r="E28" s="9"/>
      <c r="F28" s="10" t="s">
        <v>13</v>
      </c>
      <c r="G28" s="9" t="s">
        <v>14</v>
      </c>
      <c r="H28" s="125">
        <v>2283.9299999999998</v>
      </c>
      <c r="I28" s="125"/>
      <c r="J28" s="9"/>
      <c r="K28" s="9"/>
      <c r="L28" s="9" t="s">
        <v>78</v>
      </c>
      <c r="M28" s="9"/>
      <c r="N28" s="9"/>
      <c r="O28" s="9"/>
      <c r="P28" s="40" t="s">
        <v>14</v>
      </c>
      <c r="Q28" s="127">
        <f>ROUND(B28*H28/100,0)</f>
        <v>17129</v>
      </c>
      <c r="R28" s="127"/>
    </row>
    <row r="29" spans="1:18">
      <c r="A29" s="110"/>
      <c r="B29" s="2"/>
      <c r="C29" s="2"/>
      <c r="D29" s="2"/>
      <c r="E29" s="2"/>
      <c r="F29" s="2"/>
      <c r="G29" s="2"/>
      <c r="H29" s="2"/>
      <c r="I29" s="2"/>
      <c r="J29" s="2"/>
      <c r="K29" s="2"/>
      <c r="L29" s="2"/>
      <c r="M29" s="2"/>
      <c r="N29" s="2"/>
      <c r="O29" s="2"/>
      <c r="P29" s="2"/>
      <c r="Q29" s="2"/>
      <c r="R29" s="2"/>
    </row>
    <row r="30" spans="1:18" ht="108.75" customHeight="1">
      <c r="A30" s="108">
        <v>6</v>
      </c>
      <c r="B30" s="123" t="s">
        <v>117</v>
      </c>
      <c r="C30" s="123"/>
      <c r="D30" s="123"/>
      <c r="E30" s="123"/>
      <c r="F30" s="123"/>
      <c r="G30" s="123"/>
      <c r="H30" s="123"/>
      <c r="I30" s="123"/>
      <c r="J30" s="123"/>
      <c r="K30" s="123"/>
      <c r="L30" s="123"/>
      <c r="M30" s="123"/>
      <c r="N30" s="123"/>
      <c r="O30" s="123"/>
      <c r="P30" s="123"/>
      <c r="Q30" s="123"/>
      <c r="R30" s="4"/>
    </row>
    <row r="31" spans="1:18" ht="8.25" customHeight="1">
      <c r="A31" s="113"/>
      <c r="B31" s="4"/>
      <c r="C31" s="4"/>
      <c r="D31" s="4"/>
      <c r="E31" s="4"/>
      <c r="F31" s="4"/>
      <c r="G31" s="4"/>
      <c r="H31" s="4"/>
      <c r="I31" s="4"/>
      <c r="J31" s="4"/>
      <c r="K31" s="4"/>
      <c r="L31" s="4"/>
      <c r="M31" s="4"/>
      <c r="N31" s="4"/>
      <c r="O31" s="4"/>
      <c r="P31" s="4"/>
      <c r="Q31" s="4"/>
      <c r="R31" s="4"/>
    </row>
    <row r="32" spans="1:18">
      <c r="A32" s="112"/>
      <c r="B32" s="125">
        <v>95.83</v>
      </c>
      <c r="C32" s="125"/>
      <c r="D32" s="9" t="s">
        <v>57</v>
      </c>
      <c r="E32" s="9"/>
      <c r="F32" s="10" t="s">
        <v>13</v>
      </c>
      <c r="G32" s="9" t="s">
        <v>14</v>
      </c>
      <c r="H32" s="125">
        <v>337</v>
      </c>
      <c r="I32" s="125"/>
      <c r="J32" s="9"/>
      <c r="K32" s="9"/>
      <c r="L32" s="9" t="s">
        <v>79</v>
      </c>
      <c r="M32" s="9"/>
      <c r="N32" s="9"/>
      <c r="O32" s="9"/>
      <c r="P32" s="9" t="s">
        <v>14</v>
      </c>
      <c r="Q32" s="125">
        <f>ROUND(B32*H32,0)</f>
        <v>32295</v>
      </c>
      <c r="R32" s="125"/>
    </row>
    <row r="33" spans="1:18">
      <c r="A33" s="110"/>
      <c r="B33" s="2"/>
      <c r="C33" s="2"/>
      <c r="D33" s="2"/>
      <c r="E33" s="2"/>
      <c r="F33" s="2"/>
      <c r="G33" s="2"/>
      <c r="H33" s="2"/>
      <c r="I33" s="2"/>
      <c r="J33" s="2"/>
      <c r="K33" s="2"/>
      <c r="L33" s="2"/>
      <c r="M33" s="2"/>
      <c r="N33" s="2"/>
      <c r="O33" s="2"/>
      <c r="P33" s="2"/>
      <c r="Q33" s="2"/>
      <c r="R33" s="2"/>
    </row>
    <row r="34" spans="1:18" ht="51" customHeight="1">
      <c r="A34" s="108">
        <v>7</v>
      </c>
      <c r="B34" s="123" t="s">
        <v>118</v>
      </c>
      <c r="C34" s="123"/>
      <c r="D34" s="123"/>
      <c r="E34" s="123"/>
      <c r="F34" s="123"/>
      <c r="G34" s="123"/>
      <c r="H34" s="123"/>
      <c r="I34" s="123"/>
      <c r="J34" s="123"/>
      <c r="K34" s="123"/>
      <c r="L34" s="123"/>
      <c r="M34" s="123"/>
      <c r="N34" s="123"/>
      <c r="O34" s="123"/>
      <c r="P34" s="123"/>
      <c r="Q34" s="123"/>
      <c r="R34" s="4"/>
    </row>
    <row r="35" spans="1:18">
      <c r="A35" s="113"/>
      <c r="B35" s="137" t="s">
        <v>11</v>
      </c>
      <c r="C35" s="137"/>
      <c r="D35" s="4"/>
      <c r="E35" s="4"/>
      <c r="F35" s="4"/>
      <c r="G35" s="4"/>
      <c r="H35" s="4"/>
      <c r="I35" s="4"/>
      <c r="J35" s="4"/>
      <c r="K35" s="4"/>
      <c r="L35" s="4"/>
      <c r="M35" s="4"/>
      <c r="N35" s="4"/>
      <c r="O35" s="4"/>
      <c r="P35" s="4"/>
      <c r="Q35" s="4"/>
      <c r="R35" s="4"/>
    </row>
    <row r="36" spans="1:18">
      <c r="A36" s="113"/>
      <c r="B36" s="4"/>
      <c r="C36" s="4"/>
      <c r="D36" s="4"/>
      <c r="E36" s="4"/>
      <c r="F36" s="4"/>
      <c r="G36" s="4"/>
      <c r="H36" s="4"/>
      <c r="I36" s="4"/>
      <c r="J36" s="4"/>
      <c r="K36" s="4"/>
      <c r="L36" s="4"/>
      <c r="M36" s="4"/>
      <c r="N36" s="4"/>
      <c r="O36" s="4"/>
      <c r="P36" s="4"/>
      <c r="Q36" s="4"/>
      <c r="R36" s="4"/>
    </row>
    <row r="37" spans="1:18">
      <c r="A37" s="112"/>
      <c r="B37" s="125">
        <v>3.42</v>
      </c>
      <c r="C37" s="125"/>
      <c r="D37" s="9" t="s">
        <v>53</v>
      </c>
      <c r="E37" s="9"/>
      <c r="F37" s="10" t="s">
        <v>13</v>
      </c>
      <c r="G37" s="9" t="s">
        <v>14</v>
      </c>
      <c r="H37" s="125">
        <v>5001.7</v>
      </c>
      <c r="I37" s="125"/>
      <c r="J37" s="9"/>
      <c r="K37" s="9"/>
      <c r="L37" s="9" t="s">
        <v>54</v>
      </c>
      <c r="M37" s="9"/>
      <c r="N37" s="9"/>
      <c r="O37" s="9"/>
      <c r="P37" s="12" t="s">
        <v>14</v>
      </c>
      <c r="Q37" s="128">
        <f>ROUND(B37*H37,0)</f>
        <v>17106</v>
      </c>
      <c r="R37" s="128"/>
    </row>
    <row r="38" spans="1:18">
      <c r="A38" s="110"/>
      <c r="B38" s="2"/>
      <c r="C38" s="2"/>
      <c r="D38" s="2"/>
      <c r="E38" s="2"/>
      <c r="F38" s="2"/>
      <c r="G38" s="2"/>
      <c r="H38" s="2"/>
      <c r="I38" s="2"/>
      <c r="J38" s="2"/>
      <c r="K38" s="2"/>
      <c r="L38" s="2"/>
      <c r="M38" s="2"/>
      <c r="N38" s="2"/>
      <c r="O38" s="2"/>
      <c r="P38" s="2"/>
      <c r="Q38" s="2"/>
      <c r="R38" s="2"/>
    </row>
    <row r="39" spans="1:18">
      <c r="A39" s="110"/>
      <c r="B39" s="2"/>
      <c r="C39" s="2"/>
      <c r="D39" s="2"/>
      <c r="E39" s="2"/>
      <c r="F39" s="2"/>
      <c r="G39" s="2"/>
      <c r="H39" s="2"/>
      <c r="I39" s="2"/>
      <c r="J39" s="2"/>
      <c r="K39" s="2"/>
      <c r="L39" s="2"/>
      <c r="M39" s="142" t="s">
        <v>31</v>
      </c>
      <c r="N39" s="142"/>
      <c r="O39" s="102"/>
      <c r="P39" s="71" t="s">
        <v>14</v>
      </c>
      <c r="Q39" s="165">
        <f>Q37+Q32+Q28+Q24+Q19+Q15+Q11</f>
        <v>157090</v>
      </c>
      <c r="R39" s="165"/>
    </row>
    <row r="40" spans="1:18">
      <c r="A40" s="110"/>
      <c r="B40" s="2"/>
      <c r="C40" s="2"/>
      <c r="D40" s="2"/>
      <c r="E40" s="2"/>
      <c r="F40" s="2"/>
      <c r="G40" s="2"/>
      <c r="H40" s="2"/>
      <c r="I40" s="2"/>
      <c r="J40" s="2"/>
      <c r="K40" s="2"/>
      <c r="L40" s="2"/>
      <c r="M40" s="2"/>
      <c r="N40" s="2"/>
      <c r="O40" s="2"/>
      <c r="P40" s="2"/>
      <c r="Q40" s="2"/>
      <c r="R40" s="2"/>
    </row>
    <row r="41" spans="1:18" ht="15.75">
      <c r="A41" s="5"/>
      <c r="B41" s="120" t="s">
        <v>229</v>
      </c>
      <c r="C41" s="134"/>
      <c r="D41" s="134"/>
      <c r="E41" s="134"/>
      <c r="F41" s="134"/>
      <c r="G41" s="134"/>
      <c r="H41" s="134"/>
      <c r="I41" s="134"/>
      <c r="J41" s="56"/>
      <c r="K41" s="6"/>
      <c r="L41" s="6"/>
      <c r="M41" s="6"/>
      <c r="N41" s="6"/>
      <c r="O41" s="6"/>
      <c r="P41" s="6"/>
      <c r="Q41" s="6"/>
      <c r="R41" s="57"/>
    </row>
    <row r="42" spans="1:18" ht="9" customHeight="1">
      <c r="A42" s="110"/>
      <c r="B42" s="2"/>
      <c r="C42" s="2"/>
      <c r="D42" s="2"/>
      <c r="E42" s="2"/>
      <c r="F42" s="2"/>
      <c r="G42" s="2"/>
      <c r="H42" s="2"/>
      <c r="I42" s="2"/>
      <c r="J42" s="2"/>
      <c r="K42" s="2"/>
      <c r="L42" s="2"/>
      <c r="M42" s="2"/>
      <c r="N42" s="2"/>
      <c r="O42" s="2"/>
      <c r="P42" s="2"/>
      <c r="Q42" s="2"/>
      <c r="R42" s="2"/>
    </row>
    <row r="43" spans="1:18">
      <c r="A43" s="108">
        <v>1</v>
      </c>
      <c r="B43" s="135" t="s">
        <v>155</v>
      </c>
      <c r="C43" s="135"/>
      <c r="D43" s="135"/>
      <c r="E43" s="135"/>
      <c r="F43" s="135"/>
      <c r="G43" s="135"/>
      <c r="H43" s="135"/>
      <c r="I43" s="135"/>
      <c r="J43" s="135"/>
      <c r="K43" s="135"/>
      <c r="L43" s="135"/>
      <c r="M43" s="135"/>
      <c r="N43" s="135"/>
      <c r="O43" s="135"/>
      <c r="P43" s="135"/>
      <c r="Q43" s="135"/>
      <c r="R43" s="4"/>
    </row>
    <row r="44" spans="1:18">
      <c r="A44" s="110"/>
      <c r="B44" s="2"/>
      <c r="C44" s="2"/>
      <c r="D44" s="2"/>
      <c r="E44" s="2"/>
      <c r="F44" s="2"/>
      <c r="G44" s="2"/>
      <c r="H44" s="2"/>
      <c r="I44" s="2"/>
      <c r="J44" s="2"/>
      <c r="K44" s="2"/>
      <c r="L44" s="2"/>
      <c r="M44" s="2"/>
      <c r="N44" s="2"/>
      <c r="O44" s="2"/>
      <c r="P44" s="2"/>
      <c r="Q44" s="2"/>
      <c r="R44" s="2"/>
    </row>
    <row r="45" spans="1:18">
      <c r="A45" s="112"/>
      <c r="B45" s="146">
        <v>8497.15</v>
      </c>
      <c r="C45" s="146"/>
      <c r="D45" s="9" t="s">
        <v>57</v>
      </c>
      <c r="E45" s="9"/>
      <c r="F45" s="10" t="s">
        <v>13</v>
      </c>
      <c r="G45" s="9" t="s">
        <v>14</v>
      </c>
      <c r="H45" s="125">
        <v>2117.5</v>
      </c>
      <c r="I45" s="125"/>
      <c r="J45" s="9"/>
      <c r="K45" s="9"/>
      <c r="L45" s="9" t="s">
        <v>72</v>
      </c>
      <c r="M45" s="9"/>
      <c r="N45" s="9"/>
      <c r="O45" s="9"/>
      <c r="P45" s="9" t="s">
        <v>14</v>
      </c>
      <c r="Q45" s="125">
        <f>ROUND(B45*H45/1000,0)</f>
        <v>17993</v>
      </c>
      <c r="R45" s="125"/>
    </row>
    <row r="46" spans="1:18">
      <c r="A46" s="110"/>
      <c r="B46" s="2"/>
      <c r="C46" s="2"/>
      <c r="D46" s="2"/>
      <c r="E46" s="2"/>
      <c r="F46" s="2"/>
      <c r="G46" s="2"/>
      <c r="H46" s="2"/>
      <c r="I46" s="2"/>
      <c r="J46" s="2"/>
      <c r="K46" s="2"/>
      <c r="L46" s="2"/>
      <c r="M46" s="2"/>
      <c r="N46" s="2"/>
      <c r="O46" s="2"/>
      <c r="P46" s="2"/>
      <c r="Q46" s="2"/>
      <c r="R46" s="2"/>
    </row>
    <row r="47" spans="1:18" ht="34.5" customHeight="1">
      <c r="A47" s="108">
        <v>2</v>
      </c>
      <c r="B47" s="135" t="s">
        <v>156</v>
      </c>
      <c r="C47" s="135"/>
      <c r="D47" s="135"/>
      <c r="E47" s="135"/>
      <c r="F47" s="135"/>
      <c r="G47" s="135"/>
      <c r="H47" s="135"/>
      <c r="I47" s="135"/>
      <c r="J47" s="135"/>
      <c r="K47" s="135"/>
      <c r="L47" s="135"/>
      <c r="M47" s="135"/>
      <c r="N47" s="135"/>
      <c r="O47" s="135"/>
      <c r="P47" s="135"/>
      <c r="Q47" s="135"/>
      <c r="R47" s="4"/>
    </row>
    <row r="48" spans="1:18" ht="5.25" customHeight="1">
      <c r="A48" s="110"/>
      <c r="B48" s="2"/>
      <c r="C48" s="2"/>
      <c r="D48" s="2"/>
      <c r="E48" s="2"/>
      <c r="F48" s="2"/>
      <c r="G48" s="2"/>
      <c r="H48" s="2"/>
      <c r="I48" s="2"/>
      <c r="J48" s="2"/>
      <c r="K48" s="2"/>
      <c r="L48" s="2"/>
      <c r="M48" s="2"/>
      <c r="N48" s="2"/>
      <c r="O48" s="2"/>
      <c r="P48" s="2"/>
      <c r="Q48" s="2"/>
      <c r="R48" s="2"/>
    </row>
    <row r="49" spans="1:18">
      <c r="A49" s="112"/>
      <c r="B49" s="146">
        <v>9000</v>
      </c>
      <c r="C49" s="146"/>
      <c r="D49" s="9" t="s">
        <v>57</v>
      </c>
      <c r="E49" s="9"/>
      <c r="F49" s="10" t="s">
        <v>13</v>
      </c>
      <c r="G49" s="9" t="s">
        <v>14</v>
      </c>
      <c r="H49" s="125">
        <v>354</v>
      </c>
      <c r="I49" s="125"/>
      <c r="J49" s="9"/>
      <c r="K49" s="9"/>
      <c r="L49" s="9" t="s">
        <v>72</v>
      </c>
      <c r="M49" s="9"/>
      <c r="N49" s="9"/>
      <c r="O49" s="9"/>
      <c r="P49" s="9" t="s">
        <v>14</v>
      </c>
      <c r="Q49" s="125">
        <f>ROUND(B49*H49/1000,0)</f>
        <v>3186</v>
      </c>
      <c r="R49" s="125"/>
    </row>
    <row r="50" spans="1:18">
      <c r="A50" s="110"/>
      <c r="B50" s="2"/>
      <c r="C50" s="2"/>
      <c r="D50" s="2"/>
      <c r="E50" s="2"/>
      <c r="F50" s="2"/>
      <c r="G50" s="2"/>
      <c r="H50" s="2"/>
      <c r="I50" s="2"/>
      <c r="J50" s="2"/>
      <c r="K50" s="2"/>
      <c r="L50" s="2"/>
      <c r="M50" s="2"/>
      <c r="N50" s="2"/>
      <c r="O50" s="2"/>
      <c r="P50" s="2"/>
      <c r="Q50" s="2"/>
      <c r="R50" s="2"/>
    </row>
    <row r="51" spans="1:18" ht="80.25" customHeight="1">
      <c r="A51" s="108">
        <v>3</v>
      </c>
      <c r="B51" s="123" t="s">
        <v>246</v>
      </c>
      <c r="C51" s="123"/>
      <c r="D51" s="123"/>
      <c r="E51" s="123"/>
      <c r="F51" s="123"/>
      <c r="G51" s="123"/>
      <c r="H51" s="123"/>
      <c r="I51" s="123"/>
      <c r="J51" s="123"/>
      <c r="K51" s="123"/>
      <c r="L51" s="123"/>
      <c r="M51" s="123"/>
      <c r="N51" s="123"/>
      <c r="O51" s="123"/>
      <c r="P51" s="123"/>
      <c r="Q51" s="123"/>
      <c r="R51" s="4"/>
    </row>
    <row r="52" spans="1:18" ht="6.75" customHeight="1">
      <c r="A52" s="110"/>
      <c r="B52" s="2"/>
      <c r="C52" s="2"/>
      <c r="D52" s="2"/>
      <c r="E52" s="2"/>
      <c r="F52" s="2"/>
      <c r="G52" s="2"/>
      <c r="H52" s="2"/>
      <c r="I52" s="2"/>
      <c r="J52" s="2"/>
      <c r="K52" s="2"/>
      <c r="L52" s="2"/>
      <c r="M52" s="2"/>
      <c r="N52" s="2"/>
      <c r="O52" s="2"/>
      <c r="P52" s="2"/>
      <c r="Q52" s="2"/>
      <c r="R52" s="2"/>
    </row>
    <row r="53" spans="1:18">
      <c r="A53" s="112"/>
      <c r="B53" s="146">
        <f>B49</f>
        <v>9000</v>
      </c>
      <c r="C53" s="146"/>
      <c r="D53" s="9" t="s">
        <v>57</v>
      </c>
      <c r="E53" s="9"/>
      <c r="F53" s="10" t="s">
        <v>13</v>
      </c>
      <c r="G53" s="9" t="s">
        <v>14</v>
      </c>
      <c r="H53" s="125">
        <v>579.41</v>
      </c>
      <c r="I53" s="125"/>
      <c r="J53" s="9"/>
      <c r="K53" s="9"/>
      <c r="L53" s="9" t="s">
        <v>58</v>
      </c>
      <c r="M53" s="9"/>
      <c r="N53" s="9"/>
      <c r="O53" s="9"/>
      <c r="P53" s="9" t="s">
        <v>14</v>
      </c>
      <c r="Q53" s="125">
        <f>ROUND(B53*H53/100,0)</f>
        <v>52147</v>
      </c>
      <c r="R53" s="125"/>
    </row>
    <row r="54" spans="1:18">
      <c r="A54" s="110"/>
      <c r="B54" s="2"/>
      <c r="C54" s="2"/>
      <c r="D54" s="2"/>
      <c r="E54" s="2"/>
      <c r="F54" s="2"/>
      <c r="G54" s="2"/>
      <c r="H54" s="2"/>
      <c r="I54" s="2"/>
      <c r="J54" s="2"/>
      <c r="K54" s="2"/>
      <c r="L54" s="2"/>
      <c r="M54" s="2"/>
      <c r="N54" s="2"/>
      <c r="O54" s="2"/>
      <c r="P54" s="2"/>
      <c r="Q54" s="2"/>
      <c r="R54" s="2"/>
    </row>
    <row r="55" spans="1:18" ht="28.5" customHeight="1">
      <c r="A55" s="108">
        <v>4</v>
      </c>
      <c r="B55" s="135" t="s">
        <v>116</v>
      </c>
      <c r="C55" s="135"/>
      <c r="D55" s="135"/>
      <c r="E55" s="135"/>
      <c r="F55" s="135"/>
      <c r="G55" s="135"/>
      <c r="H55" s="135"/>
      <c r="I55" s="135"/>
      <c r="J55" s="135"/>
      <c r="K55" s="135"/>
      <c r="L55" s="135"/>
      <c r="M55" s="135"/>
      <c r="N55" s="135"/>
      <c r="O55" s="135"/>
      <c r="P55" s="135"/>
      <c r="Q55" s="135"/>
      <c r="R55" s="4"/>
    </row>
    <row r="56" spans="1:18">
      <c r="A56" s="110"/>
      <c r="B56" s="2"/>
      <c r="C56" s="2"/>
      <c r="D56" s="2"/>
      <c r="E56" s="2"/>
      <c r="F56" s="2"/>
      <c r="G56" s="2"/>
      <c r="H56" s="2"/>
      <c r="I56" s="2"/>
      <c r="J56" s="2"/>
      <c r="K56" s="2"/>
      <c r="L56" s="2"/>
      <c r="M56" s="2"/>
      <c r="N56" s="2"/>
      <c r="O56" s="2"/>
      <c r="P56" s="2"/>
      <c r="Q56" s="2"/>
      <c r="R56" s="2"/>
    </row>
    <row r="57" spans="1:18">
      <c r="A57" s="112"/>
      <c r="B57" s="146">
        <v>1980</v>
      </c>
      <c r="C57" s="146"/>
      <c r="D57" s="9" t="s">
        <v>57</v>
      </c>
      <c r="E57" s="9"/>
      <c r="F57" s="10" t="s">
        <v>13</v>
      </c>
      <c r="G57" s="9" t="s">
        <v>14</v>
      </c>
      <c r="H57" s="125">
        <v>9416.2800000000007</v>
      </c>
      <c r="I57" s="125"/>
      <c r="J57" s="9"/>
      <c r="K57" s="9"/>
      <c r="L57" s="9" t="s">
        <v>58</v>
      </c>
      <c r="M57" s="9"/>
      <c r="N57" s="9"/>
      <c r="O57" s="9"/>
      <c r="P57" s="9" t="s">
        <v>14</v>
      </c>
      <c r="Q57" s="125">
        <f>ROUND(B57*H57/100,0)</f>
        <v>186442</v>
      </c>
      <c r="R57" s="125"/>
    </row>
    <row r="58" spans="1:18">
      <c r="A58" s="110"/>
      <c r="B58" s="2"/>
      <c r="C58" s="2"/>
      <c r="D58" s="2"/>
      <c r="E58" s="2"/>
      <c r="F58" s="2"/>
      <c r="G58" s="2"/>
      <c r="H58" s="2"/>
      <c r="I58" s="2"/>
      <c r="J58" s="2"/>
      <c r="K58" s="2"/>
      <c r="L58" s="2"/>
      <c r="M58" s="2"/>
      <c r="N58" s="2"/>
      <c r="O58" s="2"/>
      <c r="P58" s="2"/>
      <c r="Q58" s="2"/>
      <c r="R58" s="2"/>
    </row>
    <row r="59" spans="1:18" ht="34.5" customHeight="1">
      <c r="A59" s="108">
        <v>5</v>
      </c>
      <c r="B59" s="135" t="s">
        <v>136</v>
      </c>
      <c r="C59" s="135"/>
      <c r="D59" s="135"/>
      <c r="E59" s="135"/>
      <c r="F59" s="135"/>
      <c r="G59" s="135"/>
      <c r="H59" s="135"/>
      <c r="I59" s="135"/>
      <c r="J59" s="135"/>
      <c r="K59" s="135"/>
      <c r="L59" s="135"/>
      <c r="M59" s="135"/>
      <c r="N59" s="135"/>
      <c r="O59" s="135"/>
      <c r="P59" s="135"/>
      <c r="Q59" s="135"/>
      <c r="R59" s="4"/>
    </row>
    <row r="60" spans="1:18" ht="9.75" customHeight="1">
      <c r="A60" s="110"/>
      <c r="B60" s="2"/>
      <c r="C60" s="2"/>
      <c r="D60" s="2"/>
      <c r="E60" s="2"/>
      <c r="F60" s="2"/>
      <c r="G60" s="2"/>
      <c r="H60" s="2"/>
      <c r="I60" s="2"/>
      <c r="J60" s="2"/>
      <c r="K60" s="2"/>
      <c r="L60" s="2"/>
      <c r="M60" s="2"/>
      <c r="N60" s="2"/>
      <c r="O60" s="2"/>
      <c r="P60" s="2"/>
      <c r="Q60" s="2"/>
      <c r="R60" s="2"/>
    </row>
    <row r="61" spans="1:18">
      <c r="A61" s="112"/>
      <c r="B61" s="146">
        <v>400</v>
      </c>
      <c r="C61" s="146"/>
      <c r="D61" s="9" t="s">
        <v>57</v>
      </c>
      <c r="E61" s="9"/>
      <c r="F61" s="10" t="s">
        <v>13</v>
      </c>
      <c r="G61" s="9" t="s">
        <v>14</v>
      </c>
      <c r="H61" s="125">
        <v>3127.41</v>
      </c>
      <c r="I61" s="125"/>
      <c r="J61" s="9"/>
      <c r="K61" s="9"/>
      <c r="L61" s="9" t="s">
        <v>58</v>
      </c>
      <c r="M61" s="9"/>
      <c r="N61" s="9"/>
      <c r="O61" s="9"/>
      <c r="P61" s="9" t="s">
        <v>14</v>
      </c>
      <c r="Q61" s="125">
        <f>ROUND(B61*H61/100,0)</f>
        <v>12510</v>
      </c>
      <c r="R61" s="125"/>
    </row>
    <row r="62" spans="1:18">
      <c r="A62" s="110"/>
      <c r="B62" s="2"/>
      <c r="C62" s="2"/>
      <c r="D62" s="2"/>
      <c r="E62" s="2"/>
      <c r="F62" s="2"/>
      <c r="G62" s="2"/>
      <c r="H62" s="2"/>
      <c r="I62" s="2"/>
      <c r="J62" s="2"/>
      <c r="K62" s="2"/>
      <c r="L62" s="2"/>
      <c r="M62" s="2"/>
      <c r="N62" s="2"/>
      <c r="O62" s="2"/>
      <c r="P62" s="2"/>
      <c r="Q62" s="2"/>
      <c r="R62" s="2"/>
    </row>
    <row r="63" spans="1:18" ht="32.25" customHeight="1">
      <c r="A63" s="108">
        <v>6</v>
      </c>
      <c r="B63" s="135" t="s">
        <v>129</v>
      </c>
      <c r="C63" s="135"/>
      <c r="D63" s="135"/>
      <c r="E63" s="135"/>
      <c r="F63" s="135"/>
      <c r="G63" s="135"/>
      <c r="H63" s="135"/>
      <c r="I63" s="135"/>
      <c r="J63" s="135"/>
      <c r="K63" s="135"/>
      <c r="L63" s="135"/>
      <c r="M63" s="135"/>
      <c r="N63" s="135"/>
      <c r="O63" s="135"/>
      <c r="P63" s="135"/>
      <c r="Q63" s="135"/>
      <c r="R63" s="4"/>
    </row>
    <row r="64" spans="1:18" ht="7.5" customHeight="1">
      <c r="A64" s="113"/>
      <c r="B64" s="137" t="s">
        <v>11</v>
      </c>
      <c r="C64" s="137"/>
      <c r="D64" s="4"/>
      <c r="E64" s="4"/>
      <c r="F64" s="4"/>
      <c r="G64" s="4"/>
      <c r="H64" s="4"/>
      <c r="I64" s="4"/>
      <c r="J64" s="4"/>
      <c r="K64" s="4"/>
      <c r="L64" s="4"/>
      <c r="M64" s="4"/>
      <c r="N64" s="4"/>
      <c r="O64" s="4"/>
      <c r="P64" s="4"/>
      <c r="Q64" s="4"/>
      <c r="R64" s="4"/>
    </row>
    <row r="65" spans="1:18">
      <c r="A65" s="113"/>
      <c r="B65" s="136" t="s">
        <v>80</v>
      </c>
      <c r="C65" s="136"/>
      <c r="D65" s="4"/>
      <c r="E65" s="4"/>
      <c r="F65" s="4"/>
      <c r="G65" s="4"/>
      <c r="H65" s="4"/>
      <c r="I65" s="4"/>
      <c r="J65" s="4"/>
      <c r="K65" s="4"/>
      <c r="L65" s="4"/>
      <c r="M65" s="4"/>
      <c r="N65" s="4"/>
      <c r="O65" s="4"/>
      <c r="P65" s="4"/>
      <c r="Q65" s="4"/>
      <c r="R65" s="4"/>
    </row>
    <row r="66" spans="1:18">
      <c r="A66" s="113"/>
      <c r="B66" s="4"/>
      <c r="C66" s="4"/>
      <c r="D66" s="4"/>
      <c r="E66" s="4"/>
      <c r="F66" s="4"/>
      <c r="G66" s="4"/>
      <c r="H66" s="4"/>
      <c r="I66" s="4"/>
      <c r="J66" s="4"/>
      <c r="K66" s="4"/>
      <c r="L66" s="4"/>
      <c r="M66" s="4"/>
      <c r="N66" s="4"/>
      <c r="O66" s="4"/>
      <c r="P66" s="4"/>
      <c r="Q66" s="4"/>
      <c r="R66" s="4"/>
    </row>
    <row r="67" spans="1:18">
      <c r="A67" s="112"/>
      <c r="B67" s="125">
        <v>1500</v>
      </c>
      <c r="C67" s="125"/>
      <c r="D67" s="9" t="s">
        <v>57</v>
      </c>
      <c r="E67" s="9"/>
      <c r="F67" s="10" t="s">
        <v>13</v>
      </c>
      <c r="G67" s="9" t="s">
        <v>14</v>
      </c>
      <c r="H67" s="125">
        <v>14429.25</v>
      </c>
      <c r="I67" s="125"/>
      <c r="J67" s="9"/>
      <c r="K67" s="9"/>
      <c r="L67" s="9" t="s">
        <v>58</v>
      </c>
      <c r="M67" s="9"/>
      <c r="N67" s="9"/>
      <c r="O67" s="9"/>
      <c r="P67" s="12" t="s">
        <v>14</v>
      </c>
      <c r="Q67" s="128">
        <f>ROUND(B67*H67/100,0)</f>
        <v>216439</v>
      </c>
      <c r="R67" s="128"/>
    </row>
    <row r="68" spans="1:18">
      <c r="A68" s="110"/>
      <c r="B68" s="2"/>
      <c r="C68" s="2"/>
      <c r="D68" s="2"/>
      <c r="E68" s="2"/>
      <c r="F68" s="2"/>
      <c r="G68" s="2"/>
      <c r="H68" s="2"/>
      <c r="I68" s="2"/>
      <c r="J68" s="2"/>
      <c r="K68" s="2"/>
      <c r="L68" s="2"/>
      <c r="M68" s="2"/>
      <c r="N68" s="2"/>
      <c r="O68" s="2"/>
      <c r="P68" s="2"/>
      <c r="Q68" s="2"/>
      <c r="R68" s="2"/>
    </row>
    <row r="69" spans="1:18">
      <c r="A69" s="110"/>
      <c r="B69" s="2"/>
      <c r="C69" s="2"/>
      <c r="D69" s="2"/>
      <c r="E69" s="2"/>
      <c r="F69" s="2"/>
      <c r="G69" s="2"/>
      <c r="H69" s="2"/>
      <c r="I69" s="2"/>
      <c r="J69" s="2"/>
      <c r="K69" s="2"/>
      <c r="L69" s="2"/>
      <c r="M69" s="2"/>
      <c r="N69" s="2"/>
      <c r="O69" s="2"/>
      <c r="P69" s="2"/>
      <c r="Q69" s="2"/>
      <c r="R69" s="2"/>
    </row>
    <row r="70" spans="1:18">
      <c r="A70" s="110"/>
      <c r="B70" s="2"/>
      <c r="C70" s="2"/>
      <c r="D70" s="2"/>
      <c r="E70" s="2"/>
      <c r="F70" s="2"/>
      <c r="G70" s="2"/>
      <c r="H70" s="2"/>
      <c r="I70" s="2"/>
      <c r="J70" s="2"/>
      <c r="K70" s="2"/>
      <c r="L70" s="2"/>
      <c r="M70" s="142" t="s">
        <v>31</v>
      </c>
      <c r="N70" s="142"/>
      <c r="O70" s="102"/>
      <c r="P70" s="71" t="s">
        <v>14</v>
      </c>
      <c r="Q70" s="165">
        <f>Q45+Q49+Q53+Q57+Q61+Q67</f>
        <v>488717</v>
      </c>
      <c r="R70" s="165"/>
    </row>
    <row r="71" spans="1:18">
      <c r="A71" s="110"/>
      <c r="B71" s="2"/>
      <c r="C71" s="2"/>
      <c r="D71" s="2"/>
      <c r="E71" s="2"/>
      <c r="F71" s="2"/>
      <c r="G71" s="2"/>
      <c r="H71" s="2"/>
      <c r="I71" s="2"/>
      <c r="J71" s="2"/>
      <c r="K71" s="2"/>
      <c r="L71" s="2"/>
      <c r="M71" s="2"/>
      <c r="N71" s="2"/>
      <c r="O71" s="2"/>
      <c r="P71" s="2"/>
      <c r="Q71" s="2"/>
      <c r="R71" s="2"/>
    </row>
    <row r="72" spans="1:18">
      <c r="A72" s="112"/>
      <c r="B72" s="106"/>
      <c r="C72" s="106"/>
      <c r="D72" s="9"/>
      <c r="E72" s="9"/>
      <c r="F72" s="10"/>
      <c r="G72" s="9"/>
      <c r="H72" s="106"/>
      <c r="I72" s="106"/>
      <c r="J72" s="9"/>
      <c r="K72" s="9"/>
      <c r="L72" s="9"/>
      <c r="M72" s="9"/>
      <c r="N72" s="9"/>
      <c r="O72" s="9"/>
      <c r="P72" s="9"/>
      <c r="Q72" s="106"/>
      <c r="R72" s="106"/>
    </row>
    <row r="73" spans="1:18">
      <c r="A73" s="112"/>
      <c r="B73" s="106"/>
      <c r="C73" s="106"/>
      <c r="D73" s="9"/>
      <c r="E73" s="9"/>
      <c r="F73" s="10"/>
      <c r="G73" s="9"/>
      <c r="H73" s="106"/>
      <c r="I73" s="106"/>
      <c r="J73" s="9"/>
      <c r="K73" s="9"/>
      <c r="L73" s="9"/>
      <c r="M73" s="9"/>
      <c r="N73" s="9"/>
      <c r="O73" s="9"/>
      <c r="P73" s="9"/>
      <c r="Q73" s="106"/>
      <c r="R73" s="106"/>
    </row>
    <row r="74" spans="1:18">
      <c r="A74" s="112"/>
      <c r="B74" s="106"/>
      <c r="C74" s="106"/>
      <c r="D74" s="9"/>
      <c r="E74" s="9"/>
      <c r="F74" s="10"/>
      <c r="G74" s="9"/>
      <c r="H74" s="106"/>
      <c r="I74" s="106"/>
      <c r="J74" s="9"/>
      <c r="K74" s="9"/>
      <c r="L74" s="9"/>
      <c r="M74" s="9"/>
      <c r="N74" s="9"/>
      <c r="O74" s="9"/>
      <c r="P74" s="9"/>
      <c r="Q74" s="106"/>
      <c r="R74" s="106"/>
    </row>
    <row r="75" spans="1:18">
      <c r="A75" s="112"/>
      <c r="B75" s="106"/>
      <c r="C75" s="106"/>
      <c r="D75" s="9"/>
      <c r="E75" s="9"/>
      <c r="F75" s="10"/>
      <c r="G75" s="9"/>
      <c r="H75" s="106"/>
      <c r="I75" s="106"/>
      <c r="J75" s="9"/>
      <c r="K75" s="9"/>
      <c r="L75" s="9"/>
      <c r="M75" s="9"/>
      <c r="N75" s="9"/>
      <c r="O75" s="9"/>
      <c r="P75" s="9"/>
      <c r="Q75" s="106"/>
      <c r="R75" s="106"/>
    </row>
    <row r="76" spans="1:18">
      <c r="A76" s="112"/>
      <c r="B76" s="106"/>
      <c r="C76" s="106"/>
      <c r="D76" s="9"/>
      <c r="E76" s="9"/>
      <c r="F76" s="10"/>
      <c r="G76" s="9"/>
      <c r="H76" s="106"/>
      <c r="I76" s="106"/>
      <c r="J76" s="9"/>
      <c r="K76" s="9"/>
      <c r="L76" s="9"/>
      <c r="M76" s="9"/>
      <c r="N76" s="9"/>
      <c r="O76" s="9"/>
      <c r="P76" s="9"/>
      <c r="Q76" s="106"/>
      <c r="R76" s="106"/>
    </row>
    <row r="77" spans="1:18">
      <c r="A77" s="110"/>
      <c r="B77" s="150" t="s">
        <v>81</v>
      </c>
      <c r="C77" s="150"/>
      <c r="D77" s="150"/>
      <c r="E77" s="150"/>
      <c r="F77" s="150"/>
      <c r="G77" s="150"/>
      <c r="H77" s="150"/>
      <c r="I77" s="150"/>
      <c r="J77" s="150"/>
      <c r="K77" s="150"/>
      <c r="L77" s="150"/>
      <c r="M77" s="150"/>
      <c r="N77" s="150"/>
      <c r="O77" s="150"/>
      <c r="P77" s="14" t="s">
        <v>14</v>
      </c>
      <c r="Q77" s="160">
        <f>Q39+Q70</f>
        <v>645807</v>
      </c>
      <c r="R77" s="160"/>
    </row>
    <row r="78" spans="1:18">
      <c r="A78" s="110"/>
      <c r="B78" s="161" t="s">
        <v>11</v>
      </c>
      <c r="C78" s="120"/>
      <c r="D78" s="120"/>
      <c r="E78" s="120"/>
      <c r="F78" s="2"/>
      <c r="G78" s="2"/>
      <c r="H78" s="2"/>
      <c r="I78" s="2"/>
      <c r="J78" s="2"/>
      <c r="K78" s="2"/>
      <c r="L78" s="2"/>
      <c r="M78" s="2"/>
      <c r="N78" s="2"/>
      <c r="O78" s="2"/>
      <c r="P78" s="2"/>
      <c r="Q78" s="2"/>
      <c r="R78" s="2"/>
    </row>
    <row r="79" spans="1:18">
      <c r="A79" s="110"/>
      <c r="B79" s="152" t="s">
        <v>33</v>
      </c>
      <c r="C79" s="152"/>
      <c r="D79" s="152"/>
      <c r="E79" s="152"/>
      <c r="F79" s="152"/>
      <c r="G79" s="152"/>
      <c r="H79" s="152"/>
      <c r="I79" s="152"/>
      <c r="J79" s="152"/>
      <c r="K79" s="152"/>
      <c r="L79" s="107"/>
      <c r="M79" s="107"/>
      <c r="N79" s="107"/>
      <c r="O79" s="107"/>
      <c r="P79" s="2"/>
      <c r="Q79" s="2"/>
      <c r="R79" s="2"/>
    </row>
    <row r="80" spans="1:18" ht="15.75">
      <c r="A80" s="110"/>
      <c r="B80" s="109"/>
      <c r="C80" s="105"/>
      <c r="D80" s="105"/>
      <c r="E80" s="105"/>
      <c r="F80" s="2"/>
      <c r="G80" s="2"/>
      <c r="H80" s="153" t="s">
        <v>34</v>
      </c>
      <c r="I80" s="153"/>
      <c r="J80" s="153"/>
      <c r="K80" s="153"/>
      <c r="L80" s="153"/>
      <c r="M80" s="153"/>
      <c r="N80" s="153"/>
      <c r="O80" s="153"/>
      <c r="P80" s="153"/>
      <c r="Q80" s="153"/>
      <c r="R80" s="153"/>
    </row>
    <row r="81" spans="1:18" ht="15.75">
      <c r="A81" s="110"/>
      <c r="B81" s="109"/>
      <c r="C81" s="105"/>
      <c r="D81" s="105"/>
      <c r="E81" s="105"/>
      <c r="F81" s="2"/>
      <c r="G81" s="2"/>
      <c r="H81" s="163" t="s">
        <v>35</v>
      </c>
      <c r="I81" s="163"/>
      <c r="J81" s="163"/>
      <c r="K81" s="163"/>
      <c r="L81" s="163"/>
      <c r="M81" s="163"/>
      <c r="N81" s="163"/>
      <c r="O81" s="163"/>
      <c r="P81" s="163"/>
      <c r="Q81" s="163"/>
      <c r="R81" s="163"/>
    </row>
    <row r="82" spans="1:18">
      <c r="A82" s="110"/>
      <c r="B82" s="109"/>
      <c r="C82" s="105"/>
      <c r="D82" s="105"/>
      <c r="E82" s="105"/>
      <c r="F82" s="2"/>
      <c r="G82" s="2"/>
      <c r="H82" s="2"/>
      <c r="I82" s="2"/>
      <c r="J82" s="2"/>
      <c r="K82" s="2"/>
      <c r="L82" s="2"/>
      <c r="M82" s="2"/>
      <c r="N82" s="2"/>
      <c r="O82" s="2"/>
      <c r="P82" s="2"/>
      <c r="Q82" s="2"/>
      <c r="R82" s="2"/>
    </row>
    <row r="83" spans="1:18" ht="15.75">
      <c r="A83" s="110"/>
      <c r="B83" s="154" t="s">
        <v>36</v>
      </c>
      <c r="C83" s="154"/>
      <c r="D83" s="154"/>
      <c r="E83" s="154"/>
      <c r="F83" s="154"/>
      <c r="G83" s="154"/>
      <c r="H83" s="154"/>
      <c r="I83" s="18" t="s">
        <v>37</v>
      </c>
      <c r="J83" s="149" t="s">
        <v>38</v>
      </c>
      <c r="K83" s="149"/>
      <c r="L83" s="149"/>
      <c r="M83" s="149"/>
      <c r="N83" s="149"/>
      <c r="O83" s="149"/>
      <c r="P83" s="149"/>
      <c r="Q83" s="149"/>
      <c r="R83" s="149"/>
    </row>
    <row r="84" spans="1:18">
      <c r="A84" s="110"/>
      <c r="B84" s="109"/>
      <c r="C84" s="105"/>
      <c r="D84" s="105"/>
      <c r="E84" s="105"/>
      <c r="F84" s="2"/>
      <c r="G84" s="2"/>
      <c r="H84" s="2"/>
      <c r="I84" s="2"/>
      <c r="J84" s="149" t="s">
        <v>39</v>
      </c>
      <c r="K84" s="149"/>
      <c r="L84" s="149"/>
      <c r="M84" s="149"/>
      <c r="N84" s="149"/>
      <c r="O84" s="149"/>
      <c r="P84" s="149"/>
      <c r="Q84" s="149"/>
      <c r="R84" s="149"/>
    </row>
    <row r="85" spans="1:18">
      <c r="A85" s="110"/>
      <c r="B85" s="109"/>
      <c r="C85" s="105"/>
      <c r="D85" s="105"/>
      <c r="E85" s="105"/>
      <c r="F85" s="2"/>
      <c r="G85" s="2"/>
      <c r="H85" s="2"/>
      <c r="I85" s="2"/>
      <c r="J85" s="110"/>
      <c r="K85" s="110"/>
      <c r="L85" s="110"/>
      <c r="M85" s="110"/>
      <c r="N85" s="110"/>
      <c r="O85" s="110"/>
      <c r="P85" s="110"/>
      <c r="Q85" s="110"/>
      <c r="R85" s="110"/>
    </row>
    <row r="86" spans="1:18">
      <c r="A86" s="110"/>
      <c r="B86" s="109"/>
      <c r="C86" s="105"/>
      <c r="D86" s="105"/>
      <c r="E86" s="105"/>
      <c r="F86" s="2"/>
      <c r="G86" s="2"/>
      <c r="H86" s="2"/>
      <c r="I86" s="2"/>
      <c r="J86" s="110"/>
      <c r="K86" s="110"/>
      <c r="L86" s="110"/>
      <c r="M86" s="110"/>
      <c r="N86" s="110"/>
      <c r="O86" s="110"/>
      <c r="P86" s="110"/>
      <c r="Q86" s="110"/>
      <c r="R86" s="110"/>
    </row>
    <row r="87" spans="1:18">
      <c r="A87" s="110"/>
      <c r="B87" s="120" t="s">
        <v>40</v>
      </c>
      <c r="C87" s="120"/>
      <c r="D87" s="120"/>
      <c r="E87" s="120"/>
      <c r="F87" s="2"/>
      <c r="G87" s="2"/>
      <c r="H87" s="2"/>
      <c r="I87" s="2"/>
      <c r="J87" s="2"/>
      <c r="K87" s="2"/>
      <c r="L87" s="2"/>
      <c r="M87" s="2"/>
      <c r="N87" s="2"/>
      <c r="O87" s="2"/>
      <c r="P87" s="2"/>
      <c r="Q87" s="2"/>
      <c r="R87" s="2"/>
    </row>
    <row r="88" spans="1:18">
      <c r="A88" s="110"/>
      <c r="B88" s="2"/>
      <c r="C88" s="2"/>
      <c r="D88" s="2"/>
      <c r="E88" s="2"/>
      <c r="F88" s="2"/>
      <c r="G88" s="2"/>
      <c r="H88" s="2"/>
      <c r="I88" s="2"/>
      <c r="J88" s="2"/>
      <c r="K88" s="2"/>
      <c r="L88" s="2"/>
      <c r="M88" s="2"/>
      <c r="N88" s="2"/>
      <c r="O88" s="2"/>
      <c r="P88" s="2"/>
      <c r="Q88" s="2"/>
      <c r="R88" s="2"/>
    </row>
    <row r="89" spans="1:18" ht="34.5" customHeight="1">
      <c r="A89" s="111">
        <v>1</v>
      </c>
      <c r="B89" s="135" t="s">
        <v>41</v>
      </c>
      <c r="C89" s="135"/>
      <c r="D89" s="135"/>
      <c r="E89" s="135"/>
      <c r="F89" s="135"/>
      <c r="G89" s="135"/>
      <c r="H89" s="135"/>
      <c r="I89" s="135"/>
      <c r="J89" s="135"/>
      <c r="K89" s="135"/>
      <c r="L89" s="135"/>
      <c r="M89" s="135"/>
      <c r="N89" s="135"/>
      <c r="O89" s="135"/>
      <c r="P89" s="135"/>
      <c r="Q89" s="2"/>
      <c r="R89" s="2"/>
    </row>
    <row r="90" spans="1:18">
      <c r="A90" s="110"/>
      <c r="B90" s="2"/>
      <c r="C90" s="2"/>
      <c r="D90" s="2"/>
      <c r="E90" s="2"/>
      <c r="F90" s="2"/>
      <c r="G90" s="2"/>
      <c r="H90" s="2"/>
      <c r="I90" s="2"/>
      <c r="J90" s="2"/>
      <c r="K90" s="2"/>
      <c r="L90" s="2"/>
      <c r="M90" s="2"/>
      <c r="N90" s="2"/>
      <c r="O90" s="2"/>
      <c r="P90" s="2"/>
      <c r="Q90" s="2"/>
      <c r="R90" s="2"/>
    </row>
    <row r="91" spans="1:18" ht="28.5" customHeight="1">
      <c r="A91" s="111">
        <v>2</v>
      </c>
      <c r="B91" s="135" t="s">
        <v>42</v>
      </c>
      <c r="C91" s="135"/>
      <c r="D91" s="135"/>
      <c r="E91" s="135"/>
      <c r="F91" s="135"/>
      <c r="G91" s="135"/>
      <c r="H91" s="135"/>
      <c r="I91" s="135"/>
      <c r="J91" s="135"/>
      <c r="K91" s="135"/>
      <c r="L91" s="135"/>
      <c r="M91" s="135"/>
      <c r="N91" s="135"/>
      <c r="O91" s="135"/>
      <c r="P91" s="135"/>
      <c r="Q91" s="2"/>
      <c r="R91" s="2"/>
    </row>
    <row r="92" spans="1:18">
      <c r="A92" s="110"/>
      <c r="B92" s="2"/>
      <c r="C92" s="2"/>
      <c r="D92" s="2"/>
      <c r="E92" s="2"/>
      <c r="F92" s="2"/>
      <c r="G92" s="2"/>
      <c r="H92" s="2"/>
      <c r="I92" s="2"/>
      <c r="J92" s="2"/>
      <c r="K92" s="2"/>
      <c r="L92" s="2"/>
      <c r="M92" s="2"/>
      <c r="N92" s="2"/>
      <c r="O92" s="2"/>
      <c r="P92" s="2"/>
      <c r="Q92" s="2"/>
      <c r="R92" s="2"/>
    </row>
    <row r="93" spans="1:18">
      <c r="A93" s="111">
        <v>3</v>
      </c>
      <c r="B93" s="135" t="s">
        <v>43</v>
      </c>
      <c r="C93" s="135"/>
      <c r="D93" s="135"/>
      <c r="E93" s="135"/>
      <c r="F93" s="135"/>
      <c r="G93" s="135"/>
      <c r="H93" s="135"/>
      <c r="I93" s="135"/>
      <c r="J93" s="135"/>
      <c r="K93" s="135"/>
      <c r="L93" s="135"/>
      <c r="M93" s="135"/>
      <c r="N93" s="135"/>
      <c r="O93" s="135"/>
      <c r="P93" s="135"/>
      <c r="Q93" s="2"/>
      <c r="R93" s="2"/>
    </row>
    <row r="94" spans="1:18">
      <c r="A94" s="110"/>
      <c r="B94" s="2"/>
      <c r="C94" s="2"/>
      <c r="D94" s="2"/>
      <c r="E94" s="2"/>
      <c r="F94" s="2"/>
      <c r="G94" s="2"/>
      <c r="H94" s="2"/>
      <c r="I94" s="2"/>
      <c r="J94" s="2"/>
      <c r="K94" s="2"/>
      <c r="L94" s="2"/>
      <c r="M94" s="2"/>
      <c r="N94" s="2"/>
      <c r="O94" s="2"/>
      <c r="P94" s="2"/>
      <c r="Q94" s="2"/>
      <c r="R94" s="2"/>
    </row>
    <row r="95" spans="1:18">
      <c r="A95" s="111">
        <v>4</v>
      </c>
      <c r="B95" s="135" t="s">
        <v>44</v>
      </c>
      <c r="C95" s="135"/>
      <c r="D95" s="135"/>
      <c r="E95" s="135"/>
      <c r="F95" s="135"/>
      <c r="G95" s="135"/>
      <c r="H95" s="135"/>
      <c r="I95" s="135"/>
      <c r="J95" s="135"/>
      <c r="K95" s="135"/>
      <c r="L95" s="135"/>
      <c r="M95" s="135"/>
      <c r="N95" s="135"/>
      <c r="O95" s="135"/>
      <c r="P95" s="135"/>
      <c r="Q95" s="2"/>
      <c r="R95" s="2"/>
    </row>
    <row r="96" spans="1:18">
      <c r="A96" s="110"/>
      <c r="B96" s="2"/>
      <c r="C96" s="2"/>
      <c r="D96" s="2"/>
      <c r="E96" s="2"/>
      <c r="F96" s="2"/>
      <c r="G96" s="2"/>
      <c r="H96" s="2"/>
      <c r="I96" s="2"/>
      <c r="J96" s="2"/>
      <c r="K96" s="2"/>
      <c r="L96" s="2"/>
      <c r="M96" s="2"/>
      <c r="N96" s="2"/>
      <c r="O96" s="2"/>
      <c r="P96" s="2"/>
      <c r="Q96" s="2"/>
      <c r="R96" s="2"/>
    </row>
    <row r="97" spans="1:18">
      <c r="A97" s="111">
        <v>5</v>
      </c>
      <c r="B97" s="135" t="s">
        <v>45</v>
      </c>
      <c r="C97" s="135"/>
      <c r="D97" s="135"/>
      <c r="E97" s="135"/>
      <c r="F97" s="135"/>
      <c r="G97" s="135"/>
      <c r="H97" s="135"/>
      <c r="I97" s="135"/>
      <c r="J97" s="135"/>
      <c r="K97" s="135"/>
      <c r="L97" s="135"/>
      <c r="M97" s="135"/>
      <c r="N97" s="135"/>
      <c r="O97" s="135"/>
      <c r="P97" s="135"/>
      <c r="Q97" s="2"/>
      <c r="R97" s="2"/>
    </row>
    <row r="98" spans="1:18">
      <c r="A98" s="110"/>
      <c r="B98" s="2"/>
      <c r="C98" s="2"/>
      <c r="D98" s="2"/>
      <c r="E98" s="2"/>
      <c r="F98" s="2"/>
      <c r="G98" s="2"/>
      <c r="H98" s="2"/>
      <c r="I98" s="2"/>
      <c r="J98" s="2"/>
      <c r="K98" s="2"/>
      <c r="L98" s="2"/>
      <c r="M98" s="2"/>
      <c r="N98" s="2"/>
      <c r="O98" s="2"/>
      <c r="P98" s="2"/>
      <c r="Q98" s="2"/>
      <c r="R98" s="2"/>
    </row>
    <row r="99" spans="1:18" ht="33" customHeight="1">
      <c r="A99" s="111">
        <v>6</v>
      </c>
      <c r="B99" s="135" t="s">
        <v>46</v>
      </c>
      <c r="C99" s="135"/>
      <c r="D99" s="135"/>
      <c r="E99" s="135"/>
      <c r="F99" s="135"/>
      <c r="G99" s="135"/>
      <c r="H99" s="135"/>
      <c r="I99" s="135"/>
      <c r="J99" s="135"/>
      <c r="K99" s="135"/>
      <c r="L99" s="135"/>
      <c r="M99" s="135"/>
      <c r="N99" s="135"/>
      <c r="O99" s="135"/>
      <c r="P99" s="135"/>
      <c r="Q99" s="2"/>
      <c r="R99" s="2"/>
    </row>
    <row r="100" spans="1:18">
      <c r="A100" s="110"/>
      <c r="B100" s="2"/>
      <c r="C100" s="2"/>
      <c r="D100" s="2"/>
      <c r="E100" s="2"/>
      <c r="F100" s="2"/>
      <c r="G100" s="2"/>
      <c r="H100" s="2"/>
      <c r="I100" s="2"/>
      <c r="J100" s="2"/>
      <c r="K100" s="2"/>
      <c r="L100" s="2"/>
      <c r="M100" s="2"/>
      <c r="N100" s="2"/>
      <c r="O100" s="2"/>
      <c r="P100" s="2"/>
      <c r="Q100" s="2"/>
      <c r="R100" s="2"/>
    </row>
    <row r="101" spans="1:18">
      <c r="A101" s="110"/>
      <c r="B101" s="2"/>
      <c r="C101" s="2"/>
      <c r="D101" s="2"/>
      <c r="E101" s="2"/>
      <c r="F101" s="2"/>
      <c r="G101" s="2"/>
      <c r="H101" s="2"/>
      <c r="I101" s="2"/>
      <c r="J101" s="2"/>
      <c r="K101" s="2"/>
      <c r="L101" s="2"/>
      <c r="M101" s="2"/>
      <c r="N101" s="2"/>
      <c r="O101" s="2"/>
      <c r="P101" s="2"/>
      <c r="Q101" s="2"/>
      <c r="R101" s="2"/>
    </row>
    <row r="102" spans="1:18">
      <c r="A102" s="111"/>
      <c r="B102" s="107"/>
      <c r="C102" s="107"/>
      <c r="D102" s="107"/>
      <c r="E102" s="107"/>
      <c r="F102" s="107"/>
      <c r="G102" s="107"/>
      <c r="H102" s="107"/>
      <c r="I102" s="107"/>
      <c r="J102" s="107"/>
      <c r="K102" s="107"/>
      <c r="L102" s="107"/>
      <c r="M102" s="107"/>
      <c r="N102" s="107"/>
      <c r="O102" s="107"/>
      <c r="P102" s="107"/>
      <c r="Q102" s="2"/>
      <c r="R102" s="2"/>
    </row>
    <row r="103" spans="1:18">
      <c r="A103" s="110"/>
      <c r="B103" s="2"/>
      <c r="C103" s="2"/>
      <c r="D103" s="2"/>
      <c r="E103" s="2"/>
      <c r="F103" s="2"/>
      <c r="G103" s="2"/>
      <c r="H103" s="2"/>
      <c r="I103" s="2"/>
      <c r="J103" s="2"/>
      <c r="K103" s="2"/>
      <c r="L103" s="2"/>
      <c r="M103" s="2"/>
      <c r="N103" s="2"/>
      <c r="O103" s="2"/>
      <c r="P103" s="2"/>
      <c r="Q103" s="2"/>
      <c r="R103" s="2"/>
    </row>
    <row r="104" spans="1:18">
      <c r="A104" s="110"/>
      <c r="B104" s="2"/>
      <c r="C104" s="2"/>
      <c r="D104" s="2"/>
      <c r="E104" s="2"/>
      <c r="F104" s="2"/>
      <c r="G104" s="2"/>
      <c r="H104" s="2"/>
      <c r="I104" s="2"/>
      <c r="J104" s="149" t="s">
        <v>11</v>
      </c>
      <c r="K104" s="149"/>
      <c r="L104" s="149"/>
      <c r="M104" s="149"/>
      <c r="N104" s="149"/>
      <c r="O104" s="149"/>
      <c r="P104" s="149"/>
      <c r="Q104" s="2"/>
      <c r="R104" s="2"/>
    </row>
    <row r="105" spans="1:18">
      <c r="A105" s="110"/>
      <c r="B105" s="2"/>
      <c r="C105" s="157" t="s">
        <v>49</v>
      </c>
      <c r="D105" s="157"/>
      <c r="E105" s="157"/>
      <c r="F105" s="157"/>
      <c r="G105" s="2"/>
      <c r="H105" s="2"/>
      <c r="I105" s="2"/>
      <c r="J105" s="155" t="s">
        <v>50</v>
      </c>
      <c r="K105" s="155"/>
      <c r="L105" s="155"/>
      <c r="M105" s="155"/>
      <c r="N105" s="155"/>
      <c r="O105" s="155"/>
      <c r="P105" s="155"/>
      <c r="Q105" s="2"/>
      <c r="R105" s="2"/>
    </row>
    <row r="106" spans="1:18">
      <c r="A106" s="110"/>
      <c r="B106" s="2"/>
      <c r="C106" s="2"/>
      <c r="D106" s="2"/>
      <c r="E106" s="2"/>
      <c r="F106" s="2"/>
      <c r="G106" s="2"/>
      <c r="H106" s="2"/>
      <c r="I106" s="2"/>
      <c r="J106" s="155" t="s">
        <v>51</v>
      </c>
      <c r="K106" s="155"/>
      <c r="L106" s="155"/>
      <c r="M106" s="155"/>
      <c r="N106" s="155"/>
      <c r="O106" s="155"/>
      <c r="P106" s="155"/>
      <c r="Q106" s="2"/>
      <c r="R106" s="2"/>
    </row>
    <row r="107" spans="1:18">
      <c r="A107" s="110"/>
      <c r="B107" s="2"/>
      <c r="C107" s="2"/>
      <c r="D107" s="2"/>
      <c r="E107" s="2"/>
      <c r="F107" s="2"/>
      <c r="G107" s="2"/>
      <c r="H107" s="2"/>
      <c r="I107" s="2"/>
      <c r="J107" s="156" t="s">
        <v>52</v>
      </c>
      <c r="K107" s="156"/>
      <c r="L107" s="156"/>
      <c r="M107" s="156"/>
      <c r="N107" s="156"/>
      <c r="O107" s="156"/>
      <c r="P107" s="156"/>
      <c r="Q107" s="2"/>
      <c r="R107" s="2"/>
    </row>
  </sheetData>
  <mergeCells count="98">
    <mergeCell ref="J106:P106"/>
    <mergeCell ref="J107:P107"/>
    <mergeCell ref="B93:P93"/>
    <mergeCell ref="B95:P95"/>
    <mergeCell ref="B97:P97"/>
    <mergeCell ref="B99:P99"/>
    <mergeCell ref="J104:P104"/>
    <mergeCell ref="C105:F105"/>
    <mergeCell ref="J105:P105"/>
    <mergeCell ref="B91:P91"/>
    <mergeCell ref="B77:O77"/>
    <mergeCell ref="Q77:R77"/>
    <mergeCell ref="B78:E78"/>
    <mergeCell ref="B79:K79"/>
    <mergeCell ref="H80:R80"/>
    <mergeCell ref="H81:R81"/>
    <mergeCell ref="B83:H83"/>
    <mergeCell ref="J83:R83"/>
    <mergeCell ref="J84:R84"/>
    <mergeCell ref="B87:E87"/>
    <mergeCell ref="B89:P89"/>
    <mergeCell ref="B65:C65"/>
    <mergeCell ref="B67:C67"/>
    <mergeCell ref="H67:I67"/>
    <mergeCell ref="Q67:R67"/>
    <mergeCell ref="M70:N70"/>
    <mergeCell ref="Q70:R70"/>
    <mergeCell ref="B64:C64"/>
    <mergeCell ref="B51:Q51"/>
    <mergeCell ref="B53:C53"/>
    <mergeCell ref="H53:I53"/>
    <mergeCell ref="Q53:R53"/>
    <mergeCell ref="B55:Q55"/>
    <mergeCell ref="B57:C57"/>
    <mergeCell ref="H57:I57"/>
    <mergeCell ref="Q57:R57"/>
    <mergeCell ref="B59:Q59"/>
    <mergeCell ref="B61:C61"/>
    <mergeCell ref="H61:I61"/>
    <mergeCell ref="Q61:R61"/>
    <mergeCell ref="B63:Q63"/>
    <mergeCell ref="B49:C49"/>
    <mergeCell ref="H49:I49"/>
    <mergeCell ref="Q49:R49"/>
    <mergeCell ref="B37:C37"/>
    <mergeCell ref="H37:I37"/>
    <mergeCell ref="Q37:R37"/>
    <mergeCell ref="M39:N39"/>
    <mergeCell ref="Q39:R39"/>
    <mergeCell ref="B41:I41"/>
    <mergeCell ref="B43:Q43"/>
    <mergeCell ref="B45:C45"/>
    <mergeCell ref="H45:I45"/>
    <mergeCell ref="Q45:R45"/>
    <mergeCell ref="B47:Q47"/>
    <mergeCell ref="Q19:R19"/>
    <mergeCell ref="B21:P21"/>
    <mergeCell ref="B22:C22"/>
    <mergeCell ref="B35:C35"/>
    <mergeCell ref="B24:C24"/>
    <mergeCell ref="H24:I24"/>
    <mergeCell ref="Q24:R24"/>
    <mergeCell ref="B26:P26"/>
    <mergeCell ref="B28:C28"/>
    <mergeCell ref="H28:I28"/>
    <mergeCell ref="Q28:R28"/>
    <mergeCell ref="B30:Q30"/>
    <mergeCell ref="B32:C32"/>
    <mergeCell ref="H32:I32"/>
    <mergeCell ref="Q32:R32"/>
    <mergeCell ref="B34:Q34"/>
    <mergeCell ref="B23:C23"/>
    <mergeCell ref="B12:P12"/>
    <mergeCell ref="B13:C13"/>
    <mergeCell ref="B15:C15"/>
    <mergeCell ref="H15:I15"/>
    <mergeCell ref="B19:C19"/>
    <mergeCell ref="H19:I19"/>
    <mergeCell ref="Q15:R15"/>
    <mergeCell ref="B17:P17"/>
    <mergeCell ref="B8:I8"/>
    <mergeCell ref="B9:P9"/>
    <mergeCell ref="B10:C10"/>
    <mergeCell ref="B11:C11"/>
    <mergeCell ref="H11:I11"/>
    <mergeCell ref="Q11:R11"/>
    <mergeCell ref="P6:R6"/>
    <mergeCell ref="B1:R1"/>
    <mergeCell ref="B2:R2"/>
    <mergeCell ref="B3:R3"/>
    <mergeCell ref="G4:L4"/>
    <mergeCell ref="A5:D5"/>
    <mergeCell ref="E5:R5"/>
    <mergeCell ref="A6:B6"/>
    <mergeCell ref="C6:E6"/>
    <mergeCell ref="F6:I6"/>
    <mergeCell ref="J6:L6"/>
    <mergeCell ref="M6:O6"/>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131"/>
  <sheetViews>
    <sheetView topLeftCell="B1" workbookViewId="0">
      <selection activeCell="V84" sqref="V84"/>
    </sheetView>
  </sheetViews>
  <sheetFormatPr defaultRowHeight="15"/>
  <cols>
    <col min="1" max="1" width="4.140625" customWidth="1"/>
    <col min="2" max="2" width="3.5703125" customWidth="1"/>
    <col min="3" max="3" width="5.42578125" customWidth="1"/>
    <col min="4" max="4" width="5" customWidth="1"/>
    <col min="5" max="5" width="4.140625" customWidth="1"/>
    <col min="6" max="6" width="3.28515625" customWidth="1"/>
    <col min="7" max="7" width="3.42578125" customWidth="1"/>
    <col min="8" max="8" width="4.7109375" customWidth="1"/>
    <col min="9" max="9" width="6.140625" customWidth="1"/>
    <col min="10" max="10" width="2.28515625" customWidth="1"/>
    <col min="11" max="11" width="3.85546875" customWidth="1"/>
    <col min="12" max="12" width="7"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20" s="2" customFormat="1" ht="15.75">
      <c r="A1" s="1"/>
      <c r="B1" s="117" t="s">
        <v>0</v>
      </c>
      <c r="C1" s="117"/>
      <c r="D1" s="117"/>
      <c r="E1" s="117"/>
      <c r="F1" s="117"/>
      <c r="G1" s="117"/>
      <c r="H1" s="117"/>
      <c r="I1" s="117"/>
      <c r="J1" s="117"/>
      <c r="K1" s="117"/>
      <c r="L1" s="117"/>
      <c r="M1" s="117"/>
      <c r="N1" s="117"/>
      <c r="O1" s="117"/>
      <c r="P1" s="117"/>
      <c r="Q1" s="117"/>
      <c r="R1" s="117"/>
    </row>
    <row r="2" spans="1:20" s="2" customFormat="1" ht="15.75">
      <c r="A2" s="1"/>
      <c r="B2" s="117" t="s">
        <v>1</v>
      </c>
      <c r="C2" s="117"/>
      <c r="D2" s="117"/>
      <c r="E2" s="117"/>
      <c r="F2" s="117"/>
      <c r="G2" s="117"/>
      <c r="H2" s="117"/>
      <c r="I2" s="117"/>
      <c r="J2" s="117"/>
      <c r="K2" s="117"/>
      <c r="L2" s="117"/>
      <c r="M2" s="117"/>
      <c r="N2" s="117"/>
      <c r="O2" s="117"/>
      <c r="P2" s="117"/>
      <c r="Q2" s="117"/>
      <c r="R2" s="117"/>
    </row>
    <row r="3" spans="1:20" s="2" customFormat="1" ht="15.75">
      <c r="A3" s="1"/>
      <c r="B3" s="117" t="s">
        <v>2</v>
      </c>
      <c r="C3" s="117"/>
      <c r="D3" s="117"/>
      <c r="E3" s="117"/>
      <c r="F3" s="117"/>
      <c r="G3" s="117"/>
      <c r="H3" s="117"/>
      <c r="I3" s="117"/>
      <c r="J3" s="117"/>
      <c r="K3" s="117"/>
      <c r="L3" s="117"/>
      <c r="M3" s="117"/>
      <c r="N3" s="117"/>
      <c r="O3" s="117"/>
      <c r="P3" s="117"/>
      <c r="Q3" s="117"/>
      <c r="R3" s="117"/>
    </row>
    <row r="4" spans="1:20" s="2" customFormat="1" ht="15.75">
      <c r="A4" s="1"/>
      <c r="G4" s="118"/>
      <c r="H4" s="119"/>
      <c r="I4" s="119"/>
      <c r="J4" s="119"/>
      <c r="K4" s="119"/>
      <c r="L4" s="119"/>
    </row>
    <row r="5" spans="1:20" s="2" customFormat="1" ht="68.25" customHeight="1">
      <c r="A5" s="120" t="s">
        <v>3</v>
      </c>
      <c r="B5" s="120"/>
      <c r="C5" s="120"/>
      <c r="D5" s="120"/>
      <c r="E5" s="121" t="s">
        <v>89</v>
      </c>
      <c r="F5" s="158"/>
      <c r="G5" s="158"/>
      <c r="H5" s="158"/>
      <c r="I5" s="158"/>
      <c r="J5" s="158"/>
      <c r="K5" s="158"/>
      <c r="L5" s="158"/>
      <c r="M5" s="158"/>
      <c r="N5" s="158"/>
      <c r="O5" s="158"/>
      <c r="P5" s="158"/>
      <c r="Q5" s="158"/>
      <c r="R5" s="158"/>
    </row>
    <row r="6" spans="1:20" s="2" customFormat="1" ht="15.75">
      <c r="A6" s="114" t="s">
        <v>4</v>
      </c>
      <c r="B6" s="114"/>
      <c r="C6" s="114" t="s">
        <v>5</v>
      </c>
      <c r="D6" s="115"/>
      <c r="E6" s="115"/>
      <c r="F6" s="116" t="s">
        <v>6</v>
      </c>
      <c r="G6" s="116"/>
      <c r="H6" s="116"/>
      <c r="I6" s="116"/>
      <c r="J6" s="116" t="s">
        <v>7</v>
      </c>
      <c r="K6" s="116"/>
      <c r="L6" s="116"/>
      <c r="M6" s="116" t="s">
        <v>8</v>
      </c>
      <c r="N6" s="116"/>
      <c r="O6" s="116"/>
      <c r="P6" s="116" t="s">
        <v>9</v>
      </c>
      <c r="Q6" s="116"/>
      <c r="R6" s="116"/>
    </row>
    <row r="7" spans="1:20" s="4" customFormat="1">
      <c r="A7" s="3"/>
    </row>
    <row r="8" spans="1:20" s="2" customFormat="1" ht="15.75">
      <c r="A8" s="5"/>
      <c r="B8" s="120" t="s">
        <v>228</v>
      </c>
      <c r="C8" s="134"/>
      <c r="D8" s="134"/>
      <c r="E8" s="134"/>
      <c r="F8" s="134"/>
      <c r="G8" s="134"/>
      <c r="H8" s="134"/>
      <c r="I8" s="134"/>
      <c r="J8" s="56"/>
      <c r="K8" s="6"/>
      <c r="L8" s="6"/>
      <c r="M8" s="6"/>
      <c r="N8" s="6"/>
      <c r="O8" s="6"/>
      <c r="P8" s="6"/>
      <c r="Q8" s="6"/>
      <c r="R8" s="57"/>
      <c r="S8" s="6"/>
      <c r="T8" s="6"/>
    </row>
    <row r="9" spans="1:20" s="4" customFormat="1" ht="50.25" customHeight="1">
      <c r="A9" s="11">
        <v>1</v>
      </c>
      <c r="B9" s="135" t="s">
        <v>134</v>
      </c>
      <c r="C9" s="135"/>
      <c r="D9" s="135"/>
      <c r="E9" s="135"/>
      <c r="F9" s="135"/>
      <c r="G9" s="135"/>
      <c r="H9" s="135"/>
      <c r="I9" s="135"/>
      <c r="J9" s="135"/>
      <c r="K9" s="135"/>
      <c r="L9" s="135"/>
      <c r="M9" s="135"/>
      <c r="N9" s="135"/>
      <c r="O9" s="135"/>
      <c r="P9" s="135"/>
    </row>
    <row r="10" spans="1:20" s="4" customFormat="1">
      <c r="A10" s="3"/>
      <c r="B10" s="137" t="s">
        <v>11</v>
      </c>
      <c r="C10" s="137"/>
    </row>
    <row r="11" spans="1:20" s="9" customFormat="1">
      <c r="A11" s="7"/>
      <c r="B11" s="125">
        <v>4670</v>
      </c>
      <c r="C11" s="125"/>
      <c r="D11" s="9" t="s">
        <v>57</v>
      </c>
      <c r="F11" s="10" t="s">
        <v>13</v>
      </c>
      <c r="G11" s="9" t="s">
        <v>14</v>
      </c>
      <c r="H11" s="135">
        <v>3176.25</v>
      </c>
      <c r="I11" s="135"/>
      <c r="L11" s="9" t="s">
        <v>72</v>
      </c>
      <c r="P11" s="9" t="s">
        <v>14</v>
      </c>
      <c r="Q11" s="125">
        <f>ROUND(B11*H11/1000,0)</f>
        <v>14833</v>
      </c>
      <c r="R11" s="125"/>
    </row>
    <row r="12" spans="1:20" s="4" customFormat="1" ht="45.75" customHeight="1">
      <c r="A12" s="11">
        <v>2</v>
      </c>
      <c r="B12" s="135" t="s">
        <v>160</v>
      </c>
      <c r="C12" s="135"/>
      <c r="D12" s="135"/>
      <c r="E12" s="135"/>
      <c r="F12" s="135"/>
      <c r="G12" s="135"/>
      <c r="H12" s="135"/>
      <c r="I12" s="135"/>
      <c r="J12" s="135"/>
      <c r="K12" s="135"/>
      <c r="L12" s="135"/>
      <c r="M12" s="135"/>
      <c r="N12" s="135"/>
      <c r="O12" s="135"/>
      <c r="P12" s="135"/>
    </row>
    <row r="13" spans="1:20" s="4" customFormat="1">
      <c r="A13" s="3"/>
      <c r="B13" s="136" t="s">
        <v>74</v>
      </c>
      <c r="C13" s="136"/>
    </row>
    <row r="14" spans="1:20" s="4" customFormat="1">
      <c r="A14" s="3"/>
    </row>
    <row r="15" spans="1:20" s="9" customFormat="1">
      <c r="A15" s="7"/>
      <c r="B15" s="125">
        <v>980</v>
      </c>
      <c r="C15" s="125"/>
      <c r="D15" s="9" t="s">
        <v>57</v>
      </c>
      <c r="F15" s="10" t="s">
        <v>13</v>
      </c>
      <c r="G15" s="9" t="s">
        <v>14</v>
      </c>
      <c r="H15" s="125">
        <v>11288.75</v>
      </c>
      <c r="I15" s="125"/>
      <c r="L15" s="9" t="s">
        <v>58</v>
      </c>
      <c r="P15" s="9" t="s">
        <v>14</v>
      </c>
      <c r="Q15" s="125">
        <f>ROUND(B15*H15/100,0)</f>
        <v>110630</v>
      </c>
      <c r="R15" s="125"/>
    </row>
    <row r="16" spans="1:20" s="9" customFormat="1">
      <c r="A16" s="7"/>
      <c r="B16" s="8"/>
      <c r="C16" s="8"/>
      <c r="F16" s="10"/>
      <c r="H16" s="15"/>
      <c r="I16" s="15"/>
      <c r="Q16" s="8"/>
      <c r="R16" s="8"/>
    </row>
    <row r="17" spans="1:19" s="4" customFormat="1" ht="33" customHeight="1">
      <c r="A17" s="11">
        <v>3</v>
      </c>
      <c r="B17" s="123" t="s">
        <v>161</v>
      </c>
      <c r="C17" s="123"/>
      <c r="D17" s="123"/>
      <c r="E17" s="123"/>
      <c r="F17" s="123"/>
      <c r="G17" s="123"/>
      <c r="H17" s="123"/>
      <c r="I17" s="123"/>
      <c r="J17" s="123"/>
      <c r="K17" s="123"/>
      <c r="L17" s="123"/>
      <c r="M17" s="123"/>
      <c r="N17" s="123"/>
      <c r="O17" s="123"/>
      <c r="P17" s="123"/>
    </row>
    <row r="18" spans="1:19" s="4" customFormat="1">
      <c r="A18" s="3"/>
    </row>
    <row r="19" spans="1:19" s="9" customFormat="1">
      <c r="A19" s="7"/>
      <c r="B19" s="146">
        <v>3000</v>
      </c>
      <c r="C19" s="146"/>
      <c r="D19" s="9" t="s">
        <v>57</v>
      </c>
      <c r="F19" s="10" t="s">
        <v>13</v>
      </c>
      <c r="G19" s="9" t="s">
        <v>14</v>
      </c>
      <c r="H19" s="125">
        <v>11948.36</v>
      </c>
      <c r="I19" s="125"/>
      <c r="L19" s="9" t="s">
        <v>58</v>
      </c>
      <c r="P19" s="9" t="s">
        <v>14</v>
      </c>
      <c r="Q19" s="125">
        <f>ROUND(B19*H19/100,0)</f>
        <v>358451</v>
      </c>
      <c r="R19" s="125"/>
    </row>
    <row r="20" spans="1:19" s="9" customFormat="1">
      <c r="A20" s="7"/>
      <c r="B20" s="8"/>
      <c r="C20" s="8"/>
      <c r="F20" s="10"/>
      <c r="H20" s="15"/>
      <c r="I20" s="15"/>
      <c r="Q20" s="8"/>
      <c r="R20" s="8"/>
    </row>
    <row r="21" spans="1:19" s="4" customFormat="1" ht="63.75" customHeight="1">
      <c r="A21" s="11">
        <v>4</v>
      </c>
      <c r="B21" s="123" t="s">
        <v>162</v>
      </c>
      <c r="C21" s="123"/>
      <c r="D21" s="123"/>
      <c r="E21" s="123"/>
      <c r="F21" s="123"/>
      <c r="G21" s="123"/>
      <c r="H21" s="123"/>
      <c r="I21" s="123"/>
      <c r="J21" s="123"/>
      <c r="K21" s="123"/>
      <c r="L21" s="123"/>
      <c r="M21" s="123"/>
      <c r="N21" s="123"/>
      <c r="O21" s="123"/>
      <c r="P21" s="123"/>
    </row>
    <row r="22" spans="1:19" s="4" customFormat="1">
      <c r="A22" s="3"/>
      <c r="B22" s="137" t="s">
        <v>11</v>
      </c>
      <c r="C22" s="137"/>
    </row>
    <row r="23" spans="1:19" s="4" customFormat="1">
      <c r="A23" s="3"/>
      <c r="B23" s="159" t="s">
        <v>76</v>
      </c>
      <c r="C23" s="159"/>
    </row>
    <row r="24" spans="1:19" s="9" customFormat="1">
      <c r="A24" s="7"/>
      <c r="B24" s="146">
        <v>500</v>
      </c>
      <c r="C24" s="146"/>
      <c r="D24" s="9" t="s">
        <v>17</v>
      </c>
      <c r="F24" s="10" t="s">
        <v>13</v>
      </c>
      <c r="G24" s="9" t="s">
        <v>14</v>
      </c>
      <c r="H24" s="125">
        <v>174</v>
      </c>
      <c r="I24" s="125"/>
      <c r="L24" s="9" t="s">
        <v>61</v>
      </c>
      <c r="P24" s="9" t="s">
        <v>14</v>
      </c>
      <c r="Q24" s="125">
        <f>ROUND(B24*H24,0)</f>
        <v>87000</v>
      </c>
      <c r="R24" s="125"/>
    </row>
    <row r="25" spans="1:19" s="4" customFormat="1">
      <c r="A25" s="3"/>
      <c r="B25" s="159" t="s">
        <v>75</v>
      </c>
      <c r="C25" s="159"/>
    </row>
    <row r="26" spans="1:19" s="9" customFormat="1">
      <c r="A26" s="7"/>
      <c r="B26" s="146">
        <v>1000</v>
      </c>
      <c r="C26" s="146"/>
      <c r="D26" s="9" t="s">
        <v>17</v>
      </c>
      <c r="F26" s="10" t="s">
        <v>13</v>
      </c>
      <c r="G26" s="9" t="s">
        <v>14</v>
      </c>
      <c r="H26" s="125">
        <v>94</v>
      </c>
      <c r="I26" s="125"/>
      <c r="L26" s="9" t="s">
        <v>61</v>
      </c>
      <c r="P26" s="9" t="s">
        <v>14</v>
      </c>
      <c r="Q26" s="125">
        <f>ROUND(B26*H26,0)</f>
        <v>94000</v>
      </c>
      <c r="R26" s="125"/>
    </row>
    <row r="27" spans="1:19" s="9" customFormat="1">
      <c r="A27" s="7"/>
      <c r="B27" s="8"/>
      <c r="C27" s="8"/>
      <c r="F27" s="10"/>
      <c r="H27" s="15"/>
      <c r="I27" s="15"/>
      <c r="Q27" s="8"/>
      <c r="R27" s="8"/>
    </row>
    <row r="28" spans="1:19" s="4" customFormat="1">
      <c r="A28" s="11">
        <v>5</v>
      </c>
      <c r="B28" s="123" t="s">
        <v>120</v>
      </c>
      <c r="C28" s="123"/>
      <c r="D28" s="123"/>
      <c r="E28" s="123"/>
      <c r="F28" s="123"/>
      <c r="G28" s="123"/>
      <c r="H28" s="123"/>
      <c r="I28" s="123"/>
      <c r="J28" s="123"/>
      <c r="K28" s="123"/>
      <c r="L28" s="123"/>
      <c r="M28" s="123"/>
      <c r="N28" s="123"/>
      <c r="O28" s="123"/>
      <c r="P28" s="123"/>
    </row>
    <row r="29" spans="1:19" s="4" customFormat="1">
      <c r="A29" s="3"/>
    </row>
    <row r="30" spans="1:19" s="9" customFormat="1">
      <c r="A30" s="7"/>
      <c r="B30" s="146">
        <v>3050</v>
      </c>
      <c r="C30" s="146"/>
      <c r="D30" s="9" t="s">
        <v>77</v>
      </c>
      <c r="F30" s="10" t="s">
        <v>13</v>
      </c>
      <c r="G30" s="9" t="s">
        <v>14</v>
      </c>
      <c r="H30" s="125">
        <v>2283.9299999999998</v>
      </c>
      <c r="I30" s="125"/>
      <c r="L30" s="9" t="s">
        <v>78</v>
      </c>
      <c r="P30" s="40" t="s">
        <v>14</v>
      </c>
      <c r="Q30" s="127">
        <f>ROUND(B30*H30/100,0)</f>
        <v>69660</v>
      </c>
      <c r="R30" s="127"/>
      <c r="S30" s="40"/>
    </row>
    <row r="31" spans="1:19" s="2" customFormat="1" ht="12.75">
      <c r="A31" s="1"/>
    </row>
    <row r="32" spans="1:19" s="4" customFormat="1" ht="103.5" customHeight="1">
      <c r="A32" s="11">
        <v>6</v>
      </c>
      <c r="B32" s="123" t="s">
        <v>117</v>
      </c>
      <c r="C32" s="123"/>
      <c r="D32" s="123"/>
      <c r="E32" s="123"/>
      <c r="F32" s="123"/>
      <c r="G32" s="123"/>
      <c r="H32" s="123"/>
      <c r="I32" s="123"/>
      <c r="J32" s="123"/>
      <c r="K32" s="123"/>
      <c r="L32" s="123"/>
      <c r="M32" s="123"/>
      <c r="N32" s="123"/>
      <c r="O32" s="123"/>
      <c r="P32" s="123"/>
      <c r="Q32" s="123"/>
    </row>
    <row r="33" spans="1:20" s="4" customFormat="1">
      <c r="A33" s="3"/>
      <c r="B33" s="137" t="s">
        <v>11</v>
      </c>
      <c r="C33" s="137"/>
    </row>
    <row r="34" spans="1:20" s="4" customFormat="1">
      <c r="A34" s="3"/>
    </row>
    <row r="35" spans="1:20" s="9" customFormat="1">
      <c r="A35" s="7"/>
      <c r="B35" s="125">
        <v>291</v>
      </c>
      <c r="C35" s="125"/>
      <c r="D35" s="9" t="s">
        <v>57</v>
      </c>
      <c r="F35" s="10" t="s">
        <v>13</v>
      </c>
      <c r="G35" s="9" t="s">
        <v>14</v>
      </c>
      <c r="H35" s="125">
        <v>337</v>
      </c>
      <c r="I35" s="125"/>
      <c r="L35" s="9" t="s">
        <v>79</v>
      </c>
      <c r="P35" s="9" t="s">
        <v>14</v>
      </c>
      <c r="Q35" s="125">
        <f>ROUND(B35*H35,0)</f>
        <v>98067</v>
      </c>
      <c r="R35" s="125"/>
    </row>
    <row r="36" spans="1:20" s="2" customFormat="1" ht="12.75">
      <c r="A36" s="1"/>
    </row>
    <row r="37" spans="1:20" s="4" customFormat="1" ht="47.25" customHeight="1">
      <c r="A37" s="11">
        <v>7</v>
      </c>
      <c r="B37" s="123" t="s">
        <v>118</v>
      </c>
      <c r="C37" s="123"/>
      <c r="D37" s="123"/>
      <c r="E37" s="123"/>
      <c r="F37" s="123"/>
      <c r="G37" s="123"/>
      <c r="H37" s="123"/>
      <c r="I37" s="123"/>
      <c r="J37" s="123"/>
      <c r="K37" s="123"/>
      <c r="L37" s="123"/>
      <c r="M37" s="123"/>
      <c r="N37" s="123"/>
      <c r="O37" s="123"/>
      <c r="P37" s="123"/>
      <c r="Q37" s="123"/>
    </row>
    <row r="38" spans="1:20" s="4" customFormat="1">
      <c r="A38" s="3"/>
      <c r="B38" s="137" t="s">
        <v>11</v>
      </c>
      <c r="C38" s="137"/>
    </row>
    <row r="39" spans="1:20" s="4" customFormat="1">
      <c r="A39" s="3"/>
    </row>
    <row r="40" spans="1:20" s="9" customFormat="1">
      <c r="A40" s="7"/>
      <c r="B40" s="125">
        <v>10.41</v>
      </c>
      <c r="C40" s="125"/>
      <c r="D40" s="9" t="s">
        <v>53</v>
      </c>
      <c r="F40" s="10" t="s">
        <v>13</v>
      </c>
      <c r="G40" s="9" t="s">
        <v>14</v>
      </c>
      <c r="H40" s="125">
        <v>5001.7</v>
      </c>
      <c r="I40" s="125"/>
      <c r="L40" s="9" t="s">
        <v>54</v>
      </c>
      <c r="P40" s="12" t="s">
        <v>14</v>
      </c>
      <c r="Q40" s="128">
        <f>ROUND(B40*H40,0)</f>
        <v>52068</v>
      </c>
      <c r="R40" s="128"/>
    </row>
    <row r="41" spans="1:20" s="2" customFormat="1" ht="12.75">
      <c r="A41" s="1"/>
    </row>
    <row r="42" spans="1:20" s="2" customFormat="1" ht="14.25">
      <c r="A42" s="1"/>
      <c r="M42" s="130" t="s">
        <v>31</v>
      </c>
      <c r="N42" s="130"/>
      <c r="P42" s="13" t="s">
        <v>14</v>
      </c>
      <c r="Q42" s="162">
        <f>Q11+Q15+Q19+Q24+Q26+Q30+Q35+Q40</f>
        <v>884709</v>
      </c>
      <c r="R42" s="162"/>
    </row>
    <row r="43" spans="1:20" s="2" customFormat="1" ht="12.75">
      <c r="A43" s="1"/>
    </row>
    <row r="44" spans="1:20" s="2" customFormat="1" ht="15.75">
      <c r="A44" s="5"/>
      <c r="B44" s="120" t="s">
        <v>229</v>
      </c>
      <c r="C44" s="134"/>
      <c r="D44" s="134"/>
      <c r="E44" s="134"/>
      <c r="F44" s="134"/>
      <c r="G44" s="134"/>
      <c r="H44" s="134"/>
      <c r="I44" s="134"/>
      <c r="J44" s="56"/>
      <c r="K44" s="6"/>
      <c r="L44" s="6"/>
      <c r="M44" s="6"/>
      <c r="N44" s="6"/>
      <c r="O44" s="6"/>
      <c r="P44" s="6"/>
      <c r="Q44" s="6"/>
      <c r="R44" s="57"/>
      <c r="S44" s="6"/>
      <c r="T44" s="6"/>
    </row>
    <row r="45" spans="1:20" s="2" customFormat="1" ht="12.75">
      <c r="A45" s="1"/>
    </row>
    <row r="46" spans="1:20" s="2" customFormat="1" ht="12.75">
      <c r="A46" s="1"/>
    </row>
    <row r="47" spans="1:20" s="4" customFormat="1" ht="15" customHeight="1">
      <c r="A47" s="11">
        <v>1</v>
      </c>
      <c r="B47" s="135" t="s">
        <v>155</v>
      </c>
      <c r="C47" s="135"/>
      <c r="D47" s="135"/>
      <c r="E47" s="135"/>
      <c r="F47" s="135"/>
      <c r="G47" s="135"/>
      <c r="H47" s="135"/>
      <c r="I47" s="135"/>
      <c r="J47" s="135"/>
      <c r="K47" s="135"/>
      <c r="L47" s="135"/>
      <c r="M47" s="135"/>
      <c r="N47" s="135"/>
      <c r="O47" s="135"/>
      <c r="P47" s="135"/>
      <c r="Q47" s="135"/>
    </row>
    <row r="48" spans="1:20" s="2" customFormat="1" ht="12.75">
      <c r="A48" s="1"/>
    </row>
    <row r="49" spans="1:18" s="9" customFormat="1">
      <c r="A49" s="7"/>
      <c r="B49" s="146">
        <v>930</v>
      </c>
      <c r="C49" s="146"/>
      <c r="D49" s="9" t="s">
        <v>57</v>
      </c>
      <c r="F49" s="10" t="s">
        <v>13</v>
      </c>
      <c r="G49" s="9" t="s">
        <v>14</v>
      </c>
      <c r="H49" s="125">
        <v>2117.5</v>
      </c>
      <c r="I49" s="125"/>
      <c r="L49" s="9" t="s">
        <v>72</v>
      </c>
      <c r="P49" s="9" t="s">
        <v>14</v>
      </c>
      <c r="Q49" s="125">
        <f>ROUND(B49*H49/1000,0)</f>
        <v>1969</v>
      </c>
      <c r="R49" s="125"/>
    </row>
    <row r="50" spans="1:18" s="2" customFormat="1" ht="12.75">
      <c r="A50" s="1"/>
    </row>
    <row r="51" spans="1:18" s="4" customFormat="1" ht="40.5" customHeight="1">
      <c r="A51" s="11">
        <v>2</v>
      </c>
      <c r="B51" s="135" t="s">
        <v>156</v>
      </c>
      <c r="C51" s="135"/>
      <c r="D51" s="135"/>
      <c r="E51" s="135"/>
      <c r="F51" s="135"/>
      <c r="G51" s="135"/>
      <c r="H51" s="135"/>
      <c r="I51" s="135"/>
      <c r="J51" s="135"/>
      <c r="K51" s="135"/>
      <c r="L51" s="135"/>
      <c r="M51" s="135"/>
      <c r="N51" s="135"/>
      <c r="O51" s="135"/>
      <c r="P51" s="135"/>
      <c r="Q51" s="135"/>
    </row>
    <row r="52" spans="1:18" s="2" customFormat="1" ht="12.75">
      <c r="A52" s="1"/>
    </row>
    <row r="53" spans="1:18" s="9" customFormat="1">
      <c r="A53" s="7"/>
      <c r="B53" s="146">
        <v>5600</v>
      </c>
      <c r="C53" s="146"/>
      <c r="D53" s="9" t="s">
        <v>57</v>
      </c>
      <c r="F53" s="10" t="s">
        <v>13</v>
      </c>
      <c r="G53" s="9" t="s">
        <v>14</v>
      </c>
      <c r="H53" s="125">
        <v>354</v>
      </c>
      <c r="I53" s="125"/>
      <c r="L53" s="9" t="s">
        <v>72</v>
      </c>
      <c r="P53" s="9" t="s">
        <v>14</v>
      </c>
      <c r="Q53" s="125">
        <f>ROUND(B53*H53/1000,0)</f>
        <v>1982</v>
      </c>
      <c r="R53" s="125"/>
    </row>
    <row r="54" spans="1:18" s="2" customFormat="1" ht="12.75">
      <c r="A54" s="1"/>
    </row>
    <row r="55" spans="1:18" s="4" customFormat="1" ht="90" customHeight="1">
      <c r="A55" s="11">
        <v>3</v>
      </c>
      <c r="B55" s="123" t="s">
        <v>163</v>
      </c>
      <c r="C55" s="123"/>
      <c r="D55" s="123"/>
      <c r="E55" s="123"/>
      <c r="F55" s="123"/>
      <c r="G55" s="123"/>
      <c r="H55" s="123"/>
      <c r="I55" s="123"/>
      <c r="J55" s="123"/>
      <c r="K55" s="123"/>
      <c r="L55" s="123"/>
      <c r="M55" s="123"/>
      <c r="N55" s="123"/>
      <c r="O55" s="123"/>
      <c r="P55" s="123"/>
      <c r="Q55" s="123"/>
    </row>
    <row r="56" spans="1:18" s="2" customFormat="1" ht="12.75">
      <c r="A56" s="1"/>
    </row>
    <row r="57" spans="1:18" s="9" customFormat="1">
      <c r="A57" s="7"/>
      <c r="B57" s="146">
        <v>930</v>
      </c>
      <c r="C57" s="146"/>
      <c r="D57" s="9" t="s">
        <v>57</v>
      </c>
      <c r="F57" s="10" t="s">
        <v>13</v>
      </c>
      <c r="G57" s="9" t="s">
        <v>14</v>
      </c>
      <c r="H57" s="125">
        <v>502.52</v>
      </c>
      <c r="I57" s="125"/>
      <c r="L57" s="9" t="s">
        <v>58</v>
      </c>
      <c r="P57" s="9" t="s">
        <v>14</v>
      </c>
      <c r="Q57" s="125">
        <f>ROUND(B57*H57/100,0)</f>
        <v>4673</v>
      </c>
      <c r="R57" s="125"/>
    </row>
    <row r="58" spans="1:18" s="2" customFormat="1" ht="12.75">
      <c r="A58" s="1"/>
    </row>
    <row r="59" spans="1:18" s="4" customFormat="1" ht="30" customHeight="1">
      <c r="A59" s="11">
        <v>4</v>
      </c>
      <c r="B59" s="135" t="s">
        <v>116</v>
      </c>
      <c r="C59" s="135"/>
      <c r="D59" s="135"/>
      <c r="E59" s="135"/>
      <c r="F59" s="135"/>
      <c r="G59" s="135"/>
      <c r="H59" s="135"/>
      <c r="I59" s="135"/>
      <c r="J59" s="135"/>
      <c r="K59" s="135"/>
      <c r="L59" s="135"/>
      <c r="M59" s="135"/>
      <c r="N59" s="135"/>
      <c r="O59" s="135"/>
      <c r="P59" s="135"/>
      <c r="Q59" s="135"/>
    </row>
    <row r="60" spans="1:18" s="2" customFormat="1" ht="12.75">
      <c r="A60" s="1"/>
    </row>
    <row r="61" spans="1:18" s="9" customFormat="1">
      <c r="A61" s="7"/>
      <c r="B61" s="146">
        <v>1848</v>
      </c>
      <c r="C61" s="146"/>
      <c r="D61" s="9" t="s">
        <v>57</v>
      </c>
      <c r="F61" s="10" t="s">
        <v>13</v>
      </c>
      <c r="G61" s="9" t="s">
        <v>14</v>
      </c>
      <c r="H61" s="125">
        <v>9416.2800000000007</v>
      </c>
      <c r="I61" s="125"/>
      <c r="L61" s="9" t="s">
        <v>58</v>
      </c>
      <c r="P61" s="9" t="s">
        <v>14</v>
      </c>
      <c r="Q61" s="125">
        <f>ROUND(B61*H61/100,0)</f>
        <v>174013</v>
      </c>
      <c r="R61" s="125"/>
    </row>
    <row r="62" spans="1:18" s="2" customFormat="1" ht="12.75">
      <c r="A62" s="1"/>
    </row>
    <row r="63" spans="1:18" s="4" customFormat="1" ht="28.5" customHeight="1">
      <c r="A63" s="11">
        <v>5</v>
      </c>
      <c r="B63" s="135" t="s">
        <v>136</v>
      </c>
      <c r="C63" s="135"/>
      <c r="D63" s="135"/>
      <c r="E63" s="135"/>
      <c r="F63" s="135"/>
      <c r="G63" s="135"/>
      <c r="H63" s="135"/>
      <c r="I63" s="135"/>
      <c r="J63" s="135"/>
      <c r="K63" s="135"/>
      <c r="L63" s="135"/>
      <c r="M63" s="135"/>
      <c r="N63" s="135"/>
      <c r="O63" s="135"/>
      <c r="P63" s="135"/>
      <c r="Q63" s="135"/>
    </row>
    <row r="64" spans="1:18" s="2" customFormat="1" ht="12.75">
      <c r="A64" s="1"/>
    </row>
    <row r="65" spans="1:18" s="9" customFormat="1">
      <c r="A65" s="7"/>
      <c r="B65" s="146">
        <v>444</v>
      </c>
      <c r="C65" s="146"/>
      <c r="D65" s="9" t="s">
        <v>57</v>
      </c>
      <c r="F65" s="10" t="s">
        <v>13</v>
      </c>
      <c r="G65" s="9" t="s">
        <v>14</v>
      </c>
      <c r="H65" s="125">
        <v>3127.41</v>
      </c>
      <c r="I65" s="125"/>
      <c r="L65" s="9" t="s">
        <v>58</v>
      </c>
      <c r="P65" s="9" t="s">
        <v>14</v>
      </c>
      <c r="Q65" s="125">
        <f>ROUND(B65*H65/100,0)</f>
        <v>13886</v>
      </c>
      <c r="R65" s="125"/>
    </row>
    <row r="66" spans="1:18" s="2" customFormat="1" ht="12.75">
      <c r="A66" s="1"/>
    </row>
    <row r="67" spans="1:18" s="4" customFormat="1" ht="35.25" customHeight="1">
      <c r="A67" s="11">
        <v>6</v>
      </c>
      <c r="B67" s="135" t="s">
        <v>129</v>
      </c>
      <c r="C67" s="135"/>
      <c r="D67" s="135"/>
      <c r="E67" s="135"/>
      <c r="F67" s="135"/>
      <c r="G67" s="135"/>
      <c r="H67" s="135"/>
      <c r="I67" s="135"/>
      <c r="J67" s="135"/>
      <c r="K67" s="135"/>
      <c r="L67" s="135"/>
      <c r="M67" s="135"/>
      <c r="N67" s="135"/>
      <c r="O67" s="135"/>
      <c r="P67" s="135"/>
      <c r="Q67" s="135"/>
    </row>
    <row r="68" spans="1:18" s="4" customFormat="1" ht="8.25" customHeight="1">
      <c r="A68" s="3"/>
      <c r="B68" s="137" t="s">
        <v>11</v>
      </c>
      <c r="C68" s="137"/>
    </row>
    <row r="69" spans="1:18" s="4" customFormat="1">
      <c r="A69" s="3"/>
      <c r="B69" s="136" t="s">
        <v>80</v>
      </c>
      <c r="C69" s="136"/>
    </row>
    <row r="70" spans="1:18" s="4" customFormat="1">
      <c r="A70" s="3"/>
    </row>
    <row r="71" spans="1:18" s="9" customFormat="1">
      <c r="A71" s="7"/>
      <c r="B71" s="125">
        <v>1400</v>
      </c>
      <c r="C71" s="125"/>
      <c r="D71" s="9" t="s">
        <v>57</v>
      </c>
      <c r="F71" s="10" t="s">
        <v>13</v>
      </c>
      <c r="G71" s="9" t="s">
        <v>14</v>
      </c>
      <c r="H71" s="125">
        <v>14429.25</v>
      </c>
      <c r="I71" s="125"/>
      <c r="L71" s="9" t="s">
        <v>58</v>
      </c>
      <c r="P71" s="12" t="s">
        <v>14</v>
      </c>
      <c r="Q71" s="128">
        <f>ROUND(B71*H71/100,0)</f>
        <v>202010</v>
      </c>
      <c r="R71" s="128"/>
    </row>
    <row r="72" spans="1:18" s="2" customFormat="1" ht="12.75">
      <c r="A72" s="1"/>
    </row>
    <row r="73" spans="1:18" s="2" customFormat="1" ht="14.25">
      <c r="A73" s="1"/>
      <c r="M73" s="130" t="s">
        <v>31</v>
      </c>
      <c r="N73" s="130"/>
      <c r="P73" s="13" t="s">
        <v>14</v>
      </c>
      <c r="Q73" s="162">
        <f>Q49+Q53+Q57+Q61+Q65+Q71</f>
        <v>398533</v>
      </c>
      <c r="R73" s="162"/>
    </row>
    <row r="74" spans="1:18" s="2" customFormat="1" ht="12.75">
      <c r="A74" s="1"/>
    </row>
    <row r="75" spans="1:18" s="9" customFormat="1">
      <c r="A75" s="7"/>
      <c r="B75" s="8"/>
      <c r="C75" s="8"/>
      <c r="F75" s="10"/>
      <c r="H75" s="8"/>
      <c r="I75" s="8"/>
      <c r="Q75" s="8"/>
      <c r="R75" s="8"/>
    </row>
    <row r="76" spans="1:18" s="9" customFormat="1">
      <c r="A76" s="7"/>
      <c r="B76" s="8"/>
      <c r="C76" s="8"/>
      <c r="F76" s="10"/>
      <c r="H76" s="8"/>
      <c r="I76" s="8"/>
      <c r="Q76" s="8"/>
      <c r="R76" s="8"/>
    </row>
    <row r="77" spans="1:18" s="9" customFormat="1">
      <c r="A77" s="7"/>
      <c r="B77" s="8"/>
      <c r="C77" s="8"/>
      <c r="F77" s="10"/>
      <c r="H77" s="8"/>
      <c r="I77" s="8"/>
      <c r="Q77" s="8"/>
      <c r="R77" s="8"/>
    </row>
    <row r="78" spans="1:18" s="9" customFormat="1">
      <c r="A78" s="7"/>
      <c r="B78" s="8"/>
      <c r="C78" s="8"/>
      <c r="F78" s="10"/>
      <c r="H78" s="8"/>
      <c r="I78" s="8"/>
      <c r="Q78" s="8"/>
      <c r="R78" s="8"/>
    </row>
    <row r="79" spans="1:18" s="9" customFormat="1">
      <c r="A79" s="7"/>
      <c r="B79" s="8"/>
      <c r="C79" s="8"/>
      <c r="F79" s="10"/>
      <c r="H79" s="8"/>
      <c r="I79" s="8"/>
      <c r="Q79" s="8"/>
      <c r="R79" s="8"/>
    </row>
    <row r="80" spans="1:18" s="2" customFormat="1" ht="14.25">
      <c r="A80" s="1"/>
      <c r="B80" s="150" t="s">
        <v>81</v>
      </c>
      <c r="C80" s="150"/>
      <c r="D80" s="150"/>
      <c r="E80" s="150"/>
      <c r="F80" s="150"/>
      <c r="G80" s="150"/>
      <c r="H80" s="150"/>
      <c r="I80" s="150"/>
      <c r="J80" s="150"/>
      <c r="K80" s="150"/>
      <c r="L80" s="150"/>
      <c r="M80" s="150"/>
      <c r="N80" s="150"/>
      <c r="O80" s="150"/>
      <c r="P80" s="14" t="s">
        <v>14</v>
      </c>
      <c r="Q80" s="160">
        <f>Q42+Q73</f>
        <v>1283242</v>
      </c>
      <c r="R80" s="160"/>
    </row>
    <row r="81" spans="1:18" s="2" customFormat="1" ht="12.75">
      <c r="A81" s="1"/>
      <c r="B81" s="161" t="s">
        <v>11</v>
      </c>
      <c r="C81" s="120"/>
      <c r="D81" s="120"/>
      <c r="E81" s="120"/>
    </row>
    <row r="82" spans="1:18" s="2" customFormat="1">
      <c r="A82" s="1"/>
      <c r="B82" s="152" t="s">
        <v>33</v>
      </c>
      <c r="C82" s="152"/>
      <c r="D82" s="152"/>
      <c r="E82" s="152"/>
      <c r="F82" s="152"/>
      <c r="G82" s="152"/>
      <c r="H82" s="152"/>
      <c r="I82" s="152"/>
      <c r="J82" s="152"/>
      <c r="K82" s="152"/>
      <c r="L82" s="15"/>
      <c r="M82" s="15"/>
      <c r="N82" s="15"/>
      <c r="O82" s="15"/>
    </row>
    <row r="83" spans="1:18" s="2" customFormat="1" ht="15.75">
      <c r="A83" s="1"/>
      <c r="B83" s="16"/>
      <c r="C83" s="17"/>
      <c r="D83" s="17"/>
      <c r="E83" s="17"/>
      <c r="H83" s="153" t="s">
        <v>34</v>
      </c>
      <c r="I83" s="153"/>
      <c r="J83" s="153"/>
      <c r="K83" s="153"/>
      <c r="L83" s="153"/>
      <c r="M83" s="153"/>
      <c r="N83" s="153"/>
      <c r="O83" s="153"/>
      <c r="P83" s="153"/>
      <c r="Q83" s="153"/>
      <c r="R83" s="153"/>
    </row>
    <row r="84" spans="1:18" s="2" customFormat="1" ht="15.75">
      <c r="A84" s="1"/>
      <c r="B84" s="16"/>
      <c r="C84" s="17"/>
      <c r="D84" s="17"/>
      <c r="E84" s="17"/>
      <c r="H84" s="163" t="s">
        <v>35</v>
      </c>
      <c r="I84" s="163"/>
      <c r="J84" s="163"/>
      <c r="K84" s="163"/>
      <c r="L84" s="163"/>
      <c r="M84" s="163"/>
      <c r="N84" s="163"/>
      <c r="O84" s="163"/>
      <c r="P84" s="163"/>
      <c r="Q84" s="163"/>
      <c r="R84" s="163"/>
    </row>
    <row r="85" spans="1:18" s="2" customFormat="1" ht="12.75">
      <c r="A85" s="1"/>
      <c r="B85" s="16"/>
      <c r="C85" s="17"/>
      <c r="D85" s="17"/>
      <c r="E85" s="17"/>
    </row>
    <row r="86" spans="1:18" s="2" customFormat="1" ht="15.75">
      <c r="A86" s="1"/>
      <c r="B86" s="154" t="s">
        <v>36</v>
      </c>
      <c r="C86" s="154"/>
      <c r="D86" s="154"/>
      <c r="E86" s="154"/>
      <c r="F86" s="154"/>
      <c r="G86" s="154"/>
      <c r="H86" s="154"/>
      <c r="I86" s="18" t="s">
        <v>37</v>
      </c>
      <c r="J86" s="149" t="s">
        <v>38</v>
      </c>
      <c r="K86" s="149"/>
      <c r="L86" s="149"/>
      <c r="M86" s="149"/>
      <c r="N86" s="149"/>
      <c r="O86" s="149"/>
      <c r="P86" s="149"/>
      <c r="Q86" s="149"/>
      <c r="R86" s="149"/>
    </row>
    <row r="87" spans="1:18" s="2" customFormat="1" ht="12.75">
      <c r="A87" s="1"/>
      <c r="B87" s="16"/>
      <c r="C87" s="17"/>
      <c r="D87" s="17"/>
      <c r="E87" s="17"/>
      <c r="J87" s="149" t="s">
        <v>39</v>
      </c>
      <c r="K87" s="149"/>
      <c r="L87" s="149"/>
      <c r="M87" s="149"/>
      <c r="N87" s="149"/>
      <c r="O87" s="149"/>
      <c r="P87" s="149"/>
      <c r="Q87" s="149"/>
      <c r="R87" s="149"/>
    </row>
    <row r="88" spans="1:18" s="2" customFormat="1" ht="12.75">
      <c r="A88" s="1"/>
      <c r="B88" s="16"/>
      <c r="C88" s="17"/>
      <c r="D88" s="17"/>
      <c r="E88" s="17"/>
      <c r="J88" s="1"/>
      <c r="K88" s="1"/>
      <c r="L88" s="1"/>
      <c r="M88" s="1"/>
      <c r="N88" s="1"/>
      <c r="O88" s="1"/>
      <c r="P88" s="1"/>
      <c r="Q88" s="1"/>
      <c r="R88" s="1"/>
    </row>
    <row r="89" spans="1:18" s="2" customFormat="1" ht="12.75">
      <c r="A89" s="1"/>
      <c r="B89" s="16"/>
      <c r="C89" s="17"/>
      <c r="D89" s="17"/>
      <c r="E89" s="17"/>
      <c r="J89" s="1"/>
      <c r="K89" s="1"/>
      <c r="L89" s="1"/>
      <c r="M89" s="1"/>
      <c r="N89" s="1"/>
      <c r="O89" s="1"/>
      <c r="P89" s="1"/>
      <c r="Q89" s="1"/>
      <c r="R89" s="1"/>
    </row>
    <row r="90" spans="1:18" s="2" customFormat="1" ht="12.75">
      <c r="A90" s="1"/>
      <c r="B90" s="16"/>
      <c r="C90" s="17"/>
      <c r="D90" s="17"/>
      <c r="E90" s="17"/>
      <c r="J90" s="1"/>
      <c r="K90" s="1"/>
      <c r="L90" s="1"/>
      <c r="M90" s="1"/>
      <c r="N90" s="1"/>
      <c r="O90" s="1"/>
      <c r="P90" s="1"/>
      <c r="Q90" s="1"/>
      <c r="R90" s="1"/>
    </row>
    <row r="91" spans="1:18" s="2" customFormat="1" ht="12.75">
      <c r="A91" s="1"/>
      <c r="B91" s="16"/>
      <c r="C91" s="17"/>
      <c r="D91" s="17"/>
      <c r="E91" s="17"/>
      <c r="J91" s="1"/>
      <c r="K91" s="1"/>
      <c r="L91" s="1"/>
      <c r="M91" s="1"/>
      <c r="N91" s="1"/>
      <c r="O91" s="1"/>
      <c r="P91" s="1"/>
      <c r="Q91" s="1"/>
      <c r="R91" s="1"/>
    </row>
    <row r="92" spans="1:18" s="2" customFormat="1" ht="12.75">
      <c r="A92" s="1"/>
      <c r="B92" s="16"/>
      <c r="C92" s="17"/>
      <c r="D92" s="17"/>
      <c r="E92" s="17"/>
      <c r="J92" s="1"/>
      <c r="K92" s="1"/>
      <c r="L92" s="1"/>
      <c r="M92" s="1"/>
      <c r="N92" s="1"/>
      <c r="O92" s="1"/>
      <c r="P92" s="1"/>
      <c r="Q92" s="1"/>
      <c r="R92" s="1"/>
    </row>
    <row r="93" spans="1:18" s="2" customFormat="1" ht="12.75">
      <c r="A93" s="1"/>
      <c r="B93" s="16"/>
      <c r="C93" s="17"/>
      <c r="D93" s="17"/>
      <c r="E93" s="17"/>
      <c r="J93" s="1"/>
      <c r="K93" s="1"/>
      <c r="L93" s="1"/>
      <c r="M93" s="1"/>
      <c r="N93" s="1"/>
      <c r="O93" s="1"/>
      <c r="P93" s="1"/>
      <c r="Q93" s="1"/>
      <c r="R93" s="1"/>
    </row>
    <row r="94" spans="1:18" s="2" customFormat="1" ht="12.75">
      <c r="A94" s="1"/>
      <c r="B94" s="120" t="s">
        <v>40</v>
      </c>
      <c r="C94" s="120"/>
      <c r="D94" s="120"/>
      <c r="E94" s="120"/>
    </row>
    <row r="95" spans="1:18" s="2" customFormat="1" ht="12.75">
      <c r="A95" s="1"/>
    </row>
    <row r="96" spans="1:18" s="2" customFormat="1" ht="32.25" customHeight="1">
      <c r="A96" s="19">
        <v>1</v>
      </c>
      <c r="B96" s="135" t="s">
        <v>41</v>
      </c>
      <c r="C96" s="135"/>
      <c r="D96" s="135"/>
      <c r="E96" s="135"/>
      <c r="F96" s="135"/>
      <c r="G96" s="135"/>
      <c r="H96" s="135"/>
      <c r="I96" s="135"/>
      <c r="J96" s="135"/>
      <c r="K96" s="135"/>
      <c r="L96" s="135"/>
      <c r="M96" s="135"/>
      <c r="N96" s="135"/>
      <c r="O96" s="135"/>
      <c r="P96" s="135"/>
    </row>
    <row r="97" spans="1:16" s="2" customFormat="1" ht="12.75">
      <c r="A97" s="1"/>
    </row>
    <row r="98" spans="1:16" s="2" customFormat="1" ht="30.75" customHeight="1">
      <c r="A98" s="19">
        <v>2</v>
      </c>
      <c r="B98" s="135" t="s">
        <v>42</v>
      </c>
      <c r="C98" s="135"/>
      <c r="D98" s="135"/>
      <c r="E98" s="135"/>
      <c r="F98" s="135"/>
      <c r="G98" s="135"/>
      <c r="H98" s="135"/>
      <c r="I98" s="135"/>
      <c r="J98" s="135"/>
      <c r="K98" s="135"/>
      <c r="L98" s="135"/>
      <c r="M98" s="135"/>
      <c r="N98" s="135"/>
      <c r="O98" s="135"/>
      <c r="P98" s="135"/>
    </row>
    <row r="99" spans="1:16" s="2" customFormat="1" ht="12.75">
      <c r="A99" s="1"/>
    </row>
    <row r="100" spans="1:16" s="2" customFormat="1">
      <c r="A100" s="19">
        <v>3</v>
      </c>
      <c r="B100" s="135" t="s">
        <v>43</v>
      </c>
      <c r="C100" s="135"/>
      <c r="D100" s="135"/>
      <c r="E100" s="135"/>
      <c r="F100" s="135"/>
      <c r="G100" s="135"/>
      <c r="H100" s="135"/>
      <c r="I100" s="135"/>
      <c r="J100" s="135"/>
      <c r="K100" s="135"/>
      <c r="L100" s="135"/>
      <c r="M100" s="135"/>
      <c r="N100" s="135"/>
      <c r="O100" s="135"/>
      <c r="P100" s="135"/>
    </row>
    <row r="101" spans="1:16" s="2" customFormat="1" ht="12.75">
      <c r="A101" s="1"/>
    </row>
    <row r="102" spans="1:16" s="2" customFormat="1">
      <c r="A102" s="19">
        <v>4</v>
      </c>
      <c r="B102" s="135" t="s">
        <v>44</v>
      </c>
      <c r="C102" s="135"/>
      <c r="D102" s="135"/>
      <c r="E102" s="135"/>
      <c r="F102" s="135"/>
      <c r="G102" s="135"/>
      <c r="H102" s="135"/>
      <c r="I102" s="135"/>
      <c r="J102" s="135"/>
      <c r="K102" s="135"/>
      <c r="L102" s="135"/>
      <c r="M102" s="135"/>
      <c r="N102" s="135"/>
      <c r="O102" s="135"/>
      <c r="P102" s="135"/>
    </row>
    <row r="103" spans="1:16" s="2" customFormat="1" ht="12.75">
      <c r="A103" s="1"/>
    </row>
    <row r="104" spans="1:16" s="2" customFormat="1">
      <c r="A104" s="19">
        <v>5</v>
      </c>
      <c r="B104" s="135" t="s">
        <v>45</v>
      </c>
      <c r="C104" s="135"/>
      <c r="D104" s="135"/>
      <c r="E104" s="135"/>
      <c r="F104" s="135"/>
      <c r="G104" s="135"/>
      <c r="H104" s="135"/>
      <c r="I104" s="135"/>
      <c r="J104" s="135"/>
      <c r="K104" s="135"/>
      <c r="L104" s="135"/>
      <c r="M104" s="135"/>
      <c r="N104" s="135"/>
      <c r="O104" s="135"/>
      <c r="P104" s="135"/>
    </row>
    <row r="105" spans="1:16" s="2" customFormat="1" ht="12.75">
      <c r="A105" s="1"/>
    </row>
    <row r="106" spans="1:16" s="2" customFormat="1" ht="29.25" customHeight="1">
      <c r="A106" s="19">
        <v>6</v>
      </c>
      <c r="B106" s="135" t="s">
        <v>46</v>
      </c>
      <c r="C106" s="135"/>
      <c r="D106" s="135"/>
      <c r="E106" s="135"/>
      <c r="F106" s="135"/>
      <c r="G106" s="135"/>
      <c r="H106" s="135"/>
      <c r="I106" s="135"/>
      <c r="J106" s="135"/>
      <c r="K106" s="135"/>
      <c r="L106" s="135"/>
      <c r="M106" s="135"/>
      <c r="N106" s="135"/>
      <c r="O106" s="135"/>
      <c r="P106" s="135"/>
    </row>
    <row r="107" spans="1:16" s="2" customFormat="1" ht="12.75">
      <c r="A107" s="1"/>
    </row>
    <row r="108" spans="1:16" s="2" customFormat="1">
      <c r="A108" s="19"/>
      <c r="B108" s="15"/>
      <c r="C108" s="15"/>
      <c r="D108" s="15"/>
      <c r="E108" s="15"/>
      <c r="F108" s="15"/>
      <c r="G108" s="15"/>
      <c r="H108" s="15"/>
      <c r="I108" s="15"/>
      <c r="J108" s="15"/>
      <c r="K108" s="15"/>
      <c r="L108" s="15"/>
      <c r="M108" s="15"/>
      <c r="N108" s="15"/>
      <c r="O108" s="15"/>
      <c r="P108" s="15"/>
    </row>
    <row r="109" spans="1:16" s="2" customFormat="1" ht="12.75">
      <c r="A109" s="1"/>
    </row>
    <row r="110" spans="1:16" s="2" customFormat="1" ht="12.75">
      <c r="A110" s="1"/>
      <c r="J110" s="149" t="s">
        <v>11</v>
      </c>
      <c r="K110" s="149"/>
      <c r="L110" s="149"/>
      <c r="M110" s="149"/>
      <c r="N110" s="149"/>
      <c r="O110" s="149"/>
      <c r="P110" s="149"/>
    </row>
    <row r="111" spans="1:16" s="2" customFormat="1" ht="12.75">
      <c r="A111" s="1"/>
      <c r="C111" s="157" t="s">
        <v>49</v>
      </c>
      <c r="D111" s="157"/>
      <c r="E111" s="157"/>
      <c r="F111" s="157"/>
      <c r="J111" s="155" t="s">
        <v>50</v>
      </c>
      <c r="K111" s="155"/>
      <c r="L111" s="155"/>
      <c r="M111" s="155"/>
      <c r="N111" s="155"/>
      <c r="O111" s="155"/>
      <c r="P111" s="155"/>
    </row>
    <row r="112" spans="1:16" s="2" customFormat="1" ht="12.75">
      <c r="A112" s="1"/>
      <c r="J112" s="155" t="s">
        <v>51</v>
      </c>
      <c r="K112" s="155"/>
      <c r="L112" s="155"/>
      <c r="M112" s="155"/>
      <c r="N112" s="155"/>
      <c r="O112" s="155"/>
      <c r="P112" s="155"/>
    </row>
    <row r="113" spans="1:18" s="2" customFormat="1" ht="12.75">
      <c r="A113" s="1"/>
      <c r="J113" s="156" t="s">
        <v>52</v>
      </c>
      <c r="K113" s="156"/>
      <c r="L113" s="156"/>
      <c r="M113" s="156"/>
      <c r="N113" s="156"/>
      <c r="O113" s="156"/>
      <c r="P113" s="156"/>
    </row>
    <row r="114" spans="1:18" s="2" customFormat="1" ht="12.75">
      <c r="A114" s="1"/>
    </row>
    <row r="115" spans="1:18" s="2" customFormat="1" ht="12.75">
      <c r="A115" s="1"/>
    </row>
    <row r="116" spans="1:18" s="2" customFormat="1" ht="12.75">
      <c r="A116" s="1"/>
    </row>
    <row r="117" spans="1:18" s="2" customFormat="1" ht="12.75">
      <c r="A117" s="1"/>
    </row>
    <row r="118" spans="1:18" s="2" customFormat="1" ht="12.75">
      <c r="A118" s="1"/>
    </row>
    <row r="119" spans="1:18" s="9" customFormat="1">
      <c r="A119" s="7"/>
      <c r="B119" s="8"/>
      <c r="C119" s="8"/>
      <c r="F119" s="10"/>
      <c r="H119" s="8"/>
      <c r="I119" s="8"/>
      <c r="Q119" s="8"/>
      <c r="R119" s="8"/>
    </row>
    <row r="120" spans="1:18" s="9" customFormat="1">
      <c r="A120" s="7"/>
      <c r="B120" s="8"/>
      <c r="C120" s="8"/>
      <c r="F120" s="10"/>
      <c r="H120" s="8"/>
      <c r="I120" s="8"/>
      <c r="Q120" s="8"/>
      <c r="R120" s="8"/>
    </row>
    <row r="121" spans="1:18" s="2" customFormat="1" ht="12.75">
      <c r="A121" s="1"/>
    </row>
    <row r="122" spans="1:18" s="2" customFormat="1" ht="12.75">
      <c r="A122" s="1"/>
    </row>
    <row r="123" spans="1:18" s="2" customFormat="1" ht="12.75">
      <c r="A123" s="1"/>
    </row>
    <row r="124" spans="1:18" s="2" customFormat="1" ht="12.75">
      <c r="A124" s="1"/>
    </row>
    <row r="125" spans="1:18" s="2" customFormat="1" ht="12.75">
      <c r="A125" s="1"/>
    </row>
    <row r="126" spans="1:18" s="2" customFormat="1" ht="12.75">
      <c r="A126" s="1"/>
    </row>
    <row r="127" spans="1:18" s="2" customFormat="1" ht="12.75">
      <c r="A127" s="1"/>
    </row>
    <row r="128" spans="1:18" s="2" customFormat="1" ht="12.75">
      <c r="A128" s="1"/>
    </row>
    <row r="129" spans="1:1" s="2" customFormat="1" ht="12.75">
      <c r="A129" s="1"/>
    </row>
    <row r="130" spans="1:1" s="2" customFormat="1" ht="12.75">
      <c r="A130" s="1"/>
    </row>
    <row r="131" spans="1:1" s="2" customFormat="1" ht="12.75">
      <c r="A131" s="1"/>
    </row>
  </sheetData>
  <mergeCells count="103">
    <mergeCell ref="H83:R83"/>
    <mergeCell ref="H84:R84"/>
    <mergeCell ref="B86:H86"/>
    <mergeCell ref="J86:R86"/>
    <mergeCell ref="J87:R87"/>
    <mergeCell ref="B94:E94"/>
    <mergeCell ref="B68:C68"/>
    <mergeCell ref="B71:C71"/>
    <mergeCell ref="H71:I71"/>
    <mergeCell ref="Q71:R71"/>
    <mergeCell ref="M73:N73"/>
    <mergeCell ref="Q73:R73"/>
    <mergeCell ref="B61:C61"/>
    <mergeCell ref="H61:I61"/>
    <mergeCell ref="Q61:R61"/>
    <mergeCell ref="B63:Q63"/>
    <mergeCell ref="B65:C65"/>
    <mergeCell ref="H65:I65"/>
    <mergeCell ref="Q65:R65"/>
    <mergeCell ref="B51:Q51"/>
    <mergeCell ref="B53:C53"/>
    <mergeCell ref="H53:I53"/>
    <mergeCell ref="Q53:R53"/>
    <mergeCell ref="B55:Q55"/>
    <mergeCell ref="B57:C57"/>
    <mergeCell ref="H57:I57"/>
    <mergeCell ref="Q57:R57"/>
    <mergeCell ref="Q49:R49"/>
    <mergeCell ref="B35:C35"/>
    <mergeCell ref="H35:I35"/>
    <mergeCell ref="Q35:R35"/>
    <mergeCell ref="B38:C38"/>
    <mergeCell ref="B40:C40"/>
    <mergeCell ref="H40:I40"/>
    <mergeCell ref="Q40:R40"/>
    <mergeCell ref="B59:Q59"/>
    <mergeCell ref="J112:P112"/>
    <mergeCell ref="J113:P113"/>
    <mergeCell ref="J110:P110"/>
    <mergeCell ref="C111:F111"/>
    <mergeCell ref="J111:P111"/>
    <mergeCell ref="B98:P98"/>
    <mergeCell ref="B100:P100"/>
    <mergeCell ref="B102:P102"/>
    <mergeCell ref="B104:P104"/>
    <mergeCell ref="B106:P106"/>
    <mergeCell ref="B96:P96"/>
    <mergeCell ref="B80:O80"/>
    <mergeCell ref="Q80:R80"/>
    <mergeCell ref="B81:E81"/>
    <mergeCell ref="B82:K82"/>
    <mergeCell ref="B69:C69"/>
    <mergeCell ref="B24:C24"/>
    <mergeCell ref="H24:I24"/>
    <mergeCell ref="Q24:R24"/>
    <mergeCell ref="B26:C26"/>
    <mergeCell ref="B25:C25"/>
    <mergeCell ref="H26:I26"/>
    <mergeCell ref="Q26:R26"/>
    <mergeCell ref="B28:P28"/>
    <mergeCell ref="B30:C30"/>
    <mergeCell ref="H30:I30"/>
    <mergeCell ref="Q30:R30"/>
    <mergeCell ref="B33:C33"/>
    <mergeCell ref="M42:N42"/>
    <mergeCell ref="Q42:R42"/>
    <mergeCell ref="B44:I44"/>
    <mergeCell ref="B47:Q47"/>
    <mergeCell ref="B49:C49"/>
    <mergeCell ref="H49:I49"/>
    <mergeCell ref="B21:P21"/>
    <mergeCell ref="B22:C22"/>
    <mergeCell ref="B23:C23"/>
    <mergeCell ref="B12:P12"/>
    <mergeCell ref="B13:C13"/>
    <mergeCell ref="B15:C15"/>
    <mergeCell ref="H15:I15"/>
    <mergeCell ref="Q15:R15"/>
    <mergeCell ref="B17:P17"/>
    <mergeCell ref="B32:Q32"/>
    <mergeCell ref="B37:Q37"/>
    <mergeCell ref="B67:Q67"/>
    <mergeCell ref="B1:R1"/>
    <mergeCell ref="B2:R2"/>
    <mergeCell ref="B3:R3"/>
    <mergeCell ref="G4:L4"/>
    <mergeCell ref="A5:D5"/>
    <mergeCell ref="E5:R5"/>
    <mergeCell ref="B8:I8"/>
    <mergeCell ref="B9:P9"/>
    <mergeCell ref="B10:C10"/>
    <mergeCell ref="B11:C11"/>
    <mergeCell ref="H11:I11"/>
    <mergeCell ref="Q11:R11"/>
    <mergeCell ref="A6:B6"/>
    <mergeCell ref="C6:E6"/>
    <mergeCell ref="F6:I6"/>
    <mergeCell ref="J6:L6"/>
    <mergeCell ref="M6:O6"/>
    <mergeCell ref="P6:R6"/>
    <mergeCell ref="B19:C19"/>
    <mergeCell ref="H19:I19"/>
    <mergeCell ref="Q19:R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T125"/>
  <sheetViews>
    <sheetView topLeftCell="A7" workbookViewId="0">
      <selection activeCell="B59" sqref="B59:Q59"/>
    </sheetView>
  </sheetViews>
  <sheetFormatPr defaultRowHeight="15"/>
  <cols>
    <col min="1" max="1" width="4.140625" customWidth="1"/>
    <col min="2" max="2" width="3.5703125" customWidth="1"/>
    <col min="3" max="3" width="5.42578125" customWidth="1"/>
    <col min="4" max="4" width="5" customWidth="1"/>
    <col min="5" max="5" width="4.140625" customWidth="1"/>
    <col min="6" max="6" width="3.28515625" customWidth="1"/>
    <col min="7" max="7" width="3.42578125" customWidth="1"/>
    <col min="8" max="8" width="4.7109375" customWidth="1"/>
    <col min="9" max="9" width="6.140625" customWidth="1"/>
    <col min="10" max="10" width="2.28515625" customWidth="1"/>
    <col min="11" max="11" width="3.85546875" customWidth="1"/>
    <col min="12" max="12" width="7"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20" s="2" customFormat="1" ht="15.75">
      <c r="A1" s="1"/>
      <c r="B1" s="117" t="s">
        <v>0</v>
      </c>
      <c r="C1" s="117"/>
      <c r="D1" s="117"/>
      <c r="E1" s="117"/>
      <c r="F1" s="117"/>
      <c r="G1" s="117"/>
      <c r="H1" s="117"/>
      <c r="I1" s="117"/>
      <c r="J1" s="117"/>
      <c r="K1" s="117"/>
      <c r="L1" s="117"/>
      <c r="M1" s="117"/>
      <c r="N1" s="117"/>
      <c r="O1" s="117"/>
      <c r="P1" s="117"/>
      <c r="Q1" s="117"/>
      <c r="R1" s="117"/>
    </row>
    <row r="2" spans="1:20" s="2" customFormat="1" ht="15.75">
      <c r="A2" s="1"/>
      <c r="B2" s="117" t="s">
        <v>1</v>
      </c>
      <c r="C2" s="117"/>
      <c r="D2" s="117"/>
      <c r="E2" s="117"/>
      <c r="F2" s="117"/>
      <c r="G2" s="117"/>
      <c r="H2" s="117"/>
      <c r="I2" s="117"/>
      <c r="J2" s="117"/>
      <c r="K2" s="117"/>
      <c r="L2" s="117"/>
      <c r="M2" s="117"/>
      <c r="N2" s="117"/>
      <c r="O2" s="117"/>
      <c r="P2" s="117"/>
      <c r="Q2" s="117"/>
      <c r="R2" s="117"/>
    </row>
    <row r="3" spans="1:20" s="2" customFormat="1" ht="15.75">
      <c r="A3" s="1"/>
      <c r="B3" s="117" t="s">
        <v>2</v>
      </c>
      <c r="C3" s="117"/>
      <c r="D3" s="117"/>
      <c r="E3" s="117"/>
      <c r="F3" s="117"/>
      <c r="G3" s="117"/>
      <c r="H3" s="117"/>
      <c r="I3" s="117"/>
      <c r="J3" s="117"/>
      <c r="K3" s="117"/>
      <c r="L3" s="117"/>
      <c r="M3" s="117"/>
      <c r="N3" s="117"/>
      <c r="O3" s="117"/>
      <c r="P3" s="117"/>
      <c r="Q3" s="117"/>
      <c r="R3" s="117"/>
    </row>
    <row r="4" spans="1:20" s="2" customFormat="1" ht="15.75">
      <c r="A4" s="1"/>
      <c r="G4" s="118"/>
      <c r="H4" s="119"/>
      <c r="I4" s="119"/>
      <c r="J4" s="119"/>
      <c r="K4" s="119"/>
      <c r="L4" s="119"/>
    </row>
    <row r="5" spans="1:20" s="2" customFormat="1" ht="51" customHeight="1">
      <c r="A5" s="120" t="s">
        <v>3</v>
      </c>
      <c r="B5" s="120"/>
      <c r="C5" s="120"/>
      <c r="D5" s="120"/>
      <c r="E5" s="121" t="s">
        <v>88</v>
      </c>
      <c r="F5" s="158"/>
      <c r="G5" s="158"/>
      <c r="H5" s="158"/>
      <c r="I5" s="158"/>
      <c r="J5" s="158"/>
      <c r="K5" s="158"/>
      <c r="L5" s="158"/>
      <c r="M5" s="158"/>
      <c r="N5" s="158"/>
      <c r="O5" s="158"/>
      <c r="P5" s="158"/>
      <c r="Q5" s="158"/>
      <c r="R5" s="158"/>
    </row>
    <row r="6" spans="1:20" s="2" customFormat="1" ht="15.75">
      <c r="A6" s="114" t="s">
        <v>4</v>
      </c>
      <c r="B6" s="114"/>
      <c r="C6" s="114" t="s">
        <v>5</v>
      </c>
      <c r="D6" s="115"/>
      <c r="E6" s="115"/>
      <c r="F6" s="116" t="s">
        <v>6</v>
      </c>
      <c r="G6" s="116"/>
      <c r="H6" s="116"/>
      <c r="I6" s="116"/>
      <c r="J6" s="116" t="s">
        <v>7</v>
      </c>
      <c r="K6" s="116"/>
      <c r="L6" s="116"/>
      <c r="M6" s="116" t="s">
        <v>8</v>
      </c>
      <c r="N6" s="116"/>
      <c r="O6" s="116"/>
      <c r="P6" s="116" t="s">
        <v>9</v>
      </c>
      <c r="Q6" s="116"/>
      <c r="R6" s="116"/>
    </row>
    <row r="7" spans="1:20" s="4" customFormat="1">
      <c r="A7" s="3"/>
    </row>
    <row r="8" spans="1:20" s="2" customFormat="1" ht="15.75">
      <c r="A8" s="5"/>
      <c r="B8" s="120" t="s">
        <v>226</v>
      </c>
      <c r="C8" s="134"/>
      <c r="D8" s="134"/>
      <c r="E8" s="134"/>
      <c r="F8" s="134"/>
      <c r="G8" s="134"/>
      <c r="H8" s="134"/>
      <c r="I8" s="134"/>
      <c r="J8" s="56"/>
      <c r="K8" s="6"/>
      <c r="L8" s="6"/>
      <c r="M8" s="6"/>
      <c r="N8" s="6"/>
      <c r="O8" s="6"/>
      <c r="P8" s="6"/>
      <c r="Q8" s="6"/>
      <c r="R8" s="57"/>
      <c r="S8" s="6"/>
      <c r="T8" s="6"/>
    </row>
    <row r="9" spans="1:20" s="4" customFormat="1" ht="51.75" customHeight="1">
      <c r="A9" s="11">
        <v>1</v>
      </c>
      <c r="B9" s="135" t="s">
        <v>134</v>
      </c>
      <c r="C9" s="135"/>
      <c r="D9" s="135"/>
      <c r="E9" s="135"/>
      <c r="F9" s="135"/>
      <c r="G9" s="135"/>
      <c r="H9" s="135"/>
      <c r="I9" s="135"/>
      <c r="J9" s="135"/>
      <c r="K9" s="135"/>
      <c r="L9" s="135"/>
      <c r="M9" s="135"/>
      <c r="N9" s="135"/>
      <c r="O9" s="135"/>
      <c r="P9" s="135"/>
    </row>
    <row r="10" spans="1:20" s="4" customFormat="1" ht="9.75" customHeight="1">
      <c r="A10" s="3"/>
      <c r="B10" s="137" t="s">
        <v>11</v>
      </c>
      <c r="C10" s="137"/>
    </row>
    <row r="11" spans="1:20" s="9" customFormat="1">
      <c r="A11" s="7"/>
      <c r="B11" s="125">
        <v>2560</v>
      </c>
      <c r="C11" s="125"/>
      <c r="D11" s="9" t="s">
        <v>57</v>
      </c>
      <c r="F11" s="10" t="s">
        <v>13</v>
      </c>
      <c r="G11" s="9" t="s">
        <v>14</v>
      </c>
      <c r="H11" s="135">
        <v>3176.25</v>
      </c>
      <c r="I11" s="135"/>
      <c r="L11" s="9" t="s">
        <v>72</v>
      </c>
      <c r="P11" s="9" t="s">
        <v>14</v>
      </c>
      <c r="Q11" s="125">
        <f>ROUND(B11*H11/1000,0)</f>
        <v>8131</v>
      </c>
      <c r="R11" s="125"/>
    </row>
    <row r="12" spans="1:20" s="4" customFormat="1" ht="43.5" customHeight="1">
      <c r="A12" s="11">
        <v>2</v>
      </c>
      <c r="B12" s="123" t="s">
        <v>160</v>
      </c>
      <c r="C12" s="123"/>
      <c r="D12" s="123"/>
      <c r="E12" s="123"/>
      <c r="F12" s="123"/>
      <c r="G12" s="123"/>
      <c r="H12" s="123"/>
      <c r="I12" s="123"/>
      <c r="J12" s="123"/>
      <c r="K12" s="123"/>
      <c r="L12" s="123"/>
      <c r="M12" s="123"/>
      <c r="N12" s="123"/>
      <c r="O12" s="123"/>
      <c r="P12" s="123"/>
    </row>
    <row r="13" spans="1:20" s="4" customFormat="1">
      <c r="A13" s="3"/>
      <c r="B13" s="136" t="s">
        <v>74</v>
      </c>
      <c r="C13" s="136"/>
    </row>
    <row r="14" spans="1:20" s="4" customFormat="1">
      <c r="A14" s="3"/>
    </row>
    <row r="15" spans="1:20" s="9" customFormat="1">
      <c r="A15" s="7"/>
      <c r="B15" s="125">
        <v>527.5</v>
      </c>
      <c r="C15" s="125"/>
      <c r="D15" s="9" t="s">
        <v>57</v>
      </c>
      <c r="F15" s="10" t="s">
        <v>13</v>
      </c>
      <c r="G15" s="9" t="s">
        <v>14</v>
      </c>
      <c r="H15" s="125">
        <v>11288.75</v>
      </c>
      <c r="I15" s="125"/>
      <c r="L15" s="9" t="s">
        <v>58</v>
      </c>
      <c r="P15" s="9" t="s">
        <v>14</v>
      </c>
      <c r="Q15" s="125">
        <f>ROUND(B15*H15/100,0)</f>
        <v>59548</v>
      </c>
      <c r="R15" s="125"/>
    </row>
    <row r="16" spans="1:20" s="9" customFormat="1">
      <c r="A16" s="7"/>
      <c r="B16" s="8"/>
      <c r="C16" s="8"/>
      <c r="F16" s="10"/>
      <c r="H16" s="15"/>
      <c r="I16" s="15"/>
      <c r="Q16" s="8"/>
      <c r="R16" s="8"/>
    </row>
    <row r="17" spans="1:19" s="4" customFormat="1" ht="33" customHeight="1">
      <c r="A17" s="11">
        <v>3</v>
      </c>
      <c r="B17" s="123" t="s">
        <v>161</v>
      </c>
      <c r="C17" s="123"/>
      <c r="D17" s="123"/>
      <c r="E17" s="123"/>
      <c r="F17" s="123"/>
      <c r="G17" s="123"/>
      <c r="H17" s="123"/>
      <c r="I17" s="123"/>
      <c r="J17" s="123"/>
      <c r="K17" s="123"/>
      <c r="L17" s="123"/>
      <c r="M17" s="123"/>
      <c r="N17" s="123"/>
      <c r="O17" s="123"/>
      <c r="P17" s="123"/>
    </row>
    <row r="18" spans="1:19" s="4" customFormat="1" ht="7.5" customHeight="1">
      <c r="A18" s="3"/>
    </row>
    <row r="19" spans="1:19" s="9" customFormat="1">
      <c r="A19" s="7"/>
      <c r="B19" s="146">
        <v>1425</v>
      </c>
      <c r="C19" s="146"/>
      <c r="D19" s="9" t="s">
        <v>57</v>
      </c>
      <c r="F19" s="10" t="s">
        <v>13</v>
      </c>
      <c r="G19" s="9" t="s">
        <v>14</v>
      </c>
      <c r="H19" s="125">
        <v>11948.36</v>
      </c>
      <c r="I19" s="125"/>
      <c r="L19" s="9" t="s">
        <v>58</v>
      </c>
      <c r="P19" s="9" t="s">
        <v>14</v>
      </c>
      <c r="Q19" s="125">
        <f>ROUND(B19*H19/100,0)</f>
        <v>170264</v>
      </c>
      <c r="R19" s="125"/>
    </row>
    <row r="20" spans="1:19" s="9" customFormat="1" ht="9.75" customHeight="1">
      <c r="A20" s="7"/>
      <c r="B20" s="8"/>
      <c r="C20" s="8"/>
      <c r="F20" s="10"/>
      <c r="H20" s="15"/>
      <c r="I20" s="15"/>
      <c r="Q20" s="8"/>
      <c r="R20" s="8"/>
    </row>
    <row r="21" spans="1:19" s="4" customFormat="1" ht="59.25" customHeight="1">
      <c r="A21" s="11">
        <v>4</v>
      </c>
      <c r="B21" s="123" t="s">
        <v>162</v>
      </c>
      <c r="C21" s="123"/>
      <c r="D21" s="123"/>
      <c r="E21" s="123"/>
      <c r="F21" s="123"/>
      <c r="G21" s="123"/>
      <c r="H21" s="123"/>
      <c r="I21" s="123"/>
      <c r="J21" s="123"/>
      <c r="K21" s="123"/>
      <c r="L21" s="123"/>
      <c r="M21" s="123"/>
      <c r="N21" s="123"/>
      <c r="O21" s="123"/>
      <c r="P21" s="123"/>
    </row>
    <row r="22" spans="1:19" s="4" customFormat="1">
      <c r="A22" s="3"/>
      <c r="B22" s="137" t="s">
        <v>11</v>
      </c>
      <c r="C22" s="137"/>
    </row>
    <row r="23" spans="1:19" s="4" customFormat="1">
      <c r="A23" s="3"/>
      <c r="B23" s="159" t="s">
        <v>75</v>
      </c>
      <c r="C23" s="159"/>
    </row>
    <row r="24" spans="1:19" s="9" customFormat="1">
      <c r="A24" s="7"/>
      <c r="B24" s="146">
        <v>500</v>
      </c>
      <c r="C24" s="146"/>
      <c r="D24" s="9" t="s">
        <v>17</v>
      </c>
      <c r="F24" s="10" t="s">
        <v>13</v>
      </c>
      <c r="G24" s="9" t="s">
        <v>14</v>
      </c>
      <c r="H24" s="125">
        <v>94</v>
      </c>
      <c r="I24" s="125"/>
      <c r="L24" s="9" t="s">
        <v>61</v>
      </c>
      <c r="P24" s="9" t="s">
        <v>14</v>
      </c>
      <c r="Q24" s="125">
        <f>ROUND(B24*H24,0)</f>
        <v>47000</v>
      </c>
      <c r="R24" s="125"/>
    </row>
    <row r="25" spans="1:19" s="9" customFormat="1">
      <c r="A25" s="7"/>
      <c r="B25" s="8"/>
      <c r="C25" s="8"/>
      <c r="F25" s="10"/>
      <c r="H25" s="15"/>
      <c r="I25" s="15"/>
      <c r="Q25" s="8"/>
      <c r="R25" s="8"/>
    </row>
    <row r="26" spans="1:19" s="4" customFormat="1">
      <c r="A26" s="3"/>
      <c r="B26" s="159" t="s">
        <v>76</v>
      </c>
      <c r="C26" s="159"/>
    </row>
    <row r="27" spans="1:19" s="9" customFormat="1">
      <c r="A27" s="7"/>
      <c r="B27" s="146">
        <v>300</v>
      </c>
      <c r="C27" s="146"/>
      <c r="D27" s="9" t="s">
        <v>17</v>
      </c>
      <c r="F27" s="10" t="s">
        <v>13</v>
      </c>
      <c r="G27" s="9" t="s">
        <v>14</v>
      </c>
      <c r="H27" s="125">
        <v>174</v>
      </c>
      <c r="I27" s="125"/>
      <c r="L27" s="9" t="s">
        <v>61</v>
      </c>
      <c r="P27" s="9" t="s">
        <v>14</v>
      </c>
      <c r="Q27" s="125">
        <f>ROUND(B27*H27,0)</f>
        <v>52200</v>
      </c>
      <c r="R27" s="125"/>
    </row>
    <row r="28" spans="1:19" s="9" customFormat="1">
      <c r="A28" s="7"/>
      <c r="B28" s="35"/>
      <c r="C28" s="35"/>
      <c r="F28" s="10"/>
      <c r="H28" s="8"/>
      <c r="I28" s="8"/>
      <c r="Q28" s="8"/>
      <c r="R28" s="8"/>
    </row>
    <row r="29" spans="1:19" s="4" customFormat="1" ht="15" customHeight="1">
      <c r="A29" s="11">
        <v>5</v>
      </c>
      <c r="B29" s="123" t="s">
        <v>120</v>
      </c>
      <c r="C29" s="123"/>
      <c r="D29" s="123"/>
      <c r="E29" s="123"/>
      <c r="F29" s="123"/>
      <c r="G29" s="123"/>
      <c r="H29" s="123"/>
      <c r="I29" s="123"/>
      <c r="J29" s="123"/>
      <c r="K29" s="123"/>
      <c r="L29" s="123"/>
      <c r="M29" s="123"/>
      <c r="N29" s="123"/>
      <c r="O29" s="123"/>
      <c r="P29" s="123"/>
    </row>
    <row r="30" spans="1:19" s="4" customFormat="1" ht="6" customHeight="1">
      <c r="A30" s="3"/>
    </row>
    <row r="31" spans="1:19" s="9" customFormat="1">
      <c r="A31" s="7"/>
      <c r="B31" s="146">
        <v>2446</v>
      </c>
      <c r="C31" s="146"/>
      <c r="D31" s="9" t="s">
        <v>77</v>
      </c>
      <c r="F31" s="10" t="s">
        <v>13</v>
      </c>
      <c r="G31" s="9" t="s">
        <v>14</v>
      </c>
      <c r="H31" s="125">
        <v>2283.9299999999998</v>
      </c>
      <c r="I31" s="125"/>
      <c r="L31" s="9" t="s">
        <v>78</v>
      </c>
      <c r="P31" s="40" t="s">
        <v>14</v>
      </c>
      <c r="Q31" s="127">
        <f>ROUND(B31*H31/100,0)</f>
        <v>55865</v>
      </c>
      <c r="R31" s="127"/>
      <c r="S31" s="40"/>
    </row>
    <row r="32" spans="1:19" s="2" customFormat="1" ht="6" customHeight="1">
      <c r="A32" s="1"/>
    </row>
    <row r="33" spans="1:20" s="4" customFormat="1" ht="106.5" customHeight="1">
      <c r="A33" s="11">
        <v>6</v>
      </c>
      <c r="B33" s="123" t="s">
        <v>117</v>
      </c>
      <c r="C33" s="123"/>
      <c r="D33" s="123"/>
      <c r="E33" s="123"/>
      <c r="F33" s="123"/>
      <c r="G33" s="123"/>
      <c r="H33" s="123"/>
      <c r="I33" s="123"/>
      <c r="J33" s="123"/>
      <c r="K33" s="123"/>
      <c r="L33" s="123"/>
      <c r="M33" s="123"/>
      <c r="N33" s="123"/>
      <c r="O33" s="123"/>
      <c r="P33" s="123"/>
      <c r="Q33" s="123"/>
    </row>
    <row r="34" spans="1:20" s="4" customFormat="1">
      <c r="A34" s="3"/>
    </row>
    <row r="35" spans="1:20" s="9" customFormat="1">
      <c r="A35" s="7"/>
      <c r="B35" s="125">
        <v>214.63</v>
      </c>
      <c r="C35" s="125"/>
      <c r="D35" s="9" t="s">
        <v>57</v>
      </c>
      <c r="F35" s="10" t="s">
        <v>13</v>
      </c>
      <c r="G35" s="9" t="s">
        <v>14</v>
      </c>
      <c r="H35" s="125">
        <v>337</v>
      </c>
      <c r="I35" s="125"/>
      <c r="L35" s="9" t="s">
        <v>79</v>
      </c>
      <c r="P35" s="9" t="s">
        <v>14</v>
      </c>
      <c r="Q35" s="125">
        <f>ROUND(B35*H35,0)</f>
        <v>72330</v>
      </c>
      <c r="R35" s="125"/>
    </row>
    <row r="36" spans="1:20" s="2" customFormat="1" ht="12.75">
      <c r="A36" s="1"/>
    </row>
    <row r="37" spans="1:20" s="4" customFormat="1" ht="50.25" customHeight="1">
      <c r="A37" s="11">
        <v>7</v>
      </c>
      <c r="B37" s="123" t="s">
        <v>118</v>
      </c>
      <c r="C37" s="123"/>
      <c r="D37" s="123"/>
      <c r="E37" s="123"/>
      <c r="F37" s="123"/>
      <c r="G37" s="123"/>
      <c r="H37" s="123"/>
      <c r="I37" s="123"/>
      <c r="J37" s="123"/>
      <c r="K37" s="123"/>
      <c r="L37" s="123"/>
      <c r="M37" s="123"/>
      <c r="N37" s="123"/>
      <c r="O37" s="123"/>
      <c r="P37" s="123"/>
      <c r="Q37" s="123"/>
    </row>
    <row r="38" spans="1:20" s="4" customFormat="1">
      <c r="A38" s="3"/>
      <c r="B38" s="137" t="s">
        <v>11</v>
      </c>
      <c r="C38" s="137"/>
    </row>
    <row r="39" spans="1:20" s="4" customFormat="1">
      <c r="A39" s="3"/>
    </row>
    <row r="40" spans="1:20" s="9" customFormat="1">
      <c r="A40" s="7"/>
      <c r="B40" s="125">
        <v>7.66</v>
      </c>
      <c r="C40" s="125"/>
      <c r="D40" s="9" t="s">
        <v>53</v>
      </c>
      <c r="F40" s="10" t="s">
        <v>13</v>
      </c>
      <c r="G40" s="9" t="s">
        <v>14</v>
      </c>
      <c r="H40" s="125">
        <v>5001.7</v>
      </c>
      <c r="I40" s="125"/>
      <c r="L40" s="9" t="s">
        <v>54</v>
      </c>
      <c r="P40" s="12" t="s">
        <v>14</v>
      </c>
      <c r="Q40" s="128">
        <f>ROUND(B40*H40,0)</f>
        <v>38313</v>
      </c>
      <c r="R40" s="128"/>
    </row>
    <row r="41" spans="1:20" s="2" customFormat="1" ht="12.75">
      <c r="A41" s="1"/>
    </row>
    <row r="42" spans="1:20" s="2" customFormat="1" ht="14.25">
      <c r="A42" s="1"/>
      <c r="M42" s="130" t="s">
        <v>31</v>
      </c>
      <c r="N42" s="130"/>
      <c r="P42" s="13" t="s">
        <v>14</v>
      </c>
      <c r="Q42" s="162">
        <f>Q11+Q15+Q19+Q24+Q27+Q31+Q35+Q40</f>
        <v>503651</v>
      </c>
      <c r="R42" s="162"/>
    </row>
    <row r="43" spans="1:20" s="2" customFormat="1" ht="12.75">
      <c r="A43" s="1"/>
    </row>
    <row r="44" spans="1:20" s="2" customFormat="1" ht="15.75">
      <c r="A44" s="5"/>
      <c r="B44" s="120" t="s">
        <v>227</v>
      </c>
      <c r="C44" s="134"/>
      <c r="D44" s="134"/>
      <c r="E44" s="134"/>
      <c r="F44" s="134"/>
      <c r="G44" s="134"/>
      <c r="H44" s="134"/>
      <c r="I44" s="134"/>
      <c r="J44" s="56"/>
      <c r="K44" s="6"/>
      <c r="L44" s="6"/>
      <c r="M44" s="6"/>
      <c r="N44" s="6"/>
      <c r="O44" s="6"/>
      <c r="P44" s="6"/>
      <c r="Q44" s="6"/>
      <c r="R44" s="57"/>
      <c r="S44" s="6"/>
      <c r="T44" s="6"/>
    </row>
    <row r="45" spans="1:20" s="2" customFormat="1" ht="12.75">
      <c r="A45" s="1"/>
    </row>
    <row r="46" spans="1:20" s="2" customFormat="1" ht="12.75">
      <c r="A46" s="1"/>
    </row>
    <row r="47" spans="1:20" s="4" customFormat="1" ht="15" customHeight="1">
      <c r="A47" s="11">
        <v>1</v>
      </c>
      <c r="B47" s="135" t="s">
        <v>155</v>
      </c>
      <c r="C47" s="135"/>
      <c r="D47" s="135"/>
      <c r="E47" s="135"/>
      <c r="F47" s="135"/>
      <c r="G47" s="135"/>
      <c r="H47" s="135"/>
      <c r="I47" s="135"/>
      <c r="J47" s="135"/>
      <c r="K47" s="135"/>
      <c r="L47" s="135"/>
      <c r="M47" s="135"/>
      <c r="N47" s="135"/>
      <c r="O47" s="135"/>
      <c r="P47" s="135"/>
      <c r="Q47" s="135"/>
    </row>
    <row r="48" spans="1:20" s="2" customFormat="1" ht="12.75">
      <c r="A48" s="1"/>
    </row>
    <row r="49" spans="1:18" s="9" customFormat="1">
      <c r="A49" s="7"/>
      <c r="B49" s="146">
        <v>2440</v>
      </c>
      <c r="C49" s="146"/>
      <c r="D49" s="9" t="s">
        <v>57</v>
      </c>
      <c r="F49" s="10" t="s">
        <v>13</v>
      </c>
      <c r="G49" s="9" t="s">
        <v>14</v>
      </c>
      <c r="H49" s="125">
        <v>2117.5</v>
      </c>
      <c r="I49" s="125"/>
      <c r="L49" s="9" t="s">
        <v>72</v>
      </c>
      <c r="P49" s="9" t="s">
        <v>14</v>
      </c>
      <c r="Q49" s="125">
        <f>ROUND(B49*H49/1000,0)</f>
        <v>5167</v>
      </c>
      <c r="R49" s="125"/>
    </row>
    <row r="50" spans="1:18" s="2" customFormat="1" ht="12.75">
      <c r="A50" s="1"/>
    </row>
    <row r="51" spans="1:18" s="4" customFormat="1" ht="35.25" customHeight="1">
      <c r="A51" s="11">
        <v>2</v>
      </c>
      <c r="B51" s="135" t="s">
        <v>156</v>
      </c>
      <c r="C51" s="135"/>
      <c r="D51" s="135"/>
      <c r="E51" s="135"/>
      <c r="F51" s="135"/>
      <c r="G51" s="135"/>
      <c r="H51" s="135"/>
      <c r="I51" s="135"/>
      <c r="J51" s="135"/>
      <c r="K51" s="135"/>
      <c r="L51" s="135"/>
      <c r="M51" s="135"/>
      <c r="N51" s="135"/>
      <c r="O51" s="135"/>
      <c r="P51" s="135"/>
      <c r="Q51" s="135"/>
    </row>
    <row r="52" spans="1:18" s="2" customFormat="1" ht="12.75">
      <c r="A52" s="1"/>
    </row>
    <row r="53" spans="1:18" s="9" customFormat="1">
      <c r="A53" s="7"/>
      <c r="B53" s="146">
        <v>5000</v>
      </c>
      <c r="C53" s="146"/>
      <c r="D53" s="9" t="s">
        <v>57</v>
      </c>
      <c r="F53" s="10" t="s">
        <v>13</v>
      </c>
      <c r="G53" s="9" t="s">
        <v>14</v>
      </c>
      <c r="H53" s="125">
        <v>354</v>
      </c>
      <c r="I53" s="125"/>
      <c r="L53" s="9" t="s">
        <v>72</v>
      </c>
      <c r="P53" s="9" t="s">
        <v>14</v>
      </c>
      <c r="Q53" s="125">
        <f>ROUND(B53*H53/1000,0)</f>
        <v>1770</v>
      </c>
      <c r="R53" s="125"/>
    </row>
    <row r="54" spans="1:18" s="2" customFormat="1" ht="12.75">
      <c r="A54" s="1"/>
    </row>
    <row r="55" spans="1:18" s="4" customFormat="1" ht="93" customHeight="1">
      <c r="A55" s="11">
        <v>3</v>
      </c>
      <c r="B55" s="123" t="s">
        <v>163</v>
      </c>
      <c r="C55" s="123"/>
      <c r="D55" s="123"/>
      <c r="E55" s="123"/>
      <c r="F55" s="123"/>
      <c r="G55" s="123"/>
      <c r="H55" s="123"/>
      <c r="I55" s="123"/>
      <c r="J55" s="123"/>
      <c r="K55" s="123"/>
      <c r="L55" s="123"/>
      <c r="M55" s="123"/>
      <c r="N55" s="123"/>
      <c r="O55" s="123"/>
      <c r="P55" s="123"/>
      <c r="Q55" s="123"/>
    </row>
    <row r="56" spans="1:18" s="2" customFormat="1" ht="12.75">
      <c r="A56" s="1"/>
    </row>
    <row r="57" spans="1:18" s="9" customFormat="1">
      <c r="A57" s="7"/>
      <c r="B57" s="146">
        <v>2440</v>
      </c>
      <c r="C57" s="146"/>
      <c r="D57" s="9" t="s">
        <v>57</v>
      </c>
      <c r="F57" s="10" t="s">
        <v>13</v>
      </c>
      <c r="G57" s="9" t="s">
        <v>14</v>
      </c>
      <c r="H57" s="125">
        <v>502.52</v>
      </c>
      <c r="I57" s="125"/>
      <c r="L57" s="9" t="s">
        <v>58</v>
      </c>
      <c r="P57" s="9" t="s">
        <v>14</v>
      </c>
      <c r="Q57" s="125">
        <f>ROUND(B57*H57/100,0)</f>
        <v>12261</v>
      </c>
      <c r="R57" s="125"/>
    </row>
    <row r="58" spans="1:18" s="2" customFormat="1" ht="12.75">
      <c r="A58" s="1"/>
    </row>
    <row r="59" spans="1:18" s="4" customFormat="1" ht="33" customHeight="1">
      <c r="A59" s="11">
        <v>4</v>
      </c>
      <c r="B59" s="123" t="s">
        <v>116</v>
      </c>
      <c r="C59" s="123"/>
      <c r="D59" s="123"/>
      <c r="E59" s="123"/>
      <c r="F59" s="123"/>
      <c r="G59" s="123"/>
      <c r="H59" s="123"/>
      <c r="I59" s="123"/>
      <c r="J59" s="123"/>
      <c r="K59" s="123"/>
      <c r="L59" s="123"/>
      <c r="M59" s="123"/>
      <c r="N59" s="123"/>
      <c r="O59" s="123"/>
      <c r="P59" s="123"/>
      <c r="Q59" s="123"/>
    </row>
    <row r="60" spans="1:18" s="2" customFormat="1" ht="12.75">
      <c r="A60" s="1"/>
    </row>
    <row r="61" spans="1:18" s="9" customFormat="1">
      <c r="A61" s="7"/>
      <c r="B61" s="146">
        <v>1320</v>
      </c>
      <c r="C61" s="146"/>
      <c r="D61" s="9" t="s">
        <v>57</v>
      </c>
      <c r="F61" s="10" t="s">
        <v>13</v>
      </c>
      <c r="G61" s="9" t="s">
        <v>14</v>
      </c>
      <c r="H61" s="125">
        <v>9416.2800000000007</v>
      </c>
      <c r="I61" s="125"/>
      <c r="L61" s="9" t="s">
        <v>58</v>
      </c>
      <c r="P61" s="9" t="s">
        <v>14</v>
      </c>
      <c r="Q61" s="125">
        <f>ROUND(B61*H61/100,0)</f>
        <v>124295</v>
      </c>
      <c r="R61" s="125"/>
    </row>
    <row r="62" spans="1:18" s="2" customFormat="1" ht="12.75">
      <c r="A62" s="1"/>
    </row>
    <row r="63" spans="1:18" s="4" customFormat="1" ht="33" customHeight="1">
      <c r="A63" s="11">
        <v>5</v>
      </c>
      <c r="B63" s="123" t="s">
        <v>164</v>
      </c>
      <c r="C63" s="123"/>
      <c r="D63" s="123"/>
      <c r="E63" s="123"/>
      <c r="F63" s="123"/>
      <c r="G63" s="123"/>
      <c r="H63" s="123"/>
      <c r="I63" s="123"/>
      <c r="J63" s="123"/>
      <c r="K63" s="123"/>
      <c r="L63" s="123"/>
      <c r="M63" s="123"/>
      <c r="N63" s="123"/>
      <c r="O63" s="123"/>
      <c r="P63" s="123"/>
      <c r="Q63" s="123"/>
    </row>
    <row r="64" spans="1:18" s="2" customFormat="1" ht="12.75">
      <c r="A64" s="1"/>
    </row>
    <row r="65" spans="1:18" s="9" customFormat="1">
      <c r="A65" s="7"/>
      <c r="B65" s="146">
        <v>66</v>
      </c>
      <c r="C65" s="146"/>
      <c r="D65" s="9" t="s">
        <v>57</v>
      </c>
      <c r="F65" s="10" t="s">
        <v>13</v>
      </c>
      <c r="G65" s="9" t="s">
        <v>14</v>
      </c>
      <c r="H65" s="125">
        <v>3127.41</v>
      </c>
      <c r="I65" s="125"/>
      <c r="L65" s="9" t="s">
        <v>58</v>
      </c>
      <c r="P65" s="9" t="s">
        <v>14</v>
      </c>
      <c r="Q65" s="125">
        <f>ROUND(B65*H65/100,0)</f>
        <v>2064</v>
      </c>
      <c r="R65" s="125"/>
    </row>
    <row r="66" spans="1:18" s="2" customFormat="1" ht="12.75">
      <c r="A66" s="1"/>
    </row>
    <row r="67" spans="1:18" s="4" customFormat="1" ht="36" customHeight="1">
      <c r="A67" s="11">
        <v>6</v>
      </c>
      <c r="B67" s="123" t="s">
        <v>129</v>
      </c>
      <c r="C67" s="123"/>
      <c r="D67" s="123"/>
      <c r="E67" s="123"/>
      <c r="F67" s="123"/>
      <c r="G67" s="123"/>
      <c r="H67" s="123"/>
      <c r="I67" s="123"/>
      <c r="J67" s="123"/>
      <c r="K67" s="123"/>
      <c r="L67" s="123"/>
      <c r="M67" s="123"/>
      <c r="N67" s="123"/>
      <c r="O67" s="123"/>
      <c r="P67" s="123"/>
      <c r="Q67" s="123"/>
    </row>
    <row r="68" spans="1:18" s="4" customFormat="1">
      <c r="A68" s="3"/>
      <c r="B68" s="137" t="s">
        <v>11</v>
      </c>
      <c r="C68" s="137"/>
    </row>
    <row r="69" spans="1:18" s="4" customFormat="1">
      <c r="A69" s="3"/>
      <c r="B69" s="136" t="s">
        <v>80</v>
      </c>
      <c r="C69" s="136"/>
    </row>
    <row r="70" spans="1:18" s="4" customFormat="1">
      <c r="A70" s="3"/>
    </row>
    <row r="71" spans="1:18" s="9" customFormat="1">
      <c r="A71" s="7"/>
      <c r="B71" s="125">
        <v>1000</v>
      </c>
      <c r="C71" s="125"/>
      <c r="D71" s="9" t="s">
        <v>57</v>
      </c>
      <c r="F71" s="10" t="s">
        <v>13</v>
      </c>
      <c r="G71" s="9" t="s">
        <v>14</v>
      </c>
      <c r="H71" s="125">
        <v>14429.25</v>
      </c>
      <c r="I71" s="125"/>
      <c r="L71" s="9" t="s">
        <v>58</v>
      </c>
      <c r="P71" s="12" t="s">
        <v>14</v>
      </c>
      <c r="Q71" s="128">
        <f>ROUND(B71*H71/100,0)</f>
        <v>144293</v>
      </c>
      <c r="R71" s="128"/>
    </row>
    <row r="72" spans="1:18" s="2" customFormat="1" ht="12.75">
      <c r="A72" s="1"/>
    </row>
    <row r="73" spans="1:18" s="2" customFormat="1" ht="12.75">
      <c r="A73" s="1"/>
    </row>
    <row r="74" spans="1:18" s="2" customFormat="1" ht="14.25">
      <c r="A74" s="1"/>
      <c r="M74" s="130" t="s">
        <v>31</v>
      </c>
      <c r="N74" s="130"/>
      <c r="P74" s="13" t="s">
        <v>14</v>
      </c>
      <c r="Q74" s="162">
        <f>Q49+Q53+Q57+Q61+Q65+Q71</f>
        <v>289850</v>
      </c>
      <c r="R74" s="162"/>
    </row>
    <row r="75" spans="1:18" s="2" customFormat="1" ht="12.75">
      <c r="A75" s="1"/>
    </row>
    <row r="76" spans="1:18" s="9" customFormat="1">
      <c r="A76" s="7"/>
      <c r="B76" s="8"/>
      <c r="C76" s="8"/>
      <c r="F76" s="10"/>
      <c r="H76" s="8"/>
      <c r="I76" s="8"/>
      <c r="Q76" s="8"/>
      <c r="R76" s="8"/>
    </row>
    <row r="77" spans="1:18" s="9" customFormat="1">
      <c r="A77" s="7"/>
      <c r="B77" s="8"/>
      <c r="C77" s="8"/>
      <c r="F77" s="10"/>
      <c r="H77" s="8"/>
      <c r="I77" s="8"/>
      <c r="Q77" s="8"/>
      <c r="R77" s="8"/>
    </row>
    <row r="78" spans="1:18" s="9" customFormat="1">
      <c r="A78" s="7"/>
      <c r="B78" s="8"/>
      <c r="C78" s="8"/>
      <c r="F78" s="10"/>
      <c r="H78" s="8"/>
      <c r="I78" s="8"/>
      <c r="Q78" s="8"/>
      <c r="R78" s="8"/>
    </row>
    <row r="79" spans="1:18" s="9" customFormat="1">
      <c r="A79" s="7"/>
      <c r="B79" s="8"/>
      <c r="C79" s="8"/>
      <c r="F79" s="10"/>
      <c r="H79" s="8"/>
      <c r="I79" s="8"/>
      <c r="Q79" s="8"/>
      <c r="R79" s="8"/>
    </row>
    <row r="80" spans="1:18" s="9" customFormat="1">
      <c r="A80" s="7"/>
      <c r="B80" s="8"/>
      <c r="C80" s="8"/>
      <c r="F80" s="10"/>
      <c r="H80" s="8"/>
      <c r="I80" s="8"/>
      <c r="Q80" s="8"/>
      <c r="R80" s="8"/>
    </row>
    <row r="81" spans="1:18" s="9" customFormat="1">
      <c r="A81" s="7"/>
      <c r="B81" s="8"/>
      <c r="C81" s="8"/>
      <c r="F81" s="10"/>
      <c r="H81" s="8"/>
      <c r="I81" s="8"/>
      <c r="Q81" s="8"/>
      <c r="R81" s="8"/>
    </row>
    <row r="82" spans="1:18" s="2" customFormat="1" ht="14.25">
      <c r="A82" s="1"/>
      <c r="B82" s="150" t="s">
        <v>225</v>
      </c>
      <c r="C82" s="150"/>
      <c r="D82" s="150"/>
      <c r="E82" s="150"/>
      <c r="F82" s="150"/>
      <c r="G82" s="150"/>
      <c r="H82" s="150"/>
      <c r="I82" s="150"/>
      <c r="J82" s="150"/>
      <c r="K82" s="150"/>
      <c r="L82" s="150"/>
      <c r="M82" s="150"/>
      <c r="N82" s="150"/>
      <c r="O82" s="150"/>
      <c r="P82" s="14" t="s">
        <v>14</v>
      </c>
      <c r="Q82" s="160">
        <f>Q42+Q74</f>
        <v>793501</v>
      </c>
      <c r="R82" s="160"/>
    </row>
    <row r="83" spans="1:18" s="2" customFormat="1" ht="12.75">
      <c r="A83" s="1"/>
      <c r="B83" s="161" t="s">
        <v>11</v>
      </c>
      <c r="C83" s="120"/>
      <c r="D83" s="120"/>
      <c r="E83" s="120"/>
    </row>
    <row r="84" spans="1:18" s="2" customFormat="1">
      <c r="A84" s="1"/>
      <c r="B84" s="152" t="s">
        <v>33</v>
      </c>
      <c r="C84" s="152"/>
      <c r="D84" s="152"/>
      <c r="E84" s="152"/>
      <c r="F84" s="152"/>
      <c r="G84" s="152"/>
      <c r="H84" s="152"/>
      <c r="I84" s="152"/>
      <c r="J84" s="152"/>
      <c r="K84" s="152"/>
      <c r="L84" s="15"/>
      <c r="M84" s="15"/>
      <c r="N84" s="15"/>
      <c r="O84" s="15"/>
    </row>
    <row r="85" spans="1:18" s="2" customFormat="1" ht="15.75">
      <c r="A85" s="1"/>
      <c r="B85" s="16"/>
      <c r="C85" s="17"/>
      <c r="D85" s="17"/>
      <c r="E85" s="17"/>
      <c r="H85" s="153" t="s">
        <v>34</v>
      </c>
      <c r="I85" s="153"/>
      <c r="J85" s="153"/>
      <c r="K85" s="153"/>
      <c r="L85" s="153"/>
      <c r="M85" s="153"/>
      <c r="N85" s="153"/>
      <c r="O85" s="153"/>
      <c r="P85" s="153"/>
      <c r="Q85" s="153"/>
      <c r="R85" s="153"/>
    </row>
    <row r="86" spans="1:18" s="2" customFormat="1" ht="15.75">
      <c r="A86" s="1"/>
      <c r="B86" s="16"/>
      <c r="C86" s="17"/>
      <c r="D86" s="17"/>
      <c r="E86" s="17"/>
      <c r="H86" s="163" t="s">
        <v>35</v>
      </c>
      <c r="I86" s="163"/>
      <c r="J86" s="163"/>
      <c r="K86" s="163"/>
      <c r="L86" s="163"/>
      <c r="M86" s="163"/>
      <c r="N86" s="163"/>
      <c r="O86" s="163"/>
      <c r="P86" s="163"/>
      <c r="Q86" s="163"/>
      <c r="R86" s="163"/>
    </row>
    <row r="87" spans="1:18" s="2" customFormat="1" ht="12.75">
      <c r="A87" s="1"/>
      <c r="B87" s="16"/>
      <c r="C87" s="17"/>
      <c r="D87" s="17"/>
      <c r="E87" s="17"/>
    </row>
    <row r="88" spans="1:18" s="2" customFormat="1" ht="15.75">
      <c r="A88" s="1"/>
      <c r="B88" s="154" t="s">
        <v>36</v>
      </c>
      <c r="C88" s="154"/>
      <c r="D88" s="154"/>
      <c r="E88" s="154"/>
      <c r="F88" s="154"/>
      <c r="G88" s="154"/>
      <c r="H88" s="154"/>
      <c r="I88" s="18" t="s">
        <v>37</v>
      </c>
      <c r="J88" s="149" t="s">
        <v>38</v>
      </c>
      <c r="K88" s="149"/>
      <c r="L88" s="149"/>
      <c r="M88" s="149"/>
      <c r="N88" s="149"/>
      <c r="O88" s="149"/>
      <c r="P88" s="149"/>
      <c r="Q88" s="149"/>
      <c r="R88" s="149"/>
    </row>
    <row r="89" spans="1:18" s="2" customFormat="1" ht="12.75">
      <c r="A89" s="1"/>
      <c r="B89" s="16"/>
      <c r="C89" s="17"/>
      <c r="D89" s="17"/>
      <c r="E89" s="17"/>
      <c r="J89" s="149" t="s">
        <v>39</v>
      </c>
      <c r="K89" s="149"/>
      <c r="L89" s="149"/>
      <c r="M89" s="149"/>
      <c r="N89" s="149"/>
      <c r="O89" s="149"/>
      <c r="P89" s="149"/>
      <c r="Q89" s="149"/>
      <c r="R89" s="149"/>
    </row>
    <row r="90" spans="1:18" s="2" customFormat="1" ht="12.75">
      <c r="A90" s="1"/>
      <c r="B90" s="16"/>
      <c r="C90" s="17"/>
      <c r="D90" s="17"/>
      <c r="E90" s="17"/>
      <c r="J90" s="1"/>
      <c r="K90" s="1"/>
      <c r="L90" s="1"/>
      <c r="M90" s="1"/>
      <c r="N90" s="1"/>
      <c r="O90" s="1"/>
      <c r="P90" s="1"/>
      <c r="Q90" s="1"/>
      <c r="R90" s="1"/>
    </row>
    <row r="91" spans="1:18" s="2" customFormat="1" ht="12.75">
      <c r="A91" s="1"/>
      <c r="B91" s="16"/>
      <c r="C91" s="17"/>
      <c r="D91" s="17"/>
      <c r="E91" s="17"/>
      <c r="J91" s="1"/>
      <c r="K91" s="1"/>
      <c r="L91" s="1"/>
      <c r="M91" s="1"/>
      <c r="N91" s="1"/>
      <c r="O91" s="1"/>
      <c r="P91" s="1"/>
      <c r="Q91" s="1"/>
      <c r="R91" s="1"/>
    </row>
    <row r="92" spans="1:18" s="2" customFormat="1" ht="12.75">
      <c r="A92" s="1"/>
      <c r="B92" s="16"/>
      <c r="C92" s="17"/>
      <c r="D92" s="17"/>
      <c r="E92" s="17"/>
      <c r="J92" s="1"/>
      <c r="K92" s="1"/>
      <c r="L92" s="1"/>
      <c r="M92" s="1"/>
      <c r="N92" s="1"/>
      <c r="O92" s="1"/>
      <c r="P92" s="1"/>
      <c r="Q92" s="1"/>
      <c r="R92" s="1"/>
    </row>
    <row r="93" spans="1:18" s="2" customFormat="1" ht="12.75">
      <c r="A93" s="1"/>
      <c r="B93" s="16"/>
      <c r="C93" s="17"/>
      <c r="D93" s="17"/>
      <c r="E93" s="17"/>
      <c r="J93" s="1"/>
      <c r="K93" s="1"/>
      <c r="L93" s="1"/>
      <c r="M93" s="1"/>
      <c r="N93" s="1"/>
      <c r="O93" s="1"/>
      <c r="P93" s="1"/>
      <c r="Q93" s="1"/>
      <c r="R93" s="1"/>
    </row>
    <row r="94" spans="1:18" s="2" customFormat="1" ht="12.75">
      <c r="A94" s="1"/>
      <c r="B94" s="16"/>
      <c r="C94" s="17"/>
      <c r="D94" s="17"/>
      <c r="E94" s="17"/>
      <c r="J94" s="1"/>
      <c r="K94" s="1"/>
      <c r="L94" s="1"/>
      <c r="M94" s="1"/>
      <c r="N94" s="1"/>
      <c r="O94" s="1"/>
      <c r="P94" s="1"/>
      <c r="Q94" s="1"/>
      <c r="R94" s="1"/>
    </row>
    <row r="95" spans="1:18" s="2" customFormat="1" ht="12.75">
      <c r="A95" s="1"/>
      <c r="B95" s="16"/>
      <c r="C95" s="17"/>
      <c r="D95" s="17"/>
      <c r="E95" s="17"/>
      <c r="J95" s="1"/>
      <c r="K95" s="1"/>
      <c r="L95" s="1"/>
      <c r="M95" s="1"/>
      <c r="N95" s="1"/>
      <c r="O95" s="1"/>
      <c r="P95" s="1"/>
      <c r="Q95" s="1"/>
      <c r="R95" s="1"/>
    </row>
    <row r="96" spans="1:18" s="2" customFormat="1" ht="12.75">
      <c r="A96" s="1"/>
      <c r="B96" s="120" t="s">
        <v>40</v>
      </c>
      <c r="C96" s="120"/>
      <c r="D96" s="120"/>
      <c r="E96" s="120"/>
    </row>
    <row r="97" spans="1:16" s="2" customFormat="1" ht="12.75">
      <c r="A97" s="1"/>
    </row>
    <row r="98" spans="1:16" s="2" customFormat="1" ht="29.25" customHeight="1">
      <c r="A98" s="19">
        <v>1</v>
      </c>
      <c r="B98" s="135" t="s">
        <v>41</v>
      </c>
      <c r="C98" s="135"/>
      <c r="D98" s="135"/>
      <c r="E98" s="135"/>
      <c r="F98" s="135"/>
      <c r="G98" s="135"/>
      <c r="H98" s="135"/>
      <c r="I98" s="135"/>
      <c r="J98" s="135"/>
      <c r="K98" s="135"/>
      <c r="L98" s="135"/>
      <c r="M98" s="135"/>
      <c r="N98" s="135"/>
      <c r="O98" s="135"/>
      <c r="P98" s="135"/>
    </row>
    <row r="99" spans="1:16" s="2" customFormat="1" ht="12.75">
      <c r="A99" s="1"/>
    </row>
    <row r="100" spans="1:16" s="2" customFormat="1" ht="28.5" customHeight="1">
      <c r="A100" s="19">
        <v>2</v>
      </c>
      <c r="B100" s="135" t="s">
        <v>42</v>
      </c>
      <c r="C100" s="135"/>
      <c r="D100" s="135"/>
      <c r="E100" s="135"/>
      <c r="F100" s="135"/>
      <c r="G100" s="135"/>
      <c r="H100" s="135"/>
      <c r="I100" s="135"/>
      <c r="J100" s="135"/>
      <c r="K100" s="135"/>
      <c r="L100" s="135"/>
      <c r="M100" s="135"/>
      <c r="N100" s="135"/>
      <c r="O100" s="135"/>
      <c r="P100" s="135"/>
    </row>
    <row r="101" spans="1:16" s="2" customFormat="1" ht="12.75">
      <c r="A101" s="1"/>
    </row>
    <row r="102" spans="1:16" s="2" customFormat="1">
      <c r="A102" s="19">
        <v>3</v>
      </c>
      <c r="B102" s="135" t="s">
        <v>43</v>
      </c>
      <c r="C102" s="135"/>
      <c r="D102" s="135"/>
      <c r="E102" s="135"/>
      <c r="F102" s="135"/>
      <c r="G102" s="135"/>
      <c r="H102" s="135"/>
      <c r="I102" s="135"/>
      <c r="J102" s="135"/>
      <c r="K102" s="135"/>
      <c r="L102" s="135"/>
      <c r="M102" s="135"/>
      <c r="N102" s="135"/>
      <c r="O102" s="135"/>
      <c r="P102" s="135"/>
    </row>
    <row r="103" spans="1:16" s="2" customFormat="1" ht="12.75">
      <c r="A103" s="1"/>
    </row>
    <row r="104" spans="1:16" s="2" customFormat="1">
      <c r="A104" s="19">
        <v>4</v>
      </c>
      <c r="B104" s="135" t="s">
        <v>44</v>
      </c>
      <c r="C104" s="135"/>
      <c r="D104" s="135"/>
      <c r="E104" s="135"/>
      <c r="F104" s="135"/>
      <c r="G104" s="135"/>
      <c r="H104" s="135"/>
      <c r="I104" s="135"/>
      <c r="J104" s="135"/>
      <c r="K104" s="135"/>
      <c r="L104" s="135"/>
      <c r="M104" s="135"/>
      <c r="N104" s="135"/>
      <c r="O104" s="135"/>
      <c r="P104" s="135"/>
    </row>
    <row r="105" spans="1:16" s="2" customFormat="1" ht="12.75">
      <c r="A105" s="1"/>
    </row>
    <row r="106" spans="1:16" s="2" customFormat="1">
      <c r="A106" s="19">
        <v>5</v>
      </c>
      <c r="B106" s="135" t="s">
        <v>45</v>
      </c>
      <c r="C106" s="135"/>
      <c r="D106" s="135"/>
      <c r="E106" s="135"/>
      <c r="F106" s="135"/>
      <c r="G106" s="135"/>
      <c r="H106" s="135"/>
      <c r="I106" s="135"/>
      <c r="J106" s="135"/>
      <c r="K106" s="135"/>
      <c r="L106" s="135"/>
      <c r="M106" s="135"/>
      <c r="N106" s="135"/>
      <c r="O106" s="135"/>
      <c r="P106" s="135"/>
    </row>
    <row r="107" spans="1:16" s="2" customFormat="1" ht="12.75">
      <c r="A107" s="1"/>
    </row>
    <row r="108" spans="1:16" s="2" customFormat="1" ht="29.25" customHeight="1">
      <c r="A108" s="19">
        <v>6</v>
      </c>
      <c r="B108" s="135" t="s">
        <v>46</v>
      </c>
      <c r="C108" s="135"/>
      <c r="D108" s="135"/>
      <c r="E108" s="135"/>
      <c r="F108" s="135"/>
      <c r="G108" s="135"/>
      <c r="H108" s="135"/>
      <c r="I108" s="135"/>
      <c r="J108" s="135"/>
      <c r="K108" s="135"/>
      <c r="L108" s="135"/>
      <c r="M108" s="135"/>
      <c r="N108" s="135"/>
      <c r="O108" s="135"/>
      <c r="P108" s="135"/>
    </row>
    <row r="109" spans="1:16" s="2" customFormat="1" ht="12.75">
      <c r="A109" s="1"/>
    </row>
    <row r="110" spans="1:16" s="2" customFormat="1">
      <c r="A110" s="19"/>
      <c r="B110" s="15"/>
      <c r="C110" s="15"/>
      <c r="D110" s="15"/>
      <c r="E110" s="15"/>
      <c r="F110" s="15"/>
      <c r="G110" s="15"/>
      <c r="H110" s="15"/>
      <c r="I110" s="15"/>
      <c r="J110" s="15"/>
      <c r="K110" s="15"/>
      <c r="L110" s="15"/>
      <c r="M110" s="15"/>
      <c r="N110" s="15"/>
      <c r="O110" s="15"/>
      <c r="P110" s="15"/>
    </row>
    <row r="111" spans="1:16" s="2" customFormat="1" ht="12.75">
      <c r="A111" s="1"/>
    </row>
    <row r="112" spans="1:16" s="2" customFormat="1" ht="12.75">
      <c r="A112" s="1"/>
      <c r="J112" s="149" t="s">
        <v>11</v>
      </c>
      <c r="K112" s="149"/>
      <c r="L112" s="149"/>
      <c r="M112" s="149"/>
      <c r="N112" s="149"/>
      <c r="O112" s="149"/>
      <c r="P112" s="149"/>
    </row>
    <row r="113" spans="1:18" s="2" customFormat="1" ht="12.75">
      <c r="A113" s="1"/>
      <c r="C113" s="157" t="s">
        <v>49</v>
      </c>
      <c r="D113" s="157"/>
      <c r="E113" s="157"/>
      <c r="F113" s="157"/>
      <c r="J113" s="155" t="s">
        <v>50</v>
      </c>
      <c r="K113" s="155"/>
      <c r="L113" s="155"/>
      <c r="M113" s="155"/>
      <c r="N113" s="155"/>
      <c r="O113" s="155"/>
      <c r="P113" s="155"/>
    </row>
    <row r="114" spans="1:18" s="2" customFormat="1" ht="12.75">
      <c r="A114" s="1"/>
      <c r="J114" s="155" t="s">
        <v>51</v>
      </c>
      <c r="K114" s="155"/>
      <c r="L114" s="155"/>
      <c r="M114" s="155"/>
      <c r="N114" s="155"/>
      <c r="O114" s="155"/>
      <c r="P114" s="155"/>
    </row>
    <row r="115" spans="1:18" s="2" customFormat="1" ht="12.75">
      <c r="A115" s="1"/>
      <c r="J115" s="156" t="s">
        <v>52</v>
      </c>
      <c r="K115" s="156"/>
      <c r="L115" s="156"/>
      <c r="M115" s="156"/>
      <c r="N115" s="156"/>
      <c r="O115" s="156"/>
      <c r="P115" s="156"/>
    </row>
    <row r="116" spans="1:18" s="2" customFormat="1" ht="12.75">
      <c r="A116" s="1"/>
    </row>
    <row r="117" spans="1:18" s="2" customFormat="1" ht="12.75">
      <c r="A117" s="1"/>
    </row>
    <row r="118" spans="1:18" s="2" customFormat="1" ht="12.75">
      <c r="A118" s="1"/>
    </row>
    <row r="119" spans="1:18" s="2" customFormat="1" ht="12.75">
      <c r="A119" s="1"/>
    </row>
    <row r="120" spans="1:18" s="2" customFormat="1" ht="12.75">
      <c r="A120" s="1"/>
    </row>
    <row r="121" spans="1:18" s="9" customFormat="1">
      <c r="A121" s="7"/>
      <c r="B121" s="8"/>
      <c r="C121" s="8"/>
      <c r="F121" s="10"/>
      <c r="H121" s="8"/>
      <c r="I121" s="8"/>
      <c r="Q121" s="8"/>
      <c r="R121" s="8"/>
    </row>
    <row r="122" spans="1:18" s="9" customFormat="1">
      <c r="A122" s="7"/>
      <c r="B122" s="8"/>
      <c r="C122" s="8"/>
      <c r="F122" s="10"/>
      <c r="H122" s="8"/>
      <c r="I122" s="8"/>
      <c r="Q122" s="8"/>
      <c r="R122" s="8"/>
    </row>
    <row r="123" spans="1:18" s="2" customFormat="1" ht="12.75">
      <c r="A123" s="1"/>
    </row>
    <row r="124" spans="1:18" s="2" customFormat="1" ht="12.75">
      <c r="A124" s="1"/>
    </row>
    <row r="125" spans="1:18" s="2" customFormat="1" ht="12.75">
      <c r="A125" s="1"/>
    </row>
  </sheetData>
  <mergeCells count="102">
    <mergeCell ref="B106:P106"/>
    <mergeCell ref="B100:P100"/>
    <mergeCell ref="B44:I44"/>
    <mergeCell ref="B35:C35"/>
    <mergeCell ref="J115:P115"/>
    <mergeCell ref="H85:R85"/>
    <mergeCell ref="H86:R86"/>
    <mergeCell ref="B88:H88"/>
    <mergeCell ref="J88:R88"/>
    <mergeCell ref="J89:R89"/>
    <mergeCell ref="B96:E96"/>
    <mergeCell ref="B65:C65"/>
    <mergeCell ref="H65:I65"/>
    <mergeCell ref="B68:C68"/>
    <mergeCell ref="B69:C69"/>
    <mergeCell ref="H71:I71"/>
    <mergeCell ref="J112:P112"/>
    <mergeCell ref="C113:F113"/>
    <mergeCell ref="J113:P113"/>
    <mergeCell ref="J114:P114"/>
    <mergeCell ref="B108:P108"/>
    <mergeCell ref="B104:P104"/>
    <mergeCell ref="B102:P102"/>
    <mergeCell ref="H35:I35"/>
    <mergeCell ref="Q35:R35"/>
    <mergeCell ref="B38:C38"/>
    <mergeCell ref="B40:C40"/>
    <mergeCell ref="H40:I40"/>
    <mergeCell ref="Q40:R40"/>
    <mergeCell ref="M42:N42"/>
    <mergeCell ref="Q42:R42"/>
    <mergeCell ref="B98:P98"/>
    <mergeCell ref="B82:O82"/>
    <mergeCell ref="Q82:R82"/>
    <mergeCell ref="B83:E83"/>
    <mergeCell ref="B84:K84"/>
    <mergeCell ref="B71:C71"/>
    <mergeCell ref="Q74:R74"/>
    <mergeCell ref="Q71:R71"/>
    <mergeCell ref="M74:N74"/>
    <mergeCell ref="Q65:R65"/>
    <mergeCell ref="B37:Q37"/>
    <mergeCell ref="B67:Q67"/>
    <mergeCell ref="B61:C61"/>
    <mergeCell ref="H61:I61"/>
    <mergeCell ref="Q61:R61"/>
    <mergeCell ref="B63:Q63"/>
    <mergeCell ref="B53:C53"/>
    <mergeCell ref="B59:Q59"/>
    <mergeCell ref="B49:C49"/>
    <mergeCell ref="B47:Q47"/>
    <mergeCell ref="H49:I49"/>
    <mergeCell ref="Q49:R49"/>
    <mergeCell ref="B51:Q51"/>
    <mergeCell ref="H53:I53"/>
    <mergeCell ref="Q53:R53"/>
    <mergeCell ref="B55:Q55"/>
    <mergeCell ref="B57:C57"/>
    <mergeCell ref="H57:I57"/>
    <mergeCell ref="Q57:R57"/>
    <mergeCell ref="H15:I15"/>
    <mergeCell ref="Q15:R15"/>
    <mergeCell ref="B19:C19"/>
    <mergeCell ref="H19:I19"/>
    <mergeCell ref="Q19:R19"/>
    <mergeCell ref="B27:C27"/>
    <mergeCell ref="H27:I27"/>
    <mergeCell ref="Q27:R27"/>
    <mergeCell ref="B11:C11"/>
    <mergeCell ref="H11:I11"/>
    <mergeCell ref="Q11:R11"/>
    <mergeCell ref="B17:P17"/>
    <mergeCell ref="B21:P21"/>
    <mergeCell ref="B22:C22"/>
    <mergeCell ref="B24:C24"/>
    <mergeCell ref="H24:I24"/>
    <mergeCell ref="B23:C23"/>
    <mergeCell ref="B12:P12"/>
    <mergeCell ref="B29:P29"/>
    <mergeCell ref="H31:I31"/>
    <mergeCell ref="Q31:R31"/>
    <mergeCell ref="B31:C31"/>
    <mergeCell ref="B33:Q33"/>
    <mergeCell ref="B1:R1"/>
    <mergeCell ref="B2:R2"/>
    <mergeCell ref="B3:R3"/>
    <mergeCell ref="G4:L4"/>
    <mergeCell ref="A5:D5"/>
    <mergeCell ref="E5:R5"/>
    <mergeCell ref="B8:I8"/>
    <mergeCell ref="B9:P9"/>
    <mergeCell ref="B10:C10"/>
    <mergeCell ref="A6:B6"/>
    <mergeCell ref="C6:E6"/>
    <mergeCell ref="F6:I6"/>
    <mergeCell ref="J6:L6"/>
    <mergeCell ref="M6:O6"/>
    <mergeCell ref="P6:R6"/>
    <mergeCell ref="Q24:R24"/>
    <mergeCell ref="B26:C26"/>
    <mergeCell ref="B13:C13"/>
    <mergeCell ref="B15:C1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T327"/>
  <sheetViews>
    <sheetView workbookViewId="0">
      <selection activeCell="W303" sqref="W303"/>
    </sheetView>
  </sheetViews>
  <sheetFormatPr defaultRowHeight="15"/>
  <cols>
    <col min="1" max="1" width="4.140625" customWidth="1"/>
    <col min="2" max="2" width="3.5703125" customWidth="1"/>
    <col min="3" max="3" width="5.42578125" customWidth="1"/>
    <col min="4" max="4" width="5" customWidth="1"/>
    <col min="5" max="5" width="4.140625" customWidth="1"/>
    <col min="6" max="6" width="3.28515625" customWidth="1"/>
    <col min="7" max="7" width="3.42578125" customWidth="1"/>
    <col min="8" max="8" width="4.7109375" customWidth="1"/>
    <col min="9" max="9" width="6.140625" customWidth="1"/>
    <col min="10" max="10" width="2.28515625" customWidth="1"/>
    <col min="11" max="11" width="3.85546875" customWidth="1"/>
    <col min="12" max="12" width="7"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20" s="2" customFormat="1" ht="15.75">
      <c r="A1" s="1"/>
      <c r="B1" s="117" t="s">
        <v>0</v>
      </c>
      <c r="C1" s="117"/>
      <c r="D1" s="117"/>
      <c r="E1" s="117"/>
      <c r="F1" s="117"/>
      <c r="G1" s="117"/>
      <c r="H1" s="117"/>
      <c r="I1" s="117"/>
      <c r="J1" s="117"/>
      <c r="K1" s="117"/>
      <c r="L1" s="117"/>
      <c r="M1" s="117"/>
      <c r="N1" s="117"/>
      <c r="O1" s="117"/>
      <c r="P1" s="117"/>
      <c r="Q1" s="117"/>
      <c r="R1" s="117"/>
    </row>
    <row r="2" spans="1:20" s="2" customFormat="1" ht="15.75">
      <c r="A2" s="1"/>
      <c r="B2" s="117" t="s">
        <v>1</v>
      </c>
      <c r="C2" s="117"/>
      <c r="D2" s="117"/>
      <c r="E2" s="117"/>
      <c r="F2" s="117"/>
      <c r="G2" s="117"/>
      <c r="H2" s="117"/>
      <c r="I2" s="117"/>
      <c r="J2" s="117"/>
      <c r="K2" s="117"/>
      <c r="L2" s="117"/>
      <c r="M2" s="117"/>
      <c r="N2" s="117"/>
      <c r="O2" s="117"/>
      <c r="P2" s="117"/>
      <c r="Q2" s="117"/>
      <c r="R2" s="117"/>
    </row>
    <row r="3" spans="1:20" s="2" customFormat="1" ht="15.75">
      <c r="A3" s="1"/>
      <c r="B3" s="117" t="s">
        <v>2</v>
      </c>
      <c r="C3" s="117"/>
      <c r="D3" s="117"/>
      <c r="E3" s="117"/>
      <c r="F3" s="117"/>
      <c r="G3" s="117"/>
      <c r="H3" s="117"/>
      <c r="I3" s="117"/>
      <c r="J3" s="117"/>
      <c r="K3" s="117"/>
      <c r="L3" s="117"/>
      <c r="M3" s="117"/>
      <c r="N3" s="117"/>
      <c r="O3" s="117"/>
      <c r="P3" s="117"/>
      <c r="Q3" s="117"/>
      <c r="R3" s="117"/>
    </row>
    <row r="4" spans="1:20" s="2" customFormat="1" ht="15.75">
      <c r="A4" s="1"/>
      <c r="G4" s="118"/>
      <c r="H4" s="119"/>
      <c r="I4" s="119"/>
      <c r="J4" s="119"/>
      <c r="K4" s="119"/>
      <c r="L4" s="119"/>
    </row>
    <row r="5" spans="1:20" s="2" customFormat="1" ht="87.75" customHeight="1">
      <c r="A5" s="120" t="s">
        <v>3</v>
      </c>
      <c r="B5" s="120"/>
      <c r="C5" s="120"/>
      <c r="D5" s="120"/>
      <c r="E5" s="121" t="s">
        <v>85</v>
      </c>
      <c r="F5" s="158"/>
      <c r="G5" s="158"/>
      <c r="H5" s="158"/>
      <c r="I5" s="158"/>
      <c r="J5" s="158"/>
      <c r="K5" s="158"/>
      <c r="L5" s="158"/>
      <c r="M5" s="158"/>
      <c r="N5" s="158"/>
      <c r="O5" s="158"/>
      <c r="P5" s="158"/>
      <c r="Q5" s="158"/>
      <c r="R5" s="158"/>
    </row>
    <row r="6" spans="1:20" s="2" customFormat="1" ht="15.75">
      <c r="A6" s="114" t="s">
        <v>4</v>
      </c>
      <c r="B6" s="114"/>
      <c r="C6" s="114" t="s">
        <v>5</v>
      </c>
      <c r="D6" s="115"/>
      <c r="E6" s="115"/>
      <c r="F6" s="116" t="s">
        <v>6</v>
      </c>
      <c r="G6" s="116"/>
      <c r="H6" s="116"/>
      <c r="I6" s="116"/>
      <c r="J6" s="116" t="s">
        <v>7</v>
      </c>
      <c r="K6" s="116"/>
      <c r="L6" s="116"/>
      <c r="M6" s="116" t="s">
        <v>8</v>
      </c>
      <c r="N6" s="116"/>
      <c r="O6" s="116"/>
      <c r="P6" s="116" t="s">
        <v>9</v>
      </c>
      <c r="Q6" s="116"/>
      <c r="R6" s="116"/>
    </row>
    <row r="7" spans="1:20" s="4" customFormat="1">
      <c r="A7" s="3"/>
    </row>
    <row r="8" spans="1:20" s="2" customFormat="1" ht="15.75">
      <c r="A8" s="5"/>
      <c r="B8" s="120" t="s">
        <v>236</v>
      </c>
      <c r="C8" s="134"/>
      <c r="D8" s="134"/>
      <c r="E8" s="134"/>
      <c r="F8" s="134"/>
      <c r="G8" s="134"/>
      <c r="H8" s="134"/>
      <c r="I8" s="134"/>
      <c r="J8" s="56"/>
      <c r="K8" s="6"/>
      <c r="L8" s="6"/>
      <c r="M8" s="6"/>
      <c r="N8" s="6"/>
      <c r="O8" s="6"/>
      <c r="P8" s="6"/>
      <c r="Q8" s="6"/>
      <c r="R8" s="57"/>
      <c r="S8" s="6"/>
      <c r="T8" s="6"/>
    </row>
    <row r="9" spans="1:20" s="4" customFormat="1" ht="42.75" customHeight="1">
      <c r="A9" s="11">
        <v>1</v>
      </c>
      <c r="B9" s="123" t="s">
        <v>165</v>
      </c>
      <c r="C9" s="123"/>
      <c r="D9" s="123"/>
      <c r="E9" s="123"/>
      <c r="F9" s="123"/>
      <c r="G9" s="123"/>
      <c r="H9" s="123"/>
      <c r="I9" s="123"/>
      <c r="J9" s="123"/>
      <c r="K9" s="123"/>
      <c r="L9" s="123"/>
      <c r="M9" s="123"/>
      <c r="N9" s="123"/>
      <c r="O9" s="123"/>
      <c r="P9" s="123"/>
      <c r="Q9" s="123"/>
    </row>
    <row r="10" spans="1:20" s="9" customFormat="1">
      <c r="A10" s="7"/>
      <c r="B10" s="135">
        <v>1570</v>
      </c>
      <c r="C10" s="135"/>
      <c r="D10" s="9" t="s">
        <v>57</v>
      </c>
      <c r="F10" s="10" t="s">
        <v>13</v>
      </c>
      <c r="G10" s="9" t="s">
        <v>14</v>
      </c>
      <c r="H10" s="125">
        <v>2247.58</v>
      </c>
      <c r="I10" s="125"/>
      <c r="L10" s="9" t="s">
        <v>72</v>
      </c>
      <c r="P10" s="9" t="s">
        <v>14</v>
      </c>
      <c r="Q10" s="125">
        <f>ROUND(B10*H10/1000,0)</f>
        <v>3529</v>
      </c>
      <c r="R10" s="125"/>
    </row>
    <row r="11" spans="1:20" s="9" customFormat="1">
      <c r="A11" s="7"/>
      <c r="B11" s="8"/>
      <c r="C11" s="8"/>
      <c r="F11" s="10"/>
      <c r="H11" s="8"/>
      <c r="I11" s="8"/>
      <c r="Q11" s="8"/>
      <c r="R11" s="8"/>
    </row>
    <row r="12" spans="1:20" s="4" customFormat="1" ht="45" customHeight="1">
      <c r="A12" s="11">
        <v>2</v>
      </c>
      <c r="B12" s="123" t="s">
        <v>115</v>
      </c>
      <c r="C12" s="123"/>
      <c r="D12" s="123"/>
      <c r="E12" s="123"/>
      <c r="F12" s="123"/>
      <c r="G12" s="123"/>
      <c r="H12" s="123"/>
      <c r="I12" s="123"/>
      <c r="J12" s="123"/>
      <c r="K12" s="123"/>
      <c r="L12" s="123"/>
      <c r="M12" s="123"/>
      <c r="N12" s="123"/>
      <c r="O12" s="123"/>
      <c r="P12" s="123"/>
      <c r="Q12" s="123"/>
    </row>
    <row r="13" spans="1:20" s="4" customFormat="1" ht="15" customHeight="1">
      <c r="A13" s="3"/>
      <c r="B13" s="164" t="s">
        <v>166</v>
      </c>
      <c r="C13" s="164"/>
      <c r="D13" s="164"/>
      <c r="E13" s="85"/>
    </row>
    <row r="14" spans="1:20" s="4" customFormat="1" ht="7.5" customHeight="1">
      <c r="A14" s="3"/>
    </row>
    <row r="15" spans="1:20" s="9" customFormat="1">
      <c r="A15" s="7"/>
      <c r="B15" s="125">
        <v>1202</v>
      </c>
      <c r="C15" s="125"/>
      <c r="D15" s="9" t="s">
        <v>57</v>
      </c>
      <c r="F15" s="10" t="s">
        <v>13</v>
      </c>
      <c r="G15" s="9" t="s">
        <v>14</v>
      </c>
      <c r="H15" s="125">
        <v>11763.8</v>
      </c>
      <c r="I15" s="125"/>
      <c r="L15" s="9" t="s">
        <v>72</v>
      </c>
      <c r="P15" s="9" t="s">
        <v>14</v>
      </c>
      <c r="Q15" s="125">
        <f>ROUND(B15*H15/1000,0)</f>
        <v>14140</v>
      </c>
      <c r="R15" s="125"/>
    </row>
    <row r="16" spans="1:20" s="2" customFormat="1" ht="12.75">
      <c r="A16" s="1"/>
    </row>
    <row r="17" spans="1:18" s="4" customFormat="1">
      <c r="A17" s="3"/>
      <c r="B17" s="137" t="s">
        <v>167</v>
      </c>
      <c r="C17" s="137"/>
      <c r="D17" s="119"/>
    </row>
    <row r="18" spans="1:18" s="4" customFormat="1" ht="5.25" customHeight="1">
      <c r="A18" s="3"/>
    </row>
    <row r="19" spans="1:18" s="9" customFormat="1">
      <c r="A19" s="7"/>
      <c r="B19" s="125">
        <f>B15</f>
        <v>1202</v>
      </c>
      <c r="C19" s="125"/>
      <c r="D19" s="9" t="s">
        <v>57</v>
      </c>
      <c r="F19" s="10" t="s">
        <v>13</v>
      </c>
      <c r="G19" s="9" t="s">
        <v>14</v>
      </c>
      <c r="H19" s="125">
        <v>24200</v>
      </c>
      <c r="I19" s="125"/>
      <c r="L19" s="9" t="s">
        <v>72</v>
      </c>
      <c r="P19" s="9" t="s">
        <v>14</v>
      </c>
      <c r="Q19" s="125">
        <f>ROUND(B19*H19/1000,0)</f>
        <v>29088</v>
      </c>
      <c r="R19" s="125"/>
    </row>
    <row r="20" spans="1:18" s="2" customFormat="1" ht="12.75">
      <c r="A20" s="1"/>
    </row>
    <row r="21" spans="1:18" s="4" customFormat="1">
      <c r="A21" s="3"/>
      <c r="B21" s="137" t="s">
        <v>168</v>
      </c>
      <c r="C21" s="137"/>
      <c r="D21" s="119"/>
    </row>
    <row r="22" spans="1:18" s="4" customFormat="1" ht="5.25" customHeight="1">
      <c r="A22" s="3"/>
    </row>
    <row r="23" spans="1:18" s="9" customFormat="1">
      <c r="A23" s="7"/>
      <c r="B23" s="125">
        <v>481.01</v>
      </c>
      <c r="C23" s="125"/>
      <c r="D23" s="9" t="s">
        <v>57</v>
      </c>
      <c r="F23" s="10" t="s">
        <v>13</v>
      </c>
      <c r="G23" s="9" t="s">
        <v>14</v>
      </c>
      <c r="H23" s="125">
        <v>37230.769999999997</v>
      </c>
      <c r="I23" s="125"/>
      <c r="L23" s="9" t="s">
        <v>72</v>
      </c>
      <c r="P23" s="9" t="s">
        <v>14</v>
      </c>
      <c r="Q23" s="125">
        <f>ROUND(B23*H23/1000,0)</f>
        <v>17908</v>
      </c>
      <c r="R23" s="125"/>
    </row>
    <row r="24" spans="1:18" s="2" customFormat="1" ht="12.75">
      <c r="A24" s="1"/>
    </row>
    <row r="25" spans="1:18" s="4" customFormat="1" ht="108.75" customHeight="1">
      <c r="A25" s="11">
        <v>3</v>
      </c>
      <c r="B25" s="123" t="s">
        <v>117</v>
      </c>
      <c r="C25" s="123"/>
      <c r="D25" s="123"/>
      <c r="E25" s="123"/>
      <c r="F25" s="123"/>
      <c r="G25" s="123"/>
      <c r="H25" s="123"/>
      <c r="I25" s="123"/>
      <c r="J25" s="123"/>
      <c r="K25" s="123"/>
      <c r="L25" s="123"/>
      <c r="M25" s="123"/>
      <c r="N25" s="123"/>
      <c r="O25" s="123"/>
      <c r="P25" s="123"/>
      <c r="Q25" s="123"/>
    </row>
    <row r="26" spans="1:18" s="4" customFormat="1" ht="8.25" customHeight="1">
      <c r="A26" s="3"/>
    </row>
    <row r="27" spans="1:18" s="9" customFormat="1">
      <c r="A27" s="7"/>
      <c r="B27" s="125">
        <v>1127.8399999999999</v>
      </c>
      <c r="C27" s="125"/>
      <c r="D27" s="9" t="s">
        <v>57</v>
      </c>
      <c r="F27" s="10" t="s">
        <v>13</v>
      </c>
      <c r="G27" s="9" t="s">
        <v>14</v>
      </c>
      <c r="H27" s="125">
        <v>337</v>
      </c>
      <c r="I27" s="125"/>
      <c r="L27" s="9" t="s">
        <v>79</v>
      </c>
      <c r="P27" s="9" t="s">
        <v>14</v>
      </c>
      <c r="Q27" s="125">
        <f>ROUND(B27*H27,0)</f>
        <v>380082</v>
      </c>
      <c r="R27" s="125"/>
    </row>
    <row r="28" spans="1:18" s="2" customFormat="1" ht="12.75">
      <c r="A28" s="1"/>
    </row>
    <row r="29" spans="1:18" s="4" customFormat="1" ht="45.75" customHeight="1">
      <c r="A29" s="11">
        <v>4</v>
      </c>
      <c r="B29" s="123" t="s">
        <v>118</v>
      </c>
      <c r="C29" s="123"/>
      <c r="D29" s="123"/>
      <c r="E29" s="123"/>
      <c r="F29" s="123"/>
      <c r="G29" s="123"/>
      <c r="H29" s="123"/>
      <c r="I29" s="123"/>
      <c r="J29" s="123"/>
      <c r="K29" s="123"/>
      <c r="L29" s="123"/>
      <c r="M29" s="123"/>
      <c r="N29" s="123"/>
      <c r="O29" s="123"/>
      <c r="P29" s="123"/>
      <c r="Q29" s="123"/>
    </row>
    <row r="30" spans="1:18" s="4" customFormat="1">
      <c r="A30" s="3"/>
    </row>
    <row r="31" spans="1:18" s="9" customFormat="1">
      <c r="A31" s="7"/>
      <c r="B31" s="125">
        <v>42.47</v>
      </c>
      <c r="C31" s="125"/>
      <c r="D31" s="9" t="s">
        <v>53</v>
      </c>
      <c r="F31" s="10" t="s">
        <v>13</v>
      </c>
      <c r="G31" s="9" t="s">
        <v>14</v>
      </c>
      <c r="H31" s="125">
        <v>5001.7</v>
      </c>
      <c r="I31" s="125"/>
      <c r="L31" s="9" t="s">
        <v>54</v>
      </c>
      <c r="P31" s="9" t="s">
        <v>14</v>
      </c>
      <c r="Q31" s="125">
        <f>ROUND(B31*H31,0)</f>
        <v>212422</v>
      </c>
      <c r="R31" s="125"/>
    </row>
    <row r="32" spans="1:18" s="2" customFormat="1" ht="12.75">
      <c r="A32" s="1"/>
    </row>
    <row r="33" spans="1:18" s="4" customFormat="1" ht="33" customHeight="1">
      <c r="A33" s="11">
        <v>5</v>
      </c>
      <c r="B33" s="123" t="s">
        <v>119</v>
      </c>
      <c r="C33" s="123"/>
      <c r="D33" s="123"/>
      <c r="E33" s="123"/>
      <c r="F33" s="123"/>
      <c r="G33" s="123"/>
      <c r="H33" s="123"/>
      <c r="I33" s="123"/>
      <c r="J33" s="123"/>
      <c r="K33" s="123"/>
      <c r="L33" s="123"/>
      <c r="M33" s="123"/>
      <c r="N33" s="123"/>
      <c r="O33" s="123"/>
      <c r="P33" s="123"/>
      <c r="Q33" s="123"/>
    </row>
    <row r="34" spans="1:18" s="4" customFormat="1">
      <c r="A34" s="27"/>
    </row>
    <row r="35" spans="1:18" s="9" customFormat="1">
      <c r="A35" s="7"/>
      <c r="B35" s="125">
        <v>201</v>
      </c>
      <c r="C35" s="125"/>
      <c r="D35" s="9" t="s">
        <v>17</v>
      </c>
      <c r="F35" s="10" t="s">
        <v>13</v>
      </c>
      <c r="G35" s="9" t="s">
        <v>14</v>
      </c>
      <c r="H35" s="125">
        <v>86</v>
      </c>
      <c r="I35" s="125"/>
      <c r="L35" s="9" t="s">
        <v>61</v>
      </c>
      <c r="P35" s="9" t="s">
        <v>14</v>
      </c>
      <c r="Q35" s="125">
        <f>ROUND(B35*H35,0)</f>
        <v>17286</v>
      </c>
      <c r="R35" s="125"/>
    </row>
    <row r="36" spans="1:18" s="2" customFormat="1" ht="12.75">
      <c r="A36" s="1"/>
    </row>
    <row r="37" spans="1:18" s="4" customFormat="1" ht="36" customHeight="1">
      <c r="A37" s="11">
        <v>6</v>
      </c>
      <c r="B37" s="123" t="s">
        <v>91</v>
      </c>
      <c r="C37" s="123"/>
      <c r="D37" s="123"/>
      <c r="E37" s="123"/>
      <c r="F37" s="123"/>
      <c r="G37" s="123"/>
      <c r="H37" s="123"/>
      <c r="I37" s="123"/>
      <c r="J37" s="123"/>
      <c r="K37" s="123"/>
      <c r="L37" s="123"/>
      <c r="M37" s="123"/>
      <c r="N37" s="123"/>
      <c r="O37" s="123"/>
      <c r="P37" s="123"/>
      <c r="Q37" s="123"/>
    </row>
    <row r="38" spans="1:18" s="4" customFormat="1">
      <c r="A38" s="3"/>
    </row>
    <row r="39" spans="1:18" s="9" customFormat="1">
      <c r="A39" s="7"/>
      <c r="B39" s="125">
        <v>3532.5</v>
      </c>
      <c r="C39" s="125"/>
      <c r="D39" s="9" t="s">
        <v>57</v>
      </c>
      <c r="F39" s="10" t="s">
        <v>13</v>
      </c>
      <c r="G39" s="9" t="s">
        <v>14</v>
      </c>
      <c r="H39" s="125">
        <v>543</v>
      </c>
      <c r="I39" s="125"/>
      <c r="L39" s="9" t="s">
        <v>58</v>
      </c>
      <c r="P39" s="9" t="s">
        <v>14</v>
      </c>
      <c r="Q39" s="125">
        <f>ROUND(B39*H39/100,0)</f>
        <v>19181</v>
      </c>
      <c r="R39" s="125"/>
    </row>
    <row r="40" spans="1:18" s="2" customFormat="1" ht="12.75">
      <c r="A40" s="1"/>
    </row>
    <row r="41" spans="1:18" s="4" customFormat="1" ht="43.5" customHeight="1">
      <c r="A41" s="11">
        <v>7</v>
      </c>
      <c r="B41" s="123" t="s">
        <v>116</v>
      </c>
      <c r="C41" s="123"/>
      <c r="D41" s="123"/>
      <c r="E41" s="123"/>
      <c r="F41" s="123"/>
      <c r="G41" s="123"/>
      <c r="H41" s="123"/>
      <c r="I41" s="123"/>
      <c r="J41" s="123"/>
      <c r="K41" s="123"/>
      <c r="L41" s="123"/>
      <c r="M41" s="123"/>
      <c r="N41" s="123"/>
      <c r="O41" s="123"/>
      <c r="P41" s="123"/>
      <c r="Q41" s="123"/>
    </row>
    <row r="42" spans="1:18" s="4" customFormat="1">
      <c r="A42" s="3"/>
      <c r="B42" s="137" t="s">
        <v>11</v>
      </c>
      <c r="C42" s="137"/>
    </row>
    <row r="43" spans="1:18" s="4" customFormat="1">
      <c r="A43" s="3"/>
      <c r="B43" s="136" t="s">
        <v>74</v>
      </c>
      <c r="C43" s="136"/>
    </row>
    <row r="44" spans="1:18" s="4" customFormat="1">
      <c r="A44" s="3"/>
    </row>
    <row r="45" spans="1:18" s="9" customFormat="1">
      <c r="A45" s="7"/>
      <c r="B45" s="125">
        <v>360</v>
      </c>
      <c r="C45" s="125"/>
      <c r="D45" s="9" t="s">
        <v>57</v>
      </c>
      <c r="F45" s="10" t="s">
        <v>13</v>
      </c>
      <c r="G45" s="9" t="s">
        <v>14</v>
      </c>
      <c r="H45" s="125">
        <v>9416.2800000000007</v>
      </c>
      <c r="I45" s="125"/>
      <c r="L45" s="9" t="s">
        <v>58</v>
      </c>
      <c r="P45" s="9" t="s">
        <v>14</v>
      </c>
      <c r="Q45" s="125">
        <f>ROUND(B45*H45/100,0)</f>
        <v>33899</v>
      </c>
      <c r="R45" s="125"/>
    </row>
    <row r="46" spans="1:18" s="9" customFormat="1">
      <c r="A46" s="95"/>
      <c r="B46" s="90"/>
      <c r="C46" s="90"/>
      <c r="F46" s="10"/>
      <c r="H46" s="90"/>
      <c r="I46" s="90"/>
      <c r="Q46" s="90"/>
      <c r="R46" s="90"/>
    </row>
    <row r="47" spans="1:18" s="9" customFormat="1" ht="46.5" customHeight="1">
      <c r="A47" s="95">
        <v>8</v>
      </c>
      <c r="B47" s="123" t="s">
        <v>247</v>
      </c>
      <c r="C47" s="123"/>
      <c r="D47" s="123"/>
      <c r="E47" s="123"/>
      <c r="F47" s="123"/>
      <c r="G47" s="123"/>
      <c r="H47" s="123"/>
      <c r="I47" s="123"/>
      <c r="J47" s="123"/>
      <c r="K47" s="123"/>
      <c r="L47" s="123"/>
      <c r="M47" s="123"/>
      <c r="N47" s="123"/>
      <c r="O47" s="123"/>
      <c r="P47" s="123"/>
      <c r="Q47" s="123"/>
      <c r="R47" s="90"/>
    </row>
    <row r="48" spans="1:18" s="4" customFormat="1">
      <c r="A48" s="3"/>
      <c r="B48" s="136" t="s">
        <v>83</v>
      </c>
      <c r="C48" s="136"/>
    </row>
    <row r="49" spans="1:18" s="4" customFormat="1">
      <c r="A49" s="3"/>
    </row>
    <row r="50" spans="1:18" s="9" customFormat="1">
      <c r="A50" s="7"/>
      <c r="B50" s="125">
        <v>176.63</v>
      </c>
      <c r="C50" s="125"/>
      <c r="D50" s="9" t="s">
        <v>57</v>
      </c>
      <c r="F50" s="10" t="s">
        <v>13</v>
      </c>
      <c r="G50" s="9" t="s">
        <v>14</v>
      </c>
      <c r="H50" s="125">
        <v>12595</v>
      </c>
      <c r="I50" s="125"/>
      <c r="L50" s="9" t="s">
        <v>58</v>
      </c>
      <c r="P50" s="9" t="s">
        <v>14</v>
      </c>
      <c r="Q50" s="125">
        <v>22246</v>
      </c>
      <c r="R50" s="125"/>
    </row>
    <row r="51" spans="1:18" s="2" customFormat="1" ht="12.75">
      <c r="A51" s="1"/>
    </row>
    <row r="52" spans="1:18" s="4" customFormat="1">
      <c r="A52" s="3"/>
      <c r="B52" s="136" t="s">
        <v>80</v>
      </c>
      <c r="C52" s="136"/>
    </row>
    <row r="53" spans="1:18" s="4" customFormat="1">
      <c r="A53" s="3"/>
    </row>
    <row r="54" spans="1:18" s="9" customFormat="1">
      <c r="A54" s="7"/>
      <c r="B54" s="125">
        <v>176.63</v>
      </c>
      <c r="C54" s="125"/>
      <c r="D54" s="9" t="s">
        <v>57</v>
      </c>
      <c r="F54" s="10" t="s">
        <v>13</v>
      </c>
      <c r="G54" s="9" t="s">
        <v>14</v>
      </c>
      <c r="H54" s="125">
        <v>14429.25</v>
      </c>
      <c r="I54" s="125"/>
      <c r="L54" s="9" t="s">
        <v>58</v>
      </c>
      <c r="P54" s="9" t="s">
        <v>14</v>
      </c>
      <c r="Q54" s="125">
        <f>ROUND(B54*H54/100,0)</f>
        <v>25486</v>
      </c>
      <c r="R54" s="125"/>
    </row>
    <row r="55" spans="1:18" s="2" customFormat="1" ht="12.75">
      <c r="A55" s="1"/>
    </row>
    <row r="56" spans="1:18" s="4" customFormat="1" ht="15" customHeight="1">
      <c r="A56" s="11">
        <v>8</v>
      </c>
      <c r="B56" s="123" t="s">
        <v>120</v>
      </c>
      <c r="C56" s="123"/>
      <c r="D56" s="123"/>
      <c r="E56" s="123"/>
      <c r="F56" s="123"/>
      <c r="G56" s="123"/>
      <c r="H56" s="123"/>
      <c r="I56" s="123"/>
      <c r="J56" s="123"/>
      <c r="K56" s="123"/>
      <c r="L56" s="123"/>
      <c r="M56" s="123"/>
      <c r="N56" s="123"/>
      <c r="O56" s="123"/>
      <c r="P56" s="123"/>
      <c r="Q56" s="123"/>
    </row>
    <row r="57" spans="1:18" s="4" customFormat="1">
      <c r="A57" s="3"/>
    </row>
    <row r="58" spans="1:18" s="9" customFormat="1">
      <c r="A58" s="7"/>
      <c r="B58" s="146">
        <v>1058</v>
      </c>
      <c r="C58" s="146"/>
      <c r="D58" s="9" t="s">
        <v>77</v>
      </c>
      <c r="F58" s="10" t="s">
        <v>13</v>
      </c>
      <c r="G58" s="9" t="s">
        <v>14</v>
      </c>
      <c r="H58" s="125">
        <v>2283.9299999999998</v>
      </c>
      <c r="I58" s="125"/>
      <c r="L58" s="9" t="s">
        <v>78</v>
      </c>
      <c r="P58" s="9" t="s">
        <v>14</v>
      </c>
      <c r="Q58" s="125">
        <f>ROUND(B58*H58/100,0)</f>
        <v>24164</v>
      </c>
      <c r="R58" s="125"/>
    </row>
    <row r="59" spans="1:18" s="2" customFormat="1" ht="12.75">
      <c r="A59" s="1"/>
    </row>
    <row r="60" spans="1:18" s="4" customFormat="1" ht="48" customHeight="1">
      <c r="A60" s="11">
        <v>9</v>
      </c>
      <c r="B60" s="123" t="s">
        <v>123</v>
      </c>
      <c r="C60" s="123"/>
      <c r="D60" s="123"/>
      <c r="E60" s="123"/>
      <c r="F60" s="123"/>
      <c r="G60" s="123"/>
      <c r="H60" s="123"/>
      <c r="I60" s="123"/>
      <c r="J60" s="123"/>
      <c r="K60" s="123"/>
      <c r="L60" s="123"/>
      <c r="M60" s="123"/>
      <c r="N60" s="123"/>
      <c r="O60" s="123"/>
      <c r="P60" s="123"/>
      <c r="Q60" s="123"/>
    </row>
    <row r="61" spans="1:18" s="4" customFormat="1">
      <c r="A61" s="3"/>
    </row>
    <row r="62" spans="1:18" s="9" customFormat="1">
      <c r="A62" s="7"/>
      <c r="B62" s="125">
        <v>17</v>
      </c>
      <c r="C62" s="125"/>
      <c r="D62" s="9" t="s">
        <v>17</v>
      </c>
      <c r="F62" s="10" t="s">
        <v>13</v>
      </c>
      <c r="G62" s="9" t="s">
        <v>14</v>
      </c>
      <c r="H62" s="125">
        <v>799</v>
      </c>
      <c r="I62" s="125"/>
      <c r="L62" s="9" t="s">
        <v>61</v>
      </c>
      <c r="P62" s="12" t="s">
        <v>14</v>
      </c>
      <c r="Q62" s="128">
        <f>ROUND(B62*H62,0)</f>
        <v>13583</v>
      </c>
      <c r="R62" s="128"/>
    </row>
    <row r="63" spans="1:18" s="9" customFormat="1">
      <c r="A63" s="7"/>
      <c r="B63" s="8"/>
      <c r="C63" s="8"/>
      <c r="F63" s="10"/>
      <c r="H63" s="8"/>
      <c r="I63" s="8"/>
      <c r="Q63" s="8"/>
      <c r="R63" s="8"/>
    </row>
    <row r="64" spans="1:18" s="2" customFormat="1" ht="14.25">
      <c r="A64" s="1"/>
      <c r="M64" s="142" t="s">
        <v>31</v>
      </c>
      <c r="N64" s="142"/>
      <c r="O64" s="102"/>
      <c r="P64" s="71" t="s">
        <v>14</v>
      </c>
      <c r="Q64" s="165">
        <f>Q10+Q15+Q19+Q23+Q27+Q31+Q35+Q39+Q45+Q50+Q54+Q58+Q62</f>
        <v>813014</v>
      </c>
      <c r="R64" s="165"/>
    </row>
    <row r="65" spans="1:20" s="2" customFormat="1" ht="12.75">
      <c r="A65" s="1"/>
    </row>
    <row r="66" spans="1:20" s="2" customFormat="1" ht="12.75">
      <c r="A66" s="1"/>
    </row>
    <row r="67" spans="1:20" s="2" customFormat="1" ht="15.75">
      <c r="A67" s="5"/>
      <c r="B67" s="120" t="s">
        <v>237</v>
      </c>
      <c r="C67" s="134"/>
      <c r="D67" s="134"/>
      <c r="E67" s="134"/>
      <c r="F67" s="134"/>
      <c r="G67" s="134"/>
      <c r="H67" s="134"/>
      <c r="I67" s="134"/>
      <c r="J67" s="56"/>
      <c r="K67" s="6"/>
      <c r="L67" s="6"/>
      <c r="M67" s="6"/>
      <c r="N67" s="6"/>
      <c r="O67" s="6"/>
      <c r="P67" s="6"/>
      <c r="Q67" s="6"/>
      <c r="R67" s="57"/>
      <c r="S67" s="6"/>
      <c r="T67" s="6"/>
    </row>
    <row r="68" spans="1:20" s="2" customFormat="1" ht="12.75">
      <c r="A68" s="1"/>
    </row>
    <row r="69" spans="1:20" s="4" customFormat="1" ht="54" customHeight="1">
      <c r="A69" s="11">
        <v>1</v>
      </c>
      <c r="B69" s="123" t="s">
        <v>134</v>
      </c>
      <c r="C69" s="123"/>
      <c r="D69" s="123"/>
      <c r="E69" s="123"/>
      <c r="F69" s="123"/>
      <c r="G69" s="123"/>
      <c r="H69" s="123"/>
      <c r="I69" s="123"/>
      <c r="J69" s="123"/>
      <c r="K69" s="123"/>
      <c r="L69" s="123"/>
      <c r="M69" s="123"/>
      <c r="N69" s="123"/>
      <c r="O69" s="123"/>
      <c r="P69" s="123"/>
      <c r="Q69" s="123"/>
      <c r="R69" s="34"/>
    </row>
    <row r="70" spans="1:20" s="4" customFormat="1">
      <c r="A70" s="3"/>
      <c r="B70" s="166" t="s">
        <v>248</v>
      </c>
      <c r="C70" s="166"/>
      <c r="D70" s="166"/>
      <c r="E70" s="166"/>
    </row>
    <row r="71" spans="1:20" s="4" customFormat="1">
      <c r="A71" s="3"/>
    </row>
    <row r="72" spans="1:20" s="9" customFormat="1">
      <c r="A72" s="7"/>
      <c r="B72" s="125">
        <v>440</v>
      </c>
      <c r="C72" s="125"/>
      <c r="D72" s="9" t="s">
        <v>57</v>
      </c>
      <c r="F72" s="10" t="s">
        <v>13</v>
      </c>
      <c r="G72" s="9" t="s">
        <v>14</v>
      </c>
      <c r="H72" s="125">
        <v>3176.25</v>
      </c>
      <c r="I72" s="125"/>
      <c r="L72" s="9" t="s">
        <v>72</v>
      </c>
      <c r="P72" s="9" t="s">
        <v>14</v>
      </c>
      <c r="Q72" s="125">
        <f>ROUND(B72*H72/1000,0)</f>
        <v>1398</v>
      </c>
      <c r="R72" s="125"/>
    </row>
    <row r="73" spans="1:20" s="2" customFormat="1" ht="12.75">
      <c r="A73" s="1"/>
    </row>
    <row r="74" spans="1:20" s="4" customFormat="1">
      <c r="A74" s="3"/>
      <c r="B74" s="167" t="s">
        <v>249</v>
      </c>
      <c r="C74" s="167"/>
      <c r="D74" s="167"/>
      <c r="E74" s="167"/>
    </row>
    <row r="75" spans="1:20" s="4" customFormat="1">
      <c r="A75" s="3"/>
    </row>
    <row r="76" spans="1:20" s="9" customFormat="1">
      <c r="A76" s="7"/>
      <c r="B76" s="125">
        <v>264</v>
      </c>
      <c r="C76" s="125"/>
      <c r="D76" s="9" t="s">
        <v>57</v>
      </c>
      <c r="F76" s="10" t="s">
        <v>13</v>
      </c>
      <c r="G76" s="9" t="s">
        <v>14</v>
      </c>
      <c r="H76" s="125">
        <v>3277.03</v>
      </c>
      <c r="I76" s="125"/>
      <c r="L76" s="9" t="s">
        <v>72</v>
      </c>
      <c r="P76" s="9" t="s">
        <v>14</v>
      </c>
      <c r="Q76" s="125">
        <f>ROUND(B76*H76/1000,0)</f>
        <v>865</v>
      </c>
      <c r="R76" s="125"/>
    </row>
    <row r="77" spans="1:20" s="9" customFormat="1">
      <c r="A77" s="95"/>
      <c r="B77" s="90"/>
      <c r="C77" s="90"/>
      <c r="F77" s="10"/>
      <c r="H77" s="90"/>
      <c r="I77" s="90"/>
      <c r="Q77" s="90"/>
      <c r="R77" s="90"/>
    </row>
    <row r="78" spans="1:20" s="4" customFormat="1" ht="23.25" customHeight="1">
      <c r="A78" s="93">
        <v>2</v>
      </c>
      <c r="B78" s="123" t="s">
        <v>250</v>
      </c>
      <c r="C78" s="123"/>
      <c r="D78" s="123"/>
      <c r="E78" s="123"/>
      <c r="F78" s="123"/>
      <c r="G78" s="123"/>
      <c r="H78" s="123"/>
      <c r="I78" s="123"/>
      <c r="J78" s="123"/>
      <c r="K78" s="123"/>
      <c r="L78" s="123"/>
      <c r="M78" s="123"/>
      <c r="N78" s="123"/>
      <c r="O78" s="123"/>
      <c r="P78" s="123"/>
      <c r="Q78" s="123"/>
      <c r="R78" s="91"/>
    </row>
    <row r="79" spans="1:20" s="9" customFormat="1">
      <c r="A79" s="95"/>
      <c r="B79" s="125">
        <v>264</v>
      </c>
      <c r="C79" s="125"/>
      <c r="D79" s="9" t="s">
        <v>57</v>
      </c>
      <c r="F79" s="10" t="s">
        <v>13</v>
      </c>
      <c r="G79" s="9" t="s">
        <v>14</v>
      </c>
      <c r="H79" s="125">
        <v>1058.75</v>
      </c>
      <c r="I79" s="125"/>
      <c r="L79" s="9" t="s">
        <v>72</v>
      </c>
      <c r="P79" s="9" t="s">
        <v>14</v>
      </c>
      <c r="Q79" s="125">
        <f>ROUND(B79*H79/1000,0)</f>
        <v>280</v>
      </c>
      <c r="R79" s="125"/>
    </row>
    <row r="80" spans="1:20" s="9" customFormat="1">
      <c r="A80" s="95"/>
      <c r="B80" s="90"/>
      <c r="C80" s="90"/>
      <c r="F80" s="10"/>
      <c r="H80" s="90"/>
      <c r="I80" s="90"/>
      <c r="Q80" s="90"/>
      <c r="R80" s="90"/>
    </row>
    <row r="81" spans="1:18" s="9" customFormat="1">
      <c r="A81" s="95"/>
      <c r="B81" s="90"/>
      <c r="C81" s="90"/>
      <c r="F81" s="10"/>
      <c r="H81" s="90"/>
      <c r="I81" s="90"/>
      <c r="Q81" s="90"/>
      <c r="R81" s="90"/>
    </row>
    <row r="82" spans="1:18" s="9" customFormat="1">
      <c r="A82" s="95"/>
      <c r="B82" s="90"/>
      <c r="C82" s="90"/>
      <c r="F82" s="10"/>
      <c r="H82" s="90"/>
      <c r="I82" s="90"/>
      <c r="Q82" s="90"/>
      <c r="R82" s="90"/>
    </row>
    <row r="83" spans="1:18" s="9" customFormat="1" ht="30.75" customHeight="1">
      <c r="A83" s="95">
        <v>3</v>
      </c>
      <c r="B83" s="123" t="s">
        <v>116</v>
      </c>
      <c r="C83" s="123"/>
      <c r="D83" s="123"/>
      <c r="E83" s="123"/>
      <c r="F83" s="123"/>
      <c r="G83" s="123"/>
      <c r="H83" s="123"/>
      <c r="I83" s="123"/>
      <c r="J83" s="123"/>
      <c r="K83" s="123"/>
      <c r="L83" s="123"/>
      <c r="M83" s="123"/>
      <c r="N83" s="123"/>
      <c r="O83" s="123"/>
      <c r="P83" s="123"/>
      <c r="Q83" s="123"/>
      <c r="R83" s="90"/>
    </row>
    <row r="84" spans="1:18" s="9" customFormat="1">
      <c r="A84" s="95"/>
      <c r="B84" s="90"/>
      <c r="C84" s="90"/>
      <c r="F84" s="10"/>
      <c r="H84" s="90"/>
      <c r="I84" s="90"/>
      <c r="Q84" s="90"/>
      <c r="R84" s="90"/>
    </row>
    <row r="85" spans="1:18" s="4" customFormat="1">
      <c r="A85" s="94"/>
      <c r="B85" s="136" t="s">
        <v>74</v>
      </c>
      <c r="C85" s="136"/>
    </row>
    <row r="86" spans="1:18" s="4" customFormat="1">
      <c r="A86" s="94"/>
    </row>
    <row r="87" spans="1:18" s="9" customFormat="1">
      <c r="A87" s="95"/>
      <c r="B87" s="125">
        <v>44</v>
      </c>
      <c r="C87" s="125"/>
      <c r="D87" s="9" t="s">
        <v>57</v>
      </c>
      <c r="F87" s="10" t="s">
        <v>13</v>
      </c>
      <c r="G87" s="9" t="s">
        <v>14</v>
      </c>
      <c r="H87" s="125">
        <v>9416.2800000000007</v>
      </c>
      <c r="I87" s="125"/>
      <c r="L87" s="9" t="s">
        <v>58</v>
      </c>
      <c r="P87" s="9" t="s">
        <v>14</v>
      </c>
      <c r="Q87" s="125">
        <f>ROUND(B87*H87/100,0)</f>
        <v>4143</v>
      </c>
      <c r="R87" s="125"/>
    </row>
    <row r="88" spans="1:18" s="4" customFormat="1" ht="45.75" customHeight="1">
      <c r="A88" s="11">
        <v>4</v>
      </c>
      <c r="B88" s="135" t="s">
        <v>129</v>
      </c>
      <c r="C88" s="135"/>
      <c r="D88" s="135"/>
      <c r="E88" s="135"/>
      <c r="F88" s="135"/>
      <c r="G88" s="135"/>
      <c r="H88" s="135"/>
      <c r="I88" s="135"/>
      <c r="J88" s="135"/>
      <c r="K88" s="135"/>
      <c r="L88" s="135"/>
      <c r="M88" s="135"/>
      <c r="N88" s="135"/>
      <c r="O88" s="135"/>
      <c r="P88" s="135"/>
    </row>
    <row r="89" spans="1:18" s="2" customFormat="1" ht="12.75">
      <c r="A89" s="1"/>
    </row>
    <row r="90" spans="1:18" s="4" customFormat="1">
      <c r="A90" s="3"/>
      <c r="B90" s="136" t="s">
        <v>80</v>
      </c>
      <c r="C90" s="136"/>
    </row>
    <row r="91" spans="1:18" s="4" customFormat="1">
      <c r="A91" s="3"/>
    </row>
    <row r="92" spans="1:18" s="9" customFormat="1">
      <c r="A92" s="7"/>
      <c r="B92" s="125">
        <v>13.2</v>
      </c>
      <c r="C92" s="125"/>
      <c r="D92" s="9" t="s">
        <v>57</v>
      </c>
      <c r="F92" s="10" t="s">
        <v>13</v>
      </c>
      <c r="G92" s="9" t="s">
        <v>14</v>
      </c>
      <c r="H92" s="125">
        <v>14429.25</v>
      </c>
      <c r="I92" s="125"/>
      <c r="L92" s="9" t="s">
        <v>58</v>
      </c>
      <c r="P92" s="9" t="s">
        <v>14</v>
      </c>
      <c r="Q92" s="125">
        <f>ROUND(B92*H92/100,0)</f>
        <v>1905</v>
      </c>
      <c r="R92" s="125"/>
    </row>
    <row r="93" spans="1:18" s="9" customFormat="1">
      <c r="A93" s="7"/>
      <c r="B93" s="8"/>
      <c r="C93" s="8"/>
      <c r="F93" s="10"/>
      <c r="H93" s="8"/>
      <c r="I93" s="8"/>
      <c r="Q93" s="8"/>
      <c r="R93" s="8"/>
    </row>
    <row r="94" spans="1:18" s="4" customFormat="1" ht="105" customHeight="1">
      <c r="A94" s="11">
        <v>5</v>
      </c>
      <c r="B94" s="123" t="s">
        <v>117</v>
      </c>
      <c r="C94" s="123"/>
      <c r="D94" s="123"/>
      <c r="E94" s="123"/>
      <c r="F94" s="123"/>
      <c r="G94" s="123"/>
      <c r="H94" s="123"/>
      <c r="I94" s="123"/>
      <c r="J94" s="123"/>
      <c r="K94" s="123"/>
      <c r="L94" s="123"/>
      <c r="M94" s="123"/>
      <c r="N94" s="123"/>
      <c r="O94" s="123"/>
      <c r="P94" s="123"/>
      <c r="Q94" s="123"/>
    </row>
    <row r="95" spans="1:18" s="4" customFormat="1">
      <c r="A95" s="3"/>
      <c r="B95" s="137" t="s">
        <v>11</v>
      </c>
      <c r="C95" s="137"/>
    </row>
    <row r="96" spans="1:18" s="4" customFormat="1">
      <c r="A96" s="3"/>
    </row>
    <row r="97" spans="1:18" s="9" customFormat="1">
      <c r="A97" s="7"/>
      <c r="B97" s="125">
        <v>209</v>
      </c>
      <c r="C97" s="125"/>
      <c r="D97" s="9" t="s">
        <v>57</v>
      </c>
      <c r="F97" s="10" t="s">
        <v>13</v>
      </c>
      <c r="G97" s="9" t="s">
        <v>14</v>
      </c>
      <c r="H97" s="125">
        <v>337</v>
      </c>
      <c r="I97" s="125"/>
      <c r="L97" s="9" t="s">
        <v>79</v>
      </c>
      <c r="P97" s="9" t="s">
        <v>14</v>
      </c>
      <c r="Q97" s="125">
        <f>ROUND(B97*H97,0)</f>
        <v>70433</v>
      </c>
      <c r="R97" s="125"/>
    </row>
    <row r="98" spans="1:18" s="2" customFormat="1" ht="12.75">
      <c r="A98" s="1"/>
    </row>
    <row r="99" spans="1:18" s="4" customFormat="1" ht="53.25" customHeight="1">
      <c r="A99" s="11">
        <v>6</v>
      </c>
      <c r="B99" s="135" t="s">
        <v>118</v>
      </c>
      <c r="C99" s="135"/>
      <c r="D99" s="135"/>
      <c r="E99" s="135"/>
      <c r="F99" s="135"/>
      <c r="G99" s="135"/>
      <c r="H99" s="135"/>
      <c r="I99" s="135"/>
      <c r="J99" s="135"/>
      <c r="K99" s="135"/>
      <c r="L99" s="135"/>
      <c r="M99" s="135"/>
      <c r="N99" s="135"/>
      <c r="O99" s="135"/>
      <c r="P99" s="135"/>
    </row>
    <row r="100" spans="1:18" s="4" customFormat="1">
      <c r="A100" s="3"/>
      <c r="B100" s="137" t="s">
        <v>11</v>
      </c>
      <c r="C100" s="137"/>
    </row>
    <row r="101" spans="1:18" s="4" customFormat="1">
      <c r="A101" s="3"/>
    </row>
    <row r="102" spans="1:18" s="9" customFormat="1">
      <c r="A102" s="7"/>
      <c r="B102" s="125">
        <v>8.39</v>
      </c>
      <c r="C102" s="125"/>
      <c r="D102" s="9" t="s">
        <v>53</v>
      </c>
      <c r="F102" s="10" t="s">
        <v>13</v>
      </c>
      <c r="G102" s="9" t="s">
        <v>14</v>
      </c>
      <c r="H102" s="125">
        <v>5001.7</v>
      </c>
      <c r="I102" s="125"/>
      <c r="L102" s="9" t="s">
        <v>54</v>
      </c>
      <c r="P102" s="9" t="s">
        <v>14</v>
      </c>
      <c r="Q102" s="125">
        <f>ROUND(B102*H102,0)</f>
        <v>41964</v>
      </c>
      <c r="R102" s="125"/>
    </row>
    <row r="103" spans="1:18" s="9" customFormat="1">
      <c r="A103" s="7"/>
      <c r="B103" s="8"/>
      <c r="C103" s="8"/>
      <c r="F103" s="10"/>
      <c r="H103" s="8"/>
      <c r="I103" s="8"/>
      <c r="Q103" s="8"/>
      <c r="R103" s="8"/>
    </row>
    <row r="104" spans="1:18" s="4" customFormat="1" ht="34.5" customHeight="1">
      <c r="A104" s="11">
        <v>7</v>
      </c>
      <c r="B104" s="135" t="s">
        <v>91</v>
      </c>
      <c r="C104" s="135"/>
      <c r="D104" s="135"/>
      <c r="E104" s="135"/>
      <c r="F104" s="135"/>
      <c r="G104" s="135"/>
      <c r="H104" s="135"/>
      <c r="I104" s="135"/>
      <c r="J104" s="135"/>
      <c r="K104" s="135"/>
      <c r="L104" s="135"/>
      <c r="M104" s="135"/>
      <c r="N104" s="135"/>
      <c r="O104" s="135"/>
      <c r="P104" s="135"/>
    </row>
    <row r="105" spans="1:18" s="4" customFormat="1">
      <c r="A105" s="3"/>
    </row>
    <row r="106" spans="1:18" s="9" customFormat="1">
      <c r="A106" s="7"/>
      <c r="B106" s="125">
        <v>320</v>
      </c>
      <c r="C106" s="125"/>
      <c r="D106" s="9" t="s">
        <v>57</v>
      </c>
      <c r="F106" s="10" t="s">
        <v>13</v>
      </c>
      <c r="G106" s="9" t="s">
        <v>14</v>
      </c>
      <c r="H106" s="125">
        <v>543</v>
      </c>
      <c r="I106" s="125"/>
      <c r="L106" s="9" t="s">
        <v>58</v>
      </c>
      <c r="P106" s="9" t="s">
        <v>14</v>
      </c>
      <c r="Q106" s="125">
        <f>ROUND(B106*H106/100,0)</f>
        <v>1738</v>
      </c>
      <c r="R106" s="125"/>
    </row>
    <row r="107" spans="1:18" s="9" customFormat="1">
      <c r="A107" s="7"/>
      <c r="B107" s="8"/>
      <c r="C107" s="8"/>
      <c r="F107" s="10"/>
      <c r="H107" s="8"/>
      <c r="I107" s="8"/>
      <c r="Q107" s="8"/>
      <c r="R107" s="8"/>
    </row>
    <row r="108" spans="1:18" s="4" customFormat="1">
      <c r="A108" s="11">
        <v>8</v>
      </c>
      <c r="B108" s="135" t="s">
        <v>120</v>
      </c>
      <c r="C108" s="135"/>
      <c r="D108" s="135"/>
      <c r="E108" s="135"/>
      <c r="F108" s="135"/>
      <c r="G108" s="135"/>
      <c r="H108" s="135"/>
      <c r="I108" s="135"/>
      <c r="J108" s="135"/>
      <c r="K108" s="135"/>
      <c r="L108" s="135"/>
      <c r="M108" s="135"/>
      <c r="N108" s="135"/>
      <c r="O108" s="135"/>
      <c r="P108" s="135"/>
    </row>
    <row r="109" spans="1:18" s="4" customFormat="1">
      <c r="A109" s="3"/>
    </row>
    <row r="110" spans="1:18" s="9" customFormat="1">
      <c r="A110" s="7"/>
      <c r="B110" s="146">
        <v>259</v>
      </c>
      <c r="C110" s="146"/>
      <c r="D110" s="9" t="s">
        <v>77</v>
      </c>
      <c r="F110" s="10" t="s">
        <v>13</v>
      </c>
      <c r="G110" s="9" t="s">
        <v>14</v>
      </c>
      <c r="H110" s="125">
        <v>2283.9299999999998</v>
      </c>
      <c r="I110" s="125"/>
      <c r="L110" s="9" t="s">
        <v>78</v>
      </c>
      <c r="P110" s="9" t="s">
        <v>14</v>
      </c>
      <c r="Q110" s="125">
        <f>ROUND(B110*H110/100,0)</f>
        <v>5915</v>
      </c>
      <c r="R110" s="125"/>
    </row>
    <row r="111" spans="1:18" s="9" customFormat="1">
      <c r="A111" s="7"/>
      <c r="B111" s="8"/>
      <c r="C111" s="8"/>
      <c r="F111" s="10"/>
      <c r="H111" s="8"/>
      <c r="I111" s="8"/>
      <c r="Q111" s="8"/>
      <c r="R111" s="8"/>
    </row>
    <row r="112" spans="1:18" s="4" customFormat="1" ht="48" customHeight="1">
      <c r="A112" s="11">
        <v>9</v>
      </c>
      <c r="B112" s="123" t="s">
        <v>132</v>
      </c>
      <c r="C112" s="123"/>
      <c r="D112" s="123"/>
      <c r="E112" s="123"/>
      <c r="F112" s="123"/>
      <c r="G112" s="123"/>
      <c r="H112" s="123"/>
      <c r="I112" s="123"/>
      <c r="J112" s="123"/>
      <c r="K112" s="123"/>
      <c r="L112" s="123"/>
      <c r="M112" s="123"/>
      <c r="N112" s="123"/>
      <c r="O112" s="123"/>
      <c r="P112" s="123"/>
      <c r="Q112" s="123"/>
    </row>
    <row r="113" spans="1:20" s="4" customFormat="1">
      <c r="A113" s="3"/>
      <c r="B113" s="137" t="s">
        <v>11</v>
      </c>
      <c r="C113" s="137"/>
    </row>
    <row r="114" spans="1:20" s="9" customFormat="1">
      <c r="A114" s="7"/>
      <c r="B114" s="125">
        <v>1.67</v>
      </c>
      <c r="C114" s="125"/>
      <c r="D114" s="9" t="s">
        <v>53</v>
      </c>
      <c r="F114" s="10" t="s">
        <v>13</v>
      </c>
      <c r="G114" s="9" t="s">
        <v>14</v>
      </c>
      <c r="H114" s="125">
        <v>4928.49</v>
      </c>
      <c r="I114" s="125"/>
      <c r="L114" s="9" t="s">
        <v>54</v>
      </c>
      <c r="P114" s="9" t="s">
        <v>14</v>
      </c>
      <c r="Q114" s="125">
        <f>ROUND(B114*H114,0)</f>
        <v>8231</v>
      </c>
      <c r="R114" s="125"/>
    </row>
    <row r="115" spans="1:20" s="9" customFormat="1">
      <c r="A115" s="7"/>
      <c r="B115" s="8"/>
      <c r="C115" s="8"/>
      <c r="F115" s="10"/>
      <c r="H115" s="8"/>
      <c r="I115" s="8"/>
      <c r="Q115" s="8"/>
      <c r="R115" s="8"/>
    </row>
    <row r="116" spans="1:20" s="9" customFormat="1" ht="30" customHeight="1">
      <c r="A116" s="11">
        <v>10</v>
      </c>
      <c r="B116" s="123" t="s">
        <v>133</v>
      </c>
      <c r="C116" s="123"/>
      <c r="D116" s="123"/>
      <c r="E116" s="123"/>
      <c r="F116" s="123"/>
      <c r="G116" s="123"/>
      <c r="H116" s="123"/>
      <c r="I116" s="123"/>
      <c r="J116" s="123"/>
      <c r="K116" s="123"/>
      <c r="L116" s="123"/>
      <c r="M116" s="123"/>
      <c r="N116" s="123"/>
      <c r="O116" s="123"/>
      <c r="P116" s="123"/>
      <c r="Q116" s="123"/>
    </row>
    <row r="117" spans="1:20" s="4" customFormat="1">
      <c r="A117" s="3"/>
    </row>
    <row r="118" spans="1:20" s="9" customFormat="1">
      <c r="A118" s="7"/>
      <c r="B118" s="125">
        <v>1.67</v>
      </c>
      <c r="C118" s="125"/>
      <c r="D118" s="9" t="s">
        <v>53</v>
      </c>
      <c r="F118" s="10" t="s">
        <v>13</v>
      </c>
      <c r="G118" s="9" t="s">
        <v>14</v>
      </c>
      <c r="H118" s="125">
        <v>271.04000000000002</v>
      </c>
      <c r="I118" s="125"/>
      <c r="L118" s="9" t="s">
        <v>54</v>
      </c>
      <c r="P118" s="12" t="s">
        <v>14</v>
      </c>
      <c r="Q118" s="128">
        <f>ROUND(B118*H118,0)</f>
        <v>453</v>
      </c>
      <c r="R118" s="128"/>
    </row>
    <row r="119" spans="1:20" s="9" customFormat="1">
      <c r="A119" s="7"/>
      <c r="B119" s="8"/>
      <c r="C119" s="8"/>
      <c r="F119" s="10"/>
      <c r="H119" s="8"/>
      <c r="I119" s="8"/>
      <c r="Q119" s="8"/>
      <c r="R119" s="8"/>
    </row>
    <row r="120" spans="1:20" s="2" customFormat="1" ht="14.25">
      <c r="A120" s="1"/>
      <c r="M120" s="142" t="s">
        <v>31</v>
      </c>
      <c r="N120" s="142"/>
      <c r="O120" s="102"/>
      <c r="P120" s="71" t="s">
        <v>14</v>
      </c>
      <c r="Q120" s="165">
        <f>Q118+Q114+Q110+Q106+Q102+Q97+Q92+Q87+Q79+Q76+Q72</f>
        <v>137325</v>
      </c>
      <c r="R120" s="165"/>
    </row>
    <row r="121" spans="1:20" s="9" customFormat="1">
      <c r="A121" s="7"/>
      <c r="B121" s="8"/>
      <c r="C121" s="8"/>
      <c r="F121" s="10"/>
      <c r="H121" s="8"/>
      <c r="I121" s="8"/>
      <c r="Q121" s="8"/>
      <c r="R121" s="8"/>
    </row>
    <row r="122" spans="1:20" s="2" customFormat="1" ht="15.75">
      <c r="A122" s="5"/>
      <c r="B122" s="120" t="s">
        <v>238</v>
      </c>
      <c r="C122" s="134"/>
      <c r="D122" s="134"/>
      <c r="E122" s="134"/>
      <c r="F122" s="134"/>
      <c r="G122" s="134"/>
      <c r="H122" s="134"/>
      <c r="I122" s="134"/>
      <c r="J122" s="56"/>
      <c r="K122" s="6"/>
      <c r="L122" s="6"/>
      <c r="M122" s="6"/>
      <c r="N122" s="6"/>
      <c r="O122" s="6"/>
      <c r="P122" s="6"/>
      <c r="Q122" s="6"/>
      <c r="R122" s="57"/>
      <c r="S122" s="6"/>
      <c r="T122" s="6"/>
    </row>
    <row r="123" spans="1:20" s="4" customFormat="1" ht="90" customHeight="1">
      <c r="A123" s="11">
        <v>1</v>
      </c>
      <c r="B123" s="123" t="s">
        <v>124</v>
      </c>
      <c r="C123" s="123"/>
      <c r="D123" s="123"/>
      <c r="E123" s="123"/>
      <c r="F123" s="123"/>
      <c r="G123" s="123"/>
      <c r="H123" s="123"/>
      <c r="I123" s="123"/>
      <c r="J123" s="123"/>
      <c r="K123" s="123"/>
      <c r="L123" s="123"/>
      <c r="M123" s="123"/>
      <c r="N123" s="123"/>
      <c r="O123" s="123"/>
      <c r="P123" s="123"/>
      <c r="Q123" s="123"/>
      <c r="R123" s="34"/>
    </row>
    <row r="124" spans="1:20" s="4" customFormat="1">
      <c r="A124" s="3"/>
    </row>
    <row r="125" spans="1:20" s="9" customFormat="1">
      <c r="A125" s="7"/>
      <c r="B125" s="125">
        <v>160</v>
      </c>
      <c r="C125" s="125"/>
      <c r="D125" s="9" t="s">
        <v>57</v>
      </c>
      <c r="F125" s="10" t="s">
        <v>13</v>
      </c>
      <c r="G125" s="9" t="s">
        <v>14</v>
      </c>
      <c r="H125" s="125">
        <v>3600</v>
      </c>
      <c r="I125" s="125"/>
      <c r="L125" s="9" t="s">
        <v>72</v>
      </c>
      <c r="P125" s="9" t="s">
        <v>14</v>
      </c>
      <c r="Q125" s="125">
        <f>ROUND(B125*H125/1000,0)</f>
        <v>576</v>
      </c>
      <c r="R125" s="125"/>
    </row>
    <row r="126" spans="1:20" s="2" customFormat="1" ht="12.75">
      <c r="A126" s="1"/>
    </row>
    <row r="127" spans="1:20" s="4" customFormat="1" ht="93.75" customHeight="1">
      <c r="A127" s="11">
        <v>2</v>
      </c>
      <c r="B127" s="123" t="s">
        <v>251</v>
      </c>
      <c r="C127" s="123"/>
      <c r="D127" s="123"/>
      <c r="E127" s="123"/>
      <c r="F127" s="123"/>
      <c r="G127" s="123"/>
      <c r="H127" s="123"/>
      <c r="I127" s="123"/>
      <c r="J127" s="123"/>
      <c r="K127" s="123"/>
      <c r="L127" s="123"/>
      <c r="M127" s="123"/>
      <c r="N127" s="123"/>
      <c r="O127" s="123"/>
      <c r="P127" s="123"/>
      <c r="Q127" s="34"/>
      <c r="R127" s="34"/>
    </row>
    <row r="128" spans="1:20" s="4" customFormat="1">
      <c r="A128" s="3"/>
    </row>
    <row r="129" spans="1:18" s="9" customFormat="1">
      <c r="A129" s="7"/>
      <c r="B129" s="125">
        <v>64</v>
      </c>
      <c r="C129" s="125"/>
      <c r="D129" s="9" t="s">
        <v>57</v>
      </c>
      <c r="F129" s="10" t="s">
        <v>13</v>
      </c>
      <c r="G129" s="9" t="s">
        <v>14</v>
      </c>
      <c r="H129" s="125">
        <v>5950</v>
      </c>
      <c r="I129" s="125"/>
      <c r="L129" s="9" t="s">
        <v>72</v>
      </c>
      <c r="P129" s="9" t="s">
        <v>14</v>
      </c>
      <c r="Q129" s="125">
        <f>ROUND(B129*H129/1000,0)</f>
        <v>381</v>
      </c>
      <c r="R129" s="125"/>
    </row>
    <row r="130" spans="1:18" s="9" customFormat="1">
      <c r="A130" s="7"/>
      <c r="B130" s="8"/>
      <c r="C130" s="8"/>
      <c r="F130" s="10"/>
      <c r="H130" s="8"/>
      <c r="I130" s="8"/>
      <c r="Q130" s="8"/>
      <c r="R130" s="8"/>
    </row>
    <row r="131" spans="1:18" s="4" customFormat="1" ht="50.25" customHeight="1">
      <c r="A131" s="11">
        <v>3</v>
      </c>
      <c r="B131" s="123" t="s">
        <v>125</v>
      </c>
      <c r="C131" s="123"/>
      <c r="D131" s="123"/>
      <c r="E131" s="123"/>
      <c r="F131" s="123"/>
      <c r="G131" s="123"/>
      <c r="H131" s="123"/>
      <c r="I131" s="123"/>
      <c r="J131" s="123"/>
      <c r="K131" s="123"/>
      <c r="L131" s="123"/>
      <c r="M131" s="123"/>
      <c r="N131" s="123"/>
      <c r="O131" s="123"/>
      <c r="P131" s="123"/>
      <c r="Q131" s="123"/>
      <c r="R131" s="34"/>
    </row>
    <row r="132" spans="1:18" s="4" customFormat="1">
      <c r="A132" s="3"/>
      <c r="B132" s="137" t="s">
        <v>86</v>
      </c>
      <c r="C132" s="137"/>
    </row>
    <row r="133" spans="1:18" s="4" customFormat="1">
      <c r="A133" s="3"/>
    </row>
    <row r="134" spans="1:18" s="9" customFormat="1">
      <c r="A134" s="7"/>
      <c r="B134" s="125">
        <v>8</v>
      </c>
      <c r="C134" s="125"/>
      <c r="D134" s="9" t="s">
        <v>17</v>
      </c>
      <c r="F134" s="10" t="s">
        <v>13</v>
      </c>
      <c r="G134" s="9" t="s">
        <v>14</v>
      </c>
      <c r="H134" s="125">
        <v>412</v>
      </c>
      <c r="I134" s="125"/>
      <c r="L134" s="9" t="s">
        <v>61</v>
      </c>
      <c r="P134" s="40" t="s">
        <v>14</v>
      </c>
      <c r="Q134" s="127">
        <f>ROUND(B134*H134,0)</f>
        <v>3296</v>
      </c>
      <c r="R134" s="127"/>
    </row>
    <row r="135" spans="1:18" s="9" customFormat="1">
      <c r="A135" s="7"/>
      <c r="B135" s="15"/>
      <c r="C135" s="15"/>
      <c r="F135" s="10"/>
      <c r="H135" s="8"/>
      <c r="I135" s="8"/>
      <c r="Q135" s="8"/>
      <c r="R135" s="8"/>
    </row>
    <row r="136" spans="1:18" s="4" customFormat="1" ht="30.75" customHeight="1">
      <c r="A136" s="11">
        <v>4</v>
      </c>
      <c r="B136" s="123" t="s">
        <v>100</v>
      </c>
      <c r="C136" s="123"/>
      <c r="D136" s="123"/>
      <c r="E136" s="123"/>
      <c r="F136" s="123"/>
      <c r="G136" s="123"/>
      <c r="H136" s="123"/>
      <c r="I136" s="123"/>
      <c r="J136" s="123"/>
      <c r="K136" s="123"/>
      <c r="L136" s="123"/>
      <c r="M136" s="123"/>
      <c r="N136" s="123"/>
      <c r="O136" s="123"/>
      <c r="P136" s="123"/>
      <c r="Q136" s="123"/>
      <c r="R136" s="87"/>
    </row>
    <row r="137" spans="1:18" s="4" customFormat="1">
      <c r="A137" s="3"/>
      <c r="B137" s="137" t="s">
        <v>11</v>
      </c>
      <c r="C137" s="137"/>
    </row>
    <row r="138" spans="1:18" s="4" customFormat="1">
      <c r="A138" s="3"/>
    </row>
    <row r="139" spans="1:18" s="9" customFormat="1">
      <c r="A139" s="7"/>
      <c r="B139" s="125">
        <v>202</v>
      </c>
      <c r="C139" s="125"/>
      <c r="D139" s="9" t="s">
        <v>57</v>
      </c>
      <c r="F139" s="10" t="s">
        <v>13</v>
      </c>
      <c r="G139" s="9" t="s">
        <v>14</v>
      </c>
      <c r="H139" s="125">
        <v>2760</v>
      </c>
      <c r="I139" s="125"/>
      <c r="L139" s="9" t="s">
        <v>72</v>
      </c>
      <c r="P139" s="12" t="s">
        <v>14</v>
      </c>
      <c r="Q139" s="128">
        <f>ROUND(B139*H139/1000,0)</f>
        <v>558</v>
      </c>
      <c r="R139" s="128"/>
    </row>
    <row r="140" spans="1:18" s="2" customFormat="1" ht="14.25">
      <c r="A140" s="1"/>
      <c r="M140" s="142" t="s">
        <v>31</v>
      </c>
      <c r="N140" s="142"/>
      <c r="O140" s="102"/>
      <c r="P140" s="71" t="s">
        <v>14</v>
      </c>
      <c r="Q140" s="165">
        <f>Q139+Q134+Q129+Q125</f>
        <v>4811</v>
      </c>
      <c r="R140" s="165"/>
    </row>
    <row r="141" spans="1:18" s="2" customFormat="1" ht="14.25">
      <c r="A141" s="96"/>
      <c r="M141" s="103"/>
      <c r="N141" s="103"/>
      <c r="O141" s="104"/>
      <c r="P141" s="14"/>
      <c r="Q141" s="99"/>
      <c r="R141" s="99"/>
    </row>
    <row r="142" spans="1:18" s="2" customFormat="1" ht="14.25">
      <c r="A142" s="96"/>
      <c r="M142" s="103"/>
      <c r="N142" s="103"/>
      <c r="O142" s="104"/>
      <c r="P142" s="14"/>
      <c r="Q142" s="99"/>
      <c r="R142" s="99"/>
    </row>
    <row r="143" spans="1:18" s="2" customFormat="1" ht="14.25">
      <c r="A143" s="96"/>
      <c r="M143" s="103"/>
      <c r="N143" s="103"/>
      <c r="O143" s="104"/>
      <c r="P143" s="14"/>
      <c r="Q143" s="99"/>
      <c r="R143" s="99"/>
    </row>
    <row r="144" spans="1:18" s="2" customFormat="1" ht="14.25">
      <c r="A144" s="96"/>
      <c r="M144" s="103"/>
      <c r="N144" s="103"/>
      <c r="O144" s="104"/>
      <c r="P144" s="14"/>
      <c r="Q144" s="99"/>
      <c r="R144" s="99"/>
    </row>
    <row r="145" spans="1:18" s="9" customFormat="1">
      <c r="A145" s="7"/>
      <c r="B145" s="8"/>
      <c r="C145" s="8"/>
      <c r="F145" s="10"/>
      <c r="H145" s="8"/>
      <c r="I145" s="8"/>
      <c r="Q145" s="8"/>
      <c r="R145" s="8"/>
    </row>
    <row r="146" spans="1:18" s="2" customFormat="1" ht="15.75">
      <c r="A146" s="5"/>
      <c r="B146" s="120" t="s">
        <v>239</v>
      </c>
      <c r="C146" s="134"/>
      <c r="D146" s="134"/>
      <c r="E146" s="134"/>
      <c r="F146" s="134"/>
      <c r="G146" s="134"/>
      <c r="H146" s="134"/>
      <c r="I146" s="6"/>
      <c r="J146" s="6"/>
      <c r="K146" s="6"/>
      <c r="L146" s="6"/>
      <c r="M146" s="6"/>
      <c r="N146" s="6"/>
      <c r="O146" s="6"/>
      <c r="P146" s="6"/>
      <c r="Q146" s="6"/>
      <c r="R146" s="6"/>
    </row>
    <row r="147" spans="1:18" s="4" customFormat="1" ht="51.75" customHeight="1">
      <c r="A147" s="11">
        <v>1</v>
      </c>
      <c r="B147" s="135" t="s">
        <v>134</v>
      </c>
      <c r="C147" s="135"/>
      <c r="D147" s="135"/>
      <c r="E147" s="135"/>
      <c r="F147" s="135"/>
      <c r="G147" s="135"/>
      <c r="H147" s="135"/>
      <c r="I147" s="135"/>
      <c r="J147" s="135"/>
      <c r="K147" s="135"/>
      <c r="L147" s="135"/>
      <c r="M147" s="135"/>
      <c r="N147" s="135"/>
      <c r="O147" s="135"/>
      <c r="P147" s="135"/>
    </row>
    <row r="148" spans="1:18" s="4" customFormat="1" ht="8.25" customHeight="1">
      <c r="A148" s="3"/>
    </row>
    <row r="149" spans="1:18" s="9" customFormat="1">
      <c r="A149" s="7"/>
      <c r="B149" s="125">
        <v>141</v>
      </c>
      <c r="C149" s="125"/>
      <c r="D149" s="9" t="s">
        <v>57</v>
      </c>
      <c r="F149" s="10" t="s">
        <v>13</v>
      </c>
      <c r="G149" s="9" t="s">
        <v>14</v>
      </c>
      <c r="H149" s="135">
        <v>3176.25</v>
      </c>
      <c r="I149" s="135"/>
      <c r="L149" s="9" t="s">
        <v>72</v>
      </c>
      <c r="P149" s="9" t="s">
        <v>14</v>
      </c>
      <c r="Q149" s="125">
        <f>ROUND(B149*H149/1000,0)</f>
        <v>448</v>
      </c>
      <c r="R149" s="125"/>
    </row>
    <row r="150" spans="1:18" s="9" customFormat="1">
      <c r="A150" s="7"/>
      <c r="B150" s="8"/>
      <c r="C150" s="8"/>
      <c r="F150" s="10"/>
      <c r="H150" s="8"/>
      <c r="I150" s="8"/>
      <c r="Q150" s="8"/>
      <c r="R150" s="8"/>
    </row>
    <row r="151" spans="1:18" s="4" customFormat="1" ht="35.25" customHeight="1">
      <c r="A151" s="11">
        <v>2</v>
      </c>
      <c r="B151" s="123" t="s">
        <v>116</v>
      </c>
      <c r="C151" s="123"/>
      <c r="D151" s="123"/>
      <c r="E151" s="123"/>
      <c r="F151" s="123"/>
      <c r="G151" s="123"/>
      <c r="H151" s="123"/>
      <c r="I151" s="123"/>
      <c r="J151" s="123"/>
      <c r="K151" s="123"/>
      <c r="L151" s="123"/>
      <c r="M151" s="123"/>
      <c r="N151" s="123"/>
      <c r="O151" s="123"/>
      <c r="P151" s="123"/>
      <c r="Q151" s="92"/>
    </row>
    <row r="152" spans="1:18" s="4" customFormat="1">
      <c r="A152" s="3"/>
      <c r="B152" s="136" t="s">
        <v>74</v>
      </c>
      <c r="C152" s="136"/>
    </row>
    <row r="153" spans="1:18" s="4" customFormat="1" ht="6.75" customHeight="1">
      <c r="A153" s="3"/>
      <c r="B153" s="137" t="s">
        <v>11</v>
      </c>
      <c r="C153" s="137"/>
    </row>
    <row r="154" spans="1:18" s="9" customFormat="1">
      <c r="A154" s="7"/>
      <c r="B154" s="125">
        <v>73</v>
      </c>
      <c r="C154" s="125"/>
      <c r="D154" s="9" t="s">
        <v>57</v>
      </c>
      <c r="F154" s="10" t="s">
        <v>13</v>
      </c>
      <c r="G154" s="9" t="s">
        <v>14</v>
      </c>
      <c r="H154" s="125">
        <v>9416.2800000000007</v>
      </c>
      <c r="I154" s="125"/>
      <c r="L154" s="9" t="s">
        <v>58</v>
      </c>
      <c r="P154" s="9" t="s">
        <v>14</v>
      </c>
      <c r="Q154" s="125">
        <f>ROUND(B154*H154/100,0)</f>
        <v>6874</v>
      </c>
      <c r="R154" s="125"/>
    </row>
    <row r="155" spans="1:18" s="9" customFormat="1">
      <c r="A155" s="7"/>
      <c r="B155" s="8"/>
      <c r="C155" s="8"/>
      <c r="F155" s="10"/>
      <c r="H155" s="8"/>
      <c r="I155" s="8"/>
      <c r="Q155" s="8"/>
      <c r="R155" s="8"/>
    </row>
    <row r="156" spans="1:18" s="4" customFormat="1" ht="34.5" customHeight="1">
      <c r="A156" s="11">
        <v>3</v>
      </c>
      <c r="B156" s="135" t="s">
        <v>136</v>
      </c>
      <c r="C156" s="135"/>
      <c r="D156" s="135"/>
      <c r="E156" s="135"/>
      <c r="F156" s="135"/>
      <c r="G156" s="135"/>
      <c r="H156" s="135"/>
      <c r="I156" s="135"/>
      <c r="J156" s="135"/>
      <c r="K156" s="135"/>
      <c r="L156" s="135"/>
      <c r="M156" s="135"/>
      <c r="N156" s="135"/>
      <c r="O156" s="135"/>
      <c r="P156" s="135"/>
    </row>
    <row r="157" spans="1:18" s="4" customFormat="1">
      <c r="A157" s="3"/>
    </row>
    <row r="158" spans="1:18" s="9" customFormat="1">
      <c r="A158" s="7"/>
      <c r="B158" s="146">
        <v>376</v>
      </c>
      <c r="C158" s="146"/>
      <c r="D158" s="9" t="s">
        <v>77</v>
      </c>
      <c r="F158" s="10" t="s">
        <v>13</v>
      </c>
      <c r="G158" s="9" t="s">
        <v>14</v>
      </c>
      <c r="H158" s="125">
        <v>3127.41</v>
      </c>
      <c r="I158" s="125"/>
      <c r="L158" s="9" t="s">
        <v>78</v>
      </c>
      <c r="P158" s="9" t="s">
        <v>14</v>
      </c>
      <c r="Q158" s="125">
        <f>ROUND(B158*H158/100,0)</f>
        <v>11759</v>
      </c>
      <c r="R158" s="125"/>
    </row>
    <row r="159" spans="1:18" s="9" customFormat="1">
      <c r="A159" s="7"/>
      <c r="B159" s="8"/>
      <c r="C159" s="8"/>
      <c r="F159" s="10"/>
      <c r="H159" s="8"/>
      <c r="I159" s="8"/>
      <c r="Q159" s="8"/>
      <c r="R159" s="8"/>
    </row>
    <row r="160" spans="1:18" s="4" customFormat="1" ht="45" customHeight="1">
      <c r="A160" s="11">
        <v>4</v>
      </c>
      <c r="B160" s="135" t="s">
        <v>135</v>
      </c>
      <c r="C160" s="135"/>
      <c r="D160" s="135"/>
      <c r="E160" s="135"/>
      <c r="F160" s="135"/>
      <c r="G160" s="135"/>
      <c r="H160" s="135"/>
      <c r="I160" s="135"/>
      <c r="J160" s="135"/>
      <c r="K160" s="135"/>
      <c r="L160" s="135"/>
      <c r="M160" s="135"/>
      <c r="N160" s="135"/>
      <c r="O160" s="135"/>
      <c r="P160" s="135"/>
    </row>
    <row r="161" spans="1:18" s="4" customFormat="1">
      <c r="A161" s="3"/>
      <c r="B161" s="136" t="s">
        <v>83</v>
      </c>
      <c r="C161" s="136"/>
    </row>
    <row r="162" spans="1:18" s="4" customFormat="1" ht="7.5" customHeight="1">
      <c r="A162" s="3"/>
      <c r="B162" s="137" t="s">
        <v>11</v>
      </c>
      <c r="C162" s="137"/>
    </row>
    <row r="163" spans="1:18" s="9" customFormat="1">
      <c r="A163" s="7"/>
      <c r="B163" s="125">
        <v>188</v>
      </c>
      <c r="C163" s="125"/>
      <c r="D163" s="9" t="s">
        <v>57</v>
      </c>
      <c r="F163" s="10" t="s">
        <v>13</v>
      </c>
      <c r="G163" s="9" t="s">
        <v>14</v>
      </c>
      <c r="H163" s="125">
        <v>12595</v>
      </c>
      <c r="I163" s="125"/>
      <c r="L163" s="9" t="s">
        <v>58</v>
      </c>
      <c r="P163" s="9" t="s">
        <v>14</v>
      </c>
      <c r="Q163" s="125">
        <f>ROUND(B163*H163/100,0)</f>
        <v>23679</v>
      </c>
      <c r="R163" s="125"/>
    </row>
    <row r="164" spans="1:18" s="9" customFormat="1">
      <c r="A164" s="7"/>
      <c r="B164" s="8"/>
      <c r="C164" s="8"/>
      <c r="F164" s="10"/>
      <c r="H164" s="8"/>
      <c r="I164" s="8"/>
      <c r="Q164" s="8"/>
      <c r="R164" s="8"/>
    </row>
    <row r="165" spans="1:18" s="4" customFormat="1" ht="33" customHeight="1">
      <c r="A165" s="11">
        <v>5</v>
      </c>
      <c r="B165" s="135" t="s">
        <v>137</v>
      </c>
      <c r="C165" s="135"/>
      <c r="D165" s="135"/>
      <c r="E165" s="135"/>
      <c r="F165" s="135"/>
      <c r="G165" s="135"/>
      <c r="H165" s="135"/>
      <c r="I165" s="135"/>
      <c r="J165" s="135"/>
      <c r="K165" s="135"/>
      <c r="L165" s="135"/>
      <c r="M165" s="135"/>
      <c r="N165" s="135"/>
      <c r="O165" s="135"/>
      <c r="P165" s="135"/>
    </row>
    <row r="166" spans="1:18" s="4" customFormat="1" ht="4.5" customHeight="1">
      <c r="A166" s="3"/>
    </row>
    <row r="167" spans="1:18" s="9" customFormat="1">
      <c r="A167" s="7"/>
      <c r="B167" s="125">
        <v>298.5</v>
      </c>
      <c r="C167" s="125"/>
      <c r="D167" s="9" t="s">
        <v>57</v>
      </c>
      <c r="F167" s="10" t="s">
        <v>13</v>
      </c>
      <c r="G167" s="9" t="s">
        <v>14</v>
      </c>
      <c r="H167" s="125">
        <v>12674.36</v>
      </c>
      <c r="I167" s="125"/>
      <c r="L167" s="9" t="s">
        <v>58</v>
      </c>
      <c r="P167" s="9" t="s">
        <v>14</v>
      </c>
      <c r="Q167" s="125">
        <f>ROUND(B167*H167/100,0)</f>
        <v>37833</v>
      </c>
      <c r="R167" s="125"/>
    </row>
    <row r="168" spans="1:18" s="9" customFormat="1">
      <c r="A168" s="7"/>
      <c r="B168" s="8"/>
      <c r="C168" s="8"/>
      <c r="F168" s="10"/>
      <c r="H168" s="8"/>
      <c r="I168" s="8"/>
      <c r="Q168" s="8"/>
      <c r="R168" s="8"/>
    </row>
    <row r="169" spans="1:18" s="4" customFormat="1" ht="111.75" customHeight="1">
      <c r="A169" s="11">
        <v>6</v>
      </c>
      <c r="B169" s="123" t="s">
        <v>117</v>
      </c>
      <c r="C169" s="123"/>
      <c r="D169" s="123"/>
      <c r="E169" s="123"/>
      <c r="F169" s="123"/>
      <c r="G169" s="123"/>
      <c r="H169" s="123"/>
      <c r="I169" s="123"/>
      <c r="J169" s="123"/>
      <c r="K169" s="123"/>
      <c r="L169" s="123"/>
      <c r="M169" s="123"/>
      <c r="N169" s="123"/>
      <c r="O169" s="123"/>
      <c r="P169" s="123"/>
    </row>
    <row r="170" spans="1:18" s="4" customFormat="1">
      <c r="A170" s="3"/>
      <c r="B170" s="137" t="s">
        <v>11</v>
      </c>
      <c r="C170" s="137"/>
    </row>
    <row r="171" spans="1:18" s="9" customFormat="1">
      <c r="A171" s="7"/>
      <c r="B171" s="125">
        <v>125.25</v>
      </c>
      <c r="C171" s="125"/>
      <c r="D171" s="9" t="s">
        <v>57</v>
      </c>
      <c r="F171" s="10" t="s">
        <v>13</v>
      </c>
      <c r="G171" s="9" t="s">
        <v>14</v>
      </c>
      <c r="H171" s="125">
        <v>337</v>
      </c>
      <c r="I171" s="125"/>
      <c r="L171" s="9" t="s">
        <v>79</v>
      </c>
      <c r="P171" s="9" t="s">
        <v>14</v>
      </c>
      <c r="Q171" s="125">
        <f>ROUND(B171*H171,0)</f>
        <v>42209</v>
      </c>
      <c r="R171" s="125"/>
    </row>
    <row r="172" spans="1:18" s="9" customFormat="1">
      <c r="A172" s="7"/>
      <c r="B172" s="8"/>
      <c r="C172" s="8"/>
      <c r="F172" s="10"/>
      <c r="H172" s="8"/>
      <c r="I172" s="8"/>
      <c r="Q172" s="8"/>
      <c r="R172" s="8"/>
    </row>
    <row r="173" spans="1:18" s="4" customFormat="1" ht="49.5" customHeight="1">
      <c r="A173" s="11">
        <v>7</v>
      </c>
      <c r="B173" s="123" t="s">
        <v>118</v>
      </c>
      <c r="C173" s="123"/>
      <c r="D173" s="123"/>
      <c r="E173" s="123"/>
      <c r="F173" s="123"/>
      <c r="G173" s="123"/>
      <c r="H173" s="123"/>
      <c r="I173" s="123"/>
      <c r="J173" s="123"/>
      <c r="K173" s="123"/>
      <c r="L173" s="123"/>
      <c r="M173" s="123"/>
      <c r="N173" s="123"/>
      <c r="O173" s="123"/>
      <c r="P173" s="123"/>
      <c r="Q173" s="123"/>
    </row>
    <row r="174" spans="1:18" s="4" customFormat="1" ht="7.5" customHeight="1">
      <c r="A174" s="3"/>
    </row>
    <row r="175" spans="1:18" s="9" customFormat="1">
      <c r="A175" s="7"/>
      <c r="B175" s="125">
        <v>5.03</v>
      </c>
      <c r="C175" s="125"/>
      <c r="D175" s="9" t="s">
        <v>53</v>
      </c>
      <c r="F175" s="10" t="s">
        <v>13</v>
      </c>
      <c r="G175" s="9" t="s">
        <v>14</v>
      </c>
      <c r="H175" s="125">
        <v>5001.7</v>
      </c>
      <c r="I175" s="125"/>
      <c r="L175" s="9" t="s">
        <v>54</v>
      </c>
      <c r="P175" s="9" t="s">
        <v>14</v>
      </c>
      <c r="Q175" s="125">
        <f>ROUND(B175*H175,0)</f>
        <v>25159</v>
      </c>
      <c r="R175" s="125"/>
    </row>
    <row r="176" spans="1:18" s="9" customFormat="1" ht="7.5" customHeight="1">
      <c r="A176" s="7"/>
      <c r="B176" s="8"/>
      <c r="C176" s="8"/>
      <c r="F176" s="10"/>
      <c r="H176" s="8"/>
      <c r="I176" s="8"/>
      <c r="Q176" s="8"/>
      <c r="R176" s="8"/>
    </row>
    <row r="177" spans="1:18" s="4" customFormat="1" ht="32.25" customHeight="1">
      <c r="A177" s="11">
        <v>8</v>
      </c>
      <c r="B177" s="135" t="s">
        <v>138</v>
      </c>
      <c r="C177" s="135"/>
      <c r="D177" s="135"/>
      <c r="E177" s="135"/>
      <c r="F177" s="135"/>
      <c r="G177" s="135"/>
      <c r="H177" s="135"/>
      <c r="I177" s="135"/>
      <c r="J177" s="135"/>
      <c r="K177" s="135"/>
      <c r="L177" s="135"/>
      <c r="M177" s="135"/>
      <c r="N177" s="135"/>
      <c r="O177" s="135"/>
      <c r="P177" s="135"/>
    </row>
    <row r="178" spans="1:18" s="4" customFormat="1">
      <c r="A178" s="3"/>
    </row>
    <row r="179" spans="1:18" s="9" customFormat="1">
      <c r="A179" s="7"/>
      <c r="B179" s="135">
        <v>286.39999999999998</v>
      </c>
      <c r="C179" s="135"/>
      <c r="D179" s="9" t="s">
        <v>57</v>
      </c>
      <c r="F179" s="10" t="s">
        <v>13</v>
      </c>
      <c r="G179" s="9" t="s">
        <v>14</v>
      </c>
      <c r="H179" s="125">
        <v>1512.5</v>
      </c>
      <c r="I179" s="125"/>
      <c r="L179" s="9" t="s">
        <v>72</v>
      </c>
      <c r="P179" s="9" t="s">
        <v>14</v>
      </c>
      <c r="Q179" s="125">
        <f>ROUND(B179*H179/1000,0)</f>
        <v>433</v>
      </c>
      <c r="R179" s="125"/>
    </row>
    <row r="180" spans="1:18" s="9" customFormat="1">
      <c r="A180" s="7"/>
      <c r="B180" s="8"/>
      <c r="C180" s="8"/>
      <c r="F180" s="10"/>
      <c r="H180" s="8"/>
      <c r="I180" s="8"/>
      <c r="Q180" s="8"/>
      <c r="R180" s="8"/>
    </row>
    <row r="181" spans="1:18" s="4" customFormat="1" ht="38.25" customHeight="1">
      <c r="A181" s="11">
        <v>9</v>
      </c>
      <c r="B181" s="123" t="s">
        <v>170</v>
      </c>
      <c r="C181" s="123"/>
      <c r="D181" s="123"/>
      <c r="E181" s="123"/>
      <c r="F181" s="123"/>
      <c r="G181" s="123"/>
      <c r="H181" s="123"/>
      <c r="I181" s="123"/>
      <c r="J181" s="123"/>
      <c r="K181" s="123"/>
      <c r="L181" s="123"/>
      <c r="M181" s="123"/>
      <c r="N181" s="123"/>
      <c r="O181" s="123"/>
      <c r="P181" s="123"/>
    </row>
    <row r="182" spans="1:18" s="4" customFormat="1">
      <c r="A182" s="3"/>
      <c r="B182" s="138" t="s">
        <v>139</v>
      </c>
      <c r="C182" s="138"/>
      <c r="D182" s="138"/>
    </row>
    <row r="183" spans="1:18" s="9" customFormat="1">
      <c r="A183" s="7"/>
      <c r="B183" s="146">
        <v>120</v>
      </c>
      <c r="C183" s="146"/>
      <c r="D183" s="9" t="s">
        <v>77</v>
      </c>
      <c r="F183" s="10" t="s">
        <v>13</v>
      </c>
      <c r="G183" s="9" t="s">
        <v>14</v>
      </c>
      <c r="H183" s="125">
        <v>3275.5</v>
      </c>
      <c r="I183" s="125"/>
      <c r="L183" s="9" t="s">
        <v>78</v>
      </c>
      <c r="P183" s="9" t="s">
        <v>14</v>
      </c>
      <c r="Q183" s="125">
        <f>ROUND(B183*H183/100,0)</f>
        <v>3931</v>
      </c>
      <c r="R183" s="125"/>
    </row>
    <row r="184" spans="1:18" s="9" customFormat="1">
      <c r="A184" s="7"/>
      <c r="B184" s="8"/>
      <c r="C184" s="8"/>
      <c r="F184" s="10"/>
      <c r="H184" s="8"/>
      <c r="I184" s="8"/>
      <c r="Q184" s="8"/>
      <c r="R184" s="8"/>
    </row>
    <row r="185" spans="1:18" s="4" customFormat="1" ht="15" customHeight="1">
      <c r="A185" s="11">
        <v>10</v>
      </c>
      <c r="B185" s="123" t="s">
        <v>140</v>
      </c>
      <c r="C185" s="123"/>
      <c r="D185" s="123"/>
      <c r="E185" s="123"/>
      <c r="F185" s="123"/>
      <c r="G185" s="123"/>
      <c r="H185" s="123"/>
      <c r="I185" s="123"/>
      <c r="J185" s="123"/>
      <c r="K185" s="123"/>
      <c r="L185" s="123"/>
      <c r="M185" s="123"/>
      <c r="N185" s="123"/>
      <c r="O185" s="123"/>
      <c r="P185" s="123"/>
    </row>
    <row r="186" spans="1:18" s="4" customFormat="1">
      <c r="A186" s="3"/>
      <c r="B186" s="137" t="s">
        <v>11</v>
      </c>
      <c r="C186" s="137"/>
    </row>
    <row r="187" spans="1:18" s="9" customFormat="1">
      <c r="A187" s="7"/>
      <c r="B187" s="125">
        <v>939</v>
      </c>
      <c r="C187" s="125"/>
      <c r="D187" s="9" t="s">
        <v>77</v>
      </c>
      <c r="F187" s="10" t="s">
        <v>13</v>
      </c>
      <c r="G187" s="9" t="s">
        <v>14</v>
      </c>
      <c r="H187" s="125">
        <v>660</v>
      </c>
      <c r="I187" s="125"/>
      <c r="L187" s="9" t="s">
        <v>78</v>
      </c>
      <c r="P187" s="9" t="s">
        <v>14</v>
      </c>
      <c r="Q187" s="125">
        <f>ROUND(B187*H187/100,0)</f>
        <v>6197</v>
      </c>
      <c r="R187" s="125"/>
    </row>
    <row r="188" spans="1:18" s="9" customFormat="1">
      <c r="A188" s="7"/>
      <c r="B188" s="8"/>
      <c r="C188" s="8"/>
      <c r="F188" s="10"/>
      <c r="H188" s="8"/>
      <c r="I188" s="8"/>
      <c r="Q188" s="8"/>
      <c r="R188" s="8"/>
    </row>
    <row r="189" spans="1:18" s="4" customFormat="1" ht="15" customHeight="1">
      <c r="A189" s="11">
        <v>11</v>
      </c>
      <c r="B189" s="123" t="s">
        <v>141</v>
      </c>
      <c r="C189" s="123"/>
      <c r="D189" s="123"/>
      <c r="E189" s="123"/>
      <c r="F189" s="123"/>
      <c r="G189" s="123"/>
      <c r="H189" s="123"/>
      <c r="I189" s="123"/>
      <c r="J189" s="123"/>
      <c r="K189" s="123"/>
      <c r="L189" s="123"/>
      <c r="M189" s="123"/>
      <c r="N189" s="123"/>
      <c r="O189" s="123"/>
      <c r="P189" s="123"/>
    </row>
    <row r="190" spans="1:18" s="4" customFormat="1">
      <c r="A190" s="3"/>
      <c r="B190" s="137" t="s">
        <v>11</v>
      </c>
      <c r="C190" s="137"/>
    </row>
    <row r="191" spans="1:18" s="9" customFormat="1">
      <c r="A191" s="7"/>
      <c r="B191" s="125">
        <v>939</v>
      </c>
      <c r="C191" s="125"/>
      <c r="D191" s="9" t="s">
        <v>77</v>
      </c>
      <c r="F191" s="10" t="s">
        <v>13</v>
      </c>
      <c r="G191" s="9" t="s">
        <v>14</v>
      </c>
      <c r="H191" s="125">
        <v>2241.8000000000002</v>
      </c>
      <c r="I191" s="125"/>
      <c r="L191" s="9" t="s">
        <v>78</v>
      </c>
      <c r="P191" s="9" t="s">
        <v>14</v>
      </c>
      <c r="Q191" s="125">
        <f>ROUND(B191*H191/100,0)</f>
        <v>21051</v>
      </c>
      <c r="R191" s="125"/>
    </row>
    <row r="192" spans="1:18" s="9" customFormat="1">
      <c r="A192" s="7"/>
      <c r="B192" s="8"/>
      <c r="C192" s="8"/>
      <c r="F192" s="10"/>
      <c r="H192" s="8"/>
      <c r="I192" s="8"/>
      <c r="Q192" s="8"/>
      <c r="R192" s="8"/>
    </row>
    <row r="193" spans="1:18" s="4" customFormat="1">
      <c r="A193" s="11">
        <v>12</v>
      </c>
      <c r="B193" s="135" t="s">
        <v>171</v>
      </c>
      <c r="C193" s="135"/>
      <c r="D193" s="135"/>
      <c r="E193" s="135"/>
      <c r="F193" s="135"/>
      <c r="G193" s="135"/>
      <c r="H193" s="135"/>
      <c r="I193" s="135"/>
      <c r="J193" s="135"/>
      <c r="K193" s="135"/>
      <c r="L193" s="135"/>
      <c r="M193" s="135"/>
      <c r="N193" s="135"/>
      <c r="O193" s="135"/>
      <c r="P193" s="135"/>
    </row>
    <row r="194" spans="1:18" s="4" customFormat="1">
      <c r="A194" s="3"/>
      <c r="B194" s="137" t="s">
        <v>11</v>
      </c>
      <c r="C194" s="137"/>
    </row>
    <row r="195" spans="1:18" s="9" customFormat="1">
      <c r="A195" s="7"/>
      <c r="B195" s="125">
        <v>939</v>
      </c>
      <c r="C195" s="125"/>
      <c r="D195" s="9" t="s">
        <v>77</v>
      </c>
      <c r="F195" s="10" t="s">
        <v>13</v>
      </c>
      <c r="G195" s="9" t="s">
        <v>14</v>
      </c>
      <c r="H195" s="125">
        <v>2197.52</v>
      </c>
      <c r="I195" s="125"/>
      <c r="L195" s="9" t="s">
        <v>78</v>
      </c>
      <c r="P195" s="9" t="s">
        <v>14</v>
      </c>
      <c r="Q195" s="125">
        <f>ROUND(B195*H195/100,0)</f>
        <v>20635</v>
      </c>
      <c r="R195" s="125"/>
    </row>
    <row r="196" spans="1:18" s="9" customFormat="1">
      <c r="A196" s="7"/>
      <c r="B196" s="8"/>
      <c r="C196" s="8"/>
      <c r="F196" s="10"/>
      <c r="H196" s="8"/>
      <c r="I196" s="8"/>
      <c r="Q196" s="8"/>
      <c r="R196" s="8"/>
    </row>
    <row r="197" spans="1:18" s="4" customFormat="1" ht="15" customHeight="1">
      <c r="A197" s="11">
        <v>13</v>
      </c>
      <c r="B197" s="123" t="s">
        <v>172</v>
      </c>
      <c r="C197" s="123"/>
      <c r="D197" s="123"/>
      <c r="E197" s="123"/>
      <c r="F197" s="123"/>
      <c r="G197" s="123"/>
      <c r="H197" s="123"/>
      <c r="I197" s="123"/>
      <c r="J197" s="123"/>
      <c r="K197" s="123"/>
      <c r="L197" s="123"/>
      <c r="M197" s="123"/>
      <c r="N197" s="123"/>
      <c r="O197" s="123"/>
      <c r="P197" s="123"/>
    </row>
    <row r="198" spans="1:18" s="4" customFormat="1">
      <c r="A198" s="3"/>
      <c r="B198" s="137" t="s">
        <v>11</v>
      </c>
      <c r="C198" s="137"/>
    </row>
    <row r="199" spans="1:18" s="9" customFormat="1">
      <c r="A199" s="7"/>
      <c r="B199" s="125">
        <v>1059</v>
      </c>
      <c r="C199" s="125"/>
      <c r="D199" s="9" t="s">
        <v>77</v>
      </c>
      <c r="F199" s="10" t="s">
        <v>13</v>
      </c>
      <c r="G199" s="9" t="s">
        <v>14</v>
      </c>
      <c r="H199" s="125">
        <v>442.75</v>
      </c>
      <c r="I199" s="125"/>
      <c r="L199" s="9" t="s">
        <v>78</v>
      </c>
      <c r="P199" s="9" t="s">
        <v>14</v>
      </c>
      <c r="Q199" s="125">
        <f>ROUND(B199*H199/100,0)</f>
        <v>4689</v>
      </c>
      <c r="R199" s="125"/>
    </row>
    <row r="200" spans="1:18" s="9" customFormat="1">
      <c r="A200" s="7"/>
      <c r="B200" s="8"/>
      <c r="C200" s="8"/>
      <c r="F200" s="10"/>
      <c r="H200" s="8"/>
      <c r="I200" s="8"/>
      <c r="Q200" s="8"/>
      <c r="R200" s="8"/>
    </row>
    <row r="201" spans="1:18" s="4" customFormat="1" ht="15" customHeight="1">
      <c r="A201" s="11">
        <v>14</v>
      </c>
      <c r="B201" s="123" t="s">
        <v>142</v>
      </c>
      <c r="C201" s="123"/>
      <c r="D201" s="123"/>
      <c r="E201" s="123"/>
      <c r="F201" s="123"/>
      <c r="G201" s="123"/>
      <c r="H201" s="123"/>
      <c r="I201" s="123"/>
      <c r="J201" s="123"/>
      <c r="K201" s="123"/>
      <c r="L201" s="123"/>
      <c r="M201" s="123"/>
      <c r="N201" s="123"/>
      <c r="O201" s="123"/>
      <c r="P201" s="123"/>
    </row>
    <row r="202" spans="1:18" s="4" customFormat="1">
      <c r="A202" s="3"/>
    </row>
    <row r="203" spans="1:18" s="9" customFormat="1">
      <c r="A203" s="7"/>
      <c r="B203" s="125">
        <f>B199</f>
        <v>1059</v>
      </c>
      <c r="C203" s="125"/>
      <c r="D203" s="9" t="s">
        <v>77</v>
      </c>
      <c r="F203" s="10" t="s">
        <v>13</v>
      </c>
      <c r="G203" s="9" t="s">
        <v>14</v>
      </c>
      <c r="H203" s="125">
        <v>1079.6500000000001</v>
      </c>
      <c r="I203" s="125"/>
      <c r="L203" s="9" t="s">
        <v>78</v>
      </c>
      <c r="P203" s="9" t="s">
        <v>14</v>
      </c>
      <c r="Q203" s="125">
        <f>ROUND(B203*H203/100,0)</f>
        <v>11433</v>
      </c>
      <c r="R203" s="125"/>
    </row>
    <row r="204" spans="1:18" s="9" customFormat="1">
      <c r="A204" s="7"/>
      <c r="B204" s="8"/>
      <c r="C204" s="8"/>
      <c r="F204" s="10"/>
      <c r="H204" s="8"/>
      <c r="I204" s="8"/>
      <c r="Q204" s="8"/>
      <c r="R204" s="8"/>
    </row>
    <row r="205" spans="1:18" s="4" customFormat="1" ht="46.5" customHeight="1">
      <c r="A205" s="11">
        <v>15</v>
      </c>
      <c r="B205" s="123" t="s">
        <v>143</v>
      </c>
      <c r="C205" s="123"/>
      <c r="D205" s="123"/>
      <c r="E205" s="123"/>
      <c r="F205" s="123"/>
      <c r="G205" s="123"/>
      <c r="H205" s="123"/>
      <c r="I205" s="123"/>
      <c r="J205" s="123"/>
      <c r="K205" s="123"/>
      <c r="L205" s="123"/>
      <c r="M205" s="123"/>
      <c r="N205" s="123"/>
      <c r="O205" s="123"/>
      <c r="P205" s="123"/>
    </row>
    <row r="206" spans="1:18" s="4" customFormat="1">
      <c r="A206" s="3"/>
      <c r="B206" s="137" t="s">
        <v>11</v>
      </c>
      <c r="C206" s="137"/>
    </row>
    <row r="207" spans="1:18" s="9" customFormat="1">
      <c r="A207" s="7"/>
      <c r="B207" s="125">
        <v>22.75</v>
      </c>
      <c r="C207" s="125"/>
      <c r="D207" s="9" t="s">
        <v>77</v>
      </c>
      <c r="F207" s="10" t="s">
        <v>13</v>
      </c>
      <c r="G207" s="9" t="s">
        <v>14</v>
      </c>
      <c r="H207" s="125">
        <v>726.72</v>
      </c>
      <c r="I207" s="125"/>
      <c r="L207" s="9" t="s">
        <v>82</v>
      </c>
      <c r="P207" s="9" t="s">
        <v>14</v>
      </c>
      <c r="Q207" s="125">
        <f>ROUND(B207*H207,0)</f>
        <v>16533</v>
      </c>
      <c r="R207" s="125"/>
    </row>
    <row r="208" spans="1:18" s="9" customFormat="1">
      <c r="A208" s="7"/>
      <c r="B208" s="8"/>
      <c r="C208" s="8"/>
      <c r="F208" s="10"/>
      <c r="H208" s="8"/>
      <c r="I208" s="8"/>
      <c r="Q208" s="8"/>
      <c r="R208" s="8"/>
    </row>
    <row r="209" spans="1:18" s="4" customFormat="1" ht="52.5" customHeight="1">
      <c r="A209" s="11">
        <v>16</v>
      </c>
      <c r="B209" s="123" t="s">
        <v>132</v>
      </c>
      <c r="C209" s="123"/>
      <c r="D209" s="123"/>
      <c r="E209" s="123"/>
      <c r="F209" s="123"/>
      <c r="G209" s="123"/>
      <c r="H209" s="123"/>
      <c r="I209" s="123"/>
      <c r="J209" s="123"/>
      <c r="K209" s="123"/>
      <c r="L209" s="123"/>
      <c r="M209" s="123"/>
      <c r="N209" s="123"/>
      <c r="O209" s="123"/>
      <c r="P209" s="123"/>
    </row>
    <row r="210" spans="1:18" s="4" customFormat="1">
      <c r="A210" s="3"/>
      <c r="B210" s="137" t="s">
        <v>11</v>
      </c>
      <c r="C210" s="137"/>
    </row>
    <row r="211" spans="1:18" s="9" customFormat="1">
      <c r="A211" s="7"/>
      <c r="B211" s="125">
        <v>2.54</v>
      </c>
      <c r="C211" s="125"/>
      <c r="D211" s="9" t="s">
        <v>53</v>
      </c>
      <c r="F211" s="10" t="s">
        <v>13</v>
      </c>
      <c r="G211" s="9" t="s">
        <v>14</v>
      </c>
      <c r="H211" s="125">
        <v>4928.49</v>
      </c>
      <c r="I211" s="125"/>
      <c r="L211" s="9" t="s">
        <v>54</v>
      </c>
      <c r="P211" s="9" t="s">
        <v>14</v>
      </c>
      <c r="Q211" s="125">
        <f>ROUND(B211*H211,0)</f>
        <v>12518</v>
      </c>
      <c r="R211" s="125"/>
    </row>
    <row r="212" spans="1:18" s="9" customFormat="1">
      <c r="A212" s="7"/>
      <c r="B212" s="8"/>
      <c r="C212" s="8"/>
      <c r="F212" s="10"/>
      <c r="H212" s="8"/>
      <c r="I212" s="8"/>
      <c r="Q212" s="8"/>
      <c r="R212" s="8"/>
    </row>
    <row r="213" spans="1:18" s="4" customFormat="1" ht="30.75" customHeight="1">
      <c r="A213" s="11">
        <v>17</v>
      </c>
      <c r="B213" s="123" t="s">
        <v>133</v>
      </c>
      <c r="C213" s="123"/>
      <c r="D213" s="123"/>
      <c r="E213" s="123"/>
      <c r="F213" s="123"/>
      <c r="G213" s="123"/>
      <c r="H213" s="123"/>
      <c r="I213" s="123"/>
      <c r="J213" s="123"/>
      <c r="K213" s="123"/>
      <c r="L213" s="123"/>
      <c r="M213" s="123"/>
      <c r="N213" s="123"/>
      <c r="O213" s="123"/>
      <c r="P213" s="123"/>
    </row>
    <row r="214" spans="1:18" s="4" customFormat="1">
      <c r="A214" s="3"/>
      <c r="B214" s="137" t="s">
        <v>11</v>
      </c>
      <c r="C214" s="137"/>
    </row>
    <row r="215" spans="1:18" s="9" customFormat="1">
      <c r="A215" s="7"/>
      <c r="B215" s="125">
        <v>2.54</v>
      </c>
      <c r="C215" s="125"/>
      <c r="D215" s="9" t="s">
        <v>53</v>
      </c>
      <c r="F215" s="10" t="s">
        <v>13</v>
      </c>
      <c r="G215" s="9" t="s">
        <v>14</v>
      </c>
      <c r="H215" s="125">
        <v>271.04000000000002</v>
      </c>
      <c r="I215" s="125"/>
      <c r="L215" s="9" t="s">
        <v>54</v>
      </c>
      <c r="P215" s="9" t="s">
        <v>14</v>
      </c>
      <c r="Q215" s="125">
        <f>ROUND(B215*H215,0)</f>
        <v>688</v>
      </c>
      <c r="R215" s="125"/>
    </row>
    <row r="216" spans="1:18" s="9" customFormat="1">
      <c r="A216" s="7"/>
      <c r="B216" s="8"/>
      <c r="C216" s="8"/>
      <c r="F216" s="10"/>
      <c r="H216" s="8"/>
      <c r="I216" s="8"/>
      <c r="Q216" s="8"/>
      <c r="R216" s="8"/>
    </row>
    <row r="217" spans="1:18" s="4" customFormat="1" ht="46.5" customHeight="1">
      <c r="A217" s="11">
        <v>18</v>
      </c>
      <c r="B217" s="123" t="s">
        <v>146</v>
      </c>
      <c r="C217" s="123"/>
      <c r="D217" s="123"/>
      <c r="E217" s="123"/>
      <c r="F217" s="123"/>
      <c r="G217" s="123"/>
      <c r="H217" s="123"/>
      <c r="I217" s="123"/>
      <c r="J217" s="123"/>
      <c r="K217" s="123"/>
      <c r="L217" s="123"/>
      <c r="M217" s="123"/>
      <c r="N217" s="123"/>
      <c r="O217" s="123"/>
      <c r="P217" s="123"/>
    </row>
    <row r="218" spans="1:18" s="4" customFormat="1">
      <c r="A218" s="11"/>
      <c r="B218" s="15"/>
      <c r="C218" s="15"/>
      <c r="D218" s="15"/>
      <c r="E218" s="15"/>
      <c r="F218" s="15"/>
      <c r="G218" s="15"/>
      <c r="H218" s="15"/>
      <c r="I218" s="15"/>
      <c r="J218" s="15"/>
      <c r="K218" s="15"/>
      <c r="L218" s="15"/>
      <c r="M218" s="15"/>
      <c r="N218" s="15"/>
      <c r="O218" s="15"/>
      <c r="P218" s="15"/>
    </row>
    <row r="219" spans="1:18" s="9" customFormat="1">
      <c r="A219" s="7"/>
      <c r="B219" s="125">
        <v>30</v>
      </c>
      <c r="C219" s="125"/>
      <c r="D219" s="9" t="s">
        <v>77</v>
      </c>
      <c r="F219" s="10" t="s">
        <v>13</v>
      </c>
      <c r="G219" s="9" t="s">
        <v>14</v>
      </c>
      <c r="H219" s="125">
        <v>180.5</v>
      </c>
      <c r="I219" s="125"/>
      <c r="L219" s="9" t="s">
        <v>82</v>
      </c>
      <c r="P219" s="9" t="s">
        <v>14</v>
      </c>
      <c r="Q219" s="125">
        <f>ROUND(B219*H219,0)</f>
        <v>5415</v>
      </c>
      <c r="R219" s="125"/>
    </row>
    <row r="220" spans="1:18" s="9" customFormat="1">
      <c r="A220" s="7"/>
      <c r="B220" s="8"/>
      <c r="C220" s="8"/>
      <c r="F220" s="10"/>
      <c r="H220" s="8"/>
      <c r="I220" s="8"/>
      <c r="Q220" s="8"/>
      <c r="R220" s="8"/>
    </row>
    <row r="221" spans="1:18" s="4" customFormat="1" ht="48" customHeight="1">
      <c r="A221" s="11">
        <v>19</v>
      </c>
      <c r="B221" s="123" t="s">
        <v>147</v>
      </c>
      <c r="C221" s="123"/>
      <c r="D221" s="123"/>
      <c r="E221" s="123"/>
      <c r="F221" s="123"/>
      <c r="G221" s="123"/>
      <c r="H221" s="123"/>
      <c r="I221" s="123"/>
      <c r="J221" s="123"/>
      <c r="K221" s="123"/>
      <c r="L221" s="123"/>
      <c r="M221" s="123"/>
      <c r="N221" s="123"/>
      <c r="O221" s="123"/>
      <c r="P221" s="123"/>
    </row>
    <row r="222" spans="1:18" s="4" customFormat="1">
      <c r="A222" s="3"/>
      <c r="B222" s="137" t="s">
        <v>11</v>
      </c>
      <c r="C222" s="137"/>
    </row>
    <row r="223" spans="1:18" s="9" customFormat="1">
      <c r="A223" s="7"/>
      <c r="B223" s="125">
        <v>105.5</v>
      </c>
      <c r="C223" s="125"/>
      <c r="D223" s="9" t="s">
        <v>77</v>
      </c>
      <c r="F223" s="10" t="s">
        <v>13</v>
      </c>
      <c r="G223" s="9" t="s">
        <v>14</v>
      </c>
      <c r="H223" s="125">
        <v>2116.41</v>
      </c>
      <c r="I223" s="125"/>
      <c r="L223" s="9" t="s">
        <v>78</v>
      </c>
      <c r="P223" s="12" t="s">
        <v>14</v>
      </c>
      <c r="Q223" s="128">
        <f>ROUND(B223*H223/100,0)</f>
        <v>2233</v>
      </c>
      <c r="R223" s="128"/>
    </row>
    <row r="224" spans="1:18" s="2" customFormat="1" ht="14.25">
      <c r="A224" s="1"/>
      <c r="M224" s="142" t="s">
        <v>31</v>
      </c>
      <c r="N224" s="142"/>
      <c r="O224" s="102"/>
      <c r="P224" s="71" t="s">
        <v>14</v>
      </c>
      <c r="Q224" s="165">
        <f>Q149+Q154+Q158+Q163+Q167+Q171+Q175+Q179+Q183+Q187+Q191+Q195+Q199+Q203+Q207+Q211+Q215+Q219+Q223</f>
        <v>253717</v>
      </c>
      <c r="R224" s="165"/>
    </row>
    <row r="225" spans="1:18" s="9" customFormat="1">
      <c r="A225" s="7"/>
      <c r="B225" s="8"/>
      <c r="C225" s="8"/>
      <c r="F225" s="10"/>
      <c r="H225" s="8"/>
      <c r="I225" s="8"/>
      <c r="Q225" s="8"/>
      <c r="R225" s="8"/>
    </row>
    <row r="226" spans="1:18" s="9" customFormat="1">
      <c r="A226" s="7"/>
      <c r="B226" s="8"/>
      <c r="C226" s="8"/>
      <c r="F226" s="10"/>
      <c r="H226" s="8"/>
      <c r="I226" s="8"/>
      <c r="Q226" s="8"/>
      <c r="R226" s="8"/>
    </row>
    <row r="227" spans="1:18" s="2" customFormat="1" ht="15.75">
      <c r="A227" s="5"/>
      <c r="B227" s="120" t="s">
        <v>240</v>
      </c>
      <c r="C227" s="134"/>
      <c r="D227" s="134"/>
      <c r="E227" s="134"/>
      <c r="F227" s="134"/>
      <c r="G227" s="134"/>
      <c r="H227" s="134"/>
      <c r="I227" s="6"/>
      <c r="J227" s="6"/>
      <c r="K227" s="6"/>
      <c r="L227" s="6"/>
      <c r="M227" s="6"/>
      <c r="N227" s="6"/>
      <c r="O227" s="6"/>
      <c r="P227" s="6"/>
      <c r="Q227" s="6"/>
      <c r="R227" s="6"/>
    </row>
    <row r="228" spans="1:18" s="4" customFormat="1" ht="48.75" customHeight="1">
      <c r="A228" s="11">
        <v>1</v>
      </c>
      <c r="B228" s="135" t="s">
        <v>134</v>
      </c>
      <c r="C228" s="135"/>
      <c r="D228" s="135"/>
      <c r="E228" s="135"/>
      <c r="F228" s="135"/>
      <c r="G228" s="135"/>
      <c r="H228" s="135"/>
      <c r="I228" s="135"/>
      <c r="J228" s="135"/>
      <c r="K228" s="135"/>
      <c r="L228" s="135"/>
      <c r="M228" s="135"/>
      <c r="N228" s="135"/>
      <c r="O228" s="135"/>
      <c r="P228" s="135"/>
    </row>
    <row r="229" spans="1:18" s="4" customFormat="1">
      <c r="A229" s="3"/>
    </row>
    <row r="230" spans="1:18" s="9" customFormat="1">
      <c r="A230" s="7"/>
      <c r="B230" s="125">
        <v>953.25</v>
      </c>
      <c r="C230" s="125"/>
      <c r="D230" s="9" t="s">
        <v>57</v>
      </c>
      <c r="F230" s="10" t="s">
        <v>13</v>
      </c>
      <c r="G230" s="9" t="s">
        <v>14</v>
      </c>
      <c r="H230" s="135">
        <v>3176.25</v>
      </c>
      <c r="I230" s="135"/>
      <c r="L230" s="9" t="s">
        <v>72</v>
      </c>
      <c r="P230" s="9" t="s">
        <v>14</v>
      </c>
      <c r="Q230" s="125">
        <f>ROUND(B230*H230/1000,0)</f>
        <v>3028</v>
      </c>
      <c r="R230" s="125"/>
    </row>
    <row r="231" spans="1:18" s="4" customFormat="1" ht="27.75" customHeight="1">
      <c r="A231" s="11">
        <v>2</v>
      </c>
      <c r="B231" s="123" t="s">
        <v>116</v>
      </c>
      <c r="C231" s="123"/>
      <c r="D231" s="123"/>
      <c r="E231" s="123"/>
      <c r="F231" s="123"/>
      <c r="G231" s="123"/>
      <c r="H231" s="123"/>
      <c r="I231" s="123"/>
      <c r="J231" s="123"/>
      <c r="K231" s="123"/>
      <c r="L231" s="123"/>
      <c r="M231" s="123"/>
      <c r="N231" s="123"/>
      <c r="O231" s="123"/>
      <c r="P231" s="123"/>
    </row>
    <row r="232" spans="1:18" s="4" customFormat="1">
      <c r="A232" s="3"/>
    </row>
    <row r="233" spans="1:18" s="9" customFormat="1">
      <c r="A233" s="7"/>
      <c r="B233" s="125">
        <v>1472.19</v>
      </c>
      <c r="C233" s="125"/>
      <c r="D233" s="9" t="s">
        <v>57</v>
      </c>
      <c r="F233" s="10" t="s">
        <v>13</v>
      </c>
      <c r="G233" s="9" t="s">
        <v>14</v>
      </c>
      <c r="H233" s="125">
        <v>9416.2800000000007</v>
      </c>
      <c r="I233" s="125"/>
      <c r="L233" s="9" t="s">
        <v>58</v>
      </c>
      <c r="P233" s="9" t="s">
        <v>14</v>
      </c>
      <c r="Q233" s="125">
        <f>ROUND(B233*H233/100,0)</f>
        <v>138626</v>
      </c>
      <c r="R233" s="125"/>
    </row>
    <row r="234" spans="1:18" s="9" customFormat="1">
      <c r="A234" s="7"/>
      <c r="B234" s="35"/>
      <c r="C234" s="35"/>
      <c r="F234" s="10"/>
      <c r="H234" s="8"/>
      <c r="I234" s="8"/>
      <c r="Q234" s="8"/>
      <c r="R234" s="8"/>
    </row>
    <row r="235" spans="1:18" s="4" customFormat="1" ht="29.25" customHeight="1">
      <c r="A235" s="11">
        <v>3</v>
      </c>
      <c r="B235" s="135" t="s">
        <v>136</v>
      </c>
      <c r="C235" s="135"/>
      <c r="D235" s="135"/>
      <c r="E235" s="135"/>
      <c r="F235" s="135"/>
      <c r="G235" s="135"/>
      <c r="H235" s="135"/>
      <c r="I235" s="135"/>
      <c r="J235" s="135"/>
      <c r="K235" s="135"/>
      <c r="L235" s="135"/>
      <c r="M235" s="135"/>
      <c r="N235" s="135"/>
      <c r="O235" s="135"/>
      <c r="P235" s="135"/>
    </row>
    <row r="236" spans="1:18" s="4" customFormat="1">
      <c r="A236" s="3"/>
    </row>
    <row r="237" spans="1:18" s="9" customFormat="1">
      <c r="A237" s="7"/>
      <c r="B237" s="125">
        <v>1880</v>
      </c>
      <c r="C237" s="125"/>
      <c r="D237" s="9" t="s">
        <v>77</v>
      </c>
      <c r="F237" s="10" t="s">
        <v>13</v>
      </c>
      <c r="G237" s="9" t="s">
        <v>14</v>
      </c>
      <c r="H237" s="125">
        <v>3127.41</v>
      </c>
      <c r="I237" s="125"/>
      <c r="L237" s="9" t="s">
        <v>78</v>
      </c>
      <c r="P237" s="9" t="s">
        <v>14</v>
      </c>
      <c r="Q237" s="125">
        <f>ROUND(B237*H237/100,0)</f>
        <v>58795</v>
      </c>
      <c r="R237" s="125"/>
    </row>
    <row r="238" spans="1:18" s="9" customFormat="1">
      <c r="A238" s="100"/>
      <c r="B238" s="97"/>
      <c r="C238" s="97"/>
      <c r="F238" s="10"/>
      <c r="H238" s="97"/>
      <c r="I238" s="97"/>
      <c r="Q238" s="97"/>
      <c r="R238" s="97"/>
    </row>
    <row r="239" spans="1:18" s="4" customFormat="1" ht="30.75" customHeight="1">
      <c r="A239" s="11">
        <v>4</v>
      </c>
      <c r="B239" s="135" t="s">
        <v>173</v>
      </c>
      <c r="C239" s="135"/>
      <c r="D239" s="135"/>
      <c r="E239" s="135"/>
      <c r="F239" s="135"/>
      <c r="G239" s="135"/>
      <c r="H239" s="135"/>
      <c r="I239" s="135"/>
      <c r="J239" s="135"/>
      <c r="K239" s="135"/>
      <c r="L239" s="135"/>
      <c r="M239" s="135"/>
      <c r="N239" s="135"/>
      <c r="O239" s="135"/>
      <c r="P239" s="135"/>
    </row>
    <row r="240" spans="1:18" s="4" customFormat="1">
      <c r="A240" s="3"/>
    </row>
    <row r="241" spans="1:18" s="9" customFormat="1">
      <c r="A241" s="7"/>
      <c r="B241" s="125">
        <v>391.5</v>
      </c>
      <c r="C241" s="125"/>
      <c r="D241" s="9" t="s">
        <v>57</v>
      </c>
      <c r="F241" s="10" t="s">
        <v>13</v>
      </c>
      <c r="G241" s="9" t="s">
        <v>14</v>
      </c>
      <c r="H241" s="125">
        <v>12346.65</v>
      </c>
      <c r="I241" s="125"/>
      <c r="L241" s="9" t="s">
        <v>58</v>
      </c>
      <c r="P241" s="9" t="s">
        <v>14</v>
      </c>
      <c r="Q241" s="125">
        <f>ROUND(B241*H241/100,0)</f>
        <v>48337</v>
      </c>
      <c r="R241" s="125"/>
    </row>
    <row r="242" spans="1:18" s="9" customFormat="1">
      <c r="A242" s="7"/>
      <c r="B242" s="35"/>
      <c r="C242" s="35"/>
      <c r="F242" s="10"/>
      <c r="H242" s="8"/>
      <c r="I242" s="8"/>
      <c r="Q242" s="8"/>
      <c r="R242" s="8"/>
    </row>
    <row r="243" spans="1:18" s="4" customFormat="1" ht="15" customHeight="1">
      <c r="A243" s="11">
        <v>5</v>
      </c>
      <c r="B243" s="123" t="s">
        <v>140</v>
      </c>
      <c r="C243" s="123"/>
      <c r="D243" s="123"/>
      <c r="E243" s="123"/>
      <c r="F243" s="123"/>
      <c r="G243" s="123"/>
      <c r="H243" s="123"/>
      <c r="I243" s="123"/>
      <c r="J243" s="123"/>
      <c r="K243" s="123"/>
      <c r="L243" s="123"/>
      <c r="M243" s="123"/>
      <c r="N243" s="123"/>
      <c r="O243" s="123"/>
      <c r="P243" s="123"/>
    </row>
    <row r="244" spans="1:18" s="4" customFormat="1">
      <c r="A244" s="3"/>
      <c r="B244" s="137" t="s">
        <v>11</v>
      </c>
      <c r="C244" s="137"/>
    </row>
    <row r="245" spans="1:18" s="9" customFormat="1">
      <c r="A245" s="7"/>
      <c r="B245" s="125">
        <v>2096.59</v>
      </c>
      <c r="C245" s="125"/>
      <c r="D245" s="9" t="s">
        <v>77</v>
      </c>
      <c r="F245" s="10" t="s">
        <v>13</v>
      </c>
      <c r="G245" s="9" t="s">
        <v>14</v>
      </c>
      <c r="H245" s="125">
        <v>660</v>
      </c>
      <c r="I245" s="125"/>
      <c r="L245" s="9" t="s">
        <v>78</v>
      </c>
      <c r="P245" s="9" t="s">
        <v>14</v>
      </c>
      <c r="Q245" s="125">
        <f>ROUND(B245*H245/100,0)</f>
        <v>13837</v>
      </c>
      <c r="R245" s="125"/>
    </row>
    <row r="246" spans="1:18" s="9" customFormat="1">
      <c r="A246" s="7"/>
      <c r="B246" s="8"/>
      <c r="C246" s="8"/>
      <c r="F246" s="10"/>
      <c r="H246" s="8"/>
      <c r="I246" s="8"/>
      <c r="Q246" s="8"/>
      <c r="R246" s="8"/>
    </row>
    <row r="247" spans="1:18" s="4" customFormat="1">
      <c r="A247" s="11">
        <v>6</v>
      </c>
      <c r="B247" s="135" t="s">
        <v>141</v>
      </c>
      <c r="C247" s="135"/>
      <c r="D247" s="135"/>
      <c r="E247" s="135"/>
      <c r="F247" s="135"/>
      <c r="G247" s="135"/>
      <c r="H247" s="135"/>
      <c r="I247" s="135"/>
      <c r="J247" s="135"/>
      <c r="K247" s="135"/>
      <c r="L247" s="135"/>
      <c r="M247" s="135"/>
      <c r="N247" s="135"/>
      <c r="O247" s="135"/>
      <c r="P247" s="135"/>
    </row>
    <row r="248" spans="1:18" s="4" customFormat="1">
      <c r="A248" s="3"/>
      <c r="B248" s="137" t="s">
        <v>11</v>
      </c>
      <c r="C248" s="137"/>
    </row>
    <row r="249" spans="1:18" s="9" customFormat="1">
      <c r="A249" s="7"/>
      <c r="B249" s="125">
        <v>2096.59</v>
      </c>
      <c r="C249" s="125"/>
      <c r="D249" s="9" t="s">
        <v>77</v>
      </c>
      <c r="F249" s="10" t="s">
        <v>13</v>
      </c>
      <c r="G249" s="9" t="s">
        <v>14</v>
      </c>
      <c r="H249" s="125">
        <v>2241.8000000000002</v>
      </c>
      <c r="I249" s="125"/>
      <c r="L249" s="9" t="s">
        <v>78</v>
      </c>
      <c r="P249" s="9" t="s">
        <v>14</v>
      </c>
      <c r="Q249" s="125">
        <f>ROUND(B249*H249/100,0)</f>
        <v>47001</v>
      </c>
      <c r="R249" s="125"/>
    </row>
    <row r="250" spans="1:18" s="9" customFormat="1">
      <c r="A250" s="7"/>
      <c r="B250" s="8"/>
      <c r="C250" s="8"/>
      <c r="F250" s="10"/>
      <c r="H250" s="8"/>
      <c r="I250" s="8"/>
      <c r="Q250" s="8"/>
      <c r="R250" s="8"/>
    </row>
    <row r="251" spans="1:18" s="4" customFormat="1">
      <c r="A251" s="11">
        <v>7</v>
      </c>
      <c r="B251" s="135" t="s">
        <v>174</v>
      </c>
      <c r="C251" s="135"/>
      <c r="D251" s="135"/>
      <c r="E251" s="135"/>
      <c r="F251" s="135"/>
      <c r="G251" s="135"/>
      <c r="H251" s="135"/>
      <c r="I251" s="135"/>
      <c r="J251" s="135"/>
      <c r="K251" s="135"/>
      <c r="L251" s="135"/>
      <c r="M251" s="135"/>
      <c r="N251" s="135"/>
      <c r="O251" s="135"/>
      <c r="P251" s="135"/>
    </row>
    <row r="252" spans="1:18" s="4" customFormat="1">
      <c r="A252" s="3"/>
      <c r="B252" s="137" t="s">
        <v>11</v>
      </c>
      <c r="C252" s="137"/>
    </row>
    <row r="253" spans="1:18" s="9" customFormat="1">
      <c r="A253" s="7"/>
      <c r="B253" s="125">
        <v>2096.59</v>
      </c>
      <c r="C253" s="125"/>
      <c r="D253" s="9" t="s">
        <v>77</v>
      </c>
      <c r="F253" s="10" t="s">
        <v>13</v>
      </c>
      <c r="G253" s="9" t="s">
        <v>14</v>
      </c>
      <c r="H253" s="125">
        <v>2197.52</v>
      </c>
      <c r="I253" s="125"/>
      <c r="L253" s="9" t="s">
        <v>78</v>
      </c>
      <c r="P253" s="9" t="s">
        <v>14</v>
      </c>
      <c r="Q253" s="125">
        <f>ROUND(B253*H253/100,0)</f>
        <v>46073</v>
      </c>
      <c r="R253" s="125"/>
    </row>
    <row r="254" spans="1:18" s="9" customFormat="1">
      <c r="A254" s="7"/>
      <c r="B254" s="8"/>
      <c r="C254" s="8"/>
      <c r="F254" s="10"/>
      <c r="H254" s="8"/>
      <c r="I254" s="8"/>
      <c r="Q254" s="8"/>
      <c r="R254" s="8"/>
    </row>
    <row r="255" spans="1:18" s="4" customFormat="1">
      <c r="A255" s="11">
        <v>8</v>
      </c>
      <c r="B255" s="135" t="s">
        <v>254</v>
      </c>
      <c r="C255" s="135"/>
      <c r="D255" s="135"/>
      <c r="E255" s="135"/>
      <c r="F255" s="135"/>
      <c r="G255" s="135"/>
      <c r="H255" s="135"/>
      <c r="I255" s="135"/>
      <c r="J255" s="135"/>
      <c r="K255" s="135"/>
      <c r="L255" s="135"/>
      <c r="M255" s="135"/>
      <c r="N255" s="135"/>
      <c r="O255" s="135"/>
      <c r="P255" s="135"/>
    </row>
    <row r="256" spans="1:18" s="4" customFormat="1">
      <c r="A256" s="3"/>
      <c r="B256" s="137" t="s">
        <v>11</v>
      </c>
      <c r="C256" s="137"/>
    </row>
    <row r="257" spans="1:18" s="9" customFormat="1">
      <c r="A257" s="7"/>
      <c r="B257" s="125">
        <v>2096.59</v>
      </c>
      <c r="C257" s="125"/>
      <c r="D257" s="9" t="s">
        <v>77</v>
      </c>
      <c r="F257" s="10" t="s">
        <v>13</v>
      </c>
      <c r="G257" s="9" t="s">
        <v>14</v>
      </c>
      <c r="H257" s="125">
        <v>425.84</v>
      </c>
      <c r="I257" s="125"/>
      <c r="L257" s="9" t="s">
        <v>78</v>
      </c>
      <c r="P257" s="9" t="s">
        <v>14</v>
      </c>
      <c r="Q257" s="125">
        <f>ROUND(B257*H257/100,0)</f>
        <v>8928</v>
      </c>
      <c r="R257" s="125"/>
    </row>
    <row r="258" spans="1:18" s="9" customFormat="1">
      <c r="A258" s="7"/>
      <c r="B258" s="8"/>
      <c r="C258" s="8"/>
      <c r="F258" s="10"/>
      <c r="H258" s="8"/>
      <c r="I258" s="8"/>
      <c r="Q258" s="8"/>
      <c r="R258" s="8"/>
    </row>
    <row r="259" spans="1:18" s="4" customFormat="1">
      <c r="A259" s="11">
        <v>9</v>
      </c>
      <c r="B259" s="135" t="s">
        <v>175</v>
      </c>
      <c r="C259" s="135"/>
      <c r="D259" s="135"/>
      <c r="E259" s="135"/>
      <c r="F259" s="135"/>
      <c r="G259" s="135"/>
      <c r="H259" s="135"/>
      <c r="I259" s="135"/>
      <c r="J259" s="135"/>
      <c r="K259" s="135"/>
      <c r="L259" s="135"/>
      <c r="M259" s="135"/>
      <c r="N259" s="135"/>
      <c r="O259" s="135"/>
      <c r="P259" s="135"/>
    </row>
    <row r="260" spans="1:18" s="4" customFormat="1">
      <c r="A260" s="3"/>
      <c r="B260" s="137" t="s">
        <v>11</v>
      </c>
      <c r="C260" s="137"/>
    </row>
    <row r="261" spans="1:18" s="9" customFormat="1">
      <c r="A261" s="7"/>
      <c r="B261" s="125">
        <v>2096.59</v>
      </c>
      <c r="C261" s="125"/>
      <c r="D261" s="9" t="s">
        <v>77</v>
      </c>
      <c r="F261" s="10" t="s">
        <v>13</v>
      </c>
      <c r="G261" s="9" t="s">
        <v>14</v>
      </c>
      <c r="H261" s="125">
        <v>859.9</v>
      </c>
      <c r="I261" s="125"/>
      <c r="L261" s="9" t="s">
        <v>78</v>
      </c>
      <c r="P261" s="9" t="s">
        <v>14</v>
      </c>
      <c r="Q261" s="125">
        <f>ROUND(B261*H261/100,0)</f>
        <v>18029</v>
      </c>
      <c r="R261" s="125"/>
    </row>
    <row r="262" spans="1:18" s="4" customFormat="1" ht="47.25" customHeight="1">
      <c r="A262" s="11">
        <v>10</v>
      </c>
      <c r="B262" s="135" t="s">
        <v>130</v>
      </c>
      <c r="C262" s="135"/>
      <c r="D262" s="135"/>
      <c r="E262" s="135"/>
      <c r="F262" s="135"/>
      <c r="G262" s="135"/>
      <c r="H262" s="135"/>
      <c r="I262" s="135"/>
      <c r="J262" s="135"/>
      <c r="K262" s="135"/>
      <c r="L262" s="135"/>
      <c r="M262" s="135"/>
      <c r="N262" s="135"/>
      <c r="O262" s="135"/>
      <c r="P262" s="135"/>
    </row>
    <row r="263" spans="1:18" s="4" customFormat="1" ht="15" customHeight="1">
      <c r="A263" s="3"/>
      <c r="B263" s="168" t="s">
        <v>252</v>
      </c>
      <c r="C263" s="168"/>
      <c r="D263" s="168"/>
      <c r="E263" s="168"/>
    </row>
    <row r="264" spans="1:18" s="9" customFormat="1">
      <c r="A264" s="100"/>
      <c r="B264" s="125">
        <v>940</v>
      </c>
      <c r="C264" s="125"/>
      <c r="D264" s="9" t="s">
        <v>57</v>
      </c>
      <c r="F264" s="10" t="s">
        <v>13</v>
      </c>
      <c r="G264" s="9" t="s">
        <v>14</v>
      </c>
      <c r="H264" s="125">
        <v>12595</v>
      </c>
      <c r="I264" s="125"/>
      <c r="L264" s="9" t="s">
        <v>58</v>
      </c>
      <c r="P264" s="9" t="s">
        <v>14</v>
      </c>
      <c r="Q264" s="125">
        <f>ROUND(B264*H264/100,0)</f>
        <v>118393</v>
      </c>
      <c r="R264" s="125"/>
    </row>
    <row r="265" spans="1:18" s="4" customFormat="1">
      <c r="A265" s="101"/>
      <c r="B265" s="98"/>
      <c r="C265" s="98"/>
    </row>
    <row r="266" spans="1:18" s="4" customFormat="1" ht="15" customHeight="1">
      <c r="A266" s="3"/>
      <c r="B266" s="168" t="s">
        <v>253</v>
      </c>
      <c r="C266" s="168"/>
      <c r="D266" s="168"/>
    </row>
    <row r="267" spans="1:18" s="9" customFormat="1">
      <c r="A267" s="7"/>
      <c r="B267" s="125">
        <v>912.45</v>
      </c>
      <c r="C267" s="125"/>
      <c r="D267" s="9" t="s">
        <v>57</v>
      </c>
      <c r="F267" s="10" t="s">
        <v>13</v>
      </c>
      <c r="G267" s="9" t="s">
        <v>14</v>
      </c>
      <c r="H267" s="125">
        <v>14429.25</v>
      </c>
      <c r="I267" s="125"/>
      <c r="L267" s="9" t="s">
        <v>58</v>
      </c>
      <c r="P267" s="9" t="s">
        <v>14</v>
      </c>
      <c r="Q267" s="125">
        <f>ROUND(B267*H267/100,0)</f>
        <v>131660</v>
      </c>
      <c r="R267" s="125"/>
    </row>
    <row r="268" spans="1:18" s="9" customFormat="1">
      <c r="A268" s="7"/>
      <c r="B268" s="35"/>
      <c r="C268" s="35"/>
      <c r="F268" s="10"/>
      <c r="H268" s="8"/>
      <c r="I268" s="8"/>
      <c r="Q268" s="8"/>
      <c r="R268" s="8"/>
    </row>
    <row r="269" spans="1:18" s="4" customFormat="1" ht="106.5" customHeight="1">
      <c r="A269" s="11">
        <v>11</v>
      </c>
      <c r="B269" s="123" t="s">
        <v>117</v>
      </c>
      <c r="C269" s="123"/>
      <c r="D269" s="123"/>
      <c r="E269" s="123"/>
      <c r="F269" s="123"/>
      <c r="G269" s="123"/>
      <c r="H269" s="123"/>
      <c r="I269" s="123"/>
      <c r="J269" s="123"/>
      <c r="K269" s="123"/>
      <c r="L269" s="123"/>
      <c r="M269" s="123"/>
      <c r="N269" s="123"/>
      <c r="O269" s="123"/>
      <c r="P269" s="123"/>
    </row>
    <row r="270" spans="1:18" s="4" customFormat="1">
      <c r="A270" s="3"/>
    </row>
    <row r="271" spans="1:18" s="9" customFormat="1">
      <c r="A271" s="7"/>
      <c r="B271" s="146">
        <v>58.25</v>
      </c>
      <c r="C271" s="146"/>
      <c r="D271" s="9" t="s">
        <v>57</v>
      </c>
      <c r="F271" s="10" t="s">
        <v>13</v>
      </c>
      <c r="G271" s="9" t="s">
        <v>14</v>
      </c>
      <c r="H271" s="125">
        <v>337</v>
      </c>
      <c r="I271" s="125"/>
      <c r="L271" s="9" t="s">
        <v>79</v>
      </c>
      <c r="P271" s="9" t="s">
        <v>14</v>
      </c>
      <c r="Q271" s="125">
        <f>ROUND(B271*H271,0)</f>
        <v>19630</v>
      </c>
      <c r="R271" s="125"/>
    </row>
    <row r="272" spans="1:18" s="9" customFormat="1">
      <c r="A272" s="7"/>
      <c r="B272" s="35"/>
      <c r="C272" s="35"/>
      <c r="F272" s="10"/>
      <c r="H272" s="8"/>
      <c r="I272" s="8"/>
      <c r="Q272" s="8"/>
      <c r="R272" s="8"/>
    </row>
    <row r="273" spans="1:18" s="4" customFormat="1" ht="45.75" customHeight="1">
      <c r="A273" s="11">
        <v>12</v>
      </c>
      <c r="B273" s="123" t="s">
        <v>118</v>
      </c>
      <c r="C273" s="123"/>
      <c r="D273" s="123"/>
      <c r="E273" s="123"/>
      <c r="F273" s="123"/>
      <c r="G273" s="123"/>
      <c r="H273" s="123"/>
      <c r="I273" s="123"/>
      <c r="J273" s="123"/>
      <c r="K273" s="123"/>
      <c r="L273" s="123"/>
      <c r="M273" s="123"/>
      <c r="N273" s="123"/>
      <c r="O273" s="123"/>
      <c r="P273" s="123"/>
      <c r="Q273" s="123"/>
    </row>
    <row r="274" spans="1:18" s="4" customFormat="1">
      <c r="A274" s="3"/>
      <c r="B274" s="137" t="s">
        <v>11</v>
      </c>
      <c r="C274" s="137"/>
    </row>
    <row r="275" spans="1:18" s="9" customFormat="1">
      <c r="A275" s="7"/>
      <c r="B275" s="125">
        <v>2.34</v>
      </c>
      <c r="C275" s="125"/>
      <c r="D275" s="9" t="s">
        <v>53</v>
      </c>
      <c r="F275" s="10" t="s">
        <v>13</v>
      </c>
      <c r="G275" s="9" t="s">
        <v>14</v>
      </c>
      <c r="H275" s="125">
        <v>5001.7</v>
      </c>
      <c r="I275" s="125"/>
      <c r="L275" s="9" t="s">
        <v>54</v>
      </c>
      <c r="P275" s="9" t="s">
        <v>14</v>
      </c>
      <c r="Q275" s="125">
        <f>ROUND(B275*H275,0)</f>
        <v>11704</v>
      </c>
      <c r="R275" s="125"/>
    </row>
    <row r="276" spans="1:18" s="9" customFormat="1">
      <c r="A276" s="7"/>
      <c r="B276" s="35"/>
      <c r="C276" s="35"/>
      <c r="F276" s="10"/>
      <c r="H276" s="8"/>
      <c r="I276" s="8"/>
      <c r="Q276" s="8"/>
      <c r="R276" s="8"/>
    </row>
    <row r="277" spans="1:18" s="4" customFormat="1" ht="45.75" customHeight="1">
      <c r="A277" s="11">
        <v>13</v>
      </c>
      <c r="B277" s="123" t="s">
        <v>143</v>
      </c>
      <c r="C277" s="123"/>
      <c r="D277" s="123"/>
      <c r="E277" s="123"/>
      <c r="F277" s="123"/>
      <c r="G277" s="123"/>
      <c r="H277" s="123"/>
      <c r="I277" s="123"/>
      <c r="J277" s="123"/>
      <c r="K277" s="123"/>
      <c r="L277" s="123"/>
      <c r="M277" s="123"/>
      <c r="N277" s="123"/>
      <c r="O277" s="123"/>
      <c r="P277" s="123"/>
      <c r="Q277" s="123"/>
    </row>
    <row r="278" spans="1:18" s="4" customFormat="1">
      <c r="A278" s="3"/>
      <c r="B278" s="137" t="s">
        <v>11</v>
      </c>
      <c r="C278" s="137"/>
    </row>
    <row r="279" spans="1:18" s="9" customFormat="1">
      <c r="A279" s="7"/>
      <c r="B279" s="125">
        <v>72</v>
      </c>
      <c r="C279" s="125"/>
      <c r="D279" s="9" t="s">
        <v>77</v>
      </c>
      <c r="F279" s="10" t="s">
        <v>13</v>
      </c>
      <c r="G279" s="9" t="s">
        <v>14</v>
      </c>
      <c r="H279" s="125">
        <v>726.72</v>
      </c>
      <c r="I279" s="125"/>
      <c r="L279" s="9" t="s">
        <v>82</v>
      </c>
      <c r="P279" s="9" t="s">
        <v>14</v>
      </c>
      <c r="Q279" s="125">
        <f>ROUND(B279*H279,0)</f>
        <v>52324</v>
      </c>
      <c r="R279" s="125"/>
    </row>
    <row r="280" spans="1:18" s="9" customFormat="1">
      <c r="A280" s="7"/>
      <c r="B280" s="35"/>
      <c r="C280" s="35"/>
      <c r="F280" s="10"/>
      <c r="H280" s="8"/>
      <c r="I280" s="8"/>
      <c r="Q280" s="8"/>
      <c r="R280" s="8"/>
    </row>
    <row r="281" spans="1:18" s="4" customFormat="1" ht="42.75" customHeight="1">
      <c r="A281" s="11">
        <v>14</v>
      </c>
      <c r="B281" s="123" t="s">
        <v>147</v>
      </c>
      <c r="C281" s="123"/>
      <c r="D281" s="123"/>
      <c r="E281" s="123"/>
      <c r="F281" s="123"/>
      <c r="G281" s="123"/>
      <c r="H281" s="123"/>
      <c r="I281" s="123"/>
      <c r="J281" s="123"/>
      <c r="K281" s="123"/>
      <c r="L281" s="123"/>
      <c r="M281" s="123"/>
      <c r="N281" s="123"/>
      <c r="O281" s="123"/>
      <c r="P281" s="123"/>
    </row>
    <row r="282" spans="1:18" s="4" customFormat="1">
      <c r="A282" s="3"/>
      <c r="B282" s="137" t="s">
        <v>11</v>
      </c>
      <c r="C282" s="137"/>
    </row>
    <row r="283" spans="1:18" s="9" customFormat="1">
      <c r="A283" s="7"/>
      <c r="B283" s="125">
        <v>144</v>
      </c>
      <c r="C283" s="125"/>
      <c r="D283" s="9" t="s">
        <v>77</v>
      </c>
      <c r="F283" s="10" t="s">
        <v>13</v>
      </c>
      <c r="G283" s="9" t="s">
        <v>14</v>
      </c>
      <c r="H283" s="125">
        <v>2116.41</v>
      </c>
      <c r="I283" s="125"/>
      <c r="L283" s="9" t="s">
        <v>78</v>
      </c>
      <c r="P283" s="12" t="s">
        <v>14</v>
      </c>
      <c r="Q283" s="128">
        <f>ROUND(B283*H283/100,0)</f>
        <v>3048</v>
      </c>
      <c r="R283" s="128"/>
    </row>
    <row r="284" spans="1:18" s="2" customFormat="1" ht="14.25">
      <c r="A284" s="1"/>
      <c r="M284" s="142" t="s">
        <v>31</v>
      </c>
      <c r="N284" s="142"/>
      <c r="O284" s="102"/>
      <c r="P284" s="71" t="s">
        <v>14</v>
      </c>
      <c r="Q284" s="165">
        <f>Q283+Q279+Q275+Q271+Q267+Q264+Q261+Q257+Q253+Q249+Q245+Q241+Q237+Q233+Q230</f>
        <v>719413</v>
      </c>
      <c r="R284" s="165"/>
    </row>
    <row r="285" spans="1:18" s="9" customFormat="1">
      <c r="A285" s="7"/>
      <c r="B285" s="8"/>
      <c r="C285" s="8"/>
      <c r="F285" s="10"/>
      <c r="H285" s="8"/>
      <c r="I285" s="8"/>
      <c r="Q285" s="8"/>
      <c r="R285" s="8"/>
    </row>
    <row r="286" spans="1:18" s="9" customFormat="1">
      <c r="A286" s="7"/>
      <c r="B286" s="8"/>
      <c r="C286" s="8"/>
      <c r="F286" s="10"/>
      <c r="H286" s="8"/>
      <c r="I286" s="8"/>
      <c r="Q286" s="8"/>
      <c r="R286" s="8"/>
    </row>
    <row r="287" spans="1:18" s="2" customFormat="1" ht="14.25">
      <c r="A287" s="1"/>
      <c r="B287" s="150" t="s">
        <v>87</v>
      </c>
      <c r="C287" s="150"/>
      <c r="D287" s="150"/>
      <c r="E287" s="150"/>
      <c r="F287" s="150"/>
      <c r="G287" s="150"/>
      <c r="H287" s="150"/>
      <c r="I287" s="150"/>
      <c r="J287" s="150"/>
      <c r="K287" s="150"/>
      <c r="L287" s="150"/>
      <c r="M287" s="150"/>
      <c r="N287" s="150"/>
      <c r="O287" s="150"/>
      <c r="P287" s="14" t="s">
        <v>14</v>
      </c>
      <c r="Q287" s="160">
        <f>ROUND(Q64+Q120+Q140+Q224+Q284,0)</f>
        <v>1928280</v>
      </c>
      <c r="R287" s="160"/>
    </row>
    <row r="288" spans="1:18" s="2" customFormat="1" ht="12.75">
      <c r="A288" s="1"/>
      <c r="B288" s="161" t="s">
        <v>11</v>
      </c>
      <c r="C288" s="120"/>
      <c r="D288" s="120"/>
      <c r="E288" s="120"/>
    </row>
    <row r="289" spans="1:18" s="2" customFormat="1">
      <c r="A289" s="1"/>
      <c r="B289" s="152" t="s">
        <v>33</v>
      </c>
      <c r="C289" s="152"/>
      <c r="D289" s="152"/>
      <c r="E289" s="152"/>
      <c r="F289" s="152"/>
      <c r="G289" s="152"/>
      <c r="H289" s="152"/>
      <c r="I289" s="152"/>
      <c r="J289" s="152"/>
      <c r="K289" s="152"/>
      <c r="L289" s="15"/>
      <c r="M289" s="15"/>
      <c r="N289" s="15"/>
      <c r="O289" s="15"/>
    </row>
    <row r="290" spans="1:18" s="2" customFormat="1" ht="15.75">
      <c r="A290" s="1"/>
      <c r="B290" s="16"/>
      <c r="C290" s="17"/>
      <c r="D290" s="17"/>
      <c r="E290" s="17"/>
      <c r="H290" s="153" t="s">
        <v>34</v>
      </c>
      <c r="I290" s="153"/>
      <c r="J290" s="153"/>
      <c r="K290" s="153"/>
      <c r="L290" s="153"/>
      <c r="M290" s="153"/>
      <c r="N290" s="153"/>
      <c r="O290" s="153"/>
      <c r="P290" s="153"/>
      <c r="Q290" s="153"/>
      <c r="R290" s="153"/>
    </row>
    <row r="291" spans="1:18" s="2" customFormat="1" ht="15.75">
      <c r="A291" s="1"/>
      <c r="B291" s="16"/>
      <c r="C291" s="17"/>
      <c r="D291" s="17"/>
      <c r="E291" s="17"/>
      <c r="H291" s="163" t="s">
        <v>35</v>
      </c>
      <c r="I291" s="163"/>
      <c r="J291" s="163"/>
      <c r="K291" s="163"/>
      <c r="L291" s="163"/>
      <c r="M291" s="163"/>
      <c r="N291" s="163"/>
      <c r="O291" s="163"/>
      <c r="P291" s="163"/>
      <c r="Q291" s="163"/>
      <c r="R291" s="163"/>
    </row>
    <row r="292" spans="1:18" s="2" customFormat="1" ht="12.75">
      <c r="A292" s="1"/>
      <c r="B292" s="16"/>
      <c r="C292" s="17"/>
      <c r="D292" s="17"/>
      <c r="E292" s="17"/>
    </row>
    <row r="293" spans="1:18" s="2" customFormat="1" ht="15.75">
      <c r="A293" s="1"/>
      <c r="B293" s="154" t="s">
        <v>36</v>
      </c>
      <c r="C293" s="154"/>
      <c r="D293" s="154"/>
      <c r="E293" s="154"/>
      <c r="F293" s="154"/>
      <c r="G293" s="154"/>
      <c r="H293" s="154"/>
      <c r="I293" s="18" t="s">
        <v>37</v>
      </c>
      <c r="J293" s="149" t="s">
        <v>38</v>
      </c>
      <c r="K293" s="149"/>
      <c r="L293" s="149"/>
      <c r="M293" s="149"/>
      <c r="N293" s="149"/>
      <c r="O293" s="149"/>
      <c r="P293" s="149"/>
      <c r="Q293" s="149"/>
      <c r="R293" s="149"/>
    </row>
    <row r="294" spans="1:18" s="2" customFormat="1" ht="12.75">
      <c r="A294" s="1"/>
      <c r="B294" s="16"/>
      <c r="C294" s="17"/>
      <c r="D294" s="17"/>
      <c r="E294" s="17"/>
      <c r="J294" s="149" t="s">
        <v>39</v>
      </c>
      <c r="K294" s="149"/>
      <c r="L294" s="149"/>
      <c r="M294" s="149"/>
      <c r="N294" s="149"/>
      <c r="O294" s="149"/>
      <c r="P294" s="149"/>
      <c r="Q294" s="149"/>
      <c r="R294" s="149"/>
    </row>
    <row r="295" spans="1:18" s="2" customFormat="1" ht="12.75">
      <c r="A295" s="1"/>
      <c r="B295" s="16"/>
      <c r="C295" s="17"/>
      <c r="D295" s="17"/>
      <c r="E295" s="17"/>
      <c r="J295" s="1"/>
      <c r="K295" s="1"/>
      <c r="L295" s="1"/>
      <c r="M295" s="1"/>
      <c r="N295" s="1"/>
      <c r="O295" s="1"/>
      <c r="P295" s="1"/>
      <c r="Q295" s="1"/>
      <c r="R295" s="1"/>
    </row>
    <row r="296" spans="1:18" s="2" customFormat="1" ht="12.75">
      <c r="A296" s="1"/>
      <c r="B296" s="16"/>
      <c r="C296" s="17"/>
      <c r="D296" s="17"/>
      <c r="E296" s="17"/>
      <c r="J296" s="1"/>
      <c r="K296" s="1"/>
      <c r="L296" s="1"/>
      <c r="M296" s="1"/>
      <c r="N296" s="1"/>
      <c r="O296" s="1"/>
      <c r="P296" s="1"/>
      <c r="Q296" s="1"/>
      <c r="R296" s="1"/>
    </row>
    <row r="297" spans="1:18" s="2" customFormat="1" ht="12.75">
      <c r="A297" s="1"/>
      <c r="B297" s="16"/>
      <c r="C297" s="17"/>
      <c r="D297" s="17"/>
      <c r="E297" s="17"/>
      <c r="J297" s="1"/>
      <c r="K297" s="1"/>
      <c r="L297" s="1"/>
      <c r="M297" s="1"/>
      <c r="N297" s="1"/>
      <c r="O297" s="1"/>
      <c r="P297" s="1"/>
      <c r="Q297" s="1"/>
      <c r="R297" s="1"/>
    </row>
    <row r="298" spans="1:18" s="2" customFormat="1" ht="12.75">
      <c r="A298" s="1"/>
      <c r="B298" s="16"/>
      <c r="C298" s="17"/>
      <c r="D298" s="17"/>
      <c r="E298" s="17"/>
      <c r="J298" s="1"/>
      <c r="K298" s="1"/>
      <c r="L298" s="1"/>
      <c r="M298" s="1"/>
      <c r="N298" s="1"/>
      <c r="O298" s="1"/>
      <c r="P298" s="1"/>
      <c r="Q298" s="1"/>
      <c r="R298" s="1"/>
    </row>
    <row r="299" spans="1:18" s="2" customFormat="1" ht="12.75">
      <c r="A299" s="1"/>
      <c r="B299" s="16"/>
      <c r="C299" s="17"/>
      <c r="D299" s="17"/>
      <c r="E299" s="17"/>
      <c r="J299" s="1"/>
      <c r="K299" s="1"/>
      <c r="L299" s="1"/>
      <c r="M299" s="1"/>
      <c r="N299" s="1"/>
      <c r="O299" s="1"/>
      <c r="P299" s="1"/>
      <c r="Q299" s="1"/>
      <c r="R299" s="1"/>
    </row>
    <row r="300" spans="1:18" s="2" customFormat="1" ht="12.75">
      <c r="A300" s="1"/>
      <c r="B300" s="16"/>
      <c r="C300" s="17"/>
      <c r="D300" s="17"/>
      <c r="E300" s="17"/>
      <c r="J300" s="1"/>
      <c r="K300" s="1"/>
      <c r="L300" s="1"/>
      <c r="M300" s="1"/>
      <c r="N300" s="1"/>
      <c r="O300" s="1"/>
      <c r="P300" s="1"/>
      <c r="Q300" s="1"/>
      <c r="R300" s="1"/>
    </row>
    <row r="301" spans="1:18" s="2" customFormat="1" ht="12.75">
      <c r="A301" s="1"/>
      <c r="B301" s="120" t="s">
        <v>40</v>
      </c>
      <c r="C301" s="120"/>
      <c r="D301" s="120"/>
      <c r="E301" s="120"/>
    </row>
    <row r="302" spans="1:18" s="2" customFormat="1" ht="12.75">
      <c r="A302" s="1"/>
    </row>
    <row r="303" spans="1:18" s="2" customFormat="1" ht="33.75" customHeight="1">
      <c r="A303" s="19">
        <v>1</v>
      </c>
      <c r="B303" s="135" t="s">
        <v>41</v>
      </c>
      <c r="C303" s="135"/>
      <c r="D303" s="135"/>
      <c r="E303" s="135"/>
      <c r="F303" s="135"/>
      <c r="G303" s="135"/>
      <c r="H303" s="135"/>
      <c r="I303" s="135"/>
      <c r="J303" s="135"/>
      <c r="K303" s="135"/>
      <c r="L303" s="135"/>
      <c r="M303" s="135"/>
      <c r="N303" s="135"/>
      <c r="O303" s="135"/>
      <c r="P303" s="135"/>
    </row>
    <row r="304" spans="1:18" s="2" customFormat="1" ht="12.75">
      <c r="A304" s="1"/>
    </row>
    <row r="305" spans="1:16" s="2" customFormat="1" ht="30" customHeight="1">
      <c r="A305" s="19">
        <v>2</v>
      </c>
      <c r="B305" s="135" t="s">
        <v>42</v>
      </c>
      <c r="C305" s="135"/>
      <c r="D305" s="135"/>
      <c r="E305" s="135"/>
      <c r="F305" s="135"/>
      <c r="G305" s="135"/>
      <c r="H305" s="135"/>
      <c r="I305" s="135"/>
      <c r="J305" s="135"/>
      <c r="K305" s="135"/>
      <c r="L305" s="135"/>
      <c r="M305" s="135"/>
      <c r="N305" s="135"/>
      <c r="O305" s="135"/>
      <c r="P305" s="135"/>
    </row>
    <row r="306" spans="1:16" s="2" customFormat="1" ht="12.75">
      <c r="A306" s="1"/>
    </row>
    <row r="307" spans="1:16" s="2" customFormat="1">
      <c r="A307" s="19">
        <v>3</v>
      </c>
      <c r="B307" s="135" t="s">
        <v>43</v>
      </c>
      <c r="C307" s="135"/>
      <c r="D307" s="135"/>
      <c r="E307" s="135"/>
      <c r="F307" s="135"/>
      <c r="G307" s="135"/>
      <c r="H307" s="135"/>
      <c r="I307" s="135"/>
      <c r="J307" s="135"/>
      <c r="K307" s="135"/>
      <c r="L307" s="135"/>
      <c r="M307" s="135"/>
      <c r="N307" s="135"/>
      <c r="O307" s="135"/>
      <c r="P307" s="135"/>
    </row>
    <row r="308" spans="1:16" s="2" customFormat="1" ht="12.75">
      <c r="A308" s="1"/>
    </row>
    <row r="309" spans="1:16" s="2" customFormat="1">
      <c r="A309" s="19">
        <v>4</v>
      </c>
      <c r="B309" s="135" t="s">
        <v>44</v>
      </c>
      <c r="C309" s="135"/>
      <c r="D309" s="135"/>
      <c r="E309" s="135"/>
      <c r="F309" s="135"/>
      <c r="G309" s="135"/>
      <c r="H309" s="135"/>
      <c r="I309" s="135"/>
      <c r="J309" s="135"/>
      <c r="K309" s="135"/>
      <c r="L309" s="135"/>
      <c r="M309" s="135"/>
      <c r="N309" s="135"/>
      <c r="O309" s="135"/>
      <c r="P309" s="135"/>
    </row>
    <row r="310" spans="1:16" s="2" customFormat="1" ht="12.75">
      <c r="A310" s="1"/>
    </row>
    <row r="311" spans="1:16" s="2" customFormat="1">
      <c r="A311" s="19">
        <v>5</v>
      </c>
      <c r="B311" s="135" t="s">
        <v>45</v>
      </c>
      <c r="C311" s="135"/>
      <c r="D311" s="135"/>
      <c r="E311" s="135"/>
      <c r="F311" s="135"/>
      <c r="G311" s="135"/>
      <c r="H311" s="135"/>
      <c r="I311" s="135"/>
      <c r="J311" s="135"/>
      <c r="K311" s="135"/>
      <c r="L311" s="135"/>
      <c r="M311" s="135"/>
      <c r="N311" s="135"/>
      <c r="O311" s="135"/>
      <c r="P311" s="135"/>
    </row>
    <row r="312" spans="1:16" s="2" customFormat="1" ht="12.75">
      <c r="A312" s="1"/>
    </row>
    <row r="313" spans="1:16" s="2" customFormat="1" ht="30.75" customHeight="1">
      <c r="A313" s="19">
        <v>6</v>
      </c>
      <c r="B313" s="135" t="s">
        <v>46</v>
      </c>
      <c r="C313" s="135"/>
      <c r="D313" s="135"/>
      <c r="E313" s="135"/>
      <c r="F313" s="135"/>
      <c r="G313" s="135"/>
      <c r="H313" s="135"/>
      <c r="I313" s="135"/>
      <c r="J313" s="135"/>
      <c r="K313" s="135"/>
      <c r="L313" s="135"/>
      <c r="M313" s="135"/>
      <c r="N313" s="135"/>
      <c r="O313" s="135"/>
      <c r="P313" s="135"/>
    </row>
    <row r="314" spans="1:16" s="2" customFormat="1" ht="12.75">
      <c r="A314" s="1"/>
    </row>
    <row r="315" spans="1:16" s="2" customFormat="1" ht="30" customHeight="1">
      <c r="A315" s="19">
        <v>7</v>
      </c>
      <c r="B315" s="135" t="s">
        <v>47</v>
      </c>
      <c r="C315" s="135"/>
      <c r="D315" s="135"/>
      <c r="E315" s="135"/>
      <c r="F315" s="135"/>
      <c r="G315" s="135"/>
      <c r="H315" s="135"/>
      <c r="I315" s="135"/>
      <c r="J315" s="135"/>
      <c r="K315" s="135"/>
      <c r="L315" s="135"/>
      <c r="M315" s="135"/>
      <c r="N315" s="135"/>
      <c r="O315" s="135"/>
      <c r="P315" s="135"/>
    </row>
    <row r="316" spans="1:16" s="2" customFormat="1" ht="12.75">
      <c r="A316" s="1"/>
    </row>
    <row r="317" spans="1:16" s="2" customFormat="1" ht="31.5" customHeight="1">
      <c r="A317" s="19">
        <v>8</v>
      </c>
      <c r="B317" s="135" t="s">
        <v>48</v>
      </c>
      <c r="C317" s="135"/>
      <c r="D317" s="135"/>
      <c r="E317" s="135"/>
      <c r="F317" s="135"/>
      <c r="G317" s="135"/>
      <c r="H317" s="135"/>
      <c r="I317" s="135"/>
      <c r="J317" s="135"/>
      <c r="K317" s="135"/>
      <c r="L317" s="135"/>
      <c r="M317" s="135"/>
      <c r="N317" s="135"/>
      <c r="O317" s="135"/>
      <c r="P317" s="135"/>
    </row>
    <row r="318" spans="1:16" s="2" customFormat="1">
      <c r="A318" s="19"/>
      <c r="B318" s="15"/>
      <c r="C318" s="15"/>
      <c r="D318" s="15"/>
      <c r="E318" s="15"/>
      <c r="F318" s="15"/>
      <c r="G318" s="15"/>
      <c r="H318" s="15"/>
      <c r="I318" s="15"/>
      <c r="J318" s="15"/>
      <c r="K318" s="15"/>
      <c r="L318" s="15"/>
      <c r="M318" s="15"/>
      <c r="N318" s="15"/>
      <c r="O318" s="15"/>
      <c r="P318" s="15"/>
    </row>
    <row r="319" spans="1:16" s="2" customFormat="1" ht="12.75">
      <c r="A319" s="1"/>
    </row>
    <row r="320" spans="1:16" s="2" customFormat="1" ht="12.75">
      <c r="A320" s="1"/>
      <c r="J320" s="149" t="s">
        <v>11</v>
      </c>
      <c r="K320" s="149"/>
      <c r="L320" s="149"/>
      <c r="M320" s="149"/>
      <c r="N320" s="149"/>
      <c r="O320" s="149"/>
      <c r="P320" s="149"/>
    </row>
    <row r="321" spans="1:16" s="2" customFormat="1" ht="12.75">
      <c r="A321" s="1"/>
      <c r="C321" s="157" t="s">
        <v>49</v>
      </c>
      <c r="D321" s="157"/>
      <c r="E321" s="157"/>
      <c r="F321" s="157"/>
      <c r="J321" s="155" t="s">
        <v>50</v>
      </c>
      <c r="K321" s="155"/>
      <c r="L321" s="155"/>
      <c r="M321" s="155"/>
      <c r="N321" s="155"/>
      <c r="O321" s="155"/>
      <c r="P321" s="155"/>
    </row>
    <row r="322" spans="1:16" s="2" customFormat="1" ht="12.75">
      <c r="A322" s="1"/>
      <c r="J322" s="155" t="s">
        <v>51</v>
      </c>
      <c r="K322" s="155"/>
      <c r="L322" s="155"/>
      <c r="M322" s="155"/>
      <c r="N322" s="155"/>
      <c r="O322" s="155"/>
      <c r="P322" s="155"/>
    </row>
    <row r="323" spans="1:16" s="2" customFormat="1" ht="12.75">
      <c r="A323" s="1"/>
      <c r="J323" s="156" t="s">
        <v>52</v>
      </c>
      <c r="K323" s="156"/>
      <c r="L323" s="156"/>
      <c r="M323" s="156"/>
      <c r="N323" s="156"/>
      <c r="O323" s="156"/>
      <c r="P323" s="156"/>
    </row>
    <row r="324" spans="1:16" s="2" customFormat="1" ht="12.75">
      <c r="A324" s="1"/>
    </row>
    <row r="325" spans="1:16" s="2" customFormat="1" ht="12.75">
      <c r="A325" s="1"/>
    </row>
    <row r="326" spans="1:16" s="2" customFormat="1" ht="12.75">
      <c r="A326" s="1"/>
    </row>
    <row r="327" spans="1:16" s="2" customFormat="1" ht="12.75">
      <c r="A327" s="1"/>
    </row>
  </sheetData>
  <mergeCells count="333">
    <mergeCell ref="B173:Q173"/>
    <mergeCell ref="B182:D182"/>
    <mergeCell ref="B273:Q273"/>
    <mergeCell ref="B277:Q277"/>
    <mergeCell ref="B33:Q33"/>
    <mergeCell ref="B37:Q37"/>
    <mergeCell ref="B41:Q41"/>
    <mergeCell ref="B56:Q56"/>
    <mergeCell ref="B60:Q60"/>
    <mergeCell ref="B69:Q69"/>
    <mergeCell ref="B94:Q94"/>
    <mergeCell ref="B112:Q112"/>
    <mergeCell ref="B116:Q116"/>
    <mergeCell ref="B269:P269"/>
    <mergeCell ref="B271:C271"/>
    <mergeCell ref="H271:I271"/>
    <mergeCell ref="Q271:R271"/>
    <mergeCell ref="B267:C267"/>
    <mergeCell ref="H267:I267"/>
    <mergeCell ref="Q267:R267"/>
    <mergeCell ref="B261:C261"/>
    <mergeCell ref="H261:I261"/>
    <mergeCell ref="Q261:R261"/>
    <mergeCell ref="B262:P262"/>
    <mergeCell ref="J323:P323"/>
    <mergeCell ref="B315:P315"/>
    <mergeCell ref="B317:P317"/>
    <mergeCell ref="J320:P320"/>
    <mergeCell ref="C321:F321"/>
    <mergeCell ref="J321:P321"/>
    <mergeCell ref="J322:P322"/>
    <mergeCell ref="B303:P303"/>
    <mergeCell ref="B305:P305"/>
    <mergeCell ref="B307:P307"/>
    <mergeCell ref="B309:P309"/>
    <mergeCell ref="B311:P311"/>
    <mergeCell ref="B313:P313"/>
    <mergeCell ref="B266:D266"/>
    <mergeCell ref="H290:R290"/>
    <mergeCell ref="H291:R291"/>
    <mergeCell ref="B293:H293"/>
    <mergeCell ref="J293:R293"/>
    <mergeCell ref="J294:R294"/>
    <mergeCell ref="B301:E301"/>
    <mergeCell ref="M284:N284"/>
    <mergeCell ref="Q284:R284"/>
    <mergeCell ref="B287:O287"/>
    <mergeCell ref="Q287:R287"/>
    <mergeCell ref="B288:E288"/>
    <mergeCell ref="B289:K289"/>
    <mergeCell ref="B279:C279"/>
    <mergeCell ref="H279:I279"/>
    <mergeCell ref="Q279:R279"/>
    <mergeCell ref="B281:P281"/>
    <mergeCell ref="B282:C282"/>
    <mergeCell ref="B283:C283"/>
    <mergeCell ref="H283:I283"/>
    <mergeCell ref="Q283:R283"/>
    <mergeCell ref="B274:C274"/>
    <mergeCell ref="B275:C275"/>
    <mergeCell ref="H275:I275"/>
    <mergeCell ref="Q275:R275"/>
    <mergeCell ref="B278:C278"/>
    <mergeCell ref="B251:P251"/>
    <mergeCell ref="B252:C252"/>
    <mergeCell ref="B253:C253"/>
    <mergeCell ref="H253:I253"/>
    <mergeCell ref="Q253:R253"/>
    <mergeCell ref="B255:P255"/>
    <mergeCell ref="B245:C245"/>
    <mergeCell ref="H245:I245"/>
    <mergeCell ref="Q245:R245"/>
    <mergeCell ref="B247:P247"/>
    <mergeCell ref="B248:C248"/>
    <mergeCell ref="B249:C249"/>
    <mergeCell ref="H249:I249"/>
    <mergeCell ref="Q249:R249"/>
    <mergeCell ref="B256:C256"/>
    <mergeCell ref="B257:C257"/>
    <mergeCell ref="H257:I257"/>
    <mergeCell ref="Q257:R257"/>
    <mergeCell ref="B259:P259"/>
    <mergeCell ref="B260:C260"/>
    <mergeCell ref="B264:C264"/>
    <mergeCell ref="H264:I264"/>
    <mergeCell ref="Q264:R264"/>
    <mergeCell ref="B263:E263"/>
    <mergeCell ref="B239:P239"/>
    <mergeCell ref="B241:C241"/>
    <mergeCell ref="H241:I241"/>
    <mergeCell ref="Q241:R241"/>
    <mergeCell ref="B243:P243"/>
    <mergeCell ref="B244:C244"/>
    <mergeCell ref="B233:C233"/>
    <mergeCell ref="H233:I233"/>
    <mergeCell ref="Q233:R233"/>
    <mergeCell ref="B235:P235"/>
    <mergeCell ref="B237:C237"/>
    <mergeCell ref="H237:I237"/>
    <mergeCell ref="Q237:R237"/>
    <mergeCell ref="B227:H227"/>
    <mergeCell ref="B228:P228"/>
    <mergeCell ref="B230:C230"/>
    <mergeCell ref="H230:I230"/>
    <mergeCell ref="Q230:R230"/>
    <mergeCell ref="B231:P231"/>
    <mergeCell ref="B221:P221"/>
    <mergeCell ref="B222:C222"/>
    <mergeCell ref="B223:C223"/>
    <mergeCell ref="H223:I223"/>
    <mergeCell ref="Q223:R223"/>
    <mergeCell ref="M224:N224"/>
    <mergeCell ref="Q224:R224"/>
    <mergeCell ref="B205:P205"/>
    <mergeCell ref="B214:C214"/>
    <mergeCell ref="B215:C215"/>
    <mergeCell ref="H215:I215"/>
    <mergeCell ref="Q215:R215"/>
    <mergeCell ref="B217:P217"/>
    <mergeCell ref="B219:C219"/>
    <mergeCell ref="H219:I219"/>
    <mergeCell ref="Q219:R219"/>
    <mergeCell ref="B213:P213"/>
    <mergeCell ref="Q191:R191"/>
    <mergeCell ref="B194:C194"/>
    <mergeCell ref="B195:C195"/>
    <mergeCell ref="H195:I195"/>
    <mergeCell ref="Q195:R195"/>
    <mergeCell ref="B197:P197"/>
    <mergeCell ref="B209:P209"/>
    <mergeCell ref="B210:C210"/>
    <mergeCell ref="B211:C211"/>
    <mergeCell ref="H211:I211"/>
    <mergeCell ref="Q211:R211"/>
    <mergeCell ref="B198:C198"/>
    <mergeCell ref="B199:C199"/>
    <mergeCell ref="H199:I199"/>
    <mergeCell ref="B193:P193"/>
    <mergeCell ref="Q199:R199"/>
    <mergeCell ref="B203:C203"/>
    <mergeCell ref="H203:I203"/>
    <mergeCell ref="Q203:R203"/>
    <mergeCell ref="B206:C206"/>
    <mergeCell ref="B207:C207"/>
    <mergeCell ref="H207:I207"/>
    <mergeCell ref="Q207:R207"/>
    <mergeCell ref="B201:P201"/>
    <mergeCell ref="Q187:R187"/>
    <mergeCell ref="B189:P189"/>
    <mergeCell ref="B175:C175"/>
    <mergeCell ref="H175:I175"/>
    <mergeCell ref="B177:P177"/>
    <mergeCell ref="B179:C179"/>
    <mergeCell ref="H179:I179"/>
    <mergeCell ref="Q183:R183"/>
    <mergeCell ref="Q175:R175"/>
    <mergeCell ref="Q179:R179"/>
    <mergeCell ref="B181:P181"/>
    <mergeCell ref="B183:C183"/>
    <mergeCell ref="H183:I183"/>
    <mergeCell ref="B185:P185"/>
    <mergeCell ref="B186:C186"/>
    <mergeCell ref="B187:C187"/>
    <mergeCell ref="H187:I187"/>
    <mergeCell ref="B190:C190"/>
    <mergeCell ref="B191:C191"/>
    <mergeCell ref="H191:I191"/>
    <mergeCell ref="B132:C132"/>
    <mergeCell ref="B167:C167"/>
    <mergeCell ref="H167:I167"/>
    <mergeCell ref="Q167:R167"/>
    <mergeCell ref="B169:P169"/>
    <mergeCell ref="B170:C170"/>
    <mergeCell ref="B171:C171"/>
    <mergeCell ref="H171:I171"/>
    <mergeCell ref="Q171:R171"/>
    <mergeCell ref="Q154:R154"/>
    <mergeCell ref="B156:P156"/>
    <mergeCell ref="B158:C158"/>
    <mergeCell ref="H158:I158"/>
    <mergeCell ref="Q158:R158"/>
    <mergeCell ref="B160:P160"/>
    <mergeCell ref="Q163:R163"/>
    <mergeCell ref="B161:C161"/>
    <mergeCell ref="B163:C163"/>
    <mergeCell ref="H163:I163"/>
    <mergeCell ref="B162:C162"/>
    <mergeCell ref="B165:P165"/>
    <mergeCell ref="B131:Q131"/>
    <mergeCell ref="B136:Q136"/>
    <mergeCell ref="B146:H146"/>
    <mergeCell ref="B147:P147"/>
    <mergeCell ref="B151:P151"/>
    <mergeCell ref="B152:C152"/>
    <mergeCell ref="B154:C154"/>
    <mergeCell ref="H154:I154"/>
    <mergeCell ref="B134:C134"/>
    <mergeCell ref="H134:I134"/>
    <mergeCell ref="Q134:R134"/>
    <mergeCell ref="B139:C139"/>
    <mergeCell ref="H139:I139"/>
    <mergeCell ref="Q139:R139"/>
    <mergeCell ref="Q149:R149"/>
    <mergeCell ref="M140:N140"/>
    <mergeCell ref="Q140:R140"/>
    <mergeCell ref="B149:C149"/>
    <mergeCell ref="H149:I149"/>
    <mergeCell ref="B153:C153"/>
    <mergeCell ref="B137:C137"/>
    <mergeCell ref="B129:C129"/>
    <mergeCell ref="H129:I129"/>
    <mergeCell ref="Q129:R129"/>
    <mergeCell ref="Q27:R27"/>
    <mergeCell ref="B29:Q29"/>
    <mergeCell ref="B90:C90"/>
    <mergeCell ref="B92:C92"/>
    <mergeCell ref="H92:I92"/>
    <mergeCell ref="Q92:R92"/>
    <mergeCell ref="H58:I58"/>
    <mergeCell ref="Q58:R58"/>
    <mergeCell ref="B50:C50"/>
    <mergeCell ref="H50:I50"/>
    <mergeCell ref="Q50:R50"/>
    <mergeCell ref="B54:C54"/>
    <mergeCell ref="H54:I54"/>
    <mergeCell ref="Q54:R54"/>
    <mergeCell ref="B52:C52"/>
    <mergeCell ref="B58:C58"/>
    <mergeCell ref="B48:C48"/>
    <mergeCell ref="B78:Q78"/>
    <mergeCell ref="B79:C79"/>
    <mergeCell ref="H79:I79"/>
    <mergeCell ref="Q79:R79"/>
    <mergeCell ref="B127:P127"/>
    <mergeCell ref="B122:I122"/>
    <mergeCell ref="B123:Q123"/>
    <mergeCell ref="B95:C95"/>
    <mergeCell ref="B97:C97"/>
    <mergeCell ref="H97:I97"/>
    <mergeCell ref="Q97:R97"/>
    <mergeCell ref="B99:P99"/>
    <mergeCell ref="B100:C100"/>
    <mergeCell ref="B108:P108"/>
    <mergeCell ref="B110:C110"/>
    <mergeCell ref="H110:I110"/>
    <mergeCell ref="Q110:R110"/>
    <mergeCell ref="B102:C102"/>
    <mergeCell ref="H102:I102"/>
    <mergeCell ref="Q102:R102"/>
    <mergeCell ref="B104:P104"/>
    <mergeCell ref="B106:C106"/>
    <mergeCell ref="H106:I106"/>
    <mergeCell ref="Q106:R106"/>
    <mergeCell ref="B113:C113"/>
    <mergeCell ref="H118:I118"/>
    <mergeCell ref="Q118:R118"/>
    <mergeCell ref="M120:N120"/>
    <mergeCell ref="Q31:R31"/>
    <mergeCell ref="B27:C27"/>
    <mergeCell ref="H27:I27"/>
    <mergeCell ref="B39:C39"/>
    <mergeCell ref="B35:C35"/>
    <mergeCell ref="H35:I35"/>
    <mergeCell ref="H72:I72"/>
    <mergeCell ref="Q72:R72"/>
    <mergeCell ref="Q76:R76"/>
    <mergeCell ref="B62:C62"/>
    <mergeCell ref="B118:C118"/>
    <mergeCell ref="B114:C114"/>
    <mergeCell ref="H114:I114"/>
    <mergeCell ref="Q114:R114"/>
    <mergeCell ref="B125:C125"/>
    <mergeCell ref="H125:I125"/>
    <mergeCell ref="Q125:R125"/>
    <mergeCell ref="B45:C45"/>
    <mergeCell ref="H45:I45"/>
    <mergeCell ref="B76:C76"/>
    <mergeCell ref="H76:I76"/>
    <mergeCell ref="Q120:R120"/>
    <mergeCell ref="B88:P88"/>
    <mergeCell ref="Q45:R45"/>
    <mergeCell ref="B87:C87"/>
    <mergeCell ref="H87:I87"/>
    <mergeCell ref="Q87:R87"/>
    <mergeCell ref="B83:Q83"/>
    <mergeCell ref="B85:C85"/>
    <mergeCell ref="B47:Q47"/>
    <mergeCell ref="B70:E70"/>
    <mergeCell ref="B74:E74"/>
    <mergeCell ref="H62:I62"/>
    <mergeCell ref="Q62:R62"/>
    <mergeCell ref="M64:N64"/>
    <mergeCell ref="Q64:R64"/>
    <mergeCell ref="B67:I67"/>
    <mergeCell ref="B72:C72"/>
    <mergeCell ref="B1:R1"/>
    <mergeCell ref="B2:R2"/>
    <mergeCell ref="B3:R3"/>
    <mergeCell ref="G4:L4"/>
    <mergeCell ref="A5:D5"/>
    <mergeCell ref="E5:R5"/>
    <mergeCell ref="B15:C15"/>
    <mergeCell ref="H15:I15"/>
    <mergeCell ref="Q15:R15"/>
    <mergeCell ref="B9:Q9"/>
    <mergeCell ref="B12:Q12"/>
    <mergeCell ref="B13:D13"/>
    <mergeCell ref="Q10:R10"/>
    <mergeCell ref="A6:B6"/>
    <mergeCell ref="C6:E6"/>
    <mergeCell ref="F6:I6"/>
    <mergeCell ref="J6:L6"/>
    <mergeCell ref="M6:O6"/>
    <mergeCell ref="P6:R6"/>
    <mergeCell ref="B8:I8"/>
    <mergeCell ref="B10:C10"/>
    <mergeCell ref="H10:I10"/>
    <mergeCell ref="B17:D17"/>
    <mergeCell ref="Q35:R35"/>
    <mergeCell ref="H39:I39"/>
    <mergeCell ref="Q39:R39"/>
    <mergeCell ref="B42:C42"/>
    <mergeCell ref="B43:C43"/>
    <mergeCell ref="B19:C19"/>
    <mergeCell ref="H19:I19"/>
    <mergeCell ref="Q19:R19"/>
    <mergeCell ref="B21:D21"/>
    <mergeCell ref="H23:I23"/>
    <mergeCell ref="Q23:R23"/>
    <mergeCell ref="B23:C23"/>
    <mergeCell ref="B25:Q25"/>
    <mergeCell ref="B31:C31"/>
    <mergeCell ref="H31:I3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T204"/>
  <sheetViews>
    <sheetView workbookViewId="0">
      <selection activeCell="AA181" sqref="AA181"/>
    </sheetView>
  </sheetViews>
  <sheetFormatPr defaultRowHeight="15"/>
  <cols>
    <col min="1" max="1" width="4.140625" customWidth="1"/>
    <col min="2" max="2" width="3.5703125" customWidth="1"/>
    <col min="3" max="3" width="5.42578125" customWidth="1"/>
    <col min="4" max="4" width="5" customWidth="1"/>
    <col min="5" max="5" width="4.140625" customWidth="1"/>
    <col min="6" max="6" width="3.28515625" customWidth="1"/>
    <col min="7" max="7" width="3.42578125" customWidth="1"/>
    <col min="8" max="8" width="4.7109375" customWidth="1"/>
    <col min="9" max="9" width="6.140625" customWidth="1"/>
    <col min="10" max="10" width="2.28515625" customWidth="1"/>
    <col min="11" max="11" width="3.85546875" customWidth="1"/>
    <col min="12" max="12" width="7"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18" s="2" customFormat="1" ht="15.75">
      <c r="A1" s="1"/>
      <c r="B1" s="117" t="s">
        <v>0</v>
      </c>
      <c r="C1" s="117"/>
      <c r="D1" s="117"/>
      <c r="E1" s="117"/>
      <c r="F1" s="117"/>
      <c r="G1" s="117"/>
      <c r="H1" s="117"/>
      <c r="I1" s="117"/>
      <c r="J1" s="117"/>
      <c r="K1" s="117"/>
      <c r="L1" s="117"/>
      <c r="M1" s="117"/>
      <c r="N1" s="117"/>
      <c r="O1" s="117"/>
      <c r="P1" s="117"/>
      <c r="Q1" s="117"/>
      <c r="R1" s="117"/>
    </row>
    <row r="2" spans="1:18" s="2" customFormat="1" ht="15.75">
      <c r="A2" s="1"/>
      <c r="B2" s="117" t="s">
        <v>1</v>
      </c>
      <c r="C2" s="117"/>
      <c r="D2" s="117"/>
      <c r="E2" s="117"/>
      <c r="F2" s="117"/>
      <c r="G2" s="117"/>
      <c r="H2" s="117"/>
      <c r="I2" s="117"/>
      <c r="J2" s="117"/>
      <c r="K2" s="117"/>
      <c r="L2" s="117"/>
      <c r="M2" s="117"/>
      <c r="N2" s="117"/>
      <c r="O2" s="117"/>
      <c r="P2" s="117"/>
      <c r="Q2" s="117"/>
      <c r="R2" s="117"/>
    </row>
    <row r="3" spans="1:18" s="2" customFormat="1" ht="15.75">
      <c r="A3" s="1"/>
      <c r="B3" s="117" t="s">
        <v>2</v>
      </c>
      <c r="C3" s="117"/>
      <c r="D3" s="117"/>
      <c r="E3" s="117"/>
      <c r="F3" s="117"/>
      <c r="G3" s="117"/>
      <c r="H3" s="117"/>
      <c r="I3" s="117"/>
      <c r="J3" s="117"/>
      <c r="K3" s="117"/>
      <c r="L3" s="117"/>
      <c r="M3" s="117"/>
      <c r="N3" s="117"/>
      <c r="O3" s="117"/>
      <c r="P3" s="117"/>
      <c r="Q3" s="117"/>
      <c r="R3" s="117"/>
    </row>
    <row r="4" spans="1:18" s="2" customFormat="1" ht="15.75">
      <c r="A4" s="1"/>
      <c r="G4" s="118"/>
      <c r="H4" s="119"/>
      <c r="I4" s="119"/>
      <c r="J4" s="119"/>
      <c r="K4" s="119"/>
      <c r="L4" s="119"/>
    </row>
    <row r="5" spans="1:18" s="2" customFormat="1" ht="64.5" customHeight="1">
      <c r="A5" s="120" t="s">
        <v>3</v>
      </c>
      <c r="B5" s="120"/>
      <c r="C5" s="120"/>
      <c r="D5" s="120"/>
      <c r="E5" s="121" t="s">
        <v>176</v>
      </c>
      <c r="F5" s="158"/>
      <c r="G5" s="158"/>
      <c r="H5" s="158"/>
      <c r="I5" s="158"/>
      <c r="J5" s="158"/>
      <c r="K5" s="158"/>
      <c r="L5" s="158"/>
      <c r="M5" s="158"/>
      <c r="N5" s="158"/>
      <c r="O5" s="158"/>
      <c r="P5" s="158"/>
      <c r="Q5" s="158"/>
      <c r="R5" s="158"/>
    </row>
    <row r="6" spans="1:18" s="2" customFormat="1" ht="15.75">
      <c r="A6" s="114" t="s">
        <v>4</v>
      </c>
      <c r="B6" s="114"/>
      <c r="C6" s="114" t="s">
        <v>5</v>
      </c>
      <c r="D6" s="115"/>
      <c r="E6" s="115"/>
      <c r="F6" s="116" t="s">
        <v>6</v>
      </c>
      <c r="G6" s="116"/>
      <c r="H6" s="116"/>
      <c r="I6" s="116"/>
      <c r="J6" s="116" t="s">
        <v>7</v>
      </c>
      <c r="K6" s="116"/>
      <c r="L6" s="116"/>
      <c r="M6" s="116" t="s">
        <v>8</v>
      </c>
      <c r="N6" s="116"/>
      <c r="O6" s="116"/>
      <c r="P6" s="116" t="s">
        <v>9</v>
      </c>
      <c r="Q6" s="116"/>
      <c r="R6" s="116"/>
    </row>
    <row r="7" spans="1:18" s="4" customFormat="1">
      <c r="A7" s="3"/>
    </row>
    <row r="8" spans="1:18" s="2" customFormat="1" ht="15.75" customHeight="1">
      <c r="A8" s="5"/>
      <c r="B8" s="132" t="s">
        <v>241</v>
      </c>
      <c r="C8" s="132"/>
      <c r="D8" s="132"/>
      <c r="E8" s="132"/>
      <c r="F8" s="132"/>
      <c r="G8" s="132"/>
      <c r="H8" s="132"/>
      <c r="I8" s="132"/>
      <c r="J8" s="132"/>
      <c r="K8" s="132"/>
      <c r="L8" s="6"/>
      <c r="M8" s="6"/>
      <c r="N8" s="6"/>
      <c r="O8" s="6"/>
      <c r="P8" s="6"/>
      <c r="Q8" s="6"/>
      <c r="R8" s="6"/>
    </row>
    <row r="9" spans="1:18" s="4" customFormat="1" ht="50.25" customHeight="1">
      <c r="A9" s="11">
        <v>1</v>
      </c>
      <c r="B9" s="135" t="s">
        <v>71</v>
      </c>
      <c r="C9" s="135"/>
      <c r="D9" s="135"/>
      <c r="E9" s="135"/>
      <c r="F9" s="135"/>
      <c r="G9" s="135"/>
      <c r="H9" s="135"/>
      <c r="I9" s="135"/>
      <c r="J9" s="135"/>
      <c r="K9" s="135"/>
      <c r="L9" s="135"/>
      <c r="M9" s="135"/>
      <c r="N9" s="135"/>
      <c r="O9" s="135"/>
      <c r="P9" s="135"/>
    </row>
    <row r="10" spans="1:18" s="4" customFormat="1">
      <c r="A10" s="3"/>
    </row>
    <row r="11" spans="1:18" s="9" customFormat="1">
      <c r="A11" s="7"/>
      <c r="B11" s="125">
        <v>8</v>
      </c>
      <c r="C11" s="125"/>
      <c r="D11" s="9" t="s">
        <v>57</v>
      </c>
      <c r="F11" s="10" t="s">
        <v>13</v>
      </c>
      <c r="G11" s="9" t="s">
        <v>14</v>
      </c>
      <c r="H11" s="135">
        <v>3176.25</v>
      </c>
      <c r="I11" s="135"/>
      <c r="L11" s="9" t="s">
        <v>72</v>
      </c>
      <c r="P11" s="9" t="s">
        <v>14</v>
      </c>
      <c r="Q11" s="125">
        <f>ROUND(B11*H11/1000,0)</f>
        <v>25</v>
      </c>
      <c r="R11" s="125"/>
    </row>
    <row r="12" spans="1:18" s="9" customFormat="1">
      <c r="A12" s="7"/>
      <c r="B12" s="8"/>
      <c r="C12" s="8"/>
      <c r="F12" s="10"/>
      <c r="H12" s="8"/>
      <c r="I12" s="8"/>
      <c r="Q12" s="8"/>
      <c r="R12" s="8"/>
    </row>
    <row r="13" spans="1:18" s="4" customFormat="1" ht="45" customHeight="1">
      <c r="A13" s="11">
        <v>2</v>
      </c>
      <c r="B13" s="123" t="s">
        <v>160</v>
      </c>
      <c r="C13" s="123"/>
      <c r="D13" s="123"/>
      <c r="E13" s="123"/>
      <c r="F13" s="123"/>
      <c r="G13" s="123"/>
      <c r="H13" s="123"/>
      <c r="I13" s="123"/>
      <c r="J13" s="123"/>
      <c r="K13" s="123"/>
      <c r="L13" s="123"/>
      <c r="M13" s="123"/>
      <c r="N13" s="123"/>
      <c r="O13" s="123"/>
      <c r="P13" s="123"/>
    </row>
    <row r="14" spans="1:18" s="4" customFormat="1">
      <c r="A14" s="3"/>
      <c r="B14" s="136" t="s">
        <v>74</v>
      </c>
      <c r="C14" s="136"/>
    </row>
    <row r="15" spans="1:18" s="4" customFormat="1">
      <c r="A15" s="3"/>
      <c r="B15" s="137" t="s">
        <v>11</v>
      </c>
      <c r="C15" s="137"/>
    </row>
    <row r="16" spans="1:18" s="9" customFormat="1">
      <c r="A16" s="7"/>
      <c r="B16" s="125">
        <v>112</v>
      </c>
      <c r="C16" s="125"/>
      <c r="D16" s="9" t="s">
        <v>57</v>
      </c>
      <c r="F16" s="10" t="s">
        <v>13</v>
      </c>
      <c r="G16" s="9" t="s">
        <v>14</v>
      </c>
      <c r="H16" s="125">
        <v>11288.75</v>
      </c>
      <c r="I16" s="125"/>
      <c r="L16" s="9" t="s">
        <v>58</v>
      </c>
      <c r="P16" s="9" t="s">
        <v>14</v>
      </c>
      <c r="Q16" s="125">
        <f>ROUND(B16*H16/100,0)</f>
        <v>12643</v>
      </c>
      <c r="R16" s="125"/>
    </row>
    <row r="17" spans="1:18" s="9" customFormat="1">
      <c r="A17" s="7"/>
      <c r="B17" s="8"/>
      <c r="C17" s="8"/>
      <c r="F17" s="10"/>
      <c r="H17" s="8"/>
      <c r="I17" s="8"/>
      <c r="Q17" s="8"/>
      <c r="R17" s="8"/>
    </row>
    <row r="18" spans="1:18" s="4" customFormat="1" ht="33.75" customHeight="1">
      <c r="A18" s="11">
        <v>3</v>
      </c>
      <c r="B18" s="123" t="s">
        <v>161</v>
      </c>
      <c r="C18" s="123"/>
      <c r="D18" s="123"/>
      <c r="E18" s="123"/>
      <c r="F18" s="123"/>
      <c r="G18" s="123"/>
      <c r="H18" s="123"/>
      <c r="I18" s="123"/>
      <c r="J18" s="123"/>
      <c r="K18" s="123"/>
      <c r="L18" s="123"/>
      <c r="M18" s="123"/>
      <c r="N18" s="123"/>
      <c r="O18" s="123"/>
      <c r="P18" s="123"/>
    </row>
    <row r="19" spans="1:18" s="4" customFormat="1">
      <c r="A19" s="3"/>
    </row>
    <row r="20" spans="1:18" s="9" customFormat="1">
      <c r="A20" s="7"/>
      <c r="B20" s="125">
        <v>20.25</v>
      </c>
      <c r="C20" s="125"/>
      <c r="D20" s="9" t="s">
        <v>57</v>
      </c>
      <c r="F20" s="10" t="s">
        <v>13</v>
      </c>
      <c r="G20" s="9" t="s">
        <v>14</v>
      </c>
      <c r="H20" s="125">
        <v>11948.36</v>
      </c>
      <c r="I20" s="125"/>
      <c r="L20" s="9" t="s">
        <v>58</v>
      </c>
      <c r="P20" s="9" t="s">
        <v>14</v>
      </c>
      <c r="Q20" s="125">
        <f>ROUND(B20*H20/100,0)</f>
        <v>2420</v>
      </c>
      <c r="R20" s="125"/>
    </row>
    <row r="21" spans="1:18" s="9" customFormat="1">
      <c r="A21" s="7"/>
      <c r="B21" s="8"/>
      <c r="C21" s="8"/>
      <c r="F21" s="10"/>
      <c r="H21" s="8"/>
      <c r="I21" s="8"/>
      <c r="Q21" s="8"/>
      <c r="R21" s="8"/>
    </row>
    <row r="22" spans="1:18" s="4" customFormat="1" ht="107.25" customHeight="1">
      <c r="A22" s="11">
        <v>4</v>
      </c>
      <c r="B22" s="123" t="s">
        <v>117</v>
      </c>
      <c r="C22" s="123"/>
      <c r="D22" s="123"/>
      <c r="E22" s="123"/>
      <c r="F22" s="123"/>
      <c r="G22" s="123"/>
      <c r="H22" s="123"/>
      <c r="I22" s="123"/>
      <c r="J22" s="123"/>
      <c r="K22" s="123"/>
      <c r="L22" s="123"/>
      <c r="M22" s="123"/>
      <c r="N22" s="123"/>
      <c r="O22" s="123"/>
      <c r="P22" s="123"/>
      <c r="Q22" s="123"/>
    </row>
    <row r="23" spans="1:18" s="4" customFormat="1">
      <c r="A23" s="3"/>
      <c r="B23" s="137" t="s">
        <v>11</v>
      </c>
      <c r="C23" s="137"/>
    </row>
    <row r="24" spans="1:18" s="9" customFormat="1">
      <c r="A24" s="7"/>
      <c r="B24" s="125">
        <v>303</v>
      </c>
      <c r="C24" s="125"/>
      <c r="D24" s="9" t="s">
        <v>57</v>
      </c>
      <c r="F24" s="10" t="s">
        <v>13</v>
      </c>
      <c r="G24" s="9" t="s">
        <v>14</v>
      </c>
      <c r="H24" s="125">
        <v>337</v>
      </c>
      <c r="I24" s="125"/>
      <c r="L24" s="9" t="s">
        <v>79</v>
      </c>
      <c r="P24" s="9" t="s">
        <v>14</v>
      </c>
      <c r="Q24" s="125">
        <f>ROUND(B24*H24,0)</f>
        <v>102111</v>
      </c>
      <c r="R24" s="125"/>
    </row>
    <row r="25" spans="1:18" s="9" customFormat="1">
      <c r="A25" s="7"/>
      <c r="B25" s="8"/>
      <c r="C25" s="8"/>
      <c r="F25" s="10"/>
      <c r="H25" s="8"/>
      <c r="I25" s="8"/>
      <c r="Q25" s="8"/>
      <c r="R25" s="8"/>
    </row>
    <row r="26" spans="1:18" s="4" customFormat="1" ht="45.75" customHeight="1">
      <c r="A26" s="11">
        <v>5</v>
      </c>
      <c r="B26" s="123" t="s">
        <v>118</v>
      </c>
      <c r="C26" s="123"/>
      <c r="D26" s="123"/>
      <c r="E26" s="123"/>
      <c r="F26" s="123"/>
      <c r="G26" s="123"/>
      <c r="H26" s="123"/>
      <c r="I26" s="123"/>
      <c r="J26" s="123"/>
      <c r="K26" s="123"/>
      <c r="L26" s="123"/>
      <c r="M26" s="123"/>
      <c r="N26" s="123"/>
      <c r="O26" s="123"/>
      <c r="P26" s="123"/>
      <c r="Q26" s="123"/>
    </row>
    <row r="27" spans="1:18" s="4" customFormat="1">
      <c r="A27" s="3"/>
    </row>
    <row r="28" spans="1:18" s="9" customFormat="1">
      <c r="A28" s="7"/>
      <c r="B28" s="125">
        <v>16.23</v>
      </c>
      <c r="C28" s="125"/>
      <c r="D28" s="9" t="s">
        <v>53</v>
      </c>
      <c r="F28" s="10" t="s">
        <v>13</v>
      </c>
      <c r="G28" s="9" t="s">
        <v>14</v>
      </c>
      <c r="H28" s="125">
        <v>5001.7</v>
      </c>
      <c r="I28" s="125"/>
      <c r="L28" s="9" t="s">
        <v>54</v>
      </c>
      <c r="P28" s="9" t="s">
        <v>14</v>
      </c>
      <c r="Q28" s="125">
        <f>ROUND(B28*H28,0)</f>
        <v>81178</v>
      </c>
      <c r="R28" s="125"/>
    </row>
    <row r="29" spans="1:18" s="9" customFormat="1">
      <c r="A29" s="7"/>
      <c r="B29" s="8"/>
      <c r="C29" s="8"/>
      <c r="F29" s="10"/>
      <c r="H29" s="8"/>
      <c r="I29" s="8"/>
      <c r="Q29" s="8"/>
      <c r="R29" s="8"/>
    </row>
    <row r="30" spans="1:18" s="4" customFormat="1" ht="30.75" customHeight="1">
      <c r="A30" s="11">
        <v>6</v>
      </c>
      <c r="B30" s="135" t="s">
        <v>177</v>
      </c>
      <c r="C30" s="135"/>
      <c r="D30" s="135"/>
      <c r="E30" s="135"/>
      <c r="F30" s="135"/>
      <c r="G30" s="135"/>
      <c r="H30" s="135"/>
      <c r="I30" s="135"/>
      <c r="J30" s="135"/>
      <c r="K30" s="135"/>
      <c r="L30" s="135"/>
      <c r="M30" s="135"/>
      <c r="N30" s="135"/>
      <c r="O30" s="135"/>
      <c r="P30" s="135"/>
    </row>
    <row r="31" spans="1:18" s="4" customFormat="1">
      <c r="A31" s="3"/>
    </row>
    <row r="32" spans="1:18" s="9" customFormat="1">
      <c r="A32" s="7"/>
      <c r="B32" s="125">
        <v>351.59</v>
      </c>
      <c r="C32" s="125"/>
      <c r="D32" s="9" t="s">
        <v>57</v>
      </c>
      <c r="F32" s="10" t="s">
        <v>13</v>
      </c>
      <c r="G32" s="9" t="s">
        <v>14</v>
      </c>
      <c r="H32" s="125">
        <v>12674.36</v>
      </c>
      <c r="I32" s="125"/>
      <c r="L32" s="9" t="s">
        <v>58</v>
      </c>
      <c r="P32" s="9" t="s">
        <v>14</v>
      </c>
      <c r="Q32" s="125">
        <f>ROUND(B32*H32/100,0)</f>
        <v>44562</v>
      </c>
      <c r="R32" s="125"/>
    </row>
    <row r="33" spans="1:18" s="9" customFormat="1">
      <c r="A33" s="7"/>
      <c r="B33" s="8"/>
      <c r="C33" s="8"/>
      <c r="F33" s="10"/>
      <c r="H33" s="8"/>
      <c r="I33" s="8"/>
      <c r="Q33" s="8"/>
      <c r="R33" s="8"/>
    </row>
    <row r="34" spans="1:18" s="4" customFormat="1" ht="32.25" customHeight="1">
      <c r="A34" s="11">
        <v>7</v>
      </c>
      <c r="B34" s="123" t="s">
        <v>170</v>
      </c>
      <c r="C34" s="123"/>
      <c r="D34" s="123"/>
      <c r="E34" s="123"/>
      <c r="F34" s="123"/>
      <c r="G34" s="123"/>
      <c r="H34" s="123"/>
      <c r="I34" s="123"/>
      <c r="J34" s="123"/>
      <c r="K34" s="123"/>
      <c r="L34" s="123"/>
      <c r="M34" s="123"/>
      <c r="N34" s="123"/>
      <c r="O34" s="123"/>
      <c r="P34" s="123"/>
    </row>
    <row r="35" spans="1:18" s="4" customFormat="1" ht="8.25" customHeight="1">
      <c r="A35" s="86"/>
      <c r="B35" s="88"/>
      <c r="C35" s="88"/>
      <c r="D35" s="88"/>
      <c r="E35" s="88"/>
      <c r="F35" s="88"/>
      <c r="G35" s="88"/>
      <c r="H35" s="88"/>
      <c r="I35" s="88"/>
      <c r="J35" s="88"/>
      <c r="K35" s="88"/>
      <c r="L35" s="88"/>
      <c r="M35" s="88"/>
      <c r="N35" s="88"/>
      <c r="O35" s="88"/>
      <c r="P35" s="88"/>
    </row>
    <row r="36" spans="1:18" s="4" customFormat="1">
      <c r="A36" s="3"/>
      <c r="B36" s="138" t="s">
        <v>178</v>
      </c>
      <c r="C36" s="138"/>
      <c r="D36" s="138"/>
    </row>
    <row r="37" spans="1:18" s="9" customFormat="1">
      <c r="A37" s="7"/>
      <c r="B37" s="146">
        <v>157</v>
      </c>
      <c r="C37" s="146"/>
      <c r="D37" s="9" t="s">
        <v>77</v>
      </c>
      <c r="F37" s="10" t="s">
        <v>13</v>
      </c>
      <c r="G37" s="9" t="s">
        <v>14</v>
      </c>
      <c r="H37" s="125">
        <v>3275.5</v>
      </c>
      <c r="I37" s="125"/>
      <c r="L37" s="9" t="s">
        <v>78</v>
      </c>
      <c r="P37" s="9" t="s">
        <v>14</v>
      </c>
      <c r="Q37" s="125">
        <f>ROUND(B37*H37/100,0)</f>
        <v>5143</v>
      </c>
      <c r="R37" s="125"/>
    </row>
    <row r="38" spans="1:18" s="9" customFormat="1" ht="9" customHeight="1">
      <c r="A38" s="7"/>
      <c r="B38" s="8"/>
      <c r="C38" s="8"/>
      <c r="F38" s="10"/>
      <c r="H38" s="8"/>
      <c r="I38" s="8"/>
      <c r="Q38" s="8"/>
      <c r="R38" s="8"/>
    </row>
    <row r="39" spans="1:18" s="4" customFormat="1" ht="15" customHeight="1">
      <c r="A39" s="11">
        <v>8</v>
      </c>
      <c r="B39" s="123" t="s">
        <v>141</v>
      </c>
      <c r="C39" s="123"/>
      <c r="D39" s="123"/>
      <c r="E39" s="123"/>
      <c r="F39" s="123"/>
      <c r="G39" s="123"/>
      <c r="H39" s="123"/>
      <c r="I39" s="123"/>
      <c r="J39" s="123"/>
      <c r="K39" s="123"/>
      <c r="L39" s="123"/>
      <c r="M39" s="123"/>
      <c r="N39" s="123"/>
      <c r="O39" s="123"/>
      <c r="P39" s="123"/>
    </row>
    <row r="40" spans="1:18" s="4" customFormat="1">
      <c r="A40" s="3"/>
      <c r="B40" s="137" t="s">
        <v>11</v>
      </c>
      <c r="C40" s="137"/>
    </row>
    <row r="41" spans="1:18" s="9" customFormat="1">
      <c r="A41" s="7"/>
      <c r="B41" s="125">
        <v>973</v>
      </c>
      <c r="C41" s="125"/>
      <c r="D41" s="9" t="s">
        <v>77</v>
      </c>
      <c r="F41" s="10" t="s">
        <v>13</v>
      </c>
      <c r="G41" s="9" t="s">
        <v>14</v>
      </c>
      <c r="H41" s="125">
        <v>2241.8000000000002</v>
      </c>
      <c r="I41" s="125"/>
      <c r="L41" s="9" t="s">
        <v>78</v>
      </c>
      <c r="P41" s="9" t="s">
        <v>14</v>
      </c>
      <c r="Q41" s="125">
        <f>ROUND(B41*H41/100,0)</f>
        <v>21813</v>
      </c>
      <c r="R41" s="125"/>
    </row>
    <row r="42" spans="1:18" s="9" customFormat="1">
      <c r="A42" s="7"/>
      <c r="B42" s="8"/>
      <c r="C42" s="8"/>
      <c r="F42" s="10"/>
      <c r="H42" s="8"/>
      <c r="I42" s="8"/>
      <c r="Q42" s="8"/>
      <c r="R42" s="8"/>
    </row>
    <row r="43" spans="1:18" s="4" customFormat="1" ht="15" customHeight="1">
      <c r="A43" s="11">
        <v>9</v>
      </c>
      <c r="B43" s="135" t="s">
        <v>171</v>
      </c>
      <c r="C43" s="135"/>
      <c r="D43" s="135"/>
      <c r="E43" s="135"/>
      <c r="F43" s="135"/>
      <c r="G43" s="135"/>
      <c r="H43" s="135"/>
      <c r="I43" s="135"/>
      <c r="J43" s="135"/>
      <c r="K43" s="135"/>
      <c r="L43" s="135"/>
      <c r="M43" s="135"/>
      <c r="N43" s="135"/>
      <c r="O43" s="135"/>
      <c r="P43" s="135"/>
    </row>
    <row r="44" spans="1:18" s="4" customFormat="1" ht="6.75" customHeight="1">
      <c r="A44" s="3"/>
      <c r="B44" s="137" t="s">
        <v>11</v>
      </c>
      <c r="C44" s="137"/>
    </row>
    <row r="45" spans="1:18" s="9" customFormat="1">
      <c r="A45" s="7"/>
      <c r="B45" s="125">
        <v>973</v>
      </c>
      <c r="C45" s="125"/>
      <c r="D45" s="9" t="s">
        <v>77</v>
      </c>
      <c r="F45" s="10" t="s">
        <v>13</v>
      </c>
      <c r="G45" s="9" t="s">
        <v>14</v>
      </c>
      <c r="H45" s="125">
        <v>2197.52</v>
      </c>
      <c r="I45" s="125"/>
      <c r="L45" s="9" t="s">
        <v>78</v>
      </c>
      <c r="P45" s="9" t="s">
        <v>14</v>
      </c>
      <c r="Q45" s="125">
        <f>ROUND(B45*H45/100,0)</f>
        <v>21382</v>
      </c>
      <c r="R45" s="125"/>
    </row>
    <row r="46" spans="1:18" s="9" customFormat="1">
      <c r="A46" s="7"/>
      <c r="B46" s="8"/>
      <c r="C46" s="8"/>
      <c r="F46" s="10"/>
      <c r="H46" s="8"/>
      <c r="I46" s="8"/>
      <c r="Q46" s="8"/>
      <c r="R46" s="8"/>
    </row>
    <row r="47" spans="1:18" s="4" customFormat="1" ht="15" customHeight="1">
      <c r="A47" s="11">
        <v>10</v>
      </c>
      <c r="B47" s="123" t="s">
        <v>172</v>
      </c>
      <c r="C47" s="123"/>
      <c r="D47" s="123"/>
      <c r="E47" s="123"/>
      <c r="F47" s="123"/>
      <c r="G47" s="123"/>
      <c r="H47" s="123"/>
      <c r="I47" s="123"/>
      <c r="J47" s="123"/>
      <c r="K47" s="123"/>
      <c r="L47" s="123"/>
      <c r="M47" s="123"/>
      <c r="N47" s="123"/>
      <c r="O47" s="123"/>
      <c r="P47" s="123"/>
    </row>
    <row r="48" spans="1:18" s="4" customFormat="1" ht="8.25" customHeight="1">
      <c r="A48" s="3"/>
      <c r="B48" s="137" t="s">
        <v>11</v>
      </c>
      <c r="C48" s="137"/>
    </row>
    <row r="49" spans="1:18" s="9" customFormat="1">
      <c r="A49" s="7"/>
      <c r="B49" s="125">
        <v>1130</v>
      </c>
      <c r="C49" s="125"/>
      <c r="D49" s="9" t="s">
        <v>77</v>
      </c>
      <c r="F49" s="10" t="s">
        <v>13</v>
      </c>
      <c r="G49" s="9" t="s">
        <v>14</v>
      </c>
      <c r="H49" s="125">
        <v>442.75</v>
      </c>
      <c r="I49" s="125"/>
      <c r="L49" s="9" t="s">
        <v>78</v>
      </c>
      <c r="P49" s="9" t="s">
        <v>14</v>
      </c>
      <c r="Q49" s="125">
        <f>ROUND(B49*H49/100,0)</f>
        <v>5003</v>
      </c>
      <c r="R49" s="125"/>
    </row>
    <row r="50" spans="1:18" s="9" customFormat="1">
      <c r="A50" s="7"/>
      <c r="B50" s="8"/>
      <c r="C50" s="8"/>
      <c r="F50" s="10"/>
      <c r="H50" s="8"/>
      <c r="I50" s="8"/>
      <c r="Q50" s="8"/>
      <c r="R50" s="8"/>
    </row>
    <row r="51" spans="1:18" s="4" customFormat="1" ht="15" customHeight="1">
      <c r="A51" s="11">
        <v>11</v>
      </c>
      <c r="B51" s="123" t="s">
        <v>142</v>
      </c>
      <c r="C51" s="123"/>
      <c r="D51" s="123"/>
      <c r="E51" s="123"/>
      <c r="F51" s="123"/>
      <c r="G51" s="123"/>
      <c r="H51" s="123"/>
      <c r="I51" s="123"/>
      <c r="J51" s="123"/>
      <c r="K51" s="123"/>
      <c r="L51" s="123"/>
      <c r="M51" s="123"/>
      <c r="N51" s="123"/>
      <c r="O51" s="123"/>
      <c r="P51" s="123"/>
    </row>
    <row r="52" spans="1:18" s="4" customFormat="1" ht="7.5" customHeight="1">
      <c r="A52" s="3"/>
    </row>
    <row r="53" spans="1:18" s="9" customFormat="1">
      <c r="A53" s="7"/>
      <c r="B53" s="125">
        <f>B49</f>
        <v>1130</v>
      </c>
      <c r="C53" s="125"/>
      <c r="D53" s="9" t="s">
        <v>77</v>
      </c>
      <c r="F53" s="10" t="s">
        <v>13</v>
      </c>
      <c r="G53" s="9" t="s">
        <v>14</v>
      </c>
      <c r="H53" s="125">
        <v>1043.9000000000001</v>
      </c>
      <c r="I53" s="125"/>
      <c r="L53" s="9" t="s">
        <v>78</v>
      </c>
      <c r="P53" s="9" t="s">
        <v>14</v>
      </c>
      <c r="Q53" s="125">
        <f>ROUND(B53*H53/100,0)</f>
        <v>11796</v>
      </c>
      <c r="R53" s="125"/>
    </row>
    <row r="54" spans="1:18" s="9" customFormat="1">
      <c r="A54" s="7"/>
      <c r="B54" s="8"/>
      <c r="C54" s="8"/>
      <c r="F54" s="10"/>
      <c r="H54" s="8"/>
      <c r="I54" s="8"/>
      <c r="Q54" s="8"/>
      <c r="R54" s="8"/>
    </row>
    <row r="55" spans="1:18" s="4" customFormat="1" ht="48" customHeight="1">
      <c r="A55" s="11">
        <v>12</v>
      </c>
      <c r="B55" s="123" t="s">
        <v>143</v>
      </c>
      <c r="C55" s="123"/>
      <c r="D55" s="123"/>
      <c r="E55" s="123"/>
      <c r="F55" s="123"/>
      <c r="G55" s="123"/>
      <c r="H55" s="123"/>
      <c r="I55" s="123"/>
      <c r="J55" s="123"/>
      <c r="K55" s="123"/>
      <c r="L55" s="123"/>
      <c r="M55" s="123"/>
      <c r="N55" s="123"/>
      <c r="O55" s="123"/>
      <c r="P55" s="123"/>
    </row>
    <row r="56" spans="1:18" s="4" customFormat="1" ht="6" customHeight="1">
      <c r="A56" s="3"/>
      <c r="B56" s="137" t="s">
        <v>11</v>
      </c>
      <c r="C56" s="137"/>
    </row>
    <row r="57" spans="1:18" s="9" customFormat="1">
      <c r="A57" s="7"/>
      <c r="B57" s="125">
        <v>26</v>
      </c>
      <c r="C57" s="125"/>
      <c r="D57" s="9" t="s">
        <v>77</v>
      </c>
      <c r="F57" s="10" t="s">
        <v>13</v>
      </c>
      <c r="G57" s="9" t="s">
        <v>14</v>
      </c>
      <c r="H57" s="125">
        <v>726.72</v>
      </c>
      <c r="I57" s="125"/>
      <c r="L57" s="9" t="s">
        <v>82</v>
      </c>
      <c r="P57" s="9" t="s">
        <v>14</v>
      </c>
      <c r="Q57" s="125">
        <f>ROUND(B57*H57,0)</f>
        <v>18895</v>
      </c>
      <c r="R57" s="125"/>
    </row>
    <row r="58" spans="1:18" s="9" customFormat="1">
      <c r="A58" s="7"/>
      <c r="B58" s="8"/>
      <c r="C58" s="8"/>
      <c r="F58" s="10"/>
      <c r="H58" s="8"/>
      <c r="I58" s="8"/>
      <c r="Q58" s="8"/>
      <c r="R58" s="8"/>
    </row>
    <row r="59" spans="1:18" s="4" customFormat="1" ht="51.75" customHeight="1">
      <c r="A59" s="11">
        <v>13</v>
      </c>
      <c r="B59" s="123" t="s">
        <v>132</v>
      </c>
      <c r="C59" s="123"/>
      <c r="D59" s="123"/>
      <c r="E59" s="123"/>
      <c r="F59" s="123"/>
      <c r="G59" s="123"/>
      <c r="H59" s="123"/>
      <c r="I59" s="123"/>
      <c r="J59" s="123"/>
      <c r="K59" s="123"/>
      <c r="L59" s="123"/>
      <c r="M59" s="123"/>
      <c r="N59" s="123"/>
      <c r="O59" s="123"/>
      <c r="P59" s="123"/>
    </row>
    <row r="60" spans="1:18" s="4" customFormat="1">
      <c r="A60" s="3"/>
      <c r="B60" s="137" t="s">
        <v>11</v>
      </c>
      <c r="C60" s="137"/>
    </row>
    <row r="61" spans="1:18" s="9" customFormat="1">
      <c r="A61" s="7"/>
      <c r="B61" s="169">
        <v>2.036</v>
      </c>
      <c r="C61" s="169"/>
      <c r="D61" s="9" t="s">
        <v>53</v>
      </c>
      <c r="F61" s="10" t="s">
        <v>13</v>
      </c>
      <c r="G61" s="9" t="s">
        <v>14</v>
      </c>
      <c r="H61" s="125">
        <v>4928.49</v>
      </c>
      <c r="I61" s="125"/>
      <c r="L61" s="9" t="s">
        <v>54</v>
      </c>
      <c r="P61" s="9" t="s">
        <v>14</v>
      </c>
      <c r="Q61" s="125">
        <f>ROUND(B61*H61,0)</f>
        <v>10034</v>
      </c>
      <c r="R61" s="125"/>
    </row>
    <row r="62" spans="1:18" s="9" customFormat="1">
      <c r="A62" s="7"/>
      <c r="B62" s="8"/>
      <c r="C62" s="8"/>
      <c r="F62" s="10"/>
      <c r="H62" s="8"/>
      <c r="I62" s="8"/>
      <c r="Q62" s="8"/>
      <c r="R62" s="8"/>
    </row>
    <row r="63" spans="1:18" s="4" customFormat="1" ht="30.75" customHeight="1">
      <c r="A63" s="11">
        <v>14</v>
      </c>
      <c r="B63" s="123" t="s">
        <v>133</v>
      </c>
      <c r="C63" s="123"/>
      <c r="D63" s="123"/>
      <c r="E63" s="123"/>
      <c r="F63" s="123"/>
      <c r="G63" s="123"/>
      <c r="H63" s="123"/>
      <c r="I63" s="123"/>
      <c r="J63" s="123"/>
      <c r="K63" s="123"/>
      <c r="L63" s="123"/>
      <c r="M63" s="123"/>
      <c r="N63" s="123"/>
      <c r="O63" s="123"/>
      <c r="P63" s="123"/>
    </row>
    <row r="64" spans="1:18" s="4" customFormat="1">
      <c r="A64" s="3"/>
      <c r="B64" s="137" t="s">
        <v>11</v>
      </c>
      <c r="C64" s="137"/>
    </row>
    <row r="65" spans="1:18" s="9" customFormat="1">
      <c r="A65" s="7"/>
      <c r="B65" s="169">
        <f>B61</f>
        <v>2.036</v>
      </c>
      <c r="C65" s="169"/>
      <c r="D65" s="9" t="s">
        <v>53</v>
      </c>
      <c r="F65" s="10" t="s">
        <v>13</v>
      </c>
      <c r="G65" s="9" t="s">
        <v>14</v>
      </c>
      <c r="H65" s="125">
        <v>271.04000000000002</v>
      </c>
      <c r="I65" s="125"/>
      <c r="L65" s="9" t="s">
        <v>54</v>
      </c>
      <c r="P65" s="9" t="s">
        <v>14</v>
      </c>
      <c r="Q65" s="125">
        <f>ROUND(B65*H65,0)</f>
        <v>552</v>
      </c>
      <c r="R65" s="125"/>
    </row>
    <row r="66" spans="1:18" s="9" customFormat="1">
      <c r="A66" s="7"/>
      <c r="B66" s="8"/>
      <c r="C66" s="8"/>
      <c r="F66" s="10"/>
      <c r="H66" s="8"/>
      <c r="I66" s="8"/>
      <c r="Q66" s="8"/>
      <c r="R66" s="8"/>
    </row>
    <row r="67" spans="1:18" s="4" customFormat="1" ht="47.25" customHeight="1">
      <c r="A67" s="11">
        <v>15</v>
      </c>
      <c r="B67" s="123" t="s">
        <v>146</v>
      </c>
      <c r="C67" s="123"/>
      <c r="D67" s="123"/>
      <c r="E67" s="123"/>
      <c r="F67" s="123"/>
      <c r="G67" s="123"/>
      <c r="H67" s="123"/>
      <c r="I67" s="123"/>
      <c r="J67" s="123"/>
      <c r="K67" s="123"/>
      <c r="L67" s="123"/>
      <c r="M67" s="123"/>
      <c r="N67" s="123"/>
      <c r="O67" s="123"/>
      <c r="P67" s="123"/>
    </row>
    <row r="68" spans="1:18" s="4" customFormat="1" ht="8.25" customHeight="1">
      <c r="A68" s="11"/>
      <c r="B68" s="15"/>
      <c r="C68" s="15"/>
      <c r="D68" s="15"/>
      <c r="E68" s="15"/>
      <c r="F68" s="15"/>
      <c r="G68" s="15"/>
      <c r="H68" s="15"/>
      <c r="I68" s="15"/>
      <c r="J68" s="15"/>
      <c r="K68" s="15"/>
      <c r="L68" s="15"/>
      <c r="M68" s="15"/>
      <c r="N68" s="15"/>
      <c r="O68" s="15"/>
      <c r="P68" s="15"/>
    </row>
    <row r="69" spans="1:18" s="9" customFormat="1">
      <c r="A69" s="7"/>
      <c r="B69" s="125">
        <v>24</v>
      </c>
      <c r="C69" s="125"/>
      <c r="D69" s="9" t="s">
        <v>77</v>
      </c>
      <c r="F69" s="10" t="s">
        <v>13</v>
      </c>
      <c r="G69" s="9" t="s">
        <v>14</v>
      </c>
      <c r="H69" s="125">
        <v>180.5</v>
      </c>
      <c r="I69" s="125"/>
      <c r="L69" s="9" t="s">
        <v>82</v>
      </c>
      <c r="P69" s="9" t="s">
        <v>14</v>
      </c>
      <c r="Q69" s="125">
        <f>ROUND(B69*H69,0)</f>
        <v>4332</v>
      </c>
      <c r="R69" s="125"/>
    </row>
    <row r="70" spans="1:18" s="9" customFormat="1" ht="6.75" customHeight="1">
      <c r="A70" s="7"/>
      <c r="B70" s="8"/>
      <c r="C70" s="8"/>
      <c r="F70" s="10"/>
      <c r="H70" s="8"/>
      <c r="I70" s="8"/>
      <c r="Q70" s="8"/>
      <c r="R70" s="8"/>
    </row>
    <row r="71" spans="1:18" s="4" customFormat="1" ht="45" customHeight="1">
      <c r="A71" s="11">
        <v>16</v>
      </c>
      <c r="B71" s="123" t="s">
        <v>147</v>
      </c>
      <c r="C71" s="123"/>
      <c r="D71" s="123"/>
      <c r="E71" s="123"/>
      <c r="F71" s="123"/>
      <c r="G71" s="123"/>
      <c r="H71" s="123"/>
      <c r="I71" s="123"/>
      <c r="J71" s="123"/>
      <c r="K71" s="123"/>
      <c r="L71" s="123"/>
      <c r="M71" s="123"/>
      <c r="N71" s="123"/>
      <c r="O71" s="123"/>
      <c r="P71" s="123"/>
    </row>
    <row r="72" spans="1:18" s="4" customFormat="1">
      <c r="A72" s="3"/>
      <c r="B72" s="137" t="s">
        <v>11</v>
      </c>
      <c r="C72" s="137"/>
    </row>
    <row r="73" spans="1:18" s="9" customFormat="1">
      <c r="A73" s="7"/>
      <c r="B73" s="125">
        <v>100</v>
      </c>
      <c r="C73" s="125"/>
      <c r="D73" s="9" t="s">
        <v>77</v>
      </c>
      <c r="F73" s="10" t="s">
        <v>13</v>
      </c>
      <c r="G73" s="9" t="s">
        <v>14</v>
      </c>
      <c r="H73" s="125">
        <v>2116.41</v>
      </c>
      <c r="I73" s="125"/>
      <c r="L73" s="9" t="s">
        <v>78</v>
      </c>
      <c r="P73" s="12" t="s">
        <v>14</v>
      </c>
      <c r="Q73" s="128">
        <f>ROUND(B73*H73/100,0)</f>
        <v>2116</v>
      </c>
      <c r="R73" s="128"/>
    </row>
    <row r="74" spans="1:18" s="2" customFormat="1" ht="14.25">
      <c r="A74" s="1"/>
      <c r="M74" s="142" t="s">
        <v>31</v>
      </c>
      <c r="N74" s="142"/>
      <c r="O74" s="102"/>
      <c r="P74" s="71" t="s">
        <v>14</v>
      </c>
      <c r="Q74" s="147">
        <f>ROUND(Q11+Q16+Q20+Q24+Q28+Q32+Q37+Q41+Q45+Q49+Q53+R58+Q57+Q61+Q65+Q69+Q73,0)</f>
        <v>344005</v>
      </c>
      <c r="R74" s="147"/>
    </row>
    <row r="75" spans="1:18" s="9" customFormat="1">
      <c r="A75" s="7"/>
      <c r="B75" s="8"/>
      <c r="C75" s="8"/>
      <c r="F75" s="10"/>
      <c r="H75" s="8"/>
      <c r="I75" s="8"/>
      <c r="Q75" s="8"/>
      <c r="R75" s="8"/>
    </row>
    <row r="76" spans="1:18" s="9" customFormat="1">
      <c r="A76" s="7"/>
      <c r="B76" s="8"/>
      <c r="C76" s="8"/>
      <c r="F76" s="10"/>
      <c r="H76" s="8"/>
      <c r="I76" s="8"/>
      <c r="Q76" s="8"/>
      <c r="R76" s="8"/>
    </row>
    <row r="77" spans="1:18" s="2" customFormat="1" ht="15.75">
      <c r="A77" s="5"/>
      <c r="B77" s="120" t="s">
        <v>242</v>
      </c>
      <c r="C77" s="120"/>
      <c r="D77" s="120"/>
      <c r="E77" s="120"/>
      <c r="F77" s="120"/>
      <c r="G77" s="120"/>
      <c r="H77" s="120"/>
      <c r="I77" s="6"/>
      <c r="J77" s="6"/>
      <c r="K77" s="6"/>
      <c r="L77" s="6"/>
      <c r="M77" s="6"/>
      <c r="N77" s="6"/>
      <c r="O77" s="6"/>
      <c r="P77" s="6"/>
      <c r="Q77" s="6"/>
      <c r="R77" s="6"/>
    </row>
    <row r="78" spans="1:18" s="4" customFormat="1" ht="53.25" customHeight="1">
      <c r="A78" s="11">
        <v>1</v>
      </c>
      <c r="B78" s="135" t="s">
        <v>134</v>
      </c>
      <c r="C78" s="135"/>
      <c r="D78" s="135"/>
      <c r="E78" s="135"/>
      <c r="F78" s="135"/>
      <c r="G78" s="135"/>
      <c r="H78" s="135"/>
      <c r="I78" s="135"/>
      <c r="J78" s="135"/>
      <c r="K78" s="135"/>
      <c r="L78" s="135"/>
      <c r="M78" s="135"/>
      <c r="N78" s="135"/>
      <c r="O78" s="135"/>
      <c r="P78" s="135"/>
    </row>
    <row r="79" spans="1:18" s="4" customFormat="1" ht="7.5" customHeight="1">
      <c r="A79" s="3"/>
    </row>
    <row r="80" spans="1:18" s="9" customFormat="1">
      <c r="A80" s="7"/>
      <c r="B80" s="125">
        <v>594</v>
      </c>
      <c r="C80" s="125"/>
      <c r="D80" s="9" t="s">
        <v>57</v>
      </c>
      <c r="F80" s="10" t="s">
        <v>13</v>
      </c>
      <c r="G80" s="9" t="s">
        <v>14</v>
      </c>
      <c r="H80" s="135">
        <v>3176.25</v>
      </c>
      <c r="I80" s="135"/>
      <c r="L80" s="9" t="s">
        <v>72</v>
      </c>
      <c r="P80" s="9" t="s">
        <v>14</v>
      </c>
      <c r="Q80" s="125">
        <f>ROUND(B80*H80/1000,0)</f>
        <v>1887</v>
      </c>
      <c r="R80" s="125"/>
    </row>
    <row r="81" spans="1:18" s="4" customFormat="1" ht="35.25" customHeight="1">
      <c r="A81" s="11">
        <v>2</v>
      </c>
      <c r="B81" s="123" t="s">
        <v>116</v>
      </c>
      <c r="C81" s="123"/>
      <c r="D81" s="123"/>
      <c r="E81" s="123"/>
      <c r="F81" s="123"/>
      <c r="G81" s="123"/>
      <c r="H81" s="123"/>
      <c r="I81" s="123"/>
      <c r="J81" s="123"/>
      <c r="K81" s="123"/>
      <c r="L81" s="123"/>
      <c r="M81" s="123"/>
      <c r="N81" s="123"/>
      <c r="O81" s="123"/>
      <c r="P81" s="123"/>
    </row>
    <row r="82" spans="1:18" s="4" customFormat="1" ht="6.75" customHeight="1">
      <c r="A82" s="3"/>
    </row>
    <row r="83" spans="1:18" s="9" customFormat="1">
      <c r="A83" s="7"/>
      <c r="B83" s="125">
        <v>148.47</v>
      </c>
      <c r="C83" s="125"/>
      <c r="D83" s="9" t="s">
        <v>57</v>
      </c>
      <c r="F83" s="10" t="s">
        <v>13</v>
      </c>
      <c r="G83" s="9" t="s">
        <v>14</v>
      </c>
      <c r="H83" s="125">
        <v>9416.2800000000007</v>
      </c>
      <c r="I83" s="125"/>
      <c r="L83" s="9" t="s">
        <v>58</v>
      </c>
      <c r="P83" s="9" t="s">
        <v>14</v>
      </c>
      <c r="Q83" s="125">
        <f>ROUND(B83*H83/100,0)</f>
        <v>13980</v>
      </c>
      <c r="R83" s="125"/>
    </row>
    <row r="84" spans="1:18" s="9" customFormat="1">
      <c r="A84" s="7"/>
      <c r="B84" s="35"/>
      <c r="C84" s="35"/>
      <c r="F84" s="10"/>
      <c r="H84" s="8"/>
      <c r="I84" s="8"/>
      <c r="Q84" s="8"/>
      <c r="R84" s="8"/>
    </row>
    <row r="85" spans="1:18" s="4" customFormat="1" ht="31.5" customHeight="1">
      <c r="A85" s="11">
        <v>3</v>
      </c>
      <c r="B85" s="135" t="s">
        <v>136</v>
      </c>
      <c r="C85" s="135"/>
      <c r="D85" s="135"/>
      <c r="E85" s="135"/>
      <c r="F85" s="135"/>
      <c r="G85" s="135"/>
      <c r="H85" s="135"/>
      <c r="I85" s="135"/>
      <c r="J85" s="135"/>
      <c r="K85" s="135"/>
      <c r="L85" s="135"/>
      <c r="M85" s="135"/>
      <c r="N85" s="135"/>
      <c r="O85" s="135"/>
      <c r="P85" s="135"/>
    </row>
    <row r="86" spans="1:18" s="4" customFormat="1" ht="7.5" customHeight="1">
      <c r="A86" s="3"/>
    </row>
    <row r="87" spans="1:18" s="9" customFormat="1">
      <c r="A87" s="7"/>
      <c r="B87" s="125">
        <v>1488</v>
      </c>
      <c r="C87" s="125"/>
      <c r="D87" s="9" t="s">
        <v>77</v>
      </c>
      <c r="F87" s="10" t="s">
        <v>13</v>
      </c>
      <c r="G87" s="9" t="s">
        <v>14</v>
      </c>
      <c r="H87" s="125">
        <v>3127.41</v>
      </c>
      <c r="I87" s="125"/>
      <c r="L87" s="9" t="s">
        <v>78</v>
      </c>
      <c r="P87" s="9" t="s">
        <v>14</v>
      </c>
      <c r="Q87" s="125">
        <f>ROUND(B87*H87/100,0)</f>
        <v>46536</v>
      </c>
      <c r="R87" s="125"/>
    </row>
    <row r="88" spans="1:18" s="9" customFormat="1">
      <c r="A88" s="7"/>
      <c r="B88" s="35"/>
      <c r="C88" s="35"/>
      <c r="F88" s="10"/>
      <c r="H88" s="8"/>
      <c r="I88" s="8"/>
      <c r="Q88" s="8"/>
      <c r="R88" s="8"/>
    </row>
    <row r="89" spans="1:18" s="4" customFormat="1" ht="42" customHeight="1">
      <c r="A89" s="11">
        <v>4</v>
      </c>
      <c r="B89" s="135" t="s">
        <v>73</v>
      </c>
      <c r="C89" s="135"/>
      <c r="D89" s="135"/>
      <c r="E89" s="135"/>
      <c r="F89" s="135"/>
      <c r="G89" s="135"/>
      <c r="H89" s="135"/>
      <c r="I89" s="135"/>
      <c r="J89" s="135"/>
      <c r="K89" s="135"/>
      <c r="L89" s="135"/>
      <c r="M89" s="135"/>
      <c r="N89" s="135"/>
      <c r="O89" s="135"/>
      <c r="P89" s="135"/>
    </row>
    <row r="90" spans="1:18" s="4" customFormat="1">
      <c r="A90" s="3"/>
      <c r="B90" s="136" t="s">
        <v>83</v>
      </c>
      <c r="C90" s="136"/>
    </row>
    <row r="91" spans="1:18" s="4" customFormat="1" ht="7.5" customHeight="1">
      <c r="A91" s="3"/>
      <c r="B91" s="137" t="s">
        <v>11</v>
      </c>
      <c r="C91" s="137"/>
    </row>
    <row r="92" spans="1:18" s="9" customFormat="1">
      <c r="A92" s="7"/>
      <c r="B92" s="125">
        <v>743</v>
      </c>
      <c r="C92" s="125"/>
      <c r="D92" s="9" t="s">
        <v>57</v>
      </c>
      <c r="F92" s="10" t="s">
        <v>13</v>
      </c>
      <c r="G92" s="9" t="s">
        <v>14</v>
      </c>
      <c r="H92" s="125">
        <v>12595</v>
      </c>
      <c r="I92" s="125"/>
      <c r="L92" s="9" t="s">
        <v>58</v>
      </c>
      <c r="P92" s="9" t="s">
        <v>14</v>
      </c>
      <c r="Q92" s="125">
        <f>ROUND(B92*H92/100,0)</f>
        <v>93581</v>
      </c>
      <c r="R92" s="125"/>
    </row>
    <row r="93" spans="1:18" s="9" customFormat="1">
      <c r="A93" s="7"/>
      <c r="B93" s="35"/>
      <c r="C93" s="35"/>
      <c r="F93" s="10"/>
      <c r="H93" s="8"/>
      <c r="I93" s="8"/>
      <c r="Q93" s="8"/>
      <c r="R93" s="8"/>
    </row>
    <row r="94" spans="1:18" s="4" customFormat="1" ht="34.5" customHeight="1">
      <c r="A94" s="11">
        <v>5</v>
      </c>
      <c r="B94" s="135" t="s">
        <v>173</v>
      </c>
      <c r="C94" s="135"/>
      <c r="D94" s="135"/>
      <c r="E94" s="135"/>
      <c r="F94" s="135"/>
      <c r="G94" s="135"/>
      <c r="H94" s="135"/>
      <c r="I94" s="135"/>
      <c r="J94" s="135"/>
      <c r="K94" s="135"/>
      <c r="L94" s="135"/>
      <c r="M94" s="135"/>
      <c r="N94" s="135"/>
      <c r="O94" s="135"/>
      <c r="P94" s="135"/>
    </row>
    <row r="95" spans="1:18" s="4" customFormat="1" ht="5.25" customHeight="1">
      <c r="A95" s="3"/>
    </row>
    <row r="96" spans="1:18" s="9" customFormat="1">
      <c r="A96" s="7"/>
      <c r="B96" s="125">
        <v>313</v>
      </c>
      <c r="C96" s="125"/>
      <c r="D96" s="9" t="s">
        <v>57</v>
      </c>
      <c r="F96" s="10" t="s">
        <v>13</v>
      </c>
      <c r="G96" s="9" t="s">
        <v>14</v>
      </c>
      <c r="H96" s="125">
        <v>12346.65</v>
      </c>
      <c r="I96" s="125"/>
      <c r="L96" s="9" t="s">
        <v>58</v>
      </c>
      <c r="P96" s="9" t="s">
        <v>14</v>
      </c>
      <c r="Q96" s="125">
        <f>ROUND(B96*H96/100,0)</f>
        <v>38645</v>
      </c>
      <c r="R96" s="125"/>
    </row>
    <row r="97" spans="1:18" s="9" customFormat="1">
      <c r="A97" s="7"/>
      <c r="B97" s="35"/>
      <c r="C97" s="35"/>
      <c r="F97" s="10"/>
      <c r="H97" s="8"/>
      <c r="I97" s="8"/>
      <c r="Q97" s="8"/>
      <c r="R97" s="8"/>
    </row>
    <row r="98" spans="1:18" s="4" customFormat="1" ht="15" customHeight="1">
      <c r="A98" s="11">
        <v>6</v>
      </c>
      <c r="B98" s="123" t="s">
        <v>140</v>
      </c>
      <c r="C98" s="123"/>
      <c r="D98" s="123"/>
      <c r="E98" s="123"/>
      <c r="F98" s="123"/>
      <c r="G98" s="123"/>
      <c r="H98" s="123"/>
      <c r="I98" s="123"/>
      <c r="J98" s="123"/>
      <c r="K98" s="123"/>
      <c r="L98" s="123"/>
      <c r="M98" s="123"/>
      <c r="N98" s="123"/>
      <c r="O98" s="123"/>
      <c r="P98" s="123"/>
    </row>
    <row r="99" spans="1:18" s="4" customFormat="1">
      <c r="A99" s="3"/>
      <c r="B99" s="137" t="s">
        <v>11</v>
      </c>
      <c r="C99" s="137"/>
    </row>
    <row r="100" spans="1:18" s="9" customFormat="1">
      <c r="A100" s="7"/>
      <c r="B100" s="125">
        <v>1578</v>
      </c>
      <c r="C100" s="125"/>
      <c r="D100" s="9" t="s">
        <v>77</v>
      </c>
      <c r="F100" s="10" t="s">
        <v>13</v>
      </c>
      <c r="G100" s="9" t="s">
        <v>14</v>
      </c>
      <c r="H100" s="125">
        <v>660</v>
      </c>
      <c r="I100" s="125"/>
      <c r="L100" s="9" t="s">
        <v>78</v>
      </c>
      <c r="P100" s="9" t="s">
        <v>14</v>
      </c>
      <c r="Q100" s="125">
        <f>ROUND(B100*H100/100,0)</f>
        <v>10415</v>
      </c>
      <c r="R100" s="125"/>
    </row>
    <row r="101" spans="1:18" s="9" customFormat="1">
      <c r="A101" s="7"/>
      <c r="B101" s="8"/>
      <c r="C101" s="8"/>
      <c r="F101" s="10"/>
      <c r="H101" s="8"/>
      <c r="I101" s="8"/>
      <c r="Q101" s="8"/>
      <c r="R101" s="8"/>
    </row>
    <row r="102" spans="1:18" s="4" customFormat="1" ht="15" customHeight="1">
      <c r="A102" s="11">
        <v>7</v>
      </c>
      <c r="B102" s="135" t="s">
        <v>141</v>
      </c>
      <c r="C102" s="135"/>
      <c r="D102" s="135"/>
      <c r="E102" s="135"/>
      <c r="F102" s="135"/>
      <c r="G102" s="135"/>
      <c r="H102" s="135"/>
      <c r="I102" s="135"/>
      <c r="J102" s="135"/>
      <c r="K102" s="135"/>
      <c r="L102" s="135"/>
      <c r="M102" s="135"/>
      <c r="N102" s="135"/>
      <c r="O102" s="135"/>
      <c r="P102" s="135"/>
    </row>
    <row r="103" spans="1:18" s="4" customFormat="1">
      <c r="A103" s="3"/>
      <c r="B103" s="137" t="s">
        <v>11</v>
      </c>
      <c r="C103" s="137"/>
    </row>
    <row r="104" spans="1:18" s="9" customFormat="1">
      <c r="A104" s="7"/>
      <c r="B104" s="125">
        <f>B100</f>
        <v>1578</v>
      </c>
      <c r="C104" s="125"/>
      <c r="D104" s="9" t="s">
        <v>77</v>
      </c>
      <c r="F104" s="10" t="s">
        <v>13</v>
      </c>
      <c r="G104" s="9" t="s">
        <v>14</v>
      </c>
      <c r="H104" s="125">
        <v>2241.8000000000002</v>
      </c>
      <c r="I104" s="125"/>
      <c r="L104" s="9" t="s">
        <v>78</v>
      </c>
      <c r="P104" s="9" t="s">
        <v>14</v>
      </c>
      <c r="Q104" s="125">
        <f>ROUND(B104*H104/100,0)</f>
        <v>35376</v>
      </c>
      <c r="R104" s="125"/>
    </row>
    <row r="105" spans="1:18" s="9" customFormat="1">
      <c r="A105" s="7"/>
      <c r="B105" s="8"/>
      <c r="C105" s="8"/>
      <c r="F105" s="10"/>
      <c r="H105" s="8"/>
      <c r="I105" s="8"/>
      <c r="Q105" s="8"/>
      <c r="R105" s="8"/>
    </row>
    <row r="106" spans="1:18" s="4" customFormat="1" ht="15" customHeight="1">
      <c r="A106" s="11">
        <v>8</v>
      </c>
      <c r="B106" s="135" t="s">
        <v>174</v>
      </c>
      <c r="C106" s="135"/>
      <c r="D106" s="135"/>
      <c r="E106" s="135"/>
      <c r="F106" s="135"/>
      <c r="G106" s="135"/>
      <c r="H106" s="135"/>
      <c r="I106" s="135"/>
      <c r="J106" s="135"/>
      <c r="K106" s="135"/>
      <c r="L106" s="135"/>
      <c r="M106" s="135"/>
      <c r="N106" s="135"/>
      <c r="O106" s="135"/>
      <c r="P106" s="135"/>
    </row>
    <row r="107" spans="1:18" s="4" customFormat="1">
      <c r="A107" s="3"/>
      <c r="B107" s="137" t="s">
        <v>11</v>
      </c>
      <c r="C107" s="137"/>
    </row>
    <row r="108" spans="1:18" s="9" customFormat="1">
      <c r="A108" s="7"/>
      <c r="B108" s="125">
        <v>2408</v>
      </c>
      <c r="C108" s="125"/>
      <c r="D108" s="9" t="s">
        <v>77</v>
      </c>
      <c r="F108" s="10" t="s">
        <v>13</v>
      </c>
      <c r="G108" s="9" t="s">
        <v>14</v>
      </c>
      <c r="H108" s="125">
        <v>2197.52</v>
      </c>
      <c r="I108" s="125"/>
      <c r="L108" s="9" t="s">
        <v>78</v>
      </c>
      <c r="P108" s="9" t="s">
        <v>14</v>
      </c>
      <c r="Q108" s="125">
        <f>ROUND(B108*H108/100,0)</f>
        <v>52916</v>
      </c>
      <c r="R108" s="125"/>
    </row>
    <row r="109" spans="1:18" s="9" customFormat="1">
      <c r="A109" s="7"/>
      <c r="B109" s="8"/>
      <c r="C109" s="8"/>
      <c r="F109" s="10"/>
      <c r="H109" s="8"/>
      <c r="I109" s="8"/>
      <c r="Q109" s="8"/>
      <c r="R109" s="8"/>
    </row>
    <row r="110" spans="1:18" s="4" customFormat="1" ht="110.25" customHeight="1">
      <c r="A110" s="11">
        <v>9</v>
      </c>
      <c r="B110" s="123" t="s">
        <v>117</v>
      </c>
      <c r="C110" s="123"/>
      <c r="D110" s="123"/>
      <c r="E110" s="123"/>
      <c r="F110" s="123"/>
      <c r="G110" s="123"/>
      <c r="H110" s="123"/>
      <c r="I110" s="123"/>
      <c r="J110" s="123"/>
      <c r="K110" s="123"/>
      <c r="L110" s="123"/>
      <c r="M110" s="123"/>
      <c r="N110" s="123"/>
      <c r="O110" s="123"/>
      <c r="P110" s="123"/>
    </row>
    <row r="111" spans="1:18" s="4" customFormat="1">
      <c r="A111" s="3"/>
    </row>
    <row r="112" spans="1:18" s="9" customFormat="1">
      <c r="A112" s="7"/>
      <c r="B112" s="146">
        <v>54.25</v>
      </c>
      <c r="C112" s="146"/>
      <c r="D112" s="9" t="s">
        <v>57</v>
      </c>
      <c r="F112" s="10" t="s">
        <v>13</v>
      </c>
      <c r="G112" s="9" t="s">
        <v>14</v>
      </c>
      <c r="H112" s="125">
        <v>337</v>
      </c>
      <c r="I112" s="125"/>
      <c r="L112" s="9" t="s">
        <v>79</v>
      </c>
      <c r="P112" s="9" t="s">
        <v>14</v>
      </c>
      <c r="Q112" s="125">
        <f>ROUND(B112*H112,0)</f>
        <v>18282</v>
      </c>
      <c r="R112" s="125"/>
    </row>
    <row r="113" spans="1:18" s="9" customFormat="1">
      <c r="A113" s="7"/>
      <c r="B113" s="35"/>
      <c r="C113" s="35"/>
      <c r="F113" s="10"/>
      <c r="H113" s="8"/>
      <c r="I113" s="8"/>
      <c r="Q113" s="8"/>
      <c r="R113" s="8"/>
    </row>
    <row r="114" spans="1:18" s="4" customFormat="1" ht="45" customHeight="1">
      <c r="A114" s="11">
        <v>10</v>
      </c>
      <c r="B114" s="123" t="s">
        <v>118</v>
      </c>
      <c r="C114" s="123"/>
      <c r="D114" s="123"/>
      <c r="E114" s="123"/>
      <c r="F114" s="123"/>
      <c r="G114" s="123"/>
      <c r="H114" s="123"/>
      <c r="I114" s="123"/>
      <c r="J114" s="123"/>
      <c r="K114" s="123"/>
      <c r="L114" s="123"/>
      <c r="M114" s="123"/>
      <c r="N114" s="123"/>
      <c r="O114" s="123"/>
      <c r="P114" s="123"/>
      <c r="Q114" s="123"/>
    </row>
    <row r="115" spans="1:18" s="4" customFormat="1">
      <c r="A115" s="3"/>
      <c r="B115" s="137" t="s">
        <v>11</v>
      </c>
      <c r="C115" s="137"/>
    </row>
    <row r="116" spans="1:18" s="9" customFormat="1">
      <c r="A116" s="7"/>
      <c r="B116" s="125">
        <v>2.1800000000000002</v>
      </c>
      <c r="C116" s="125"/>
      <c r="D116" s="9" t="s">
        <v>53</v>
      </c>
      <c r="F116" s="10" t="s">
        <v>13</v>
      </c>
      <c r="G116" s="9" t="s">
        <v>14</v>
      </c>
      <c r="H116" s="125">
        <v>5001.7</v>
      </c>
      <c r="I116" s="125"/>
      <c r="L116" s="9" t="s">
        <v>54</v>
      </c>
      <c r="P116" s="9" t="s">
        <v>14</v>
      </c>
      <c r="Q116" s="125">
        <f>ROUND(B116*H116,0)</f>
        <v>10904</v>
      </c>
      <c r="R116" s="125"/>
    </row>
    <row r="117" spans="1:18" s="9" customFormat="1">
      <c r="A117" s="7"/>
      <c r="B117" s="35"/>
      <c r="C117" s="35"/>
      <c r="F117" s="10"/>
      <c r="H117" s="8"/>
      <c r="I117" s="8"/>
      <c r="Q117" s="8"/>
      <c r="R117" s="8"/>
    </row>
    <row r="118" spans="1:18" s="4" customFormat="1" ht="48" customHeight="1">
      <c r="A118" s="11">
        <v>11</v>
      </c>
      <c r="B118" s="123" t="s">
        <v>143</v>
      </c>
      <c r="C118" s="123"/>
      <c r="D118" s="123"/>
      <c r="E118" s="123"/>
      <c r="F118" s="123"/>
      <c r="G118" s="123"/>
      <c r="H118" s="123"/>
      <c r="I118" s="123"/>
      <c r="J118" s="123"/>
      <c r="K118" s="123"/>
      <c r="L118" s="123"/>
      <c r="M118" s="123"/>
      <c r="N118" s="123"/>
      <c r="O118" s="123"/>
      <c r="P118" s="123"/>
    </row>
    <row r="119" spans="1:18" s="4" customFormat="1">
      <c r="A119" s="3"/>
      <c r="B119" s="137" t="s">
        <v>11</v>
      </c>
      <c r="C119" s="137"/>
    </row>
    <row r="120" spans="1:18" s="9" customFormat="1">
      <c r="A120" s="7"/>
      <c r="B120" s="125">
        <v>72</v>
      </c>
      <c r="C120" s="125"/>
      <c r="D120" s="9" t="s">
        <v>77</v>
      </c>
      <c r="F120" s="10" t="s">
        <v>13</v>
      </c>
      <c r="G120" s="9" t="s">
        <v>14</v>
      </c>
      <c r="H120" s="125">
        <v>726.72</v>
      </c>
      <c r="I120" s="125"/>
      <c r="L120" s="9" t="s">
        <v>82</v>
      </c>
      <c r="P120" s="9" t="s">
        <v>14</v>
      </c>
      <c r="Q120" s="125">
        <f>ROUND(B120*H120,0)</f>
        <v>52324</v>
      </c>
      <c r="R120" s="125"/>
    </row>
    <row r="121" spans="1:18" s="9" customFormat="1">
      <c r="A121" s="7"/>
      <c r="B121" s="35"/>
      <c r="C121" s="35"/>
      <c r="F121" s="10"/>
      <c r="H121" s="8"/>
      <c r="I121" s="8"/>
      <c r="Q121" s="8"/>
      <c r="R121" s="8"/>
    </row>
    <row r="122" spans="1:18" s="4" customFormat="1" ht="15" customHeight="1">
      <c r="A122" s="11">
        <v>12</v>
      </c>
      <c r="B122" s="135" t="s">
        <v>254</v>
      </c>
      <c r="C122" s="135"/>
      <c r="D122" s="135"/>
      <c r="E122" s="135"/>
      <c r="F122" s="135"/>
      <c r="G122" s="135"/>
      <c r="H122" s="135"/>
      <c r="I122" s="135"/>
      <c r="J122" s="135"/>
      <c r="K122" s="135"/>
      <c r="L122" s="135"/>
      <c r="M122" s="135"/>
      <c r="N122" s="135"/>
      <c r="O122" s="135"/>
      <c r="P122" s="135"/>
    </row>
    <row r="123" spans="1:18" s="4" customFormat="1">
      <c r="A123" s="3"/>
      <c r="B123" s="137" t="s">
        <v>11</v>
      </c>
      <c r="C123" s="137"/>
    </row>
    <row r="124" spans="1:18" s="9" customFormat="1">
      <c r="A124" s="7"/>
      <c r="B124" s="125">
        <v>2408</v>
      </c>
      <c r="C124" s="125"/>
      <c r="D124" s="9" t="s">
        <v>77</v>
      </c>
      <c r="F124" s="10" t="s">
        <v>13</v>
      </c>
      <c r="G124" s="9" t="s">
        <v>14</v>
      </c>
      <c r="H124" s="125">
        <v>425.84</v>
      </c>
      <c r="I124" s="125"/>
      <c r="L124" s="9" t="s">
        <v>78</v>
      </c>
      <c r="P124" s="9" t="s">
        <v>14</v>
      </c>
      <c r="Q124" s="125">
        <f>ROUND(B124*H124/100,0)</f>
        <v>10254</v>
      </c>
      <c r="R124" s="125"/>
    </row>
    <row r="125" spans="1:18" s="9" customFormat="1">
      <c r="A125" s="7"/>
      <c r="B125" s="8"/>
      <c r="C125" s="8"/>
      <c r="F125" s="10"/>
      <c r="H125" s="8"/>
      <c r="I125" s="8"/>
      <c r="Q125" s="8"/>
      <c r="R125" s="8"/>
    </row>
    <row r="126" spans="1:18" s="4" customFormat="1" ht="15" customHeight="1">
      <c r="A126" s="11">
        <v>13</v>
      </c>
      <c r="B126" s="135" t="s">
        <v>175</v>
      </c>
      <c r="C126" s="135"/>
      <c r="D126" s="135"/>
      <c r="E126" s="135"/>
      <c r="F126" s="135"/>
      <c r="G126" s="135"/>
      <c r="H126" s="135"/>
      <c r="I126" s="135"/>
      <c r="J126" s="135"/>
      <c r="K126" s="135"/>
      <c r="L126" s="135"/>
      <c r="M126" s="135"/>
      <c r="N126" s="135"/>
      <c r="O126" s="135"/>
      <c r="P126" s="135"/>
    </row>
    <row r="127" spans="1:18" s="4" customFormat="1">
      <c r="A127" s="3"/>
      <c r="B127" s="137" t="s">
        <v>11</v>
      </c>
      <c r="C127" s="137"/>
    </row>
    <row r="128" spans="1:18" s="9" customFormat="1">
      <c r="A128" s="7"/>
      <c r="B128" s="125">
        <f>B124</f>
        <v>2408</v>
      </c>
      <c r="C128" s="125"/>
      <c r="D128" s="9" t="s">
        <v>77</v>
      </c>
      <c r="F128" s="10" t="s">
        <v>13</v>
      </c>
      <c r="G128" s="9" t="s">
        <v>14</v>
      </c>
      <c r="H128" s="125">
        <v>859.9</v>
      </c>
      <c r="I128" s="125"/>
      <c r="L128" s="9" t="s">
        <v>78</v>
      </c>
      <c r="P128" s="9" t="s">
        <v>14</v>
      </c>
      <c r="Q128" s="125">
        <f>ROUND(B128*H128/100,0)</f>
        <v>20706</v>
      </c>
      <c r="R128" s="125"/>
    </row>
    <row r="129" spans="1:20" s="9" customFormat="1">
      <c r="A129" s="7"/>
      <c r="B129" s="35"/>
      <c r="C129" s="35"/>
      <c r="F129" s="10"/>
      <c r="H129" s="8"/>
      <c r="I129" s="8"/>
      <c r="Q129" s="8"/>
      <c r="R129" s="8"/>
    </row>
    <row r="130" spans="1:20" s="4" customFormat="1" ht="47.25" customHeight="1">
      <c r="A130" s="11">
        <v>14</v>
      </c>
      <c r="B130" s="123" t="s">
        <v>147</v>
      </c>
      <c r="C130" s="123"/>
      <c r="D130" s="123"/>
      <c r="E130" s="123"/>
      <c r="F130" s="123"/>
      <c r="G130" s="123"/>
      <c r="H130" s="123"/>
      <c r="I130" s="123"/>
      <c r="J130" s="123"/>
      <c r="K130" s="123"/>
      <c r="L130" s="123"/>
      <c r="M130" s="123"/>
      <c r="N130" s="123"/>
      <c r="O130" s="123"/>
      <c r="P130" s="123"/>
    </row>
    <row r="131" spans="1:20" s="4" customFormat="1">
      <c r="A131" s="3"/>
      <c r="B131" s="137" t="s">
        <v>11</v>
      </c>
      <c r="C131" s="137"/>
    </row>
    <row r="132" spans="1:20" s="9" customFormat="1">
      <c r="A132" s="7"/>
      <c r="B132" s="125">
        <v>144</v>
      </c>
      <c r="C132" s="125"/>
      <c r="D132" s="9" t="s">
        <v>77</v>
      </c>
      <c r="F132" s="10" t="s">
        <v>13</v>
      </c>
      <c r="G132" s="9" t="s">
        <v>14</v>
      </c>
      <c r="H132" s="125">
        <v>2116.41</v>
      </c>
      <c r="I132" s="125"/>
      <c r="L132" s="9" t="s">
        <v>78</v>
      </c>
      <c r="P132" s="12" t="s">
        <v>14</v>
      </c>
      <c r="Q132" s="128">
        <f>ROUND(B132*H132/100,0)</f>
        <v>3048</v>
      </c>
      <c r="R132" s="128"/>
    </row>
    <row r="133" spans="1:20" s="9" customFormat="1">
      <c r="A133" s="7"/>
      <c r="B133" s="35"/>
      <c r="C133" s="35"/>
      <c r="F133" s="10"/>
      <c r="H133" s="8"/>
      <c r="I133" s="8"/>
      <c r="Q133" s="8"/>
      <c r="R133" s="8"/>
    </row>
    <row r="134" spans="1:20" s="2" customFormat="1" ht="14.25">
      <c r="A134" s="1"/>
      <c r="M134" s="142" t="s">
        <v>31</v>
      </c>
      <c r="N134" s="142"/>
      <c r="O134" s="102"/>
      <c r="P134" s="71" t="s">
        <v>14</v>
      </c>
      <c r="Q134" s="165">
        <f>Q80+Q83+Q87+Q92+Q96+Q100+Q104+Q108+Q112+Q116+Q120+Q124+Q128+Q132</f>
        <v>408854</v>
      </c>
      <c r="R134" s="165"/>
    </row>
    <row r="135" spans="1:20" s="9" customFormat="1">
      <c r="A135" s="7"/>
      <c r="B135" s="8"/>
      <c r="C135" s="8"/>
      <c r="F135" s="10"/>
      <c r="H135" s="8"/>
      <c r="I135" s="8"/>
      <c r="Q135" s="8"/>
      <c r="R135" s="8"/>
    </row>
    <row r="136" spans="1:20" s="9" customFormat="1">
      <c r="A136" s="7"/>
      <c r="B136" s="8"/>
      <c r="C136" s="8"/>
      <c r="F136" s="10"/>
      <c r="H136" s="8"/>
      <c r="I136" s="8"/>
      <c r="Q136" s="8"/>
      <c r="R136" s="8"/>
    </row>
    <row r="137" spans="1:20" s="2" customFormat="1" ht="15.75">
      <c r="A137" s="5"/>
      <c r="B137" s="120" t="s">
        <v>243</v>
      </c>
      <c r="C137" s="134"/>
      <c r="D137" s="134"/>
      <c r="E137" s="134"/>
      <c r="F137" s="134"/>
      <c r="G137" s="134"/>
      <c r="H137" s="134"/>
      <c r="I137" s="134"/>
      <c r="J137" s="56"/>
      <c r="K137" s="6"/>
      <c r="L137" s="6"/>
      <c r="M137" s="6"/>
      <c r="N137" s="6"/>
      <c r="O137" s="6"/>
      <c r="P137" s="6"/>
      <c r="Q137" s="6"/>
      <c r="R137" s="57"/>
      <c r="S137" s="6"/>
      <c r="T137" s="6"/>
    </row>
    <row r="138" spans="1:20" s="2" customFormat="1" ht="12.75">
      <c r="A138" s="1"/>
    </row>
    <row r="139" spans="1:20" s="2" customFormat="1" ht="12.75">
      <c r="A139" s="1"/>
    </row>
    <row r="140" spans="1:20" s="4" customFormat="1" ht="21.75" customHeight="1">
      <c r="A140" s="11">
        <v>1</v>
      </c>
      <c r="B140" s="135" t="s">
        <v>155</v>
      </c>
      <c r="C140" s="135"/>
      <c r="D140" s="135"/>
      <c r="E140" s="135"/>
      <c r="F140" s="135"/>
      <c r="G140" s="135"/>
      <c r="H140" s="135"/>
      <c r="I140" s="135"/>
      <c r="J140" s="135"/>
      <c r="K140" s="135"/>
      <c r="L140" s="135"/>
      <c r="M140" s="135"/>
      <c r="N140" s="135"/>
      <c r="O140" s="135"/>
      <c r="P140" s="135"/>
      <c r="Q140" s="135"/>
    </row>
    <row r="141" spans="1:20" s="2" customFormat="1" ht="12.75">
      <c r="A141" s="1"/>
    </row>
    <row r="142" spans="1:20" s="9" customFormat="1">
      <c r="A142" s="7"/>
      <c r="B142" s="146">
        <v>1000</v>
      </c>
      <c r="C142" s="146"/>
      <c r="D142" s="9" t="s">
        <v>57</v>
      </c>
      <c r="F142" s="10" t="s">
        <v>13</v>
      </c>
      <c r="G142" s="9" t="s">
        <v>14</v>
      </c>
      <c r="H142" s="125">
        <v>2117.5</v>
      </c>
      <c r="I142" s="125"/>
      <c r="L142" s="9" t="s">
        <v>72</v>
      </c>
      <c r="P142" s="9" t="s">
        <v>14</v>
      </c>
      <c r="Q142" s="125">
        <f>ROUND(B142*H142/1000,0)</f>
        <v>2118</v>
      </c>
      <c r="R142" s="125"/>
    </row>
    <row r="143" spans="1:20" s="2" customFormat="1" ht="12.75">
      <c r="A143" s="1"/>
    </row>
    <row r="144" spans="1:20" s="4" customFormat="1" ht="33.75" customHeight="1">
      <c r="A144" s="11">
        <v>2</v>
      </c>
      <c r="B144" s="135" t="s">
        <v>156</v>
      </c>
      <c r="C144" s="135"/>
      <c r="D144" s="135"/>
      <c r="E144" s="135"/>
      <c r="F144" s="135"/>
      <c r="G144" s="135"/>
      <c r="H144" s="135"/>
      <c r="I144" s="135"/>
      <c r="J144" s="135"/>
      <c r="K144" s="135"/>
      <c r="L144" s="135"/>
      <c r="M144" s="135"/>
      <c r="N144" s="135"/>
      <c r="O144" s="135"/>
      <c r="P144" s="135"/>
      <c r="Q144" s="135"/>
    </row>
    <row r="145" spans="1:18" s="2" customFormat="1" ht="12.75">
      <c r="A145" s="1"/>
    </row>
    <row r="146" spans="1:18" s="9" customFormat="1">
      <c r="A146" s="7"/>
      <c r="B146" s="146">
        <f>B142</f>
        <v>1000</v>
      </c>
      <c r="C146" s="146"/>
      <c r="D146" s="9" t="s">
        <v>57</v>
      </c>
      <c r="F146" s="10" t="s">
        <v>13</v>
      </c>
      <c r="G146" s="9" t="s">
        <v>14</v>
      </c>
      <c r="H146" s="125">
        <v>354</v>
      </c>
      <c r="I146" s="125"/>
      <c r="L146" s="9" t="s">
        <v>72</v>
      </c>
      <c r="P146" s="9" t="s">
        <v>14</v>
      </c>
      <c r="Q146" s="125">
        <f>ROUND(B146*H146/1000,0)</f>
        <v>354</v>
      </c>
      <c r="R146" s="125"/>
    </row>
    <row r="147" spans="1:18" s="2" customFormat="1" ht="12.75">
      <c r="A147" s="1"/>
    </row>
    <row r="148" spans="1:18" s="4" customFormat="1" ht="28.5" customHeight="1">
      <c r="A148" s="11">
        <v>3</v>
      </c>
      <c r="B148" s="135" t="s">
        <v>179</v>
      </c>
      <c r="C148" s="135"/>
      <c r="D148" s="135"/>
      <c r="E148" s="135"/>
      <c r="F148" s="135"/>
      <c r="G148" s="135"/>
      <c r="H148" s="135"/>
      <c r="I148" s="135"/>
      <c r="J148" s="135"/>
      <c r="K148" s="135"/>
      <c r="L148" s="135"/>
      <c r="M148" s="135"/>
      <c r="N148" s="135"/>
      <c r="O148" s="135"/>
      <c r="P148" s="135"/>
      <c r="Q148" s="135"/>
    </row>
    <row r="149" spans="1:18" s="2" customFormat="1" ht="12.75">
      <c r="A149" s="1"/>
    </row>
    <row r="150" spans="1:18" s="9" customFormat="1">
      <c r="A150" s="7"/>
      <c r="B150" s="146">
        <f>B146</f>
        <v>1000</v>
      </c>
      <c r="C150" s="146"/>
      <c r="D150" s="9" t="s">
        <v>57</v>
      </c>
      <c r="F150" s="10" t="s">
        <v>13</v>
      </c>
      <c r="G150" s="9" t="s">
        <v>14</v>
      </c>
      <c r="H150" s="125">
        <v>5039</v>
      </c>
      <c r="I150" s="125"/>
      <c r="L150" s="9" t="s">
        <v>59</v>
      </c>
      <c r="P150" s="9" t="s">
        <v>14</v>
      </c>
      <c r="Q150" s="125">
        <f>ROUND(B150*H150/1000,0)</f>
        <v>5039</v>
      </c>
      <c r="R150" s="125"/>
    </row>
    <row r="151" spans="1:18" s="2" customFormat="1" ht="12.75">
      <c r="A151" s="1"/>
    </row>
    <row r="152" spans="1:18" s="4" customFormat="1" ht="30.75" customHeight="1">
      <c r="A152" s="11">
        <v>4</v>
      </c>
      <c r="B152" s="123" t="s">
        <v>116</v>
      </c>
      <c r="C152" s="123"/>
      <c r="D152" s="123"/>
      <c r="E152" s="123"/>
      <c r="F152" s="123"/>
      <c r="G152" s="123"/>
      <c r="H152" s="123"/>
      <c r="I152" s="123"/>
      <c r="J152" s="123"/>
      <c r="K152" s="123"/>
      <c r="L152" s="123"/>
      <c r="M152" s="123"/>
      <c r="N152" s="123"/>
      <c r="O152" s="123"/>
      <c r="P152" s="123"/>
      <c r="Q152" s="123"/>
    </row>
    <row r="153" spans="1:18" s="2" customFormat="1" ht="12.75">
      <c r="A153" s="1"/>
    </row>
    <row r="154" spans="1:18" s="9" customFormat="1">
      <c r="A154" s="7"/>
      <c r="B154" s="146">
        <v>330</v>
      </c>
      <c r="C154" s="146"/>
      <c r="D154" s="9" t="s">
        <v>57</v>
      </c>
      <c r="F154" s="10" t="s">
        <v>13</v>
      </c>
      <c r="G154" s="9" t="s">
        <v>14</v>
      </c>
      <c r="H154" s="125">
        <v>9416.2800000000007</v>
      </c>
      <c r="I154" s="125"/>
      <c r="L154" s="9" t="s">
        <v>58</v>
      </c>
      <c r="P154" s="9" t="s">
        <v>14</v>
      </c>
      <c r="Q154" s="125">
        <f>ROUND(B154*H154/100,0)</f>
        <v>31074</v>
      </c>
      <c r="R154" s="125"/>
    </row>
    <row r="155" spans="1:18" s="2" customFormat="1" ht="12.75">
      <c r="A155" s="1"/>
    </row>
    <row r="156" spans="1:18" s="4" customFormat="1" ht="30" customHeight="1">
      <c r="A156" s="11">
        <v>5</v>
      </c>
      <c r="B156" s="123" t="s">
        <v>164</v>
      </c>
      <c r="C156" s="123"/>
      <c r="D156" s="123"/>
      <c r="E156" s="123"/>
      <c r="F156" s="123"/>
      <c r="G156" s="123"/>
      <c r="H156" s="123"/>
      <c r="I156" s="123"/>
      <c r="J156" s="123"/>
      <c r="K156" s="123"/>
      <c r="L156" s="123"/>
      <c r="M156" s="123"/>
      <c r="N156" s="123"/>
      <c r="O156" s="123"/>
      <c r="P156" s="123"/>
      <c r="Q156" s="123"/>
    </row>
    <row r="157" spans="1:18" s="2" customFormat="1" ht="12.75">
      <c r="A157" s="1"/>
    </row>
    <row r="158" spans="1:18" s="9" customFormat="1">
      <c r="A158" s="7"/>
      <c r="B158" s="146">
        <v>68</v>
      </c>
      <c r="C158" s="146"/>
      <c r="D158" s="9" t="s">
        <v>57</v>
      </c>
      <c r="F158" s="10" t="s">
        <v>13</v>
      </c>
      <c r="G158" s="9" t="s">
        <v>14</v>
      </c>
      <c r="H158" s="125">
        <v>3127.41</v>
      </c>
      <c r="I158" s="125"/>
      <c r="L158" s="9" t="s">
        <v>58</v>
      </c>
      <c r="P158" s="9" t="s">
        <v>14</v>
      </c>
      <c r="Q158" s="125">
        <f>ROUND(B158*H158/100,0)</f>
        <v>2127</v>
      </c>
      <c r="R158" s="125"/>
    </row>
    <row r="159" spans="1:18" s="2" customFormat="1" ht="12.75">
      <c r="A159" s="1"/>
    </row>
    <row r="160" spans="1:18" s="4" customFormat="1" ht="39.75" customHeight="1">
      <c r="A160" s="11">
        <v>6</v>
      </c>
      <c r="B160" s="123" t="s">
        <v>129</v>
      </c>
      <c r="C160" s="123"/>
      <c r="D160" s="123"/>
      <c r="E160" s="123"/>
      <c r="F160" s="123"/>
      <c r="G160" s="123"/>
      <c r="H160" s="123"/>
      <c r="I160" s="123"/>
      <c r="J160" s="123"/>
      <c r="K160" s="123"/>
      <c r="L160" s="123"/>
      <c r="M160" s="123"/>
      <c r="N160" s="123"/>
      <c r="O160" s="123"/>
      <c r="P160" s="123"/>
      <c r="Q160" s="123"/>
    </row>
    <row r="161" spans="1:18" s="4" customFormat="1">
      <c r="A161" s="3"/>
      <c r="B161" s="137" t="s">
        <v>11</v>
      </c>
      <c r="C161" s="137"/>
    </row>
    <row r="162" spans="1:18" s="4" customFormat="1">
      <c r="A162" s="3"/>
      <c r="B162" s="136" t="s">
        <v>80</v>
      </c>
      <c r="C162" s="136"/>
    </row>
    <row r="163" spans="1:18" s="4" customFormat="1">
      <c r="A163" s="3"/>
    </row>
    <row r="164" spans="1:18" s="9" customFormat="1">
      <c r="A164" s="7"/>
      <c r="B164" s="125">
        <v>250</v>
      </c>
      <c r="C164" s="125"/>
      <c r="D164" s="9" t="s">
        <v>57</v>
      </c>
      <c r="F164" s="10" t="s">
        <v>13</v>
      </c>
      <c r="G164" s="9" t="s">
        <v>14</v>
      </c>
      <c r="H164" s="125">
        <v>14429.25</v>
      </c>
      <c r="I164" s="125"/>
      <c r="L164" s="9" t="s">
        <v>58</v>
      </c>
      <c r="P164" s="12" t="s">
        <v>14</v>
      </c>
      <c r="Q164" s="128">
        <f>ROUND(B164*H164/100,0)</f>
        <v>36073</v>
      </c>
      <c r="R164" s="128"/>
    </row>
    <row r="165" spans="1:18" s="2" customFormat="1" ht="12.75">
      <c r="A165" s="1"/>
    </row>
    <row r="166" spans="1:18" s="2" customFormat="1" ht="12.75">
      <c r="A166" s="1"/>
    </row>
    <row r="167" spans="1:18" s="2" customFormat="1" ht="14.25">
      <c r="A167" s="1"/>
      <c r="M167" s="142" t="s">
        <v>31</v>
      </c>
      <c r="N167" s="142"/>
      <c r="O167" s="102"/>
      <c r="P167" s="71" t="s">
        <v>14</v>
      </c>
      <c r="Q167" s="165">
        <f>Q142+Q146+Q150+Q154+Q158+Q164</f>
        <v>76785</v>
      </c>
      <c r="R167" s="165"/>
    </row>
    <row r="168" spans="1:18" s="2" customFormat="1" ht="12.75">
      <c r="A168" s="1"/>
    </row>
    <row r="169" spans="1:18" s="9" customFormat="1">
      <c r="A169" s="7"/>
      <c r="B169" s="8"/>
      <c r="C169" s="8"/>
      <c r="F169" s="10"/>
      <c r="H169" s="8"/>
      <c r="I169" s="8"/>
      <c r="Q169" s="8"/>
      <c r="R169" s="8"/>
    </row>
    <row r="170" spans="1:18" s="2" customFormat="1" ht="14.25">
      <c r="A170" s="1"/>
      <c r="B170" s="150" t="s">
        <v>84</v>
      </c>
      <c r="C170" s="150"/>
      <c r="D170" s="150"/>
      <c r="E170" s="150"/>
      <c r="F170" s="150"/>
      <c r="G170" s="150"/>
      <c r="H170" s="150"/>
      <c r="I170" s="150"/>
      <c r="J170" s="150"/>
      <c r="K170" s="150"/>
      <c r="L170" s="150"/>
      <c r="M170" s="150"/>
      <c r="N170" s="150"/>
      <c r="O170" s="150"/>
      <c r="P170" s="14" t="s">
        <v>14</v>
      </c>
      <c r="Q170" s="160">
        <f>Q167+Q134+Q74</f>
        <v>829644</v>
      </c>
      <c r="R170" s="160"/>
    </row>
    <row r="171" spans="1:18" s="2" customFormat="1" ht="12.75">
      <c r="A171" s="1"/>
      <c r="B171" s="161" t="s">
        <v>11</v>
      </c>
      <c r="C171" s="161"/>
      <c r="D171" s="161"/>
      <c r="E171" s="161"/>
    </row>
    <row r="172" spans="1:18" s="2" customFormat="1">
      <c r="A172" s="1"/>
      <c r="B172" s="152" t="s">
        <v>33</v>
      </c>
      <c r="C172" s="152"/>
      <c r="D172" s="152"/>
      <c r="E172" s="152"/>
      <c r="F172" s="152"/>
      <c r="G172" s="152"/>
      <c r="H172" s="152"/>
      <c r="I172" s="152"/>
      <c r="J172" s="152"/>
      <c r="K172" s="152"/>
      <c r="L172" s="15"/>
      <c r="M172" s="15"/>
      <c r="N172" s="15"/>
      <c r="O172" s="15"/>
    </row>
    <row r="173" spans="1:18" s="2" customFormat="1" ht="15.75">
      <c r="A173" s="1"/>
      <c r="B173" s="16"/>
      <c r="C173" s="17"/>
      <c r="D173" s="17"/>
      <c r="E173" s="17"/>
      <c r="H173" s="153" t="s">
        <v>34</v>
      </c>
      <c r="I173" s="153"/>
      <c r="J173" s="153"/>
      <c r="K173" s="153"/>
      <c r="L173" s="153"/>
      <c r="M173" s="153"/>
      <c r="N173" s="153"/>
      <c r="O173" s="153"/>
      <c r="P173" s="153"/>
      <c r="Q173" s="153"/>
      <c r="R173" s="153"/>
    </row>
    <row r="174" spans="1:18" s="2" customFormat="1" ht="15.75">
      <c r="A174" s="1"/>
      <c r="B174" s="16"/>
      <c r="C174" s="17"/>
      <c r="D174" s="17"/>
      <c r="E174" s="17"/>
      <c r="H174" s="163" t="s">
        <v>35</v>
      </c>
      <c r="I174" s="163"/>
      <c r="J174" s="163"/>
      <c r="K174" s="163"/>
      <c r="L174" s="163"/>
      <c r="M174" s="163"/>
      <c r="N174" s="163"/>
      <c r="O174" s="163"/>
      <c r="P174" s="163"/>
      <c r="Q174" s="163"/>
      <c r="R174" s="163"/>
    </row>
    <row r="175" spans="1:18" s="2" customFormat="1" ht="12.75">
      <c r="A175" s="1"/>
      <c r="B175" s="16"/>
      <c r="C175" s="17"/>
      <c r="D175" s="17"/>
      <c r="E175" s="17"/>
    </row>
    <row r="176" spans="1:18" s="2" customFormat="1" ht="15.75">
      <c r="A176" s="1"/>
      <c r="B176" s="154" t="s">
        <v>36</v>
      </c>
      <c r="C176" s="154"/>
      <c r="D176" s="154"/>
      <c r="E176" s="154"/>
      <c r="F176" s="154"/>
      <c r="G176" s="154"/>
      <c r="H176" s="154"/>
      <c r="I176" s="18" t="s">
        <v>37</v>
      </c>
      <c r="J176" s="149" t="s">
        <v>38</v>
      </c>
      <c r="K176" s="149"/>
      <c r="L176" s="149"/>
      <c r="M176" s="149"/>
      <c r="N176" s="149"/>
      <c r="O176" s="149"/>
      <c r="P176" s="149"/>
      <c r="Q176" s="149"/>
      <c r="R176" s="149"/>
    </row>
    <row r="177" spans="1:18" s="2" customFormat="1" ht="12.75">
      <c r="A177" s="1"/>
      <c r="B177" s="16"/>
      <c r="C177" s="17"/>
      <c r="D177" s="17"/>
      <c r="E177" s="17"/>
      <c r="J177" s="149" t="s">
        <v>39</v>
      </c>
      <c r="K177" s="149"/>
      <c r="L177" s="149"/>
      <c r="M177" s="149"/>
      <c r="N177" s="149"/>
      <c r="O177" s="149"/>
      <c r="P177" s="149"/>
      <c r="Q177" s="149"/>
      <c r="R177" s="149"/>
    </row>
    <row r="178" spans="1:18" s="2" customFormat="1" ht="12.75">
      <c r="A178" s="1"/>
      <c r="B178" s="16"/>
      <c r="C178" s="17"/>
      <c r="D178" s="17"/>
      <c r="E178" s="17"/>
      <c r="J178" s="1"/>
      <c r="K178" s="1"/>
      <c r="L178" s="1"/>
      <c r="M178" s="1"/>
      <c r="N178" s="1"/>
      <c r="O178" s="1"/>
      <c r="P178" s="1"/>
      <c r="Q178" s="1"/>
      <c r="R178" s="1"/>
    </row>
    <row r="179" spans="1:18" s="2" customFormat="1" ht="12.75">
      <c r="A179" s="1"/>
      <c r="B179" s="120" t="s">
        <v>40</v>
      </c>
      <c r="C179" s="120"/>
      <c r="D179" s="120"/>
      <c r="E179" s="120"/>
    </row>
    <row r="180" spans="1:18" s="2" customFormat="1" ht="12.75">
      <c r="A180" s="1"/>
    </row>
    <row r="181" spans="1:18" s="2" customFormat="1" ht="28.5" customHeight="1">
      <c r="A181" s="19">
        <v>1</v>
      </c>
      <c r="B181" s="135" t="s">
        <v>41</v>
      </c>
      <c r="C181" s="135"/>
      <c r="D181" s="135"/>
      <c r="E181" s="135"/>
      <c r="F181" s="135"/>
      <c r="G181" s="135"/>
      <c r="H181" s="135"/>
      <c r="I181" s="135"/>
      <c r="J181" s="135"/>
      <c r="K181" s="135"/>
      <c r="L181" s="135"/>
      <c r="M181" s="135"/>
      <c r="N181" s="135"/>
      <c r="O181" s="135"/>
      <c r="P181" s="135"/>
    </row>
    <row r="182" spans="1:18" s="2" customFormat="1" ht="12.75">
      <c r="A182" s="1"/>
    </row>
    <row r="183" spans="1:18" s="2" customFormat="1" ht="30.75" customHeight="1">
      <c r="A183" s="19">
        <v>2</v>
      </c>
      <c r="B183" s="135" t="s">
        <v>42</v>
      </c>
      <c r="C183" s="135"/>
      <c r="D183" s="135"/>
      <c r="E183" s="135"/>
      <c r="F183" s="135"/>
      <c r="G183" s="135"/>
      <c r="H183" s="135"/>
      <c r="I183" s="135"/>
      <c r="J183" s="135"/>
      <c r="K183" s="135"/>
      <c r="L183" s="135"/>
      <c r="M183" s="135"/>
      <c r="N183" s="135"/>
      <c r="O183" s="135"/>
      <c r="P183" s="135"/>
    </row>
    <row r="184" spans="1:18" s="2" customFormat="1" ht="12.75">
      <c r="A184" s="1"/>
    </row>
    <row r="185" spans="1:18" s="2" customFormat="1">
      <c r="A185" s="19">
        <v>3</v>
      </c>
      <c r="B185" s="135" t="s">
        <v>43</v>
      </c>
      <c r="C185" s="135"/>
      <c r="D185" s="135"/>
      <c r="E185" s="135"/>
      <c r="F185" s="135"/>
      <c r="G185" s="135"/>
      <c r="H185" s="135"/>
      <c r="I185" s="135"/>
      <c r="J185" s="135"/>
      <c r="K185" s="135"/>
      <c r="L185" s="135"/>
      <c r="M185" s="135"/>
      <c r="N185" s="135"/>
      <c r="O185" s="135"/>
      <c r="P185" s="135"/>
    </row>
    <row r="186" spans="1:18" s="2" customFormat="1" ht="12.75">
      <c r="A186" s="1"/>
    </row>
    <row r="187" spans="1:18" s="2" customFormat="1">
      <c r="A187" s="19">
        <v>4</v>
      </c>
      <c r="B187" s="135" t="s">
        <v>44</v>
      </c>
      <c r="C187" s="135"/>
      <c r="D187" s="135"/>
      <c r="E187" s="135"/>
      <c r="F187" s="135"/>
      <c r="G187" s="135"/>
      <c r="H187" s="135"/>
      <c r="I187" s="135"/>
      <c r="J187" s="135"/>
      <c r="K187" s="135"/>
      <c r="L187" s="135"/>
      <c r="M187" s="135"/>
      <c r="N187" s="135"/>
      <c r="O187" s="135"/>
      <c r="P187" s="135"/>
    </row>
    <row r="188" spans="1:18" s="2" customFormat="1" ht="12.75">
      <c r="A188" s="1"/>
    </row>
    <row r="189" spans="1:18" s="2" customFormat="1">
      <c r="A189" s="19">
        <v>5</v>
      </c>
      <c r="B189" s="135" t="s">
        <v>45</v>
      </c>
      <c r="C189" s="135"/>
      <c r="D189" s="135"/>
      <c r="E189" s="135"/>
      <c r="F189" s="135"/>
      <c r="G189" s="135"/>
      <c r="H189" s="135"/>
      <c r="I189" s="135"/>
      <c r="J189" s="135"/>
      <c r="K189" s="135"/>
      <c r="L189" s="135"/>
      <c r="M189" s="135"/>
      <c r="N189" s="135"/>
      <c r="O189" s="135"/>
      <c r="P189" s="135"/>
    </row>
    <row r="190" spans="1:18" s="2" customFormat="1" ht="12.75">
      <c r="A190" s="1"/>
    </row>
    <row r="191" spans="1:18" s="2" customFormat="1" ht="30" customHeight="1">
      <c r="A191" s="19">
        <v>6</v>
      </c>
      <c r="B191" s="135" t="s">
        <v>46</v>
      </c>
      <c r="C191" s="135"/>
      <c r="D191" s="135"/>
      <c r="E191" s="135"/>
      <c r="F191" s="135"/>
      <c r="G191" s="135"/>
      <c r="H191" s="135"/>
      <c r="I191" s="135"/>
      <c r="J191" s="135"/>
      <c r="K191" s="135"/>
      <c r="L191" s="135"/>
      <c r="M191" s="135"/>
      <c r="N191" s="135"/>
      <c r="O191" s="135"/>
      <c r="P191" s="135"/>
    </row>
    <row r="192" spans="1:18" s="2" customFormat="1" ht="12.75">
      <c r="A192" s="1"/>
    </row>
    <row r="193" spans="1:16" s="2" customFormat="1" ht="31.5" customHeight="1">
      <c r="A193" s="19">
        <v>7</v>
      </c>
      <c r="B193" s="135" t="s">
        <v>47</v>
      </c>
      <c r="C193" s="135"/>
      <c r="D193" s="135"/>
      <c r="E193" s="135"/>
      <c r="F193" s="135"/>
      <c r="G193" s="135"/>
      <c r="H193" s="135"/>
      <c r="I193" s="135"/>
      <c r="J193" s="135"/>
      <c r="K193" s="135"/>
      <c r="L193" s="135"/>
      <c r="M193" s="135"/>
      <c r="N193" s="135"/>
      <c r="O193" s="135"/>
      <c r="P193" s="135"/>
    </row>
    <row r="194" spans="1:16" s="2" customFormat="1" ht="12.75">
      <c r="A194" s="1"/>
    </row>
    <row r="195" spans="1:16" s="2" customFormat="1" ht="29.25" customHeight="1">
      <c r="A195" s="19">
        <v>8</v>
      </c>
      <c r="B195" s="135" t="s">
        <v>48</v>
      </c>
      <c r="C195" s="135"/>
      <c r="D195" s="135"/>
      <c r="E195" s="135"/>
      <c r="F195" s="135"/>
      <c r="G195" s="135"/>
      <c r="H195" s="135"/>
      <c r="I195" s="135"/>
      <c r="J195" s="135"/>
      <c r="K195" s="135"/>
      <c r="L195" s="135"/>
      <c r="M195" s="135"/>
      <c r="N195" s="135"/>
      <c r="O195" s="135"/>
      <c r="P195" s="135"/>
    </row>
    <row r="196" spans="1:16" s="2" customFormat="1">
      <c r="A196" s="19"/>
      <c r="B196" s="15"/>
      <c r="C196" s="15"/>
      <c r="D196" s="15"/>
      <c r="E196" s="15"/>
      <c r="F196" s="15"/>
      <c r="G196" s="15"/>
      <c r="H196" s="15"/>
      <c r="I196" s="15"/>
      <c r="J196" s="15"/>
      <c r="K196" s="15"/>
      <c r="L196" s="15"/>
      <c r="M196" s="15"/>
      <c r="N196" s="15"/>
      <c r="O196" s="15"/>
      <c r="P196" s="15"/>
    </row>
    <row r="197" spans="1:16" s="2" customFormat="1" ht="12.75">
      <c r="A197" s="1"/>
    </row>
    <row r="198" spans="1:16" s="2" customFormat="1" ht="12.75">
      <c r="A198" s="1"/>
      <c r="J198" s="149" t="s">
        <v>11</v>
      </c>
      <c r="K198" s="149"/>
      <c r="L198" s="149"/>
      <c r="M198" s="149"/>
      <c r="N198" s="149"/>
      <c r="O198" s="149"/>
      <c r="P198" s="149"/>
    </row>
    <row r="199" spans="1:16" s="2" customFormat="1" ht="12.75">
      <c r="A199" s="1"/>
      <c r="C199" s="157" t="s">
        <v>49</v>
      </c>
      <c r="D199" s="157"/>
      <c r="E199" s="157"/>
      <c r="F199" s="157"/>
      <c r="J199" s="155" t="s">
        <v>50</v>
      </c>
      <c r="K199" s="155"/>
      <c r="L199" s="155"/>
      <c r="M199" s="155"/>
      <c r="N199" s="155"/>
      <c r="O199" s="155"/>
      <c r="P199" s="155"/>
    </row>
    <row r="200" spans="1:16" s="2" customFormat="1" ht="12.75">
      <c r="A200" s="1"/>
      <c r="J200" s="155" t="s">
        <v>51</v>
      </c>
      <c r="K200" s="155"/>
      <c r="L200" s="155"/>
      <c r="M200" s="155"/>
      <c r="N200" s="155"/>
      <c r="O200" s="155"/>
      <c r="P200" s="155"/>
    </row>
    <row r="201" spans="1:16" s="2" customFormat="1" ht="12.75">
      <c r="A201" s="1"/>
      <c r="J201" s="156" t="s">
        <v>52</v>
      </c>
      <c r="K201" s="156"/>
      <c r="L201" s="156"/>
      <c r="M201" s="156"/>
      <c r="N201" s="156"/>
      <c r="O201" s="156"/>
      <c r="P201" s="156"/>
    </row>
    <row r="202" spans="1:16" s="2" customFormat="1" ht="12.75">
      <c r="A202" s="1"/>
    </row>
    <row r="203" spans="1:16" s="2" customFormat="1" ht="12.75">
      <c r="A203" s="1"/>
    </row>
    <row r="204" spans="1:16" s="2" customFormat="1" ht="12.75">
      <c r="A204" s="1"/>
    </row>
  </sheetData>
  <mergeCells count="211">
    <mergeCell ref="H173:R173"/>
    <mergeCell ref="H174:R174"/>
    <mergeCell ref="B176:H176"/>
    <mergeCell ref="J176:R176"/>
    <mergeCell ref="J177:R177"/>
    <mergeCell ref="B179:E179"/>
    <mergeCell ref="M167:N167"/>
    <mergeCell ref="Q167:R167"/>
    <mergeCell ref="B170:O170"/>
    <mergeCell ref="Q170:R170"/>
    <mergeCell ref="B171:E171"/>
    <mergeCell ref="B172:K172"/>
    <mergeCell ref="J201:P201"/>
    <mergeCell ref="B193:P193"/>
    <mergeCell ref="B195:P195"/>
    <mergeCell ref="J198:P198"/>
    <mergeCell ref="C199:F199"/>
    <mergeCell ref="J199:P199"/>
    <mergeCell ref="J200:P200"/>
    <mergeCell ref="B181:P181"/>
    <mergeCell ref="B183:P183"/>
    <mergeCell ref="B185:P185"/>
    <mergeCell ref="B187:P187"/>
    <mergeCell ref="B189:P189"/>
    <mergeCell ref="B191:P191"/>
    <mergeCell ref="B161:C161"/>
    <mergeCell ref="B162:C162"/>
    <mergeCell ref="B164:C164"/>
    <mergeCell ref="H164:I164"/>
    <mergeCell ref="Q164:R164"/>
    <mergeCell ref="B152:Q152"/>
    <mergeCell ref="B154:C154"/>
    <mergeCell ref="H154:I154"/>
    <mergeCell ref="Q154:R154"/>
    <mergeCell ref="B156:Q156"/>
    <mergeCell ref="B158:C158"/>
    <mergeCell ref="H158:I158"/>
    <mergeCell ref="Q158:R158"/>
    <mergeCell ref="B160:Q160"/>
    <mergeCell ref="B144:Q144"/>
    <mergeCell ref="B146:C146"/>
    <mergeCell ref="H146:I146"/>
    <mergeCell ref="Q146:R146"/>
    <mergeCell ref="B148:Q148"/>
    <mergeCell ref="B150:C150"/>
    <mergeCell ref="H150:I150"/>
    <mergeCell ref="Q150:R150"/>
    <mergeCell ref="B137:I137"/>
    <mergeCell ref="B140:Q140"/>
    <mergeCell ref="B142:C142"/>
    <mergeCell ref="H142:I142"/>
    <mergeCell ref="Q142:R142"/>
    <mergeCell ref="B119:C119"/>
    <mergeCell ref="B120:C120"/>
    <mergeCell ref="H120:I120"/>
    <mergeCell ref="Q120:R120"/>
    <mergeCell ref="B122:P122"/>
    <mergeCell ref="M134:N134"/>
    <mergeCell ref="Q134:R134"/>
    <mergeCell ref="B123:C123"/>
    <mergeCell ref="B124:C124"/>
    <mergeCell ref="H124:I124"/>
    <mergeCell ref="Q124:R124"/>
    <mergeCell ref="B128:C128"/>
    <mergeCell ref="H128:I128"/>
    <mergeCell ref="Q128:R128"/>
    <mergeCell ref="B130:P130"/>
    <mergeCell ref="B131:C131"/>
    <mergeCell ref="B132:C132"/>
    <mergeCell ref="H132:I132"/>
    <mergeCell ref="Q132:R132"/>
    <mergeCell ref="B126:P126"/>
    <mergeCell ref="B127:C127"/>
    <mergeCell ref="B118:P118"/>
    <mergeCell ref="B112:C112"/>
    <mergeCell ref="H112:I112"/>
    <mergeCell ref="B106:P106"/>
    <mergeCell ref="B107:C107"/>
    <mergeCell ref="B108:C108"/>
    <mergeCell ref="H108:I108"/>
    <mergeCell ref="Q112:R112"/>
    <mergeCell ref="B115:C115"/>
    <mergeCell ref="B116:C116"/>
    <mergeCell ref="H116:I116"/>
    <mergeCell ref="Q116:R116"/>
    <mergeCell ref="Q108:R108"/>
    <mergeCell ref="B114:Q114"/>
    <mergeCell ref="B110:P110"/>
    <mergeCell ref="B99:C99"/>
    <mergeCell ref="B100:C100"/>
    <mergeCell ref="H100:I100"/>
    <mergeCell ref="Q100:R100"/>
    <mergeCell ref="B102:P102"/>
    <mergeCell ref="B103:C103"/>
    <mergeCell ref="B104:C104"/>
    <mergeCell ref="H104:I104"/>
    <mergeCell ref="Q104:R104"/>
    <mergeCell ref="B73:C73"/>
    <mergeCell ref="H73:I73"/>
    <mergeCell ref="Q73:R73"/>
    <mergeCell ref="M74:N74"/>
    <mergeCell ref="Q74:R74"/>
    <mergeCell ref="B77:H77"/>
    <mergeCell ref="H65:I65"/>
    <mergeCell ref="Q65:R65"/>
    <mergeCell ref="B67:P67"/>
    <mergeCell ref="H69:I69"/>
    <mergeCell ref="Q69:R69"/>
    <mergeCell ref="B71:P71"/>
    <mergeCell ref="B69:C69"/>
    <mergeCell ref="B72:C72"/>
    <mergeCell ref="Q80:R80"/>
    <mergeCell ref="Q83:R83"/>
    <mergeCell ref="Q87:R87"/>
    <mergeCell ref="Q92:R92"/>
    <mergeCell ref="B94:P94"/>
    <mergeCell ref="B96:C96"/>
    <mergeCell ref="H96:I96"/>
    <mergeCell ref="Q96:R96"/>
    <mergeCell ref="B98:P98"/>
    <mergeCell ref="B89:P89"/>
    <mergeCell ref="B90:C90"/>
    <mergeCell ref="B91:C91"/>
    <mergeCell ref="B92:C92"/>
    <mergeCell ref="H92:I92"/>
    <mergeCell ref="Q45:R45"/>
    <mergeCell ref="B47:P47"/>
    <mergeCell ref="B48:C48"/>
    <mergeCell ref="B37:C37"/>
    <mergeCell ref="H37:I37"/>
    <mergeCell ref="Q37:R37"/>
    <mergeCell ref="B39:P39"/>
    <mergeCell ref="B40:C40"/>
    <mergeCell ref="B43:P43"/>
    <mergeCell ref="B41:C41"/>
    <mergeCell ref="H41:I41"/>
    <mergeCell ref="Q41:R41"/>
    <mergeCell ref="Q32:R32"/>
    <mergeCell ref="B34:P34"/>
    <mergeCell ref="B30:P30"/>
    <mergeCell ref="B23:C23"/>
    <mergeCell ref="B20:C20"/>
    <mergeCell ref="H20:I20"/>
    <mergeCell ref="B36:D36"/>
    <mergeCell ref="Q20:R20"/>
    <mergeCell ref="B24:C24"/>
    <mergeCell ref="H24:I24"/>
    <mergeCell ref="Q24:R24"/>
    <mergeCell ref="B28:C28"/>
    <mergeCell ref="H28:I28"/>
    <mergeCell ref="B64:C64"/>
    <mergeCell ref="B65:C65"/>
    <mergeCell ref="B49:C49"/>
    <mergeCell ref="H49:I49"/>
    <mergeCell ref="B9:P9"/>
    <mergeCell ref="B11:C11"/>
    <mergeCell ref="H11:I11"/>
    <mergeCell ref="B45:C45"/>
    <mergeCell ref="H45:I45"/>
    <mergeCell ref="B13:P13"/>
    <mergeCell ref="B15:C15"/>
    <mergeCell ref="B16:C16"/>
    <mergeCell ref="H16:I16"/>
    <mergeCell ref="B14:C14"/>
    <mergeCell ref="B18:P18"/>
    <mergeCell ref="B44:C44"/>
    <mergeCell ref="B32:C32"/>
    <mergeCell ref="H32:I32"/>
    <mergeCell ref="B78:P78"/>
    <mergeCell ref="B80:C80"/>
    <mergeCell ref="H80:I80"/>
    <mergeCell ref="B81:P81"/>
    <mergeCell ref="B83:C83"/>
    <mergeCell ref="H83:I83"/>
    <mergeCell ref="B85:P85"/>
    <mergeCell ref="B87:C87"/>
    <mergeCell ref="H87:I87"/>
    <mergeCell ref="Q49:R49"/>
    <mergeCell ref="B51:P51"/>
    <mergeCell ref="B59:P59"/>
    <mergeCell ref="B60:C60"/>
    <mergeCell ref="B61:C61"/>
    <mergeCell ref="H61:I61"/>
    <mergeCell ref="Q61:R61"/>
    <mergeCell ref="B63:P63"/>
    <mergeCell ref="B53:C53"/>
    <mergeCell ref="H53:I53"/>
    <mergeCell ref="Q53:R53"/>
    <mergeCell ref="B55:P55"/>
    <mergeCell ref="B56:C56"/>
    <mergeCell ref="B57:C57"/>
    <mergeCell ref="H57:I57"/>
    <mergeCell ref="Q57:R57"/>
    <mergeCell ref="B1:R1"/>
    <mergeCell ref="B2:R2"/>
    <mergeCell ref="B3:R3"/>
    <mergeCell ref="G4:L4"/>
    <mergeCell ref="A5:D5"/>
    <mergeCell ref="E5:R5"/>
    <mergeCell ref="Q28:R28"/>
    <mergeCell ref="B22:Q22"/>
    <mergeCell ref="B26:Q26"/>
    <mergeCell ref="A6:B6"/>
    <mergeCell ref="C6:E6"/>
    <mergeCell ref="F6:I6"/>
    <mergeCell ref="J6:L6"/>
    <mergeCell ref="M6:O6"/>
    <mergeCell ref="P6:R6"/>
    <mergeCell ref="B8:K8"/>
    <mergeCell ref="Q11:R11"/>
    <mergeCell ref="Q16:R1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T119"/>
  <sheetViews>
    <sheetView workbookViewId="0">
      <selection activeCell="AI97" sqref="AI97"/>
    </sheetView>
  </sheetViews>
  <sheetFormatPr defaultRowHeight="15"/>
  <cols>
    <col min="1" max="1" width="4.140625" customWidth="1"/>
    <col min="2" max="2" width="3.5703125" customWidth="1"/>
    <col min="3" max="3" width="5.42578125" customWidth="1"/>
    <col min="4" max="4" width="5" customWidth="1"/>
    <col min="5" max="5" width="4.140625" customWidth="1"/>
    <col min="6" max="6" width="3.28515625" customWidth="1"/>
    <col min="7" max="7" width="3.42578125" customWidth="1"/>
    <col min="8" max="8" width="4.7109375" customWidth="1"/>
    <col min="9" max="9" width="6.140625" customWidth="1"/>
    <col min="10" max="10" width="2.28515625" customWidth="1"/>
    <col min="11" max="11" width="3.85546875" customWidth="1"/>
    <col min="12" max="12" width="7"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18" s="2" customFormat="1" ht="15.75">
      <c r="A1" s="1"/>
      <c r="B1" s="117" t="s">
        <v>0</v>
      </c>
      <c r="C1" s="117"/>
      <c r="D1" s="117"/>
      <c r="E1" s="117"/>
      <c r="F1" s="117"/>
      <c r="G1" s="117"/>
      <c r="H1" s="117"/>
      <c r="I1" s="117"/>
      <c r="J1" s="117"/>
      <c r="K1" s="117"/>
      <c r="L1" s="117"/>
      <c r="M1" s="117"/>
      <c r="N1" s="117"/>
      <c r="O1" s="117"/>
      <c r="P1" s="117"/>
      <c r="Q1" s="117"/>
      <c r="R1" s="117"/>
    </row>
    <row r="2" spans="1:18" s="2" customFormat="1" ht="15.75">
      <c r="A2" s="1"/>
      <c r="B2" s="117" t="s">
        <v>1</v>
      </c>
      <c r="C2" s="117"/>
      <c r="D2" s="117"/>
      <c r="E2" s="117"/>
      <c r="F2" s="117"/>
      <c r="G2" s="117"/>
      <c r="H2" s="117"/>
      <c r="I2" s="117"/>
      <c r="J2" s="117"/>
      <c r="K2" s="117"/>
      <c r="L2" s="117"/>
      <c r="M2" s="117"/>
      <c r="N2" s="117"/>
      <c r="O2" s="117"/>
      <c r="P2" s="117"/>
      <c r="Q2" s="117"/>
      <c r="R2" s="117"/>
    </row>
    <row r="3" spans="1:18" s="2" customFormat="1" ht="15.75">
      <c r="A3" s="1"/>
      <c r="B3" s="117" t="s">
        <v>2</v>
      </c>
      <c r="C3" s="117"/>
      <c r="D3" s="117"/>
      <c r="E3" s="117"/>
      <c r="F3" s="117"/>
      <c r="G3" s="117"/>
      <c r="H3" s="117"/>
      <c r="I3" s="117"/>
      <c r="J3" s="117"/>
      <c r="K3" s="117"/>
      <c r="L3" s="117"/>
      <c r="M3" s="117"/>
      <c r="N3" s="117"/>
      <c r="O3" s="117"/>
      <c r="P3" s="117"/>
      <c r="Q3" s="117"/>
      <c r="R3" s="117"/>
    </row>
    <row r="4" spans="1:18" s="2" customFormat="1" ht="15.75">
      <c r="A4" s="1"/>
      <c r="G4" s="118"/>
      <c r="H4" s="119"/>
      <c r="I4" s="119"/>
      <c r="J4" s="119"/>
      <c r="K4" s="119"/>
      <c r="L4" s="119"/>
    </row>
    <row r="5" spans="1:18" s="2" customFormat="1" ht="72.75" customHeight="1">
      <c r="A5" s="120" t="s">
        <v>3</v>
      </c>
      <c r="B5" s="120"/>
      <c r="C5" s="120"/>
      <c r="D5" s="120"/>
      <c r="E5" s="121" t="s">
        <v>70</v>
      </c>
      <c r="F5" s="158"/>
      <c r="G5" s="158"/>
      <c r="H5" s="158"/>
      <c r="I5" s="158"/>
      <c r="J5" s="158"/>
      <c r="K5" s="158"/>
      <c r="L5" s="158"/>
      <c r="M5" s="158"/>
      <c r="N5" s="158"/>
      <c r="O5" s="158"/>
      <c r="P5" s="158"/>
      <c r="Q5" s="158"/>
      <c r="R5" s="158"/>
    </row>
    <row r="6" spans="1:18" s="2" customFormat="1" ht="15.75">
      <c r="A6" s="114" t="s">
        <v>4</v>
      </c>
      <c r="B6" s="114"/>
      <c r="C6" s="114" t="s">
        <v>5</v>
      </c>
      <c r="D6" s="115"/>
      <c r="E6" s="115"/>
      <c r="F6" s="116" t="s">
        <v>6</v>
      </c>
      <c r="G6" s="116"/>
      <c r="H6" s="116"/>
      <c r="I6" s="116"/>
      <c r="J6" s="116" t="s">
        <v>7</v>
      </c>
      <c r="K6" s="116"/>
      <c r="L6" s="116"/>
      <c r="M6" s="116" t="s">
        <v>8</v>
      </c>
      <c r="N6" s="116"/>
      <c r="O6" s="116"/>
      <c r="P6" s="116" t="s">
        <v>9</v>
      </c>
      <c r="Q6" s="116"/>
      <c r="R6" s="116"/>
    </row>
    <row r="7" spans="1:18" s="4" customFormat="1">
      <c r="A7" s="3"/>
    </row>
    <row r="8" spans="1:18" s="4" customFormat="1">
      <c r="A8" s="89"/>
      <c r="B8" s="143" t="s">
        <v>244</v>
      </c>
      <c r="C8" s="143"/>
      <c r="D8" s="143"/>
      <c r="E8" s="143"/>
      <c r="F8" s="143"/>
      <c r="G8" s="143"/>
      <c r="H8" s="143"/>
      <c r="I8" s="143"/>
    </row>
    <row r="9" spans="1:18" s="4" customFormat="1" ht="51" customHeight="1">
      <c r="A9" s="11">
        <v>1</v>
      </c>
      <c r="B9" s="135" t="s">
        <v>71</v>
      </c>
      <c r="C9" s="135"/>
      <c r="D9" s="135"/>
      <c r="E9" s="135"/>
      <c r="F9" s="135"/>
      <c r="G9" s="135"/>
      <c r="H9" s="135"/>
      <c r="I9" s="135"/>
      <c r="J9" s="135"/>
      <c r="K9" s="135"/>
      <c r="L9" s="135"/>
      <c r="M9" s="135"/>
      <c r="N9" s="135"/>
      <c r="O9" s="135"/>
      <c r="P9" s="135"/>
    </row>
    <row r="10" spans="1:18" s="4" customFormat="1">
      <c r="A10" s="3"/>
      <c r="B10" s="137" t="s">
        <v>11</v>
      </c>
      <c r="C10" s="137"/>
    </row>
    <row r="11" spans="1:18" s="9" customFormat="1">
      <c r="A11" s="7"/>
      <c r="B11" s="125">
        <v>2560</v>
      </c>
      <c r="C11" s="125"/>
      <c r="D11" s="9" t="s">
        <v>57</v>
      </c>
      <c r="F11" s="10" t="s">
        <v>13</v>
      </c>
      <c r="G11" s="9" t="s">
        <v>14</v>
      </c>
      <c r="H11" s="135">
        <v>3176.25</v>
      </c>
      <c r="I11" s="135"/>
      <c r="L11" s="9" t="s">
        <v>72</v>
      </c>
      <c r="P11" s="9" t="s">
        <v>14</v>
      </c>
      <c r="Q11" s="125">
        <f>ROUND(B11*H11/1000,0)</f>
        <v>8131</v>
      </c>
      <c r="R11" s="125"/>
    </row>
    <row r="12" spans="1:18" s="4" customFormat="1" ht="46.5" customHeight="1">
      <c r="A12" s="11">
        <v>2</v>
      </c>
      <c r="B12" s="123" t="s">
        <v>160</v>
      </c>
      <c r="C12" s="123"/>
      <c r="D12" s="123"/>
      <c r="E12" s="123"/>
      <c r="F12" s="123"/>
      <c r="G12" s="123"/>
      <c r="H12" s="123"/>
      <c r="I12" s="123"/>
      <c r="J12" s="123"/>
      <c r="K12" s="123"/>
      <c r="L12" s="123"/>
      <c r="M12" s="123"/>
      <c r="N12" s="123"/>
      <c r="O12" s="123"/>
      <c r="P12" s="123"/>
    </row>
    <row r="13" spans="1:18" s="4" customFormat="1">
      <c r="A13" s="3"/>
      <c r="B13" s="136" t="s">
        <v>74</v>
      </c>
      <c r="C13" s="136"/>
    </row>
    <row r="14" spans="1:18" s="4" customFormat="1">
      <c r="A14" s="3"/>
    </row>
    <row r="15" spans="1:18" s="9" customFormat="1">
      <c r="A15" s="7"/>
      <c r="B15" s="125">
        <v>527.5</v>
      </c>
      <c r="C15" s="125"/>
      <c r="D15" s="9" t="s">
        <v>57</v>
      </c>
      <c r="F15" s="10" t="s">
        <v>13</v>
      </c>
      <c r="G15" s="9" t="s">
        <v>14</v>
      </c>
      <c r="H15" s="125">
        <v>11288.75</v>
      </c>
      <c r="I15" s="125"/>
      <c r="L15" s="9" t="s">
        <v>58</v>
      </c>
      <c r="P15" s="9" t="s">
        <v>14</v>
      </c>
      <c r="Q15" s="125">
        <f>ROUND(B15*H15/100,0)</f>
        <v>59548</v>
      </c>
      <c r="R15" s="125"/>
    </row>
    <row r="16" spans="1:18" s="9" customFormat="1">
      <c r="A16" s="7"/>
      <c r="B16" s="8"/>
      <c r="C16" s="8"/>
      <c r="F16" s="10"/>
      <c r="H16" s="15"/>
      <c r="I16" s="15"/>
      <c r="Q16" s="8"/>
      <c r="R16" s="8"/>
    </row>
    <row r="17" spans="1:19" s="4" customFormat="1" ht="30.75" customHeight="1">
      <c r="A17" s="11">
        <v>3</v>
      </c>
      <c r="B17" s="123" t="s">
        <v>161</v>
      </c>
      <c r="C17" s="123"/>
      <c r="D17" s="123"/>
      <c r="E17" s="123"/>
      <c r="F17" s="123"/>
      <c r="G17" s="123"/>
      <c r="H17" s="123"/>
      <c r="I17" s="123"/>
      <c r="J17" s="123"/>
      <c r="K17" s="123"/>
      <c r="L17" s="123"/>
      <c r="M17" s="123"/>
      <c r="N17" s="123"/>
      <c r="O17" s="123"/>
      <c r="P17" s="123"/>
    </row>
    <row r="18" spans="1:19" s="4" customFormat="1">
      <c r="A18" s="3"/>
    </row>
    <row r="19" spans="1:19" s="9" customFormat="1">
      <c r="A19" s="7"/>
      <c r="B19" s="146">
        <v>1425</v>
      </c>
      <c r="C19" s="146"/>
      <c r="D19" s="9" t="s">
        <v>57</v>
      </c>
      <c r="F19" s="10" t="s">
        <v>13</v>
      </c>
      <c r="G19" s="9" t="s">
        <v>14</v>
      </c>
      <c r="H19" s="125">
        <v>11948.36</v>
      </c>
      <c r="I19" s="125"/>
      <c r="L19" s="9" t="s">
        <v>58</v>
      </c>
      <c r="P19" s="9" t="s">
        <v>14</v>
      </c>
      <c r="Q19" s="125">
        <f>ROUND(B19*H19/100,0)</f>
        <v>170264</v>
      </c>
      <c r="R19" s="125"/>
    </row>
    <row r="20" spans="1:19" s="9" customFormat="1">
      <c r="A20" s="7"/>
      <c r="B20" s="8"/>
      <c r="C20" s="8"/>
      <c r="F20" s="10"/>
      <c r="H20" s="15"/>
      <c r="I20" s="15"/>
      <c r="Q20" s="8"/>
      <c r="R20" s="8"/>
    </row>
    <row r="21" spans="1:19" s="4" customFormat="1" ht="64.5" customHeight="1">
      <c r="A21" s="11">
        <v>4</v>
      </c>
      <c r="B21" s="123" t="s">
        <v>162</v>
      </c>
      <c r="C21" s="123"/>
      <c r="D21" s="123"/>
      <c r="E21" s="123"/>
      <c r="F21" s="123"/>
      <c r="G21" s="123"/>
      <c r="H21" s="123"/>
      <c r="I21" s="123"/>
      <c r="J21" s="123"/>
      <c r="K21" s="123"/>
      <c r="L21" s="123"/>
      <c r="M21" s="123"/>
      <c r="N21" s="123"/>
      <c r="O21" s="123"/>
      <c r="P21" s="123"/>
    </row>
    <row r="22" spans="1:19" s="4" customFormat="1">
      <c r="A22" s="3"/>
      <c r="B22" s="137" t="s">
        <v>11</v>
      </c>
      <c r="C22" s="137"/>
    </row>
    <row r="23" spans="1:19" s="4" customFormat="1">
      <c r="A23" s="3"/>
      <c r="B23" s="159" t="s">
        <v>75</v>
      </c>
      <c r="C23" s="159"/>
    </row>
    <row r="24" spans="1:19" s="9" customFormat="1">
      <c r="A24" s="7"/>
      <c r="B24" s="146">
        <v>500</v>
      </c>
      <c r="C24" s="146"/>
      <c r="D24" s="9" t="s">
        <v>17</v>
      </c>
      <c r="F24" s="10" t="s">
        <v>13</v>
      </c>
      <c r="G24" s="9" t="s">
        <v>14</v>
      </c>
      <c r="H24" s="125">
        <v>94</v>
      </c>
      <c r="I24" s="125"/>
      <c r="L24" s="9" t="s">
        <v>61</v>
      </c>
      <c r="P24" s="9" t="s">
        <v>14</v>
      </c>
      <c r="Q24" s="125">
        <f>ROUND(B24*H24,0)</f>
        <v>47000</v>
      </c>
      <c r="R24" s="125"/>
    </row>
    <row r="25" spans="1:19" s="9" customFormat="1">
      <c r="A25" s="7"/>
      <c r="B25" s="8"/>
      <c r="C25" s="8"/>
      <c r="F25" s="10"/>
      <c r="H25" s="15"/>
      <c r="I25" s="15"/>
      <c r="Q25" s="8"/>
      <c r="R25" s="8"/>
    </row>
    <row r="26" spans="1:19" s="4" customFormat="1">
      <c r="A26" s="3"/>
      <c r="B26" s="159" t="s">
        <v>76</v>
      </c>
      <c r="C26" s="159"/>
    </row>
    <row r="27" spans="1:19" s="9" customFormat="1">
      <c r="A27" s="7"/>
      <c r="B27" s="146">
        <v>300</v>
      </c>
      <c r="C27" s="146"/>
      <c r="D27" s="9" t="s">
        <v>17</v>
      </c>
      <c r="F27" s="10" t="s">
        <v>13</v>
      </c>
      <c r="G27" s="9" t="s">
        <v>14</v>
      </c>
      <c r="H27" s="125">
        <v>174</v>
      </c>
      <c r="I27" s="125"/>
      <c r="L27" s="9" t="s">
        <v>61</v>
      </c>
      <c r="P27" s="9" t="s">
        <v>14</v>
      </c>
      <c r="Q27" s="125">
        <f>ROUND(B27*H27,0)</f>
        <v>52200</v>
      </c>
      <c r="R27" s="125"/>
    </row>
    <row r="28" spans="1:19" s="9" customFormat="1">
      <c r="A28" s="7"/>
      <c r="B28" s="35"/>
      <c r="C28" s="35"/>
      <c r="F28" s="10"/>
      <c r="H28" s="8"/>
      <c r="I28" s="8"/>
      <c r="Q28" s="8"/>
      <c r="R28" s="8"/>
    </row>
    <row r="29" spans="1:19" s="4" customFormat="1" ht="15" customHeight="1">
      <c r="A29" s="11">
        <v>5</v>
      </c>
      <c r="B29" s="135" t="s">
        <v>120</v>
      </c>
      <c r="C29" s="135"/>
      <c r="D29" s="135"/>
      <c r="E29" s="135"/>
      <c r="F29" s="135"/>
      <c r="G29" s="135"/>
      <c r="H29" s="135"/>
      <c r="I29" s="135"/>
      <c r="J29" s="135"/>
      <c r="K29" s="135"/>
      <c r="L29" s="135"/>
      <c r="M29" s="135"/>
      <c r="N29" s="135"/>
      <c r="O29" s="135"/>
      <c r="P29" s="135"/>
    </row>
    <row r="30" spans="1:19" s="4" customFormat="1">
      <c r="A30" s="3"/>
    </row>
    <row r="31" spans="1:19" s="9" customFormat="1">
      <c r="A31" s="7"/>
      <c r="B31" s="146">
        <v>2446</v>
      </c>
      <c r="C31" s="146"/>
      <c r="D31" s="9" t="s">
        <v>77</v>
      </c>
      <c r="F31" s="10" t="s">
        <v>13</v>
      </c>
      <c r="G31" s="9" t="s">
        <v>14</v>
      </c>
      <c r="H31" s="125">
        <v>2283.9299999999998</v>
      </c>
      <c r="I31" s="125"/>
      <c r="L31" s="9" t="s">
        <v>78</v>
      </c>
      <c r="P31" s="40" t="s">
        <v>14</v>
      </c>
      <c r="Q31" s="127">
        <f>ROUND(B31*H31/100,0)</f>
        <v>55865</v>
      </c>
      <c r="R31" s="127"/>
      <c r="S31" s="40"/>
    </row>
    <row r="32" spans="1:19" s="2" customFormat="1" ht="12.75">
      <c r="A32" s="1"/>
    </row>
    <row r="33" spans="1:20" s="4" customFormat="1" ht="106.5" customHeight="1">
      <c r="A33" s="11">
        <v>6</v>
      </c>
      <c r="B33" s="123" t="s">
        <v>117</v>
      </c>
      <c r="C33" s="123"/>
      <c r="D33" s="123"/>
      <c r="E33" s="123"/>
      <c r="F33" s="123"/>
      <c r="G33" s="123"/>
      <c r="H33" s="123"/>
      <c r="I33" s="123"/>
      <c r="J33" s="123"/>
      <c r="K33" s="123"/>
      <c r="L33" s="123"/>
      <c r="M33" s="123"/>
      <c r="N33" s="123"/>
      <c r="O33" s="123"/>
      <c r="P33" s="123"/>
      <c r="Q33" s="123"/>
    </row>
    <row r="34" spans="1:20" s="4" customFormat="1">
      <c r="A34" s="3"/>
      <c r="B34" s="137" t="s">
        <v>11</v>
      </c>
      <c r="C34" s="137"/>
    </row>
    <row r="35" spans="1:20" s="4" customFormat="1">
      <c r="A35" s="3"/>
    </row>
    <row r="36" spans="1:20" s="9" customFormat="1">
      <c r="A36" s="7"/>
      <c r="B36" s="146">
        <v>214.63</v>
      </c>
      <c r="C36" s="146"/>
      <c r="D36" s="9" t="s">
        <v>57</v>
      </c>
      <c r="F36" s="10" t="s">
        <v>13</v>
      </c>
      <c r="G36" s="9" t="s">
        <v>14</v>
      </c>
      <c r="H36" s="125">
        <v>337</v>
      </c>
      <c r="I36" s="125"/>
      <c r="L36" s="9" t="s">
        <v>79</v>
      </c>
      <c r="P36" s="9" t="s">
        <v>14</v>
      </c>
      <c r="Q36" s="125">
        <f>ROUND(B36*H36,0)</f>
        <v>72330</v>
      </c>
      <c r="R36" s="125"/>
    </row>
    <row r="37" spans="1:20" s="2" customFormat="1" ht="12.75">
      <c r="A37" s="1"/>
    </row>
    <row r="38" spans="1:20" s="4" customFormat="1" ht="48.75" customHeight="1">
      <c r="A38" s="11">
        <v>7</v>
      </c>
      <c r="B38" s="123" t="s">
        <v>118</v>
      </c>
      <c r="C38" s="123"/>
      <c r="D38" s="123"/>
      <c r="E38" s="123"/>
      <c r="F38" s="123"/>
      <c r="G38" s="123"/>
      <c r="H38" s="123"/>
      <c r="I38" s="123"/>
      <c r="J38" s="123"/>
      <c r="K38" s="123"/>
      <c r="L38" s="123"/>
      <c r="M38" s="123"/>
      <c r="N38" s="123"/>
      <c r="O38" s="123"/>
      <c r="P38" s="123"/>
      <c r="Q38" s="123"/>
    </row>
    <row r="39" spans="1:20" s="4" customFormat="1">
      <c r="A39" s="3"/>
      <c r="B39" s="137" t="s">
        <v>11</v>
      </c>
      <c r="C39" s="137"/>
    </row>
    <row r="40" spans="1:20" s="4" customFormat="1">
      <c r="A40" s="3"/>
    </row>
    <row r="41" spans="1:20" s="9" customFormat="1">
      <c r="A41" s="7"/>
      <c r="B41" s="125">
        <v>7.66</v>
      </c>
      <c r="C41" s="125"/>
      <c r="D41" s="9" t="s">
        <v>53</v>
      </c>
      <c r="F41" s="10" t="s">
        <v>13</v>
      </c>
      <c r="G41" s="9" t="s">
        <v>14</v>
      </c>
      <c r="H41" s="125">
        <v>5001.7</v>
      </c>
      <c r="I41" s="125"/>
      <c r="L41" s="9" t="s">
        <v>54</v>
      </c>
      <c r="P41" s="12" t="s">
        <v>14</v>
      </c>
      <c r="Q41" s="128">
        <f>ROUND(B41*H41,0)</f>
        <v>38313</v>
      </c>
      <c r="R41" s="128"/>
    </row>
    <row r="42" spans="1:20" s="2" customFormat="1" ht="12.75">
      <c r="A42" s="1"/>
    </row>
    <row r="43" spans="1:20" s="2" customFormat="1" ht="14.25">
      <c r="A43" s="1"/>
      <c r="M43" s="142" t="s">
        <v>31</v>
      </c>
      <c r="N43" s="142"/>
      <c r="O43" s="102"/>
      <c r="P43" s="71" t="s">
        <v>14</v>
      </c>
      <c r="Q43" s="165">
        <f>Q11+Q15+Q19+Q24+Q27+Q31+Q36+Q41</f>
        <v>503651</v>
      </c>
      <c r="R43" s="165"/>
    </row>
    <row r="44" spans="1:20" s="2" customFormat="1" ht="12.75">
      <c r="A44" s="1"/>
    </row>
    <row r="45" spans="1:20" s="2" customFormat="1" ht="15.75">
      <c r="A45" s="5"/>
      <c r="B45" s="120" t="s">
        <v>229</v>
      </c>
      <c r="C45" s="134"/>
      <c r="D45" s="134"/>
      <c r="E45" s="134"/>
      <c r="F45" s="134"/>
      <c r="G45" s="134"/>
      <c r="H45" s="134"/>
      <c r="I45" s="134"/>
      <c r="J45" s="56"/>
      <c r="K45" s="6"/>
      <c r="L45" s="6"/>
      <c r="M45" s="6"/>
      <c r="N45" s="6"/>
      <c r="O45" s="6"/>
      <c r="P45" s="6"/>
      <c r="Q45" s="6"/>
      <c r="R45" s="57"/>
      <c r="S45" s="6"/>
      <c r="T45" s="6"/>
    </row>
    <row r="46" spans="1:20" s="2" customFormat="1" ht="12.75">
      <c r="A46" s="1"/>
    </row>
    <row r="47" spans="1:20" s="2" customFormat="1" ht="12.75">
      <c r="A47" s="1"/>
    </row>
    <row r="48" spans="1:20" s="4" customFormat="1" ht="15" customHeight="1">
      <c r="A48" s="11">
        <v>1</v>
      </c>
      <c r="B48" s="135" t="s">
        <v>155</v>
      </c>
      <c r="C48" s="135"/>
      <c r="D48" s="135"/>
      <c r="E48" s="135"/>
      <c r="F48" s="135"/>
      <c r="G48" s="135"/>
      <c r="H48" s="135"/>
      <c r="I48" s="135"/>
      <c r="J48" s="135"/>
      <c r="K48" s="135"/>
      <c r="L48" s="135"/>
      <c r="M48" s="135"/>
      <c r="N48" s="135"/>
      <c r="O48" s="135"/>
      <c r="P48" s="135"/>
      <c r="Q48" s="135"/>
    </row>
    <row r="49" spans="1:18" s="2" customFormat="1" ht="12.75">
      <c r="A49" s="1"/>
    </row>
    <row r="50" spans="1:18" s="9" customFormat="1">
      <c r="A50" s="7"/>
      <c r="B50" s="146">
        <v>2440</v>
      </c>
      <c r="C50" s="146"/>
      <c r="D50" s="9" t="s">
        <v>57</v>
      </c>
      <c r="F50" s="10" t="s">
        <v>13</v>
      </c>
      <c r="G50" s="9" t="s">
        <v>14</v>
      </c>
      <c r="H50" s="125">
        <v>2117.5</v>
      </c>
      <c r="I50" s="125"/>
      <c r="L50" s="9" t="s">
        <v>72</v>
      </c>
      <c r="P50" s="9" t="s">
        <v>14</v>
      </c>
      <c r="Q50" s="125">
        <f>ROUND(B50*H50/1000,0)</f>
        <v>5167</v>
      </c>
      <c r="R50" s="125"/>
    </row>
    <row r="51" spans="1:18" s="2" customFormat="1" ht="12.75">
      <c r="A51" s="1"/>
    </row>
    <row r="52" spans="1:18" s="4" customFormat="1" ht="42.75" customHeight="1">
      <c r="A52" s="11">
        <v>2</v>
      </c>
      <c r="B52" s="135" t="s">
        <v>156</v>
      </c>
      <c r="C52" s="135"/>
      <c r="D52" s="135"/>
      <c r="E52" s="135"/>
      <c r="F52" s="135"/>
      <c r="G52" s="135"/>
      <c r="H52" s="135"/>
      <c r="I52" s="135"/>
      <c r="J52" s="135"/>
      <c r="K52" s="135"/>
      <c r="L52" s="135"/>
      <c r="M52" s="135"/>
      <c r="N52" s="135"/>
      <c r="O52" s="135"/>
      <c r="P52" s="135"/>
      <c r="Q52" s="135"/>
    </row>
    <row r="53" spans="1:18" s="2" customFormat="1" ht="12.75">
      <c r="A53" s="1"/>
    </row>
    <row r="54" spans="1:18" s="9" customFormat="1">
      <c r="A54" s="7"/>
      <c r="B54" s="146">
        <v>5000</v>
      </c>
      <c r="C54" s="146"/>
      <c r="D54" s="9" t="s">
        <v>57</v>
      </c>
      <c r="F54" s="10" t="s">
        <v>13</v>
      </c>
      <c r="G54" s="9" t="s">
        <v>14</v>
      </c>
      <c r="H54" s="125">
        <v>354</v>
      </c>
      <c r="I54" s="125"/>
      <c r="L54" s="9" t="s">
        <v>72</v>
      </c>
      <c r="P54" s="9" t="s">
        <v>14</v>
      </c>
      <c r="Q54" s="125">
        <f>ROUND(B54*H54/1000,0)</f>
        <v>1770</v>
      </c>
      <c r="R54" s="125"/>
    </row>
    <row r="55" spans="1:18" s="2" customFormat="1" ht="12.75">
      <c r="A55" s="1"/>
    </row>
    <row r="56" spans="1:18" s="4" customFormat="1" ht="90.75" customHeight="1">
      <c r="A56" s="11">
        <v>3</v>
      </c>
      <c r="B56" s="123" t="s">
        <v>163</v>
      </c>
      <c r="C56" s="123"/>
      <c r="D56" s="123"/>
      <c r="E56" s="123"/>
      <c r="F56" s="123"/>
      <c r="G56" s="123"/>
      <c r="H56" s="123"/>
      <c r="I56" s="123"/>
      <c r="J56" s="123"/>
      <c r="K56" s="123"/>
      <c r="L56" s="123"/>
      <c r="M56" s="123"/>
      <c r="N56" s="123"/>
      <c r="O56" s="123"/>
      <c r="P56" s="123"/>
      <c r="Q56" s="123"/>
    </row>
    <row r="57" spans="1:18" s="2" customFormat="1" ht="12.75">
      <c r="A57" s="1"/>
    </row>
    <row r="58" spans="1:18" s="9" customFormat="1">
      <c r="A58" s="7"/>
      <c r="B58" s="146">
        <v>2440</v>
      </c>
      <c r="C58" s="146"/>
      <c r="D58" s="9" t="s">
        <v>57</v>
      </c>
      <c r="F58" s="10" t="s">
        <v>13</v>
      </c>
      <c r="G58" s="9" t="s">
        <v>14</v>
      </c>
      <c r="H58" s="125">
        <v>502.52</v>
      </c>
      <c r="I58" s="125"/>
      <c r="L58" s="9" t="s">
        <v>58</v>
      </c>
      <c r="P58" s="9" t="s">
        <v>14</v>
      </c>
      <c r="Q58" s="125">
        <f>ROUND(B58*H58/100,0)</f>
        <v>12261</v>
      </c>
      <c r="R58" s="125"/>
    </row>
    <row r="59" spans="1:18" s="2" customFormat="1" ht="12.75">
      <c r="A59" s="1"/>
    </row>
    <row r="60" spans="1:18" s="4" customFormat="1" ht="33" customHeight="1">
      <c r="A60" s="11">
        <v>4</v>
      </c>
      <c r="B60" s="123" t="s">
        <v>116</v>
      </c>
      <c r="C60" s="123"/>
      <c r="D60" s="123"/>
      <c r="E60" s="123"/>
      <c r="F60" s="123"/>
      <c r="G60" s="123"/>
      <c r="H60" s="123"/>
      <c r="I60" s="123"/>
      <c r="J60" s="123"/>
      <c r="K60" s="123"/>
      <c r="L60" s="123"/>
      <c r="M60" s="123"/>
      <c r="N60" s="123"/>
      <c r="O60" s="123"/>
      <c r="P60" s="123"/>
      <c r="Q60" s="123"/>
    </row>
    <row r="61" spans="1:18" s="2" customFormat="1" ht="12.75">
      <c r="A61" s="1"/>
    </row>
    <row r="62" spans="1:18" s="9" customFormat="1">
      <c r="A62" s="7"/>
      <c r="B62" s="146">
        <v>1320</v>
      </c>
      <c r="C62" s="146"/>
      <c r="D62" s="9" t="s">
        <v>57</v>
      </c>
      <c r="F62" s="10" t="s">
        <v>13</v>
      </c>
      <c r="G62" s="9" t="s">
        <v>14</v>
      </c>
      <c r="H62" s="125">
        <v>9416.2800000000007</v>
      </c>
      <c r="I62" s="125"/>
      <c r="L62" s="9" t="s">
        <v>58</v>
      </c>
      <c r="P62" s="9" t="s">
        <v>14</v>
      </c>
      <c r="Q62" s="125">
        <f>ROUND(B62*H62/100,0)</f>
        <v>124295</v>
      </c>
      <c r="R62" s="125"/>
    </row>
    <row r="63" spans="1:18" s="2" customFormat="1" ht="12.75">
      <c r="A63" s="1"/>
    </row>
    <row r="64" spans="1:18" s="4" customFormat="1" ht="33" customHeight="1">
      <c r="A64" s="11">
        <v>5</v>
      </c>
      <c r="B64" s="123" t="s">
        <v>164</v>
      </c>
      <c r="C64" s="123"/>
      <c r="D64" s="123"/>
      <c r="E64" s="123"/>
      <c r="F64" s="123"/>
      <c r="G64" s="123"/>
      <c r="H64" s="123"/>
      <c r="I64" s="123"/>
      <c r="J64" s="123"/>
      <c r="K64" s="123"/>
      <c r="L64" s="123"/>
      <c r="M64" s="123"/>
      <c r="N64" s="123"/>
      <c r="O64" s="123"/>
      <c r="P64" s="123"/>
      <c r="Q64" s="123"/>
    </row>
    <row r="65" spans="1:18" s="2" customFormat="1" ht="12.75">
      <c r="A65" s="1"/>
    </row>
    <row r="66" spans="1:18" s="9" customFormat="1">
      <c r="A66" s="7"/>
      <c r="B66" s="146">
        <v>66</v>
      </c>
      <c r="C66" s="146"/>
      <c r="D66" s="9" t="s">
        <v>57</v>
      </c>
      <c r="F66" s="10" t="s">
        <v>13</v>
      </c>
      <c r="G66" s="9" t="s">
        <v>14</v>
      </c>
      <c r="H66" s="125">
        <v>3127.41</v>
      </c>
      <c r="I66" s="125"/>
      <c r="L66" s="9" t="s">
        <v>58</v>
      </c>
      <c r="P66" s="9" t="s">
        <v>14</v>
      </c>
      <c r="Q66" s="125">
        <f>ROUND(B66*H66/100,0)</f>
        <v>2064</v>
      </c>
      <c r="R66" s="125"/>
    </row>
    <row r="67" spans="1:18" s="2" customFormat="1" ht="12.75">
      <c r="A67" s="1"/>
    </row>
    <row r="68" spans="1:18" s="4" customFormat="1" ht="32.25" customHeight="1">
      <c r="A68" s="11">
        <v>6</v>
      </c>
      <c r="B68" s="123" t="s">
        <v>129</v>
      </c>
      <c r="C68" s="123"/>
      <c r="D68" s="123"/>
      <c r="E68" s="123"/>
      <c r="F68" s="123"/>
      <c r="G68" s="123"/>
      <c r="H68" s="123"/>
      <c r="I68" s="123"/>
      <c r="J68" s="123"/>
      <c r="K68" s="123"/>
      <c r="L68" s="123"/>
      <c r="M68" s="123"/>
      <c r="N68" s="123"/>
      <c r="O68" s="123"/>
      <c r="P68" s="123"/>
      <c r="Q68" s="123"/>
    </row>
    <row r="69" spans="1:18" s="4" customFormat="1">
      <c r="A69" s="3"/>
      <c r="B69" s="137" t="s">
        <v>11</v>
      </c>
      <c r="C69" s="137"/>
    </row>
    <row r="70" spans="1:18" s="4" customFormat="1">
      <c r="A70" s="3"/>
      <c r="B70" s="136" t="s">
        <v>80</v>
      </c>
      <c r="C70" s="136"/>
    </row>
    <row r="71" spans="1:18" s="4" customFormat="1">
      <c r="A71" s="3"/>
    </row>
    <row r="72" spans="1:18" s="9" customFormat="1">
      <c r="A72" s="7"/>
      <c r="B72" s="125">
        <v>1000</v>
      </c>
      <c r="C72" s="125"/>
      <c r="D72" s="9" t="s">
        <v>57</v>
      </c>
      <c r="F72" s="10" t="s">
        <v>13</v>
      </c>
      <c r="G72" s="9" t="s">
        <v>14</v>
      </c>
      <c r="H72" s="125">
        <v>14429.25</v>
      </c>
      <c r="I72" s="125"/>
      <c r="L72" s="9" t="s">
        <v>58</v>
      </c>
      <c r="P72" s="12" t="s">
        <v>14</v>
      </c>
      <c r="Q72" s="128">
        <f>ROUND(B72*H72/100,0)</f>
        <v>144293</v>
      </c>
      <c r="R72" s="128"/>
    </row>
    <row r="73" spans="1:18" s="2" customFormat="1" ht="12.75">
      <c r="A73" s="1"/>
    </row>
    <row r="74" spans="1:18" s="2" customFormat="1" ht="12.75">
      <c r="A74" s="1"/>
    </row>
    <row r="75" spans="1:18" s="2" customFormat="1" ht="14.25">
      <c r="A75" s="1"/>
      <c r="M75" s="130" t="s">
        <v>31</v>
      </c>
      <c r="N75" s="130"/>
      <c r="P75" s="13" t="s">
        <v>14</v>
      </c>
      <c r="Q75" s="162">
        <f>Q50+Q54+Q58+Q62+Q66+Q72</f>
        <v>289850</v>
      </c>
      <c r="R75" s="162"/>
    </row>
    <row r="76" spans="1:18" s="2" customFormat="1" ht="12.75">
      <c r="A76" s="1"/>
    </row>
    <row r="77" spans="1:18" s="9" customFormat="1">
      <c r="A77" s="7"/>
      <c r="B77" s="8"/>
      <c r="C77" s="8"/>
      <c r="F77" s="10"/>
      <c r="H77" s="8"/>
      <c r="I77" s="8"/>
      <c r="Q77" s="8"/>
      <c r="R77" s="8"/>
    </row>
    <row r="78" spans="1:18" s="9" customFormat="1">
      <c r="A78" s="7"/>
      <c r="B78" s="8"/>
      <c r="C78" s="8"/>
      <c r="F78" s="10"/>
      <c r="H78" s="8"/>
      <c r="I78" s="8"/>
      <c r="Q78" s="8"/>
      <c r="R78" s="8"/>
    </row>
    <row r="79" spans="1:18" s="9" customFormat="1">
      <c r="A79" s="7"/>
      <c r="B79" s="8"/>
      <c r="C79" s="8"/>
      <c r="F79" s="10"/>
      <c r="H79" s="8"/>
      <c r="I79" s="8"/>
      <c r="Q79" s="8"/>
      <c r="R79" s="8"/>
    </row>
    <row r="80" spans="1:18" s="9" customFormat="1">
      <c r="A80" s="7"/>
      <c r="B80" s="8"/>
      <c r="C80" s="8"/>
      <c r="F80" s="10"/>
      <c r="H80" s="8"/>
      <c r="I80" s="8"/>
      <c r="Q80" s="8"/>
      <c r="R80" s="8"/>
    </row>
    <row r="81" spans="1:18" s="2" customFormat="1" ht="14.25">
      <c r="A81" s="1"/>
      <c r="B81" s="150" t="s">
        <v>81</v>
      </c>
      <c r="C81" s="150"/>
      <c r="D81" s="150"/>
      <c r="E81" s="150"/>
      <c r="F81" s="150"/>
      <c r="G81" s="150"/>
      <c r="H81" s="150"/>
      <c r="I81" s="150"/>
      <c r="J81" s="150"/>
      <c r="K81" s="150"/>
      <c r="L81" s="150"/>
      <c r="M81" s="150"/>
      <c r="N81" s="150"/>
      <c r="O81" s="150"/>
      <c r="P81" s="14" t="s">
        <v>14</v>
      </c>
      <c r="Q81" s="160">
        <f>Q43+Q75</f>
        <v>793501</v>
      </c>
      <c r="R81" s="160"/>
    </row>
    <row r="82" spans="1:18" s="2" customFormat="1" ht="12.75">
      <c r="A82" s="1"/>
      <c r="B82" s="161" t="s">
        <v>11</v>
      </c>
      <c r="C82" s="120"/>
      <c r="D82" s="120"/>
      <c r="E82" s="120"/>
    </row>
    <row r="83" spans="1:18" s="2" customFormat="1">
      <c r="A83" s="1"/>
      <c r="B83" s="152" t="s">
        <v>33</v>
      </c>
      <c r="C83" s="152"/>
      <c r="D83" s="152"/>
      <c r="E83" s="152"/>
      <c r="F83" s="152"/>
      <c r="G83" s="152"/>
      <c r="H83" s="152"/>
      <c r="I83" s="152"/>
      <c r="J83" s="152"/>
      <c r="K83" s="152"/>
      <c r="L83" s="15"/>
      <c r="M83" s="15"/>
      <c r="N83" s="15"/>
      <c r="O83" s="15"/>
    </row>
    <row r="84" spans="1:18" s="2" customFormat="1" ht="15.75">
      <c r="A84" s="1"/>
      <c r="B84" s="16"/>
      <c r="C84" s="17"/>
      <c r="D84" s="17"/>
      <c r="E84" s="17"/>
      <c r="H84" s="153" t="s">
        <v>34</v>
      </c>
      <c r="I84" s="153"/>
      <c r="J84" s="153"/>
      <c r="K84" s="153"/>
      <c r="L84" s="153"/>
      <c r="M84" s="153"/>
      <c r="N84" s="153"/>
      <c r="O84" s="153"/>
      <c r="P84" s="153"/>
      <c r="Q84" s="153"/>
      <c r="R84" s="153"/>
    </row>
    <row r="85" spans="1:18" s="2" customFormat="1" ht="15.75">
      <c r="A85" s="1"/>
      <c r="B85" s="16"/>
      <c r="C85" s="17"/>
      <c r="D85" s="17"/>
      <c r="E85" s="17"/>
      <c r="H85" s="163" t="s">
        <v>35</v>
      </c>
      <c r="I85" s="163"/>
      <c r="J85" s="163"/>
      <c r="K85" s="163"/>
      <c r="L85" s="163"/>
      <c r="M85" s="163"/>
      <c r="N85" s="163"/>
      <c r="O85" s="163"/>
      <c r="P85" s="163"/>
      <c r="Q85" s="163"/>
      <c r="R85" s="163"/>
    </row>
    <row r="86" spans="1:18" s="2" customFormat="1" ht="12.75">
      <c r="A86" s="1"/>
      <c r="B86" s="16"/>
      <c r="C86" s="17"/>
      <c r="D86" s="17"/>
      <c r="E86" s="17"/>
    </row>
    <row r="87" spans="1:18" s="2" customFormat="1" ht="15.75">
      <c r="A87" s="1"/>
      <c r="B87" s="154" t="s">
        <v>36</v>
      </c>
      <c r="C87" s="154"/>
      <c r="D87" s="154"/>
      <c r="E87" s="154"/>
      <c r="F87" s="154"/>
      <c r="G87" s="154"/>
      <c r="H87" s="154"/>
      <c r="I87" s="18" t="s">
        <v>37</v>
      </c>
      <c r="J87" s="149" t="s">
        <v>38</v>
      </c>
      <c r="K87" s="149"/>
      <c r="L87" s="149"/>
      <c r="M87" s="149"/>
      <c r="N87" s="149"/>
      <c r="O87" s="149"/>
      <c r="P87" s="149"/>
      <c r="Q87" s="149"/>
      <c r="R87" s="149"/>
    </row>
    <row r="88" spans="1:18" s="2" customFormat="1" ht="12.75">
      <c r="A88" s="1"/>
      <c r="B88" s="16"/>
      <c r="C88" s="17"/>
      <c r="D88" s="17"/>
      <c r="E88" s="17"/>
      <c r="J88" s="149" t="s">
        <v>39</v>
      </c>
      <c r="K88" s="149"/>
      <c r="L88" s="149"/>
      <c r="M88" s="149"/>
      <c r="N88" s="149"/>
      <c r="O88" s="149"/>
      <c r="P88" s="149"/>
      <c r="Q88" s="149"/>
      <c r="R88" s="149"/>
    </row>
    <row r="89" spans="1:18" s="2" customFormat="1" ht="12.75">
      <c r="A89" s="1"/>
      <c r="B89" s="16"/>
      <c r="C89" s="17"/>
      <c r="D89" s="17"/>
      <c r="E89" s="17"/>
      <c r="J89" s="1"/>
      <c r="K89" s="1"/>
      <c r="L89" s="1"/>
      <c r="M89" s="1"/>
      <c r="N89" s="1"/>
      <c r="O89" s="1"/>
      <c r="P89" s="1"/>
      <c r="Q89" s="1"/>
      <c r="R89" s="1"/>
    </row>
    <row r="90" spans="1:18" s="2" customFormat="1" ht="12.75">
      <c r="A90" s="1"/>
      <c r="B90" s="16"/>
      <c r="C90" s="17"/>
      <c r="D90" s="17"/>
      <c r="E90" s="17"/>
      <c r="J90" s="1"/>
      <c r="K90" s="1"/>
      <c r="L90" s="1"/>
      <c r="M90" s="1"/>
      <c r="N90" s="1"/>
      <c r="O90" s="1"/>
      <c r="P90" s="1"/>
      <c r="Q90" s="1"/>
      <c r="R90" s="1"/>
    </row>
    <row r="91" spans="1:18" s="2" customFormat="1" ht="12.75">
      <c r="A91" s="1"/>
      <c r="B91" s="16"/>
      <c r="C91" s="17"/>
      <c r="D91" s="17"/>
      <c r="E91" s="17"/>
      <c r="J91" s="1"/>
      <c r="K91" s="1"/>
      <c r="L91" s="1"/>
      <c r="M91" s="1"/>
      <c r="N91" s="1"/>
      <c r="O91" s="1"/>
      <c r="P91" s="1"/>
      <c r="Q91" s="1"/>
      <c r="R91" s="1"/>
    </row>
    <row r="92" spans="1:18" s="2" customFormat="1" ht="12.75">
      <c r="A92" s="1"/>
      <c r="B92" s="16"/>
      <c r="C92" s="17"/>
      <c r="D92" s="17"/>
      <c r="E92" s="17"/>
      <c r="J92" s="1"/>
      <c r="K92" s="1"/>
      <c r="L92" s="1"/>
      <c r="M92" s="1"/>
      <c r="N92" s="1"/>
      <c r="O92" s="1"/>
      <c r="P92" s="1"/>
      <c r="Q92" s="1"/>
      <c r="R92" s="1"/>
    </row>
    <row r="93" spans="1:18" s="2" customFormat="1" ht="12.75">
      <c r="A93" s="1"/>
      <c r="B93" s="16"/>
      <c r="C93" s="17"/>
      <c r="D93" s="17"/>
      <c r="E93" s="17"/>
      <c r="J93" s="1"/>
      <c r="K93" s="1"/>
      <c r="L93" s="1"/>
      <c r="M93" s="1"/>
      <c r="N93" s="1"/>
      <c r="O93" s="1"/>
      <c r="P93" s="1"/>
      <c r="Q93" s="1"/>
      <c r="R93" s="1"/>
    </row>
    <row r="94" spans="1:18" s="2" customFormat="1" ht="12.75">
      <c r="A94" s="1"/>
      <c r="B94" s="16"/>
      <c r="C94" s="17"/>
      <c r="D94" s="17"/>
      <c r="E94" s="17"/>
      <c r="J94" s="1"/>
      <c r="K94" s="1"/>
      <c r="L94" s="1"/>
      <c r="M94" s="1"/>
      <c r="N94" s="1"/>
      <c r="O94" s="1"/>
      <c r="P94" s="1"/>
      <c r="Q94" s="1"/>
      <c r="R94" s="1"/>
    </row>
    <row r="95" spans="1:18" s="2" customFormat="1" ht="12.75">
      <c r="A95" s="1"/>
      <c r="B95" s="120" t="s">
        <v>40</v>
      </c>
      <c r="C95" s="120"/>
      <c r="D95" s="120"/>
      <c r="E95" s="120"/>
    </row>
    <row r="96" spans="1:18" s="2" customFormat="1" ht="12.75">
      <c r="A96" s="1"/>
    </row>
    <row r="97" spans="1:16" s="2" customFormat="1" ht="30" customHeight="1">
      <c r="A97" s="19">
        <v>1</v>
      </c>
      <c r="B97" s="135" t="s">
        <v>41</v>
      </c>
      <c r="C97" s="135"/>
      <c r="D97" s="135"/>
      <c r="E97" s="135"/>
      <c r="F97" s="135"/>
      <c r="G97" s="135"/>
      <c r="H97" s="135"/>
      <c r="I97" s="135"/>
      <c r="J97" s="135"/>
      <c r="K97" s="135"/>
      <c r="L97" s="135"/>
      <c r="M97" s="135"/>
      <c r="N97" s="135"/>
      <c r="O97" s="135"/>
      <c r="P97" s="135"/>
    </row>
    <row r="98" spans="1:16" s="2" customFormat="1" ht="12.75">
      <c r="A98" s="1"/>
    </row>
    <row r="99" spans="1:16" s="2" customFormat="1" ht="31.5" customHeight="1">
      <c r="A99" s="19">
        <v>2</v>
      </c>
      <c r="B99" s="135" t="s">
        <v>42</v>
      </c>
      <c r="C99" s="135"/>
      <c r="D99" s="135"/>
      <c r="E99" s="135"/>
      <c r="F99" s="135"/>
      <c r="G99" s="135"/>
      <c r="H99" s="135"/>
      <c r="I99" s="135"/>
      <c r="J99" s="135"/>
      <c r="K99" s="135"/>
      <c r="L99" s="135"/>
      <c r="M99" s="135"/>
      <c r="N99" s="135"/>
      <c r="O99" s="135"/>
      <c r="P99" s="135"/>
    </row>
    <row r="100" spans="1:16" s="2" customFormat="1" ht="12.75">
      <c r="A100" s="1"/>
    </row>
    <row r="101" spans="1:16" s="2" customFormat="1">
      <c r="A101" s="19">
        <v>3</v>
      </c>
      <c r="B101" s="135" t="s">
        <v>43</v>
      </c>
      <c r="C101" s="135"/>
      <c r="D101" s="135"/>
      <c r="E101" s="135"/>
      <c r="F101" s="135"/>
      <c r="G101" s="135"/>
      <c r="H101" s="135"/>
      <c r="I101" s="135"/>
      <c r="J101" s="135"/>
      <c r="K101" s="135"/>
      <c r="L101" s="135"/>
      <c r="M101" s="135"/>
      <c r="N101" s="135"/>
      <c r="O101" s="135"/>
      <c r="P101" s="135"/>
    </row>
    <row r="102" spans="1:16" s="2" customFormat="1" ht="12.75">
      <c r="A102" s="1"/>
    </row>
    <row r="103" spans="1:16" s="2" customFormat="1">
      <c r="A103" s="19">
        <v>4</v>
      </c>
      <c r="B103" s="135" t="s">
        <v>44</v>
      </c>
      <c r="C103" s="135"/>
      <c r="D103" s="135"/>
      <c r="E103" s="135"/>
      <c r="F103" s="135"/>
      <c r="G103" s="135"/>
      <c r="H103" s="135"/>
      <c r="I103" s="135"/>
      <c r="J103" s="135"/>
      <c r="K103" s="135"/>
      <c r="L103" s="135"/>
      <c r="M103" s="135"/>
      <c r="N103" s="135"/>
      <c r="O103" s="135"/>
      <c r="P103" s="135"/>
    </row>
    <row r="104" spans="1:16" s="2" customFormat="1" ht="12.75">
      <c r="A104" s="1"/>
    </row>
    <row r="105" spans="1:16" s="2" customFormat="1">
      <c r="A105" s="19">
        <v>5</v>
      </c>
      <c r="B105" s="135" t="s">
        <v>45</v>
      </c>
      <c r="C105" s="135"/>
      <c r="D105" s="135"/>
      <c r="E105" s="135"/>
      <c r="F105" s="135"/>
      <c r="G105" s="135"/>
      <c r="H105" s="135"/>
      <c r="I105" s="135"/>
      <c r="J105" s="135"/>
      <c r="K105" s="135"/>
      <c r="L105" s="135"/>
      <c r="M105" s="135"/>
      <c r="N105" s="135"/>
      <c r="O105" s="135"/>
      <c r="P105" s="135"/>
    </row>
    <row r="106" spans="1:16" s="2" customFormat="1" ht="12.75">
      <c r="A106" s="1"/>
    </row>
    <row r="107" spans="1:16" s="2" customFormat="1" ht="30.75" customHeight="1">
      <c r="A107" s="19">
        <v>6</v>
      </c>
      <c r="B107" s="135" t="s">
        <v>46</v>
      </c>
      <c r="C107" s="135"/>
      <c r="D107" s="135"/>
      <c r="E107" s="135"/>
      <c r="F107" s="135"/>
      <c r="G107" s="135"/>
      <c r="H107" s="135"/>
      <c r="I107" s="135"/>
      <c r="J107" s="135"/>
      <c r="K107" s="135"/>
      <c r="L107" s="135"/>
      <c r="M107" s="135"/>
      <c r="N107" s="135"/>
      <c r="O107" s="135"/>
      <c r="P107" s="135"/>
    </row>
    <row r="108" spans="1:16" s="2" customFormat="1" ht="12.75">
      <c r="A108" s="1"/>
    </row>
    <row r="109" spans="1:16" s="2" customFormat="1">
      <c r="A109" s="19"/>
      <c r="B109" s="15"/>
      <c r="C109" s="15"/>
      <c r="D109" s="15"/>
      <c r="E109" s="15"/>
      <c r="F109" s="15"/>
      <c r="G109" s="15"/>
      <c r="H109" s="15"/>
      <c r="I109" s="15"/>
      <c r="J109" s="15"/>
      <c r="K109" s="15"/>
      <c r="L109" s="15"/>
      <c r="M109" s="15"/>
      <c r="N109" s="15"/>
      <c r="O109" s="15"/>
      <c r="P109" s="15"/>
    </row>
    <row r="110" spans="1:16" s="2" customFormat="1" ht="12.75">
      <c r="A110" s="1"/>
    </row>
    <row r="111" spans="1:16" s="2" customFormat="1" ht="12.75">
      <c r="A111" s="1"/>
      <c r="J111" s="149" t="s">
        <v>11</v>
      </c>
      <c r="K111" s="149"/>
      <c r="L111" s="149"/>
      <c r="M111" s="149"/>
      <c r="N111" s="149"/>
      <c r="O111" s="149"/>
      <c r="P111" s="149"/>
    </row>
    <row r="112" spans="1:16" s="2" customFormat="1" ht="12.75">
      <c r="A112" s="1"/>
      <c r="C112" s="157" t="s">
        <v>49</v>
      </c>
      <c r="D112" s="157"/>
      <c r="E112" s="157"/>
      <c r="F112" s="157"/>
      <c r="J112" s="155" t="s">
        <v>50</v>
      </c>
      <c r="K112" s="155"/>
      <c r="L112" s="155"/>
      <c r="M112" s="155"/>
      <c r="N112" s="155"/>
      <c r="O112" s="155"/>
      <c r="P112" s="155"/>
    </row>
    <row r="113" spans="1:16" s="2" customFormat="1" ht="12.75">
      <c r="A113" s="1"/>
      <c r="J113" s="155" t="s">
        <v>51</v>
      </c>
      <c r="K113" s="155"/>
      <c r="L113" s="155"/>
      <c r="M113" s="155"/>
      <c r="N113" s="155"/>
      <c r="O113" s="155"/>
      <c r="P113" s="155"/>
    </row>
    <row r="114" spans="1:16" s="2" customFormat="1" ht="12.75">
      <c r="A114" s="1"/>
      <c r="J114" s="156" t="s">
        <v>52</v>
      </c>
      <c r="K114" s="156"/>
      <c r="L114" s="156"/>
      <c r="M114" s="156"/>
      <c r="N114" s="156"/>
      <c r="O114" s="156"/>
      <c r="P114" s="156"/>
    </row>
    <row r="115" spans="1:16" s="2" customFormat="1" ht="12.75">
      <c r="A115" s="1"/>
    </row>
    <row r="116" spans="1:16" s="2" customFormat="1" ht="12.75">
      <c r="A116" s="1"/>
    </row>
    <row r="117" spans="1:16" s="2" customFormat="1" ht="12.75">
      <c r="A117" s="1"/>
    </row>
    <row r="118" spans="1:16" s="2" customFormat="1" ht="12.75">
      <c r="A118" s="1"/>
    </row>
    <row r="119" spans="1:16" s="2" customFormat="1" ht="12.75">
      <c r="A119" s="1"/>
    </row>
  </sheetData>
  <mergeCells count="103">
    <mergeCell ref="B68:Q68"/>
    <mergeCell ref="J113:P113"/>
    <mergeCell ref="J114:P114"/>
    <mergeCell ref="B105:P105"/>
    <mergeCell ref="B107:P107"/>
    <mergeCell ref="J111:P111"/>
    <mergeCell ref="C112:F112"/>
    <mergeCell ref="J112:P112"/>
    <mergeCell ref="B87:H87"/>
    <mergeCell ref="J87:R87"/>
    <mergeCell ref="J88:R88"/>
    <mergeCell ref="B95:E95"/>
    <mergeCell ref="B97:P97"/>
    <mergeCell ref="B99:P99"/>
    <mergeCell ref="B72:C72"/>
    <mergeCell ref="H72:I72"/>
    <mergeCell ref="Q72:R72"/>
    <mergeCell ref="M75:N75"/>
    <mergeCell ref="Q75:R75"/>
    <mergeCell ref="B81:O81"/>
    <mergeCell ref="Q81:R81"/>
    <mergeCell ref="B38:Q38"/>
    <mergeCell ref="B56:Q56"/>
    <mergeCell ref="H58:I58"/>
    <mergeCell ref="Q58:R58"/>
    <mergeCell ref="Q41:R41"/>
    <mergeCell ref="M43:N43"/>
    <mergeCell ref="Q43:R43"/>
    <mergeCell ref="B45:I45"/>
    <mergeCell ref="B48:Q48"/>
    <mergeCell ref="B50:C50"/>
    <mergeCell ref="H50:I50"/>
    <mergeCell ref="Q50:R50"/>
    <mergeCell ref="B54:C54"/>
    <mergeCell ref="H54:I54"/>
    <mergeCell ref="Q54:R54"/>
    <mergeCell ref="B39:C39"/>
    <mergeCell ref="B41:C41"/>
    <mergeCell ref="H41:I41"/>
    <mergeCell ref="H36:I36"/>
    <mergeCell ref="Q36:R36"/>
    <mergeCell ref="B15:C15"/>
    <mergeCell ref="H15:I15"/>
    <mergeCell ref="Q15:R15"/>
    <mergeCell ref="B17:P17"/>
    <mergeCell ref="B19:C19"/>
    <mergeCell ref="H19:I19"/>
    <mergeCell ref="Q19:R19"/>
    <mergeCell ref="B24:C24"/>
    <mergeCell ref="B26:C26"/>
    <mergeCell ref="B23:C23"/>
    <mergeCell ref="H24:I24"/>
    <mergeCell ref="Q24:R24"/>
    <mergeCell ref="B22:C22"/>
    <mergeCell ref="B21:P21"/>
    <mergeCell ref="B27:C27"/>
    <mergeCell ref="H27:I27"/>
    <mergeCell ref="Q27:R27"/>
    <mergeCell ref="B34:C34"/>
    <mergeCell ref="B33:Q33"/>
    <mergeCell ref="B36:C36"/>
    <mergeCell ref="B12:P12"/>
    <mergeCell ref="B101:P101"/>
    <mergeCell ref="B103:P103"/>
    <mergeCell ref="B82:E82"/>
    <mergeCell ref="B83:K83"/>
    <mergeCell ref="H84:R84"/>
    <mergeCell ref="H85:R85"/>
    <mergeCell ref="B70:C70"/>
    <mergeCell ref="H66:I66"/>
    <mergeCell ref="Q66:R66"/>
    <mergeCell ref="B69:C69"/>
    <mergeCell ref="B64:Q64"/>
    <mergeCell ref="B66:C66"/>
    <mergeCell ref="B60:Q60"/>
    <mergeCell ref="B62:C62"/>
    <mergeCell ref="H62:I62"/>
    <mergeCell ref="Q62:R62"/>
    <mergeCell ref="B58:C58"/>
    <mergeCell ref="B52:Q52"/>
    <mergeCell ref="B29:P29"/>
    <mergeCell ref="B31:C31"/>
    <mergeCell ref="H31:I31"/>
    <mergeCell ref="Q31:R31"/>
    <mergeCell ref="B13:C13"/>
    <mergeCell ref="Q11:R11"/>
    <mergeCell ref="A6:B6"/>
    <mergeCell ref="C6:E6"/>
    <mergeCell ref="F6:I6"/>
    <mergeCell ref="J6:L6"/>
    <mergeCell ref="M6:O6"/>
    <mergeCell ref="P6:R6"/>
    <mergeCell ref="B1:R1"/>
    <mergeCell ref="B2:R2"/>
    <mergeCell ref="B3:R3"/>
    <mergeCell ref="G4:L4"/>
    <mergeCell ref="A5:D5"/>
    <mergeCell ref="E5:R5"/>
    <mergeCell ref="B9:P9"/>
    <mergeCell ref="B10:C10"/>
    <mergeCell ref="B11:C11"/>
    <mergeCell ref="H11:I11"/>
    <mergeCell ref="B8:I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AD111"/>
  <sheetViews>
    <sheetView workbookViewId="0">
      <selection activeCell="Y67" sqref="Y67"/>
    </sheetView>
  </sheetViews>
  <sheetFormatPr defaultRowHeight="15"/>
  <cols>
    <col min="1" max="1" width="4.140625" customWidth="1"/>
    <col min="2" max="2" width="3.5703125" customWidth="1"/>
    <col min="3" max="3" width="5.42578125" customWidth="1"/>
    <col min="4" max="4" width="5" customWidth="1"/>
    <col min="5" max="5" width="4.140625" customWidth="1"/>
    <col min="6" max="6" width="3.28515625" customWidth="1"/>
    <col min="7" max="7" width="3.42578125" customWidth="1"/>
    <col min="8" max="8" width="4.7109375" customWidth="1"/>
    <col min="9" max="9" width="6.140625" customWidth="1"/>
    <col min="10" max="10" width="2.28515625" customWidth="1"/>
    <col min="11" max="11" width="3.85546875" customWidth="1"/>
    <col min="12" max="12" width="5.140625"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27" s="2" customFormat="1" ht="15.75">
      <c r="A1" s="1"/>
      <c r="B1" s="117" t="s">
        <v>0</v>
      </c>
      <c r="C1" s="117"/>
      <c r="D1" s="117"/>
      <c r="E1" s="117"/>
      <c r="F1" s="117"/>
      <c r="G1" s="117"/>
      <c r="H1" s="117"/>
      <c r="I1" s="117"/>
      <c r="J1" s="117"/>
      <c r="K1" s="117"/>
      <c r="L1" s="117"/>
      <c r="M1" s="117"/>
      <c r="N1" s="117"/>
      <c r="O1" s="117"/>
      <c r="P1" s="117"/>
      <c r="Q1" s="117"/>
      <c r="R1" s="117"/>
    </row>
    <row r="2" spans="1:27" s="2" customFormat="1" ht="15.75">
      <c r="A2" s="1"/>
      <c r="B2" s="117" t="s">
        <v>1</v>
      </c>
      <c r="C2" s="117"/>
      <c r="D2" s="117"/>
      <c r="E2" s="117"/>
      <c r="F2" s="117"/>
      <c r="G2" s="117"/>
      <c r="H2" s="117"/>
      <c r="I2" s="117"/>
      <c r="J2" s="117"/>
      <c r="K2" s="117"/>
      <c r="L2" s="117"/>
      <c r="M2" s="117"/>
      <c r="N2" s="117"/>
      <c r="O2" s="117"/>
      <c r="P2" s="117"/>
      <c r="Q2" s="117"/>
      <c r="R2" s="117"/>
    </row>
    <row r="3" spans="1:27" s="2" customFormat="1" ht="15.75">
      <c r="A3" s="1"/>
      <c r="B3" s="117" t="s">
        <v>2</v>
      </c>
      <c r="C3" s="117"/>
      <c r="D3" s="117"/>
      <c r="E3" s="117"/>
      <c r="F3" s="117"/>
      <c r="G3" s="117"/>
      <c r="H3" s="117"/>
      <c r="I3" s="117"/>
      <c r="J3" s="117"/>
      <c r="K3" s="117"/>
      <c r="L3" s="117"/>
      <c r="M3" s="117"/>
      <c r="N3" s="117"/>
      <c r="O3" s="117"/>
      <c r="P3" s="117"/>
      <c r="Q3" s="117"/>
      <c r="R3" s="117"/>
    </row>
    <row r="4" spans="1:27" s="2" customFormat="1" ht="15.75">
      <c r="A4" s="1"/>
      <c r="G4" s="118"/>
      <c r="H4" s="119"/>
      <c r="I4" s="119"/>
      <c r="J4" s="119"/>
      <c r="K4" s="119"/>
      <c r="L4" s="119"/>
    </row>
    <row r="5" spans="1:27" s="2" customFormat="1" ht="75" customHeight="1">
      <c r="A5" s="120" t="s">
        <v>3</v>
      </c>
      <c r="B5" s="120"/>
      <c r="C5" s="120"/>
      <c r="D5" s="120"/>
      <c r="E5" s="121" t="s">
        <v>68</v>
      </c>
      <c r="F5" s="158"/>
      <c r="G5" s="158"/>
      <c r="H5" s="158"/>
      <c r="I5" s="158"/>
      <c r="J5" s="158"/>
      <c r="K5" s="158"/>
      <c r="L5" s="158"/>
      <c r="M5" s="158"/>
      <c r="N5" s="158"/>
      <c r="O5" s="158"/>
      <c r="P5" s="158"/>
      <c r="Q5" s="158"/>
      <c r="R5" s="158"/>
    </row>
    <row r="6" spans="1:27" s="2" customFormat="1" ht="17.25" customHeight="1">
      <c r="A6" s="114" t="s">
        <v>4</v>
      </c>
      <c r="B6" s="114"/>
      <c r="C6" s="114" t="s">
        <v>5</v>
      </c>
      <c r="D6" s="115"/>
      <c r="E6" s="115"/>
      <c r="F6" s="116" t="s">
        <v>6</v>
      </c>
      <c r="G6" s="116"/>
      <c r="H6" s="116"/>
      <c r="I6" s="116"/>
      <c r="J6" s="116" t="s">
        <v>7</v>
      </c>
      <c r="K6" s="116"/>
      <c r="L6" s="116"/>
      <c r="M6" s="116" t="s">
        <v>8</v>
      </c>
      <c r="N6" s="116"/>
      <c r="O6" s="116"/>
      <c r="P6" s="116" t="s">
        <v>9</v>
      </c>
      <c r="Q6" s="116"/>
      <c r="R6" s="116"/>
    </row>
    <row r="7" spans="1:27" s="4" customFormat="1">
      <c r="A7" s="3"/>
    </row>
    <row r="8" spans="1:27" ht="9" hidden="1" customHeight="1"/>
    <row r="9" spans="1:27" s="2" customFormat="1" ht="15.75" hidden="1">
      <c r="A9" s="52"/>
      <c r="B9" s="161"/>
      <c r="C9" s="170"/>
      <c r="D9" s="170"/>
      <c r="E9" s="170"/>
      <c r="F9" s="170"/>
      <c r="G9" s="170"/>
      <c r="H9" s="170"/>
      <c r="I9" s="170"/>
      <c r="J9" s="120"/>
      <c r="K9" s="134"/>
      <c r="L9" s="134"/>
      <c r="M9" s="134"/>
      <c r="N9" s="134"/>
      <c r="O9" s="134"/>
      <c r="P9" s="134"/>
      <c r="Q9" s="134"/>
      <c r="R9" s="26"/>
      <c r="S9" s="26"/>
    </row>
    <row r="10" spans="1:27" s="2" customFormat="1" ht="15.75">
      <c r="A10" s="23">
        <v>1</v>
      </c>
      <c r="B10" s="171" t="s">
        <v>196</v>
      </c>
      <c r="C10" s="171"/>
      <c r="D10" s="171"/>
      <c r="E10" s="171"/>
      <c r="F10" s="171"/>
      <c r="G10" s="171"/>
      <c r="H10" s="171"/>
      <c r="I10" s="171"/>
      <c r="J10" s="171"/>
      <c r="K10" s="171"/>
      <c r="L10" s="171"/>
      <c r="M10" s="171"/>
      <c r="N10" s="171"/>
      <c r="O10" s="171"/>
      <c r="P10" s="171"/>
      <c r="Q10" s="171"/>
      <c r="R10" s="6"/>
      <c r="S10" s="6"/>
    </row>
    <row r="11" spans="1:27" s="4" customFormat="1">
      <c r="A11" s="3"/>
      <c r="B11" s="172" t="s">
        <v>69</v>
      </c>
      <c r="C11" s="172"/>
      <c r="D11" s="27"/>
      <c r="E11" s="27"/>
      <c r="F11" s="173"/>
      <c r="G11" s="173"/>
      <c r="H11" s="28"/>
      <c r="I11" s="29"/>
      <c r="J11" s="28"/>
      <c r="K11" s="29"/>
      <c r="L11" s="30"/>
      <c r="M11" s="30"/>
      <c r="N11" s="30"/>
      <c r="O11" s="30"/>
      <c r="P11" s="173"/>
      <c r="Q11" s="173"/>
      <c r="R11" s="30"/>
      <c r="S11" s="30"/>
    </row>
    <row r="12" spans="1:27" s="4" customFormat="1" ht="4.5" customHeight="1">
      <c r="A12" s="3"/>
      <c r="B12" s="3"/>
      <c r="C12" s="3"/>
      <c r="D12" s="3"/>
      <c r="E12" s="3"/>
      <c r="F12" s="31"/>
      <c r="G12" s="31"/>
      <c r="H12" s="31"/>
      <c r="I12" s="32"/>
      <c r="J12" s="31"/>
      <c r="K12" s="32"/>
      <c r="P12" s="28"/>
      <c r="Q12" s="28"/>
      <c r="R12" s="30"/>
    </row>
    <row r="13" spans="1:27" s="9" customFormat="1">
      <c r="A13" s="7"/>
      <c r="B13" s="146">
        <v>2000</v>
      </c>
      <c r="C13" s="146"/>
      <c r="D13" s="9" t="s">
        <v>57</v>
      </c>
      <c r="F13" s="10" t="s">
        <v>11</v>
      </c>
      <c r="G13" s="10" t="s">
        <v>13</v>
      </c>
      <c r="H13" s="9" t="s">
        <v>14</v>
      </c>
      <c r="I13" s="174">
        <v>605</v>
      </c>
      <c r="J13" s="174"/>
      <c r="M13" s="9" t="s">
        <v>58</v>
      </c>
      <c r="Q13" s="9" t="s">
        <v>14</v>
      </c>
      <c r="R13" s="125">
        <f>ROUND(B13*I13/100,0)</f>
        <v>12100</v>
      </c>
      <c r="S13" s="125"/>
    </row>
    <row r="14" spans="1:27" s="2" customFormat="1" ht="10.5" customHeight="1">
      <c r="A14" s="5"/>
      <c r="B14" s="17"/>
      <c r="C14" s="34"/>
      <c r="D14" s="34"/>
      <c r="E14" s="34"/>
      <c r="F14" s="34"/>
      <c r="G14" s="34"/>
      <c r="H14" s="34"/>
      <c r="I14" s="34"/>
      <c r="J14" s="6"/>
      <c r="K14" s="6"/>
      <c r="L14" s="6"/>
      <c r="M14" s="6"/>
      <c r="N14" s="6"/>
      <c r="O14" s="6"/>
      <c r="P14" s="6"/>
      <c r="Q14" s="6"/>
      <c r="R14" s="6"/>
      <c r="S14" s="6"/>
    </row>
    <row r="15" spans="1:27" s="4" customFormat="1" ht="94.5" customHeight="1">
      <c r="A15" s="53">
        <v>2</v>
      </c>
      <c r="B15" s="123" t="s">
        <v>124</v>
      </c>
      <c r="C15" s="123"/>
      <c r="D15" s="123"/>
      <c r="E15" s="123"/>
      <c r="F15" s="123"/>
      <c r="G15" s="123"/>
      <c r="H15" s="123"/>
      <c r="I15" s="123"/>
      <c r="J15" s="123"/>
      <c r="K15" s="123"/>
      <c r="L15" s="123"/>
      <c r="M15" s="123"/>
      <c r="N15" s="123"/>
      <c r="O15" s="123"/>
      <c r="P15" s="123"/>
      <c r="Q15" s="123"/>
      <c r="AA15" s="54"/>
    </row>
    <row r="16" spans="1:27" s="4" customFormat="1">
      <c r="A16" s="3"/>
      <c r="B16" s="172"/>
      <c r="C16" s="172"/>
      <c r="D16" s="3"/>
      <c r="E16" s="3"/>
      <c r="F16" s="32"/>
      <c r="H16" s="31"/>
      <c r="I16" s="31"/>
      <c r="J16" s="31"/>
      <c r="K16" s="32"/>
      <c r="L16" s="3"/>
      <c r="P16" s="141"/>
      <c r="Q16" s="141"/>
    </row>
    <row r="17" spans="1:19" s="9" customFormat="1">
      <c r="A17" s="7"/>
      <c r="B17" s="146">
        <v>28000</v>
      </c>
      <c r="C17" s="146"/>
      <c r="D17" s="9" t="s">
        <v>57</v>
      </c>
      <c r="F17" s="10" t="s">
        <v>11</v>
      </c>
      <c r="G17" s="10" t="s">
        <v>13</v>
      </c>
      <c r="H17" s="9" t="s">
        <v>14</v>
      </c>
      <c r="I17" s="174">
        <v>3600</v>
      </c>
      <c r="J17" s="174"/>
      <c r="M17" s="9" t="s">
        <v>59</v>
      </c>
      <c r="Q17" s="9" t="s">
        <v>14</v>
      </c>
      <c r="R17" s="125">
        <f>ROUND(B17*I17/1000,0)</f>
        <v>100800</v>
      </c>
      <c r="S17" s="125"/>
    </row>
    <row r="18" spans="1:19" s="9" customFormat="1" ht="4.5" customHeight="1">
      <c r="A18" s="7"/>
      <c r="B18" s="35"/>
      <c r="C18" s="35"/>
      <c r="F18" s="10"/>
      <c r="I18" s="8"/>
      <c r="J18" s="8"/>
      <c r="R18" s="8"/>
      <c r="S18" s="8"/>
    </row>
    <row r="19" spans="1:19" s="4" customFormat="1" ht="91.5" customHeight="1">
      <c r="A19" s="53">
        <v>3</v>
      </c>
      <c r="B19" s="123" t="s">
        <v>169</v>
      </c>
      <c r="C19" s="123"/>
      <c r="D19" s="123"/>
      <c r="E19" s="123"/>
      <c r="F19" s="123"/>
      <c r="G19" s="123"/>
      <c r="H19" s="123"/>
      <c r="I19" s="123"/>
      <c r="J19" s="123"/>
      <c r="K19" s="123"/>
      <c r="L19" s="123"/>
      <c r="M19" s="123"/>
      <c r="N19" s="123"/>
      <c r="O19" s="123"/>
      <c r="P19" s="123"/>
      <c r="Q19" s="123"/>
    </row>
    <row r="20" spans="1:19" s="4" customFormat="1" ht="6.75" customHeight="1">
      <c r="A20" s="3"/>
    </row>
    <row r="21" spans="1:19" s="9" customFormat="1">
      <c r="A21" s="7"/>
      <c r="B21" s="146">
        <v>6000</v>
      </c>
      <c r="C21" s="146"/>
      <c r="D21" s="9" t="s">
        <v>57</v>
      </c>
      <c r="F21" s="10" t="s">
        <v>11</v>
      </c>
      <c r="G21" s="10" t="s">
        <v>13</v>
      </c>
      <c r="H21" s="9" t="s">
        <v>14</v>
      </c>
      <c r="I21" s="174">
        <v>5400</v>
      </c>
      <c r="J21" s="174"/>
      <c r="M21" s="9" t="s">
        <v>59</v>
      </c>
      <c r="Q21" s="9" t="s">
        <v>14</v>
      </c>
      <c r="R21" s="125">
        <f>ROUND(B21*I21/1000,0)</f>
        <v>32400</v>
      </c>
      <c r="S21" s="125"/>
    </row>
    <row r="22" spans="1:19" s="4" customFormat="1" ht="48.75" customHeight="1">
      <c r="A22" s="53">
        <v>4</v>
      </c>
      <c r="B22" s="135" t="s">
        <v>180</v>
      </c>
      <c r="C22" s="135"/>
      <c r="D22" s="135"/>
      <c r="E22" s="135"/>
      <c r="F22" s="135"/>
      <c r="G22" s="135"/>
      <c r="H22" s="135"/>
      <c r="I22" s="135"/>
      <c r="J22" s="135"/>
      <c r="K22" s="135"/>
      <c r="L22" s="135"/>
      <c r="M22" s="135"/>
      <c r="N22" s="135"/>
      <c r="O22" s="135"/>
      <c r="P22" s="135"/>
      <c r="Q22" s="135"/>
    </row>
    <row r="23" spans="1:19" s="4" customFormat="1">
      <c r="A23" s="3"/>
      <c r="B23" s="172" t="s">
        <v>23</v>
      </c>
      <c r="C23" s="172"/>
      <c r="D23" s="3"/>
      <c r="E23" s="3"/>
      <c r="F23" s="141"/>
      <c r="G23" s="141"/>
      <c r="H23" s="31"/>
      <c r="I23" s="31"/>
      <c r="J23" s="31"/>
      <c r="K23" s="32"/>
      <c r="P23" s="126"/>
      <c r="Q23" s="126"/>
    </row>
    <row r="24" spans="1:19" s="4" customFormat="1" ht="7.5" customHeight="1">
      <c r="A24" s="3"/>
    </row>
    <row r="25" spans="1:19" s="9" customFormat="1">
      <c r="A25" s="7"/>
      <c r="B25" s="125">
        <v>6000</v>
      </c>
      <c r="C25" s="125"/>
      <c r="D25" s="9" t="s">
        <v>17</v>
      </c>
      <c r="F25" s="10" t="s">
        <v>11</v>
      </c>
      <c r="G25" s="10" t="s">
        <v>13</v>
      </c>
      <c r="H25" s="9" t="s">
        <v>14</v>
      </c>
      <c r="I25" s="174">
        <v>137</v>
      </c>
      <c r="J25" s="174"/>
      <c r="M25" s="9" t="s">
        <v>61</v>
      </c>
      <c r="Q25" s="9" t="s">
        <v>14</v>
      </c>
      <c r="R25" s="146">
        <f>ROUND(B25*I25,0)</f>
        <v>822000</v>
      </c>
      <c r="S25" s="146"/>
    </row>
    <row r="26" spans="1:19" s="9" customFormat="1" ht="7.5" customHeight="1">
      <c r="A26" s="7"/>
      <c r="B26" s="8"/>
      <c r="C26" s="8"/>
      <c r="F26" s="10"/>
      <c r="I26" s="8"/>
      <c r="J26" s="8"/>
      <c r="R26" s="35"/>
      <c r="S26" s="35"/>
    </row>
    <row r="27" spans="1:19" s="2" customFormat="1" ht="15.75">
      <c r="A27" s="23">
        <v>5</v>
      </c>
      <c r="B27" s="175" t="s">
        <v>63</v>
      </c>
      <c r="C27" s="175"/>
      <c r="D27" s="175"/>
      <c r="E27" s="175"/>
      <c r="F27" s="175"/>
      <c r="G27" s="175"/>
      <c r="H27" s="175"/>
      <c r="I27" s="175"/>
      <c r="J27" s="175"/>
      <c r="K27" s="175"/>
      <c r="L27" s="175"/>
      <c r="M27" s="175"/>
      <c r="N27" s="175"/>
      <c r="O27" s="175"/>
      <c r="P27" s="175"/>
      <c r="Q27" s="175"/>
      <c r="R27" s="6"/>
      <c r="S27" s="6"/>
    </row>
    <row r="28" spans="1:19" s="2" customFormat="1" ht="11.25" customHeight="1">
      <c r="A28" s="23"/>
      <c r="B28" s="36"/>
      <c r="C28" s="36"/>
      <c r="D28" s="36"/>
      <c r="E28" s="36"/>
      <c r="F28" s="36"/>
      <c r="G28" s="36"/>
      <c r="H28" s="36"/>
      <c r="I28" s="36"/>
      <c r="J28" s="36"/>
      <c r="K28" s="36"/>
      <c r="L28" s="36"/>
      <c r="M28" s="36"/>
      <c r="N28" s="36"/>
      <c r="O28" s="36"/>
      <c r="P28" s="36"/>
      <c r="Q28" s="36"/>
      <c r="R28" s="6"/>
      <c r="S28" s="6"/>
    </row>
    <row r="29" spans="1:19" s="2" customFormat="1" ht="15.75">
      <c r="A29" s="55"/>
      <c r="B29" s="175" t="s">
        <v>181</v>
      </c>
      <c r="C29" s="175"/>
      <c r="D29" s="175"/>
      <c r="E29" s="175"/>
      <c r="F29" s="175"/>
      <c r="G29" s="175"/>
      <c r="H29" s="175"/>
      <c r="I29" s="175"/>
      <c r="J29" s="175"/>
      <c r="K29" s="175"/>
      <c r="L29" s="175"/>
      <c r="M29" s="175"/>
      <c r="N29" s="175"/>
      <c r="O29" s="175"/>
      <c r="P29" s="175"/>
      <c r="Q29" s="175"/>
      <c r="R29" s="6"/>
      <c r="S29" s="6"/>
    </row>
    <row r="30" spans="1:19" s="2" customFormat="1" ht="4.5" customHeight="1">
      <c r="A30" s="23"/>
      <c r="B30" s="37"/>
      <c r="C30" s="36"/>
      <c r="D30" s="36"/>
      <c r="E30" s="38"/>
      <c r="F30" s="36"/>
      <c r="G30" s="36"/>
      <c r="H30" s="36"/>
      <c r="I30" s="36"/>
      <c r="J30" s="36"/>
      <c r="K30" s="36"/>
      <c r="L30" s="36"/>
      <c r="M30" s="36"/>
      <c r="N30" s="36"/>
      <c r="O30" s="36"/>
      <c r="P30" s="36"/>
      <c r="Q30" s="36"/>
      <c r="R30" s="6"/>
      <c r="S30" s="6"/>
    </row>
    <row r="31" spans="1:19" s="9" customFormat="1">
      <c r="A31" s="7"/>
      <c r="B31" s="176">
        <v>5</v>
      </c>
      <c r="C31" s="176"/>
      <c r="D31" s="9" t="s">
        <v>20</v>
      </c>
      <c r="F31" s="10" t="s">
        <v>11</v>
      </c>
      <c r="G31" s="10" t="s">
        <v>13</v>
      </c>
      <c r="H31" s="9" t="s">
        <v>14</v>
      </c>
      <c r="I31" s="174">
        <v>956</v>
      </c>
      <c r="J31" s="174"/>
      <c r="M31" s="177" t="s">
        <v>182</v>
      </c>
      <c r="N31" s="177"/>
      <c r="Q31" s="9" t="s">
        <v>14</v>
      </c>
      <c r="R31" s="125">
        <f>B31*I31</f>
        <v>4780</v>
      </c>
      <c r="S31" s="125"/>
    </row>
    <row r="32" spans="1:19" s="9" customFormat="1" ht="9" customHeight="1">
      <c r="A32" s="7"/>
      <c r="B32" s="8"/>
      <c r="C32" s="8"/>
      <c r="F32" s="10"/>
      <c r="I32" s="8"/>
      <c r="J32" s="8"/>
      <c r="M32" s="7"/>
      <c r="N32" s="7"/>
      <c r="R32" s="8"/>
      <c r="S32" s="8"/>
    </row>
    <row r="33" spans="1:19" s="4" customFormat="1">
      <c r="A33" s="11">
        <v>6</v>
      </c>
      <c r="B33" s="178" t="s">
        <v>255</v>
      </c>
      <c r="C33" s="178"/>
      <c r="D33" s="178"/>
      <c r="E33" s="178"/>
      <c r="F33" s="178"/>
      <c r="G33" s="178"/>
      <c r="H33" s="178"/>
      <c r="I33" s="178"/>
      <c r="J33" s="178"/>
      <c r="K33" s="178"/>
      <c r="L33" s="178"/>
      <c r="M33" s="178"/>
      <c r="N33" s="178"/>
      <c r="O33" s="178"/>
      <c r="P33" s="178"/>
      <c r="Q33" s="178"/>
    </row>
    <row r="34" spans="1:19" s="4" customFormat="1">
      <c r="A34" s="11"/>
      <c r="B34" s="15"/>
      <c r="C34" s="15"/>
      <c r="D34" s="15"/>
      <c r="E34" s="15"/>
      <c r="F34" s="15"/>
      <c r="G34" s="15"/>
      <c r="H34" s="15"/>
      <c r="I34" s="15"/>
      <c r="J34" s="15"/>
      <c r="K34" s="15"/>
      <c r="L34" s="15"/>
      <c r="M34" s="15"/>
      <c r="N34" s="15"/>
      <c r="O34" s="15"/>
      <c r="P34" s="15"/>
      <c r="Q34" s="15"/>
    </row>
    <row r="35" spans="1:19" s="4" customFormat="1">
      <c r="A35" s="3"/>
      <c r="B35" s="172" t="s">
        <v>64</v>
      </c>
      <c r="C35" s="172"/>
      <c r="D35" s="172" t="s">
        <v>65</v>
      </c>
      <c r="E35" s="172"/>
      <c r="F35" s="172"/>
      <c r="H35" s="172"/>
      <c r="I35" s="172"/>
      <c r="J35" s="48"/>
      <c r="K35" s="32"/>
      <c r="P35" s="126"/>
      <c r="Q35" s="126"/>
    </row>
    <row r="36" spans="1:19" s="4" customFormat="1" ht="7.5" customHeight="1">
      <c r="A36" s="3"/>
      <c r="B36" s="3"/>
      <c r="C36" s="3"/>
      <c r="D36" s="3"/>
      <c r="E36" s="3"/>
      <c r="F36" s="3"/>
      <c r="H36" s="3"/>
      <c r="I36" s="3"/>
      <c r="J36" s="31"/>
      <c r="K36" s="32"/>
      <c r="P36" s="32"/>
      <c r="Q36" s="32"/>
    </row>
    <row r="37" spans="1:19" s="9" customFormat="1">
      <c r="A37" s="7"/>
      <c r="B37" s="176">
        <v>2</v>
      </c>
      <c r="C37" s="176"/>
      <c r="D37" s="39" t="s">
        <v>20</v>
      </c>
      <c r="F37" s="10" t="s">
        <v>11</v>
      </c>
      <c r="G37" s="10" t="s">
        <v>13</v>
      </c>
      <c r="H37" s="9" t="s">
        <v>14</v>
      </c>
      <c r="I37" s="174">
        <v>1112.5</v>
      </c>
      <c r="J37" s="174"/>
      <c r="M37" s="177" t="s">
        <v>182</v>
      </c>
      <c r="N37" s="177"/>
      <c r="Q37" s="9" t="s">
        <v>14</v>
      </c>
      <c r="R37" s="125">
        <f>ROUND(B37*I37,0)</f>
        <v>2225</v>
      </c>
      <c r="S37" s="125"/>
    </row>
    <row r="38" spans="1:19" s="9" customFormat="1" ht="4.5" customHeight="1">
      <c r="A38" s="7"/>
      <c r="B38" s="41"/>
      <c r="C38" s="41"/>
      <c r="D38" s="39"/>
      <c r="F38" s="10"/>
      <c r="I38" s="41"/>
      <c r="J38" s="41"/>
      <c r="M38" s="7"/>
      <c r="N38" s="7"/>
      <c r="R38" s="8"/>
      <c r="S38" s="8"/>
    </row>
    <row r="39" spans="1:19" s="4" customFormat="1">
      <c r="A39" s="11">
        <v>7</v>
      </c>
      <c r="B39" s="178" t="s">
        <v>183</v>
      </c>
      <c r="C39" s="178"/>
      <c r="D39" s="178"/>
      <c r="E39" s="178"/>
      <c r="F39" s="178"/>
      <c r="G39" s="178"/>
      <c r="H39" s="178"/>
      <c r="I39" s="178"/>
      <c r="J39" s="178"/>
      <c r="K39" s="178"/>
      <c r="L39" s="178"/>
      <c r="M39" s="178"/>
      <c r="N39" s="178"/>
      <c r="O39" s="178"/>
      <c r="P39" s="178"/>
      <c r="Q39" s="178"/>
    </row>
    <row r="40" spans="1:19" s="4" customFormat="1" ht="3.75" customHeight="1">
      <c r="A40" s="3"/>
      <c r="B40" s="3"/>
      <c r="C40" s="3"/>
      <c r="D40" s="3"/>
      <c r="E40" s="3"/>
      <c r="F40" s="3"/>
      <c r="H40" s="3"/>
      <c r="I40" s="3"/>
      <c r="J40" s="31"/>
      <c r="K40" s="32"/>
      <c r="P40" s="32"/>
      <c r="Q40" s="32"/>
    </row>
    <row r="41" spans="1:19" s="9" customFormat="1">
      <c r="A41" s="7"/>
      <c r="B41" s="176">
        <v>2</v>
      </c>
      <c r="C41" s="176"/>
      <c r="D41" s="4" t="s">
        <v>20</v>
      </c>
      <c r="F41" s="10" t="s">
        <v>11</v>
      </c>
      <c r="G41" s="10" t="s">
        <v>13</v>
      </c>
      <c r="H41" s="9" t="s">
        <v>14</v>
      </c>
      <c r="I41" s="174">
        <v>4000</v>
      </c>
      <c r="J41" s="174"/>
      <c r="M41" s="177" t="s">
        <v>182</v>
      </c>
      <c r="N41" s="177"/>
      <c r="Q41" s="9" t="s">
        <v>14</v>
      </c>
      <c r="R41" s="125">
        <f>B41*I41</f>
        <v>8000</v>
      </c>
      <c r="S41" s="125"/>
    </row>
    <row r="42" spans="1:19" s="4" customFormat="1" ht="48" customHeight="1">
      <c r="A42" s="53">
        <v>8</v>
      </c>
      <c r="B42" s="179" t="s">
        <v>185</v>
      </c>
      <c r="C42" s="179"/>
      <c r="D42" s="179"/>
      <c r="E42" s="179"/>
      <c r="F42" s="179"/>
      <c r="G42" s="179"/>
      <c r="H42" s="179"/>
      <c r="I42" s="179"/>
      <c r="J42" s="179"/>
      <c r="K42" s="179"/>
      <c r="L42" s="179"/>
      <c r="M42" s="179"/>
      <c r="N42" s="179"/>
      <c r="O42" s="179"/>
      <c r="P42" s="179"/>
      <c r="Q42" s="179"/>
    </row>
    <row r="43" spans="1:19" s="4" customFormat="1">
      <c r="A43" s="11"/>
      <c r="B43" s="135" t="s">
        <v>26</v>
      </c>
      <c r="C43" s="135"/>
      <c r="D43" s="135"/>
      <c r="E43" s="135"/>
      <c r="F43" s="135"/>
      <c r="G43" s="135"/>
      <c r="H43" s="135"/>
      <c r="I43" s="135"/>
      <c r="J43" s="135"/>
      <c r="K43" s="135"/>
      <c r="L43" s="135"/>
      <c r="M43" s="135"/>
      <c r="N43" s="135"/>
      <c r="O43" s="135"/>
      <c r="P43" s="135"/>
      <c r="Q43" s="135"/>
    </row>
    <row r="44" spans="1:19" s="9" customFormat="1">
      <c r="A44" s="7"/>
      <c r="B44" s="125">
        <v>20</v>
      </c>
      <c r="C44" s="125"/>
      <c r="D44" s="39" t="s">
        <v>17</v>
      </c>
      <c r="F44" s="10" t="s">
        <v>11</v>
      </c>
      <c r="G44" s="10" t="s">
        <v>13</v>
      </c>
      <c r="H44" s="9" t="s">
        <v>14</v>
      </c>
      <c r="I44" s="174">
        <v>506.6</v>
      </c>
      <c r="J44" s="174"/>
      <c r="M44" s="177" t="s">
        <v>61</v>
      </c>
      <c r="N44" s="177"/>
      <c r="Q44" s="9" t="s">
        <v>14</v>
      </c>
      <c r="R44" s="125">
        <f>ROUND(B44*I44,0)</f>
        <v>10132</v>
      </c>
      <c r="S44" s="125"/>
    </row>
    <row r="45" spans="1:19" s="4" customFormat="1" ht="11.25" customHeight="1">
      <c r="A45" s="3"/>
      <c r="B45" s="3"/>
      <c r="C45" s="3"/>
      <c r="D45" s="3"/>
      <c r="E45" s="3"/>
      <c r="F45" s="31"/>
      <c r="H45" s="31"/>
      <c r="I45" s="31"/>
      <c r="J45" s="31"/>
      <c r="K45" s="32"/>
      <c r="P45" s="32"/>
      <c r="Q45" s="32"/>
    </row>
    <row r="46" spans="1:19" s="4" customFormat="1" ht="50.25" customHeight="1">
      <c r="A46" s="53">
        <v>9</v>
      </c>
      <c r="B46" s="179" t="s">
        <v>186</v>
      </c>
      <c r="C46" s="179"/>
      <c r="D46" s="179"/>
      <c r="E46" s="179"/>
      <c r="F46" s="179"/>
      <c r="G46" s="179"/>
      <c r="H46" s="179"/>
      <c r="I46" s="179"/>
      <c r="J46" s="179"/>
      <c r="K46" s="179"/>
      <c r="L46" s="179"/>
      <c r="M46" s="179"/>
      <c r="N46" s="179"/>
      <c r="O46" s="179"/>
      <c r="P46" s="179"/>
      <c r="Q46" s="179"/>
    </row>
    <row r="47" spans="1:19" s="4" customFormat="1">
      <c r="A47" s="3"/>
      <c r="B47" s="182" t="s">
        <v>26</v>
      </c>
      <c r="C47" s="182"/>
      <c r="D47" s="3"/>
      <c r="E47" s="3"/>
      <c r="F47" s="31"/>
      <c r="H47" s="31"/>
      <c r="I47" s="31"/>
      <c r="J47" s="31"/>
      <c r="K47" s="32"/>
      <c r="P47" s="32"/>
      <c r="Q47" s="32"/>
    </row>
    <row r="48" spans="1:19" s="9" customFormat="1">
      <c r="A48" s="7"/>
      <c r="B48" s="144">
        <v>4</v>
      </c>
      <c r="C48" s="144"/>
      <c r="D48" s="39" t="s">
        <v>184</v>
      </c>
      <c r="F48" s="10" t="s">
        <v>11</v>
      </c>
      <c r="G48" s="10" t="s">
        <v>13</v>
      </c>
      <c r="H48" s="9" t="s">
        <v>14</v>
      </c>
      <c r="I48" s="174">
        <v>596.75</v>
      </c>
      <c r="J48" s="174"/>
      <c r="M48" s="177" t="s">
        <v>182</v>
      </c>
      <c r="N48" s="177"/>
      <c r="Q48" s="9" t="s">
        <v>14</v>
      </c>
      <c r="R48" s="125">
        <f>ROUND(B48*I48,0)</f>
        <v>2387</v>
      </c>
      <c r="S48" s="125"/>
    </row>
    <row r="49" spans="1:19" s="4" customFormat="1" ht="31.5" customHeight="1">
      <c r="A49" s="11">
        <v>10</v>
      </c>
      <c r="B49" s="135" t="s">
        <v>187</v>
      </c>
      <c r="C49" s="135"/>
      <c r="D49" s="135"/>
      <c r="E49" s="135"/>
      <c r="F49" s="135"/>
      <c r="G49" s="135"/>
      <c r="H49" s="135"/>
      <c r="I49" s="135"/>
      <c r="J49" s="135"/>
      <c r="K49" s="135"/>
      <c r="L49" s="135"/>
      <c r="M49" s="135"/>
      <c r="N49" s="135"/>
      <c r="O49" s="135"/>
      <c r="P49" s="135"/>
      <c r="Q49" s="135"/>
    </row>
    <row r="50" spans="1:19" s="4" customFormat="1">
      <c r="A50" s="3"/>
      <c r="B50" s="172" t="s">
        <v>23</v>
      </c>
      <c r="C50" s="172"/>
      <c r="D50" s="49"/>
      <c r="E50" s="27"/>
      <c r="F50" s="27"/>
      <c r="G50" s="180"/>
      <c r="H50" s="180"/>
      <c r="I50" s="49"/>
      <c r="J50" s="28"/>
      <c r="K50" s="29"/>
      <c r="L50" s="30"/>
      <c r="M50" s="30"/>
      <c r="N50" s="30"/>
      <c r="O50" s="30"/>
      <c r="P50" s="180"/>
      <c r="Q50" s="180"/>
      <c r="R50" s="30"/>
      <c r="S50" s="30"/>
    </row>
    <row r="51" spans="1:19" s="9" customFormat="1">
      <c r="A51" s="7"/>
      <c r="B51" s="169">
        <v>0.56200000000000006</v>
      </c>
      <c r="C51" s="169"/>
      <c r="D51" s="181" t="s">
        <v>53</v>
      </c>
      <c r="E51" s="181"/>
      <c r="F51" s="10" t="s">
        <v>11</v>
      </c>
      <c r="G51" s="10" t="s">
        <v>13</v>
      </c>
      <c r="H51" s="9" t="s">
        <v>14</v>
      </c>
      <c r="I51" s="174">
        <v>6096</v>
      </c>
      <c r="J51" s="174"/>
      <c r="M51" s="177" t="s">
        <v>54</v>
      </c>
      <c r="N51" s="177"/>
      <c r="Q51" s="9" t="s">
        <v>14</v>
      </c>
      <c r="R51" s="125">
        <f>ROUND(B51*I51,0)</f>
        <v>3426</v>
      </c>
      <c r="S51" s="125"/>
    </row>
    <row r="52" spans="1:19" s="4" customFormat="1" ht="9" customHeight="1">
      <c r="A52" s="11"/>
      <c r="B52" s="15"/>
      <c r="C52" s="15"/>
      <c r="D52" s="15"/>
      <c r="E52" s="15"/>
      <c r="F52" s="15"/>
      <c r="G52" s="15"/>
      <c r="H52" s="15"/>
      <c r="I52" s="15"/>
      <c r="J52" s="15"/>
      <c r="K52" s="15"/>
      <c r="L52" s="15"/>
      <c r="M52" s="15"/>
      <c r="N52" s="15"/>
      <c r="O52" s="15"/>
      <c r="P52" s="15"/>
      <c r="Q52" s="15"/>
    </row>
    <row r="53" spans="1:19" s="4" customFormat="1" ht="19.5" customHeight="1">
      <c r="A53" s="53">
        <v>11</v>
      </c>
      <c r="B53" s="179" t="s">
        <v>202</v>
      </c>
      <c r="C53" s="179"/>
      <c r="D53" s="179"/>
      <c r="E53" s="179"/>
      <c r="F53" s="179"/>
      <c r="G53" s="179"/>
      <c r="H53" s="179"/>
      <c r="I53" s="179"/>
      <c r="J53" s="179"/>
      <c r="K53" s="179"/>
      <c r="L53" s="179"/>
      <c r="M53" s="179"/>
      <c r="N53" s="179"/>
      <c r="O53" s="179"/>
      <c r="P53" s="179"/>
      <c r="Q53" s="179"/>
    </row>
    <row r="54" spans="1:19" s="4" customFormat="1">
      <c r="A54" s="3"/>
      <c r="B54" s="172" t="s">
        <v>23</v>
      </c>
      <c r="C54" s="172"/>
      <c r="D54" s="50"/>
      <c r="E54" s="3"/>
      <c r="F54" s="3"/>
      <c r="G54" s="31"/>
      <c r="H54" s="172"/>
      <c r="I54" s="172"/>
      <c r="J54" s="31"/>
      <c r="K54" s="32"/>
      <c r="P54" s="126"/>
      <c r="Q54" s="126"/>
    </row>
    <row r="55" spans="1:19" s="9" customFormat="1" ht="14.25" customHeight="1">
      <c r="A55" s="7"/>
      <c r="B55" s="144">
        <v>1</v>
      </c>
      <c r="C55" s="144"/>
      <c r="D55" s="39" t="s">
        <v>188</v>
      </c>
      <c r="F55" s="10" t="s">
        <v>11</v>
      </c>
      <c r="G55" s="10" t="s">
        <v>13</v>
      </c>
      <c r="H55" s="9" t="s">
        <v>14</v>
      </c>
      <c r="I55" s="174">
        <v>731.25</v>
      </c>
      <c r="J55" s="174"/>
      <c r="M55" s="177" t="s">
        <v>21</v>
      </c>
      <c r="N55" s="177"/>
      <c r="Q55" s="9" t="s">
        <v>14</v>
      </c>
      <c r="R55" s="125">
        <f>ROUND(B55*I55,0)</f>
        <v>731</v>
      </c>
      <c r="S55" s="125"/>
    </row>
    <row r="56" spans="1:19" s="4" customFormat="1" ht="63.75" customHeight="1">
      <c r="A56" s="53">
        <v>12</v>
      </c>
      <c r="B56" s="135" t="s">
        <v>189</v>
      </c>
      <c r="C56" s="135"/>
      <c r="D56" s="135"/>
      <c r="E56" s="135"/>
      <c r="F56" s="135"/>
      <c r="G56" s="135"/>
      <c r="H56" s="135"/>
      <c r="I56" s="135"/>
      <c r="J56" s="135"/>
      <c r="K56" s="135"/>
      <c r="L56" s="135"/>
      <c r="M56" s="135"/>
      <c r="N56" s="135"/>
      <c r="O56" s="135"/>
      <c r="P56" s="135"/>
      <c r="Q56" s="135"/>
    </row>
    <row r="57" spans="1:19" s="4" customFormat="1">
      <c r="A57" s="3"/>
      <c r="B57" s="172" t="s">
        <v>23</v>
      </c>
      <c r="C57" s="172"/>
      <c r="D57" s="3"/>
      <c r="E57" s="3"/>
      <c r="F57" s="31"/>
      <c r="H57" s="31"/>
      <c r="I57" s="31"/>
      <c r="J57" s="31"/>
      <c r="K57" s="32"/>
      <c r="P57" s="126"/>
      <c r="Q57" s="126"/>
    </row>
    <row r="58" spans="1:19" s="9" customFormat="1">
      <c r="A58" s="7"/>
      <c r="B58" s="144">
        <v>10</v>
      </c>
      <c r="C58" s="144"/>
      <c r="D58" s="181" t="s">
        <v>29</v>
      </c>
      <c r="E58" s="181"/>
      <c r="F58" s="10" t="s">
        <v>11</v>
      </c>
      <c r="G58" s="10" t="s">
        <v>13</v>
      </c>
      <c r="H58" s="9" t="s">
        <v>14</v>
      </c>
      <c r="I58" s="174">
        <v>70</v>
      </c>
      <c r="J58" s="174"/>
      <c r="M58" s="177" t="s">
        <v>191</v>
      </c>
      <c r="N58" s="177"/>
      <c r="Q58" s="9" t="s">
        <v>14</v>
      </c>
      <c r="R58" s="125">
        <f>B58*I58</f>
        <v>700</v>
      </c>
      <c r="S58" s="125"/>
    </row>
    <row r="59" spans="1:19" s="4" customFormat="1" ht="63" customHeight="1">
      <c r="A59" s="53">
        <v>13</v>
      </c>
      <c r="B59" s="135" t="s">
        <v>190</v>
      </c>
      <c r="C59" s="135"/>
      <c r="D59" s="135"/>
      <c r="E59" s="135"/>
      <c r="F59" s="135"/>
      <c r="G59" s="135"/>
      <c r="H59" s="135"/>
      <c r="I59" s="135"/>
      <c r="J59" s="135"/>
      <c r="K59" s="135"/>
      <c r="L59" s="135"/>
      <c r="M59" s="135"/>
      <c r="N59" s="135"/>
      <c r="O59" s="135"/>
      <c r="P59" s="135"/>
      <c r="Q59" s="135"/>
    </row>
    <row r="60" spans="1:19" s="4" customFormat="1">
      <c r="A60" s="3"/>
      <c r="B60" s="172" t="s">
        <v>23</v>
      </c>
      <c r="C60" s="172"/>
      <c r="D60" s="3"/>
      <c r="E60" s="3"/>
      <c r="F60" s="31"/>
      <c r="H60" s="31"/>
      <c r="I60" s="31"/>
      <c r="J60" s="31"/>
      <c r="K60" s="32"/>
      <c r="P60" s="126"/>
      <c r="Q60" s="126"/>
    </row>
    <row r="61" spans="1:19" s="9" customFormat="1">
      <c r="A61" s="7"/>
      <c r="B61" s="144">
        <v>7</v>
      </c>
      <c r="C61" s="144"/>
      <c r="D61" s="181" t="s">
        <v>29</v>
      </c>
      <c r="E61" s="181"/>
      <c r="F61" s="10" t="s">
        <v>11</v>
      </c>
      <c r="G61" s="10" t="s">
        <v>13</v>
      </c>
      <c r="H61" s="9" t="s">
        <v>14</v>
      </c>
      <c r="I61" s="174">
        <v>513</v>
      </c>
      <c r="J61" s="174"/>
      <c r="M61" s="177" t="s">
        <v>192</v>
      </c>
      <c r="N61" s="177"/>
      <c r="Q61" s="9" t="s">
        <v>14</v>
      </c>
      <c r="R61" s="125">
        <f>B61*I61</f>
        <v>3591</v>
      </c>
      <c r="S61" s="125"/>
    </row>
    <row r="62" spans="1:19" s="4" customFormat="1" ht="6.75" customHeight="1">
      <c r="A62" s="11"/>
      <c r="B62" s="135" t="s">
        <v>11</v>
      </c>
      <c r="C62" s="135"/>
      <c r="D62" s="135"/>
      <c r="E62" s="135"/>
      <c r="F62" s="135"/>
      <c r="G62" s="135"/>
      <c r="H62" s="135"/>
      <c r="I62" s="135"/>
      <c r="J62" s="135"/>
      <c r="K62" s="135"/>
      <c r="L62" s="135"/>
      <c r="M62" s="135"/>
      <c r="N62" s="135"/>
      <c r="O62" s="135"/>
      <c r="P62" s="135"/>
      <c r="Q62" s="135"/>
    </row>
    <row r="63" spans="1:19" s="4" customFormat="1" ht="139.5" customHeight="1">
      <c r="A63" s="53">
        <v>14</v>
      </c>
      <c r="B63" s="135" t="s">
        <v>193</v>
      </c>
      <c r="C63" s="135"/>
      <c r="D63" s="135"/>
      <c r="E63" s="135"/>
      <c r="F63" s="135"/>
      <c r="G63" s="135"/>
      <c r="H63" s="135"/>
      <c r="I63" s="135"/>
      <c r="J63" s="135"/>
      <c r="K63" s="135"/>
      <c r="L63" s="135"/>
      <c r="M63" s="135"/>
      <c r="N63" s="135"/>
      <c r="O63" s="135"/>
      <c r="P63" s="135"/>
      <c r="Q63" s="135"/>
    </row>
    <row r="64" spans="1:19" s="4" customFormat="1" ht="15" customHeight="1">
      <c r="A64" s="3"/>
      <c r="B64" s="50"/>
      <c r="C64" s="50"/>
      <c r="D64" s="3"/>
      <c r="E64" s="3"/>
      <c r="F64" s="31"/>
      <c r="H64" s="31"/>
      <c r="I64" s="31"/>
      <c r="J64" s="31"/>
      <c r="K64" s="32"/>
      <c r="P64" s="126"/>
      <c r="Q64" s="126"/>
    </row>
    <row r="65" spans="1:30" s="9" customFormat="1">
      <c r="A65" s="7"/>
      <c r="B65" s="144">
        <v>2</v>
      </c>
      <c r="C65" s="144"/>
      <c r="D65" s="39" t="s">
        <v>20</v>
      </c>
      <c r="F65" s="10" t="s">
        <v>11</v>
      </c>
      <c r="G65" s="10" t="s">
        <v>13</v>
      </c>
      <c r="H65" s="9" t="s">
        <v>14</v>
      </c>
      <c r="I65" s="174">
        <v>18820</v>
      </c>
      <c r="J65" s="174"/>
      <c r="M65" s="177" t="s">
        <v>21</v>
      </c>
      <c r="N65" s="177"/>
      <c r="Q65" s="9" t="s">
        <v>14</v>
      </c>
      <c r="R65" s="125">
        <f>B65*I65</f>
        <v>37640</v>
      </c>
      <c r="S65" s="125"/>
    </row>
    <row r="66" spans="1:30" s="4" customFormat="1" ht="13.5" customHeight="1">
      <c r="A66" s="53"/>
      <c r="B66" s="15"/>
      <c r="C66" s="15"/>
      <c r="D66" s="15"/>
      <c r="E66" s="15"/>
      <c r="F66" s="15"/>
      <c r="G66" s="15"/>
      <c r="H66" s="15"/>
      <c r="I66" s="15"/>
      <c r="J66" s="15"/>
      <c r="K66" s="15"/>
      <c r="L66" s="15"/>
      <c r="M66" s="15"/>
      <c r="N66" s="15"/>
      <c r="O66" s="15"/>
      <c r="P66" s="15"/>
      <c r="Q66" s="15"/>
      <c r="AD66" s="3"/>
    </row>
    <row r="67" spans="1:30" s="4" customFormat="1" ht="33" customHeight="1">
      <c r="A67" s="11">
        <v>15</v>
      </c>
      <c r="B67" s="135" t="s">
        <v>194</v>
      </c>
      <c r="C67" s="135"/>
      <c r="D67" s="135"/>
      <c r="E67" s="135"/>
      <c r="F67" s="135"/>
      <c r="G67" s="135"/>
      <c r="H67" s="135"/>
      <c r="I67" s="135"/>
      <c r="J67" s="135"/>
      <c r="K67" s="135"/>
      <c r="L67" s="135"/>
      <c r="M67" s="135"/>
      <c r="N67" s="135"/>
      <c r="O67" s="135"/>
      <c r="P67" s="135"/>
      <c r="Q67" s="135"/>
    </row>
    <row r="68" spans="1:30" s="4" customFormat="1" ht="9.75" customHeight="1">
      <c r="A68" s="3"/>
    </row>
    <row r="69" spans="1:30" s="9" customFormat="1">
      <c r="A69" s="7"/>
      <c r="B69" s="183">
        <v>32400</v>
      </c>
      <c r="C69" s="183"/>
      <c r="D69" s="4" t="s">
        <v>57</v>
      </c>
      <c r="F69" s="10" t="s">
        <v>11</v>
      </c>
      <c r="G69" s="10" t="s">
        <v>13</v>
      </c>
      <c r="H69" s="9" t="s">
        <v>14</v>
      </c>
      <c r="I69" s="125">
        <v>2760</v>
      </c>
      <c r="J69" s="125"/>
      <c r="M69" s="9" t="s">
        <v>59</v>
      </c>
      <c r="Q69" s="12" t="s">
        <v>14</v>
      </c>
      <c r="R69" s="184">
        <f>ROUND(B69*I69/1000,0)</f>
        <v>89424</v>
      </c>
      <c r="S69" s="184"/>
    </row>
    <row r="70" spans="1:30" s="9" customFormat="1">
      <c r="A70" s="7"/>
      <c r="B70" s="8"/>
      <c r="C70" s="8"/>
      <c r="F70" s="10"/>
      <c r="I70" s="8"/>
      <c r="J70" s="8"/>
      <c r="O70" s="12" t="s">
        <v>67</v>
      </c>
      <c r="P70" s="12"/>
      <c r="Q70" s="12" t="s">
        <v>14</v>
      </c>
      <c r="R70" s="185">
        <f>R13+R17+R21+R25+R31+R37+R41+R44+R48+R51+R55+R58+R61+R65+R69</f>
        <v>1130336</v>
      </c>
      <c r="S70" s="185"/>
    </row>
    <row r="71" spans="1:30" s="2" customFormat="1" ht="12.75">
      <c r="A71" s="1"/>
      <c r="I71" s="45"/>
      <c r="K71" s="1"/>
      <c r="N71" s="46"/>
      <c r="O71" s="46"/>
      <c r="P71" s="46"/>
      <c r="Q71" s="46"/>
      <c r="R71" s="46"/>
      <c r="S71" s="46"/>
    </row>
    <row r="72" spans="1:30" s="2" customFormat="1" ht="12.75">
      <c r="A72" s="1"/>
      <c r="I72" s="45"/>
      <c r="K72" s="1"/>
      <c r="N72" s="46"/>
      <c r="O72" s="46"/>
      <c r="P72" s="46"/>
      <c r="Q72" s="46"/>
      <c r="R72" s="46"/>
      <c r="S72" s="46"/>
    </row>
    <row r="73" spans="1:30" s="2" customFormat="1" ht="14.25">
      <c r="A73" s="1"/>
      <c r="B73" s="150" t="s">
        <v>32</v>
      </c>
      <c r="C73" s="150"/>
      <c r="D73" s="150"/>
      <c r="E73" s="150"/>
      <c r="F73" s="150"/>
      <c r="G73" s="150"/>
      <c r="H73" s="150"/>
      <c r="I73" s="150"/>
      <c r="J73" s="150"/>
      <c r="K73" s="150"/>
      <c r="L73" s="150"/>
      <c r="M73" s="150"/>
      <c r="N73" s="150"/>
      <c r="O73" s="150"/>
      <c r="P73" s="14" t="s">
        <v>14</v>
      </c>
      <c r="Q73" s="186">
        <f>R70</f>
        <v>1130336</v>
      </c>
      <c r="R73" s="186"/>
      <c r="S73" s="186"/>
    </row>
    <row r="74" spans="1:30" s="2" customFormat="1" ht="12.75">
      <c r="A74" s="1"/>
      <c r="B74" s="161" t="s">
        <v>11</v>
      </c>
      <c r="C74" s="120"/>
      <c r="D74" s="120"/>
      <c r="E74" s="120"/>
    </row>
    <row r="75" spans="1:30" s="2" customFormat="1">
      <c r="A75" s="1"/>
      <c r="B75" s="152" t="s">
        <v>33</v>
      </c>
      <c r="C75" s="152"/>
      <c r="D75" s="152"/>
      <c r="E75" s="152"/>
      <c r="F75" s="152"/>
      <c r="G75" s="152"/>
      <c r="H75" s="152"/>
      <c r="I75" s="152"/>
      <c r="J75" s="152"/>
      <c r="K75" s="152"/>
      <c r="L75" s="15"/>
      <c r="M75" s="15"/>
      <c r="N75" s="15"/>
      <c r="O75" s="15"/>
    </row>
    <row r="76" spans="1:30" s="2" customFormat="1" ht="15.75">
      <c r="A76" s="1"/>
      <c r="B76" s="16"/>
      <c r="C76" s="17"/>
      <c r="D76" s="17"/>
      <c r="E76" s="17"/>
      <c r="H76" s="153" t="s">
        <v>34</v>
      </c>
      <c r="I76" s="153"/>
      <c r="J76" s="153"/>
      <c r="K76" s="153"/>
      <c r="L76" s="153"/>
      <c r="M76" s="153"/>
      <c r="N76" s="153"/>
      <c r="O76" s="153"/>
      <c r="P76" s="153"/>
      <c r="Q76" s="153"/>
      <c r="R76" s="153"/>
    </row>
    <row r="77" spans="1:30" s="2" customFormat="1" ht="15.75">
      <c r="A77" s="1"/>
      <c r="B77" s="16"/>
      <c r="C77" s="17"/>
      <c r="D77" s="17"/>
      <c r="E77" s="17"/>
      <c r="H77" s="163" t="s">
        <v>35</v>
      </c>
      <c r="I77" s="163"/>
      <c r="J77" s="163"/>
      <c r="K77" s="163"/>
      <c r="L77" s="163"/>
      <c r="M77" s="163"/>
      <c r="N77" s="163"/>
      <c r="O77" s="163"/>
      <c r="P77" s="163"/>
      <c r="Q77" s="163"/>
      <c r="R77" s="163"/>
    </row>
    <row r="78" spans="1:30" s="2" customFormat="1" ht="12.75">
      <c r="A78" s="1"/>
      <c r="B78" s="16"/>
      <c r="C78" s="17"/>
      <c r="D78" s="17"/>
      <c r="E78" s="17"/>
    </row>
    <row r="79" spans="1:30" s="2" customFormat="1" ht="15.75">
      <c r="A79" s="1"/>
      <c r="B79" s="154" t="s">
        <v>36</v>
      </c>
      <c r="C79" s="154"/>
      <c r="D79" s="154"/>
      <c r="E79" s="154"/>
      <c r="F79" s="154"/>
      <c r="G79" s="154"/>
      <c r="H79" s="154"/>
      <c r="I79" s="18" t="s">
        <v>37</v>
      </c>
      <c r="J79" s="149" t="s">
        <v>38</v>
      </c>
      <c r="K79" s="149"/>
      <c r="L79" s="149"/>
      <c r="M79" s="149"/>
      <c r="N79" s="149"/>
      <c r="O79" s="149"/>
      <c r="P79" s="149"/>
      <c r="Q79" s="149"/>
      <c r="R79" s="149"/>
    </row>
    <row r="80" spans="1:30" s="2" customFormat="1" ht="12.75">
      <c r="A80" s="1"/>
      <c r="B80" s="16"/>
      <c r="C80" s="17"/>
      <c r="D80" s="17"/>
      <c r="E80" s="17"/>
      <c r="J80" s="149" t="s">
        <v>39</v>
      </c>
      <c r="K80" s="149"/>
      <c r="L80" s="149"/>
      <c r="M80" s="149"/>
      <c r="N80" s="149"/>
      <c r="O80" s="149"/>
      <c r="P80" s="149"/>
      <c r="Q80" s="149"/>
      <c r="R80" s="149"/>
    </row>
    <row r="81" spans="1:18" s="2" customFormat="1" ht="12.75">
      <c r="A81" s="1"/>
      <c r="B81" s="16"/>
      <c r="C81" s="17"/>
      <c r="D81" s="17"/>
      <c r="E81" s="17"/>
      <c r="J81" s="1"/>
      <c r="K81" s="1"/>
      <c r="L81" s="1"/>
      <c r="M81" s="1"/>
      <c r="N81" s="1"/>
      <c r="O81" s="1"/>
      <c r="P81" s="1"/>
      <c r="Q81" s="1"/>
      <c r="R81" s="1"/>
    </row>
    <row r="82" spans="1:18" s="2" customFormat="1" ht="12.75">
      <c r="A82" s="1"/>
      <c r="B82" s="16"/>
      <c r="C82" s="17"/>
      <c r="D82" s="17"/>
      <c r="E82" s="17"/>
      <c r="J82" s="1"/>
      <c r="K82" s="1"/>
      <c r="L82" s="1"/>
      <c r="M82" s="1"/>
      <c r="N82" s="1"/>
      <c r="O82" s="1"/>
      <c r="P82" s="1"/>
      <c r="Q82" s="1"/>
      <c r="R82" s="1"/>
    </row>
    <row r="83" spans="1:18" s="2" customFormat="1" ht="12.75">
      <c r="A83" s="1"/>
      <c r="B83" s="16"/>
      <c r="C83" s="17"/>
      <c r="D83" s="17"/>
      <c r="E83" s="17"/>
      <c r="J83" s="1"/>
      <c r="K83" s="1"/>
      <c r="L83" s="1"/>
      <c r="M83" s="1"/>
      <c r="N83" s="1"/>
      <c r="O83" s="1"/>
      <c r="P83" s="1"/>
      <c r="Q83" s="1"/>
      <c r="R83" s="1"/>
    </row>
    <row r="84" spans="1:18" s="2" customFormat="1" ht="12.75">
      <c r="A84" s="1"/>
      <c r="B84" s="16"/>
      <c r="C84" s="17"/>
      <c r="D84" s="17"/>
      <c r="E84" s="17"/>
      <c r="J84" s="1"/>
      <c r="K84" s="1"/>
      <c r="L84" s="1"/>
      <c r="M84" s="1"/>
      <c r="N84" s="1"/>
      <c r="O84" s="1"/>
      <c r="P84" s="1"/>
      <c r="Q84" s="1"/>
      <c r="R84" s="1"/>
    </row>
    <row r="85" spans="1:18" s="2" customFormat="1" ht="12.75">
      <c r="A85" s="1"/>
      <c r="B85" s="16"/>
      <c r="C85" s="17"/>
      <c r="D85" s="17"/>
      <c r="E85" s="17"/>
      <c r="J85" s="1"/>
      <c r="K85" s="1"/>
      <c r="L85" s="1"/>
      <c r="M85" s="1"/>
      <c r="N85" s="1"/>
      <c r="O85" s="1"/>
      <c r="P85" s="1"/>
      <c r="Q85" s="1"/>
      <c r="R85" s="1"/>
    </row>
    <row r="86" spans="1:18" s="2" customFormat="1" ht="12.75">
      <c r="A86" s="1"/>
      <c r="B86" s="16"/>
      <c r="C86" s="17"/>
      <c r="D86" s="17"/>
      <c r="E86" s="17"/>
      <c r="J86" s="1"/>
      <c r="K86" s="1"/>
      <c r="L86" s="1"/>
      <c r="M86" s="1"/>
      <c r="N86" s="1"/>
      <c r="O86" s="1"/>
      <c r="P86" s="1"/>
      <c r="Q86" s="1"/>
      <c r="R86" s="1"/>
    </row>
    <row r="87" spans="1:18" s="2" customFormat="1" ht="12.75">
      <c r="A87" s="1"/>
      <c r="B87" s="120" t="s">
        <v>40</v>
      </c>
      <c r="C87" s="120"/>
      <c r="D87" s="120"/>
      <c r="E87" s="120"/>
    </row>
    <row r="88" spans="1:18" s="2" customFormat="1" ht="12.75">
      <c r="A88" s="1"/>
    </row>
    <row r="89" spans="1:18" s="2" customFormat="1" ht="29.25" customHeight="1">
      <c r="A89" s="19">
        <v>1</v>
      </c>
      <c r="B89" s="135" t="s">
        <v>41</v>
      </c>
      <c r="C89" s="135"/>
      <c r="D89" s="135"/>
      <c r="E89" s="135"/>
      <c r="F89" s="135"/>
      <c r="G89" s="135"/>
      <c r="H89" s="135"/>
      <c r="I89" s="135"/>
      <c r="J89" s="135"/>
      <c r="K89" s="135"/>
      <c r="L89" s="135"/>
      <c r="M89" s="135"/>
      <c r="N89" s="135"/>
      <c r="O89" s="135"/>
      <c r="P89" s="135"/>
    </row>
    <row r="90" spans="1:18" s="2" customFormat="1" ht="12.75">
      <c r="A90" s="1"/>
    </row>
    <row r="91" spans="1:18" s="2" customFormat="1" ht="29.25" customHeight="1">
      <c r="A91" s="19">
        <v>2</v>
      </c>
      <c r="B91" s="135" t="s">
        <v>42</v>
      </c>
      <c r="C91" s="135"/>
      <c r="D91" s="135"/>
      <c r="E91" s="135"/>
      <c r="F91" s="135"/>
      <c r="G91" s="135"/>
      <c r="H91" s="135"/>
      <c r="I91" s="135"/>
      <c r="J91" s="135"/>
      <c r="K91" s="135"/>
      <c r="L91" s="135"/>
      <c r="M91" s="135"/>
      <c r="N91" s="135"/>
      <c r="O91" s="135"/>
      <c r="P91" s="135"/>
    </row>
    <row r="92" spans="1:18" s="2" customFormat="1" ht="12.75">
      <c r="A92" s="1"/>
    </row>
    <row r="93" spans="1:18" s="2" customFormat="1">
      <c r="A93" s="19">
        <v>3</v>
      </c>
      <c r="B93" s="135" t="s">
        <v>43</v>
      </c>
      <c r="C93" s="135"/>
      <c r="D93" s="135"/>
      <c r="E93" s="135"/>
      <c r="F93" s="135"/>
      <c r="G93" s="135"/>
      <c r="H93" s="135"/>
      <c r="I93" s="135"/>
      <c r="J93" s="135"/>
      <c r="K93" s="135"/>
      <c r="L93" s="135"/>
      <c r="M93" s="135"/>
      <c r="N93" s="135"/>
      <c r="O93" s="135"/>
      <c r="P93" s="135"/>
    </row>
    <row r="94" spans="1:18" s="2" customFormat="1" ht="12.75">
      <c r="A94" s="1"/>
    </row>
    <row r="95" spans="1:18" s="2" customFormat="1">
      <c r="A95" s="19">
        <v>4</v>
      </c>
      <c r="B95" s="135" t="s">
        <v>44</v>
      </c>
      <c r="C95" s="135"/>
      <c r="D95" s="135"/>
      <c r="E95" s="135"/>
      <c r="F95" s="135"/>
      <c r="G95" s="135"/>
      <c r="H95" s="135"/>
      <c r="I95" s="135"/>
      <c r="J95" s="135"/>
      <c r="K95" s="135"/>
      <c r="L95" s="135"/>
      <c r="M95" s="135"/>
      <c r="N95" s="135"/>
      <c r="O95" s="135"/>
      <c r="P95" s="135"/>
    </row>
    <row r="96" spans="1:18" s="2" customFormat="1" ht="12.75">
      <c r="A96" s="1"/>
    </row>
    <row r="97" spans="1:19" s="2" customFormat="1">
      <c r="A97" s="19">
        <v>5</v>
      </c>
      <c r="B97" s="135" t="s">
        <v>45</v>
      </c>
      <c r="C97" s="135"/>
      <c r="D97" s="135"/>
      <c r="E97" s="135"/>
      <c r="F97" s="135"/>
      <c r="G97" s="135"/>
      <c r="H97" s="135"/>
      <c r="I97" s="135"/>
      <c r="J97" s="135"/>
      <c r="K97" s="135"/>
      <c r="L97" s="135"/>
      <c r="M97" s="135"/>
      <c r="N97" s="135"/>
      <c r="O97" s="135"/>
      <c r="P97" s="135"/>
    </row>
    <row r="98" spans="1:19" s="2" customFormat="1" ht="12.75">
      <c r="A98" s="1"/>
    </row>
    <row r="99" spans="1:19" s="2" customFormat="1">
      <c r="A99" s="19">
        <v>6</v>
      </c>
      <c r="B99" s="135" t="s">
        <v>46</v>
      </c>
      <c r="C99" s="135"/>
      <c r="D99" s="135"/>
      <c r="E99" s="135"/>
      <c r="F99" s="135"/>
      <c r="G99" s="135"/>
      <c r="H99" s="135"/>
      <c r="I99" s="135"/>
      <c r="J99" s="135"/>
      <c r="K99" s="135"/>
      <c r="L99" s="135"/>
      <c r="M99" s="135"/>
      <c r="N99" s="135"/>
      <c r="O99" s="135"/>
      <c r="P99" s="135"/>
    </row>
    <row r="100" spans="1:19" s="2" customFormat="1" ht="12.75">
      <c r="A100" s="1"/>
    </row>
    <row r="101" spans="1:19" s="2" customFormat="1" ht="32.25" customHeight="1">
      <c r="A101" s="19">
        <v>7</v>
      </c>
      <c r="B101" s="135" t="s">
        <v>47</v>
      </c>
      <c r="C101" s="135"/>
      <c r="D101" s="135"/>
      <c r="E101" s="135"/>
      <c r="F101" s="135"/>
      <c r="G101" s="135"/>
      <c r="H101" s="135"/>
      <c r="I101" s="135"/>
      <c r="J101" s="135"/>
      <c r="K101" s="135"/>
      <c r="L101" s="135"/>
      <c r="M101" s="135"/>
      <c r="N101" s="135"/>
      <c r="O101" s="135"/>
      <c r="P101" s="135"/>
    </row>
    <row r="102" spans="1:19" s="2" customFormat="1" ht="12.75">
      <c r="A102" s="1"/>
    </row>
    <row r="103" spans="1:19" s="2" customFormat="1" ht="36" customHeight="1">
      <c r="A103" s="19">
        <v>8</v>
      </c>
      <c r="B103" s="135" t="s">
        <v>48</v>
      </c>
      <c r="C103" s="135"/>
      <c r="D103" s="135"/>
      <c r="E103" s="135"/>
      <c r="F103" s="135"/>
      <c r="G103" s="135"/>
      <c r="H103" s="135"/>
      <c r="I103" s="135"/>
      <c r="J103" s="135"/>
      <c r="K103" s="135"/>
      <c r="L103" s="135"/>
      <c r="M103" s="135"/>
      <c r="N103" s="135"/>
      <c r="O103" s="135"/>
      <c r="P103" s="135"/>
    </row>
    <row r="104" spans="1:19" s="2" customFormat="1">
      <c r="A104" s="19"/>
      <c r="B104" s="15"/>
      <c r="C104" s="15"/>
      <c r="D104" s="15"/>
      <c r="E104" s="15"/>
      <c r="F104" s="15"/>
      <c r="G104" s="15"/>
      <c r="H104" s="15"/>
      <c r="I104" s="15"/>
      <c r="J104" s="15"/>
      <c r="K104" s="15"/>
      <c r="L104" s="15"/>
      <c r="M104" s="15"/>
      <c r="N104" s="15"/>
      <c r="O104" s="15"/>
      <c r="P104" s="15"/>
    </row>
    <row r="105" spans="1:19" s="2" customFormat="1" ht="12.75">
      <c r="A105" s="1"/>
    </row>
    <row r="106" spans="1:19" s="2" customFormat="1" ht="12.75">
      <c r="A106" s="1"/>
      <c r="J106" s="149" t="s">
        <v>11</v>
      </c>
      <c r="K106" s="149"/>
      <c r="L106" s="149"/>
      <c r="M106" s="149"/>
      <c r="N106" s="149"/>
      <c r="O106" s="149"/>
      <c r="P106" s="149"/>
    </row>
    <row r="107" spans="1:19" s="2" customFormat="1" ht="12.75">
      <c r="A107" s="1"/>
      <c r="C107" s="157" t="s">
        <v>49</v>
      </c>
      <c r="D107" s="157"/>
      <c r="E107" s="157"/>
      <c r="F107" s="157"/>
      <c r="J107" s="155" t="s">
        <v>50</v>
      </c>
      <c r="K107" s="155"/>
      <c r="L107" s="155"/>
      <c r="M107" s="155"/>
      <c r="N107" s="155"/>
      <c r="O107" s="155"/>
      <c r="P107" s="155"/>
    </row>
    <row r="108" spans="1:19" s="2" customFormat="1" ht="12.75">
      <c r="A108" s="1"/>
      <c r="J108" s="155" t="s">
        <v>51</v>
      </c>
      <c r="K108" s="155"/>
      <c r="L108" s="155"/>
      <c r="M108" s="155"/>
      <c r="N108" s="155"/>
      <c r="O108" s="155"/>
      <c r="P108" s="155"/>
    </row>
    <row r="109" spans="1:19" s="2" customFormat="1" ht="12.75">
      <c r="A109" s="1"/>
      <c r="J109" s="156" t="s">
        <v>52</v>
      </c>
      <c r="K109" s="156"/>
      <c r="L109" s="156"/>
      <c r="M109" s="156"/>
      <c r="N109" s="156"/>
      <c r="O109" s="156"/>
      <c r="P109" s="156"/>
    </row>
    <row r="110" spans="1:19" s="2" customFormat="1" ht="12.75">
      <c r="A110" s="1"/>
    </row>
    <row r="111" spans="1:19" s="2" customFormat="1" ht="12.75">
      <c r="A111" s="1"/>
      <c r="I111" s="45"/>
      <c r="K111" s="1"/>
      <c r="N111" s="46"/>
      <c r="O111" s="46"/>
      <c r="P111" s="46"/>
      <c r="Q111" s="46"/>
      <c r="R111" s="46"/>
      <c r="S111" s="46"/>
    </row>
  </sheetData>
  <mergeCells count="138">
    <mergeCell ref="J106:P106"/>
    <mergeCell ref="C107:F107"/>
    <mergeCell ref="J107:P107"/>
    <mergeCell ref="J108:P108"/>
    <mergeCell ref="J109:P109"/>
    <mergeCell ref="B93:P93"/>
    <mergeCell ref="B95:P95"/>
    <mergeCell ref="B97:P97"/>
    <mergeCell ref="B99:P99"/>
    <mergeCell ref="B101:P101"/>
    <mergeCell ref="B103:P103"/>
    <mergeCell ref="B79:H79"/>
    <mergeCell ref="J79:R79"/>
    <mergeCell ref="J80:R80"/>
    <mergeCell ref="B87:E87"/>
    <mergeCell ref="B89:P89"/>
    <mergeCell ref="B91:P91"/>
    <mergeCell ref="B73:O73"/>
    <mergeCell ref="Q73:S73"/>
    <mergeCell ref="B74:E74"/>
    <mergeCell ref="B75:K75"/>
    <mergeCell ref="H76:R76"/>
    <mergeCell ref="H77:R77"/>
    <mergeCell ref="R65:S65"/>
    <mergeCell ref="B67:Q67"/>
    <mergeCell ref="B69:C69"/>
    <mergeCell ref="I69:J69"/>
    <mergeCell ref="R69:S69"/>
    <mergeCell ref="R70:S70"/>
    <mergeCell ref="B62:Q62"/>
    <mergeCell ref="B63:Q63"/>
    <mergeCell ref="P64:Q64"/>
    <mergeCell ref="B65:C65"/>
    <mergeCell ref="I65:J65"/>
    <mergeCell ref="M65:N65"/>
    <mergeCell ref="R58:S58"/>
    <mergeCell ref="B59:Q59"/>
    <mergeCell ref="B60:C60"/>
    <mergeCell ref="P60:Q60"/>
    <mergeCell ref="B61:C61"/>
    <mergeCell ref="I61:J61"/>
    <mergeCell ref="M61:N61"/>
    <mergeCell ref="R61:S61"/>
    <mergeCell ref="B56:Q56"/>
    <mergeCell ref="B57:C57"/>
    <mergeCell ref="P57:Q57"/>
    <mergeCell ref="B58:C58"/>
    <mergeCell ref="I58:J58"/>
    <mergeCell ref="M58:N58"/>
    <mergeCell ref="D58:E58"/>
    <mergeCell ref="D61:E61"/>
    <mergeCell ref="R51:S51"/>
    <mergeCell ref="B53:Q53"/>
    <mergeCell ref="B54:C54"/>
    <mergeCell ref="H54:I54"/>
    <mergeCell ref="P54:Q54"/>
    <mergeCell ref="B55:C55"/>
    <mergeCell ref="I55:J55"/>
    <mergeCell ref="M55:N55"/>
    <mergeCell ref="R55:S55"/>
    <mergeCell ref="B49:Q49"/>
    <mergeCell ref="B50:C50"/>
    <mergeCell ref="G50:H50"/>
    <mergeCell ref="P50:Q50"/>
    <mergeCell ref="B51:C51"/>
    <mergeCell ref="D51:E51"/>
    <mergeCell ref="I51:J51"/>
    <mergeCell ref="M51:N51"/>
    <mergeCell ref="B46:Q46"/>
    <mergeCell ref="B47:C47"/>
    <mergeCell ref="B48:C48"/>
    <mergeCell ref="I48:J48"/>
    <mergeCell ref="M48:N48"/>
    <mergeCell ref="R48:S48"/>
    <mergeCell ref="B42:Q42"/>
    <mergeCell ref="B43:Q43"/>
    <mergeCell ref="B44:C44"/>
    <mergeCell ref="I44:J44"/>
    <mergeCell ref="M44:N44"/>
    <mergeCell ref="R44:S44"/>
    <mergeCell ref="R37:S37"/>
    <mergeCell ref="B39:Q39"/>
    <mergeCell ref="B41:C41"/>
    <mergeCell ref="I41:J41"/>
    <mergeCell ref="M41:N41"/>
    <mergeCell ref="R41:S41"/>
    <mergeCell ref="B33:Q33"/>
    <mergeCell ref="B35:C35"/>
    <mergeCell ref="D35:F35"/>
    <mergeCell ref="H35:I35"/>
    <mergeCell ref="P35:Q35"/>
    <mergeCell ref="B37:C37"/>
    <mergeCell ref="I37:J37"/>
    <mergeCell ref="M37:N37"/>
    <mergeCell ref="B25:C25"/>
    <mergeCell ref="I25:J25"/>
    <mergeCell ref="R25:S25"/>
    <mergeCell ref="B27:Q27"/>
    <mergeCell ref="B29:Q29"/>
    <mergeCell ref="B31:C31"/>
    <mergeCell ref="I31:J31"/>
    <mergeCell ref="M31:N31"/>
    <mergeCell ref="R31:S31"/>
    <mergeCell ref="B21:C21"/>
    <mergeCell ref="I21:J21"/>
    <mergeCell ref="R21:S21"/>
    <mergeCell ref="B22:Q22"/>
    <mergeCell ref="B23:C23"/>
    <mergeCell ref="F23:G23"/>
    <mergeCell ref="P23:Q23"/>
    <mergeCell ref="B17:C17"/>
    <mergeCell ref="I17:J17"/>
    <mergeCell ref="R17:S17"/>
    <mergeCell ref="B19:Q19"/>
    <mergeCell ref="B13:C13"/>
    <mergeCell ref="I13:J13"/>
    <mergeCell ref="R13:S13"/>
    <mergeCell ref="B15:Q15"/>
    <mergeCell ref="B16:C16"/>
    <mergeCell ref="P16:Q16"/>
    <mergeCell ref="B11:C11"/>
    <mergeCell ref="F11:G11"/>
    <mergeCell ref="P11:Q11"/>
    <mergeCell ref="A6:B6"/>
    <mergeCell ref="C6:E6"/>
    <mergeCell ref="F6:I6"/>
    <mergeCell ref="J6:L6"/>
    <mergeCell ref="M6:O6"/>
    <mergeCell ref="P6:R6"/>
    <mergeCell ref="B1:R1"/>
    <mergeCell ref="B2:R2"/>
    <mergeCell ref="B3:R3"/>
    <mergeCell ref="G4:L4"/>
    <mergeCell ref="A5:D5"/>
    <mergeCell ref="E5:R5"/>
    <mergeCell ref="B9:I9"/>
    <mergeCell ref="J9:Q9"/>
    <mergeCell ref="B10:Q1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AD114"/>
  <sheetViews>
    <sheetView workbookViewId="0">
      <selection activeCell="AB66" sqref="AB66"/>
    </sheetView>
  </sheetViews>
  <sheetFormatPr defaultRowHeight="15"/>
  <cols>
    <col min="1" max="1" width="4.140625" customWidth="1"/>
    <col min="2" max="2" width="3.5703125" customWidth="1"/>
    <col min="3" max="3" width="5.42578125" customWidth="1"/>
    <col min="4" max="4" width="5" customWidth="1"/>
    <col min="5" max="5" width="4.140625" customWidth="1"/>
    <col min="6" max="6" width="3.28515625" customWidth="1"/>
    <col min="7" max="7" width="3.42578125" customWidth="1"/>
    <col min="8" max="8" width="4.7109375" customWidth="1"/>
    <col min="9" max="9" width="6.140625" customWidth="1"/>
    <col min="10" max="10" width="2.28515625" customWidth="1"/>
    <col min="11" max="11" width="3.85546875" customWidth="1"/>
    <col min="12" max="12" width="5.140625"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27" s="2" customFormat="1" ht="15.75">
      <c r="A1" s="1"/>
      <c r="B1" s="117" t="s">
        <v>0</v>
      </c>
      <c r="C1" s="117"/>
      <c r="D1" s="117"/>
      <c r="E1" s="117"/>
      <c r="F1" s="117"/>
      <c r="G1" s="117"/>
      <c r="H1" s="117"/>
      <c r="I1" s="117"/>
      <c r="J1" s="117"/>
      <c r="K1" s="117"/>
      <c r="L1" s="117"/>
      <c r="M1" s="117"/>
      <c r="N1" s="117"/>
      <c r="O1" s="117"/>
      <c r="P1" s="117"/>
      <c r="Q1" s="117"/>
      <c r="R1" s="117"/>
    </row>
    <row r="2" spans="1:27" s="2" customFormat="1" ht="15.75">
      <c r="A2" s="1"/>
      <c r="B2" s="117" t="s">
        <v>1</v>
      </c>
      <c r="C2" s="117"/>
      <c r="D2" s="117"/>
      <c r="E2" s="117"/>
      <c r="F2" s="117"/>
      <c r="G2" s="117"/>
      <c r="H2" s="117"/>
      <c r="I2" s="117"/>
      <c r="J2" s="117"/>
      <c r="K2" s="117"/>
      <c r="L2" s="117"/>
      <c r="M2" s="117"/>
      <c r="N2" s="117"/>
      <c r="O2" s="117"/>
      <c r="P2" s="117"/>
      <c r="Q2" s="117"/>
      <c r="R2" s="117"/>
    </row>
    <row r="3" spans="1:27" s="2" customFormat="1" ht="15.75">
      <c r="A3" s="1"/>
      <c r="B3" s="117" t="s">
        <v>2</v>
      </c>
      <c r="C3" s="117"/>
      <c r="D3" s="117"/>
      <c r="E3" s="117"/>
      <c r="F3" s="117"/>
      <c r="G3" s="117"/>
      <c r="H3" s="117"/>
      <c r="I3" s="117"/>
      <c r="J3" s="117"/>
      <c r="K3" s="117"/>
      <c r="L3" s="117"/>
      <c r="M3" s="117"/>
      <c r="N3" s="117"/>
      <c r="O3" s="117"/>
      <c r="P3" s="117"/>
      <c r="Q3" s="117"/>
      <c r="R3" s="117"/>
    </row>
    <row r="4" spans="1:27" s="2" customFormat="1" ht="15.75">
      <c r="A4" s="1"/>
      <c r="G4" s="118"/>
      <c r="H4" s="119"/>
      <c r="I4" s="119"/>
      <c r="J4" s="119"/>
      <c r="K4" s="119"/>
      <c r="L4" s="119"/>
    </row>
    <row r="5" spans="1:27" s="2" customFormat="1" ht="69.75" customHeight="1">
      <c r="A5" s="120" t="s">
        <v>3</v>
      </c>
      <c r="B5" s="120"/>
      <c r="C5" s="120"/>
      <c r="D5" s="120"/>
      <c r="E5" s="121" t="s">
        <v>195</v>
      </c>
      <c r="F5" s="158"/>
      <c r="G5" s="158"/>
      <c r="H5" s="158"/>
      <c r="I5" s="158"/>
      <c r="J5" s="158"/>
      <c r="K5" s="158"/>
      <c r="L5" s="158"/>
      <c r="M5" s="158"/>
      <c r="N5" s="158"/>
      <c r="O5" s="158"/>
      <c r="P5" s="158"/>
      <c r="Q5" s="158"/>
      <c r="R5" s="158"/>
    </row>
    <row r="6" spans="1:27" s="2" customFormat="1" ht="17.25" customHeight="1">
      <c r="A6" s="114" t="s">
        <v>4</v>
      </c>
      <c r="B6" s="114"/>
      <c r="C6" s="114" t="s">
        <v>5</v>
      </c>
      <c r="D6" s="115"/>
      <c r="E6" s="115"/>
      <c r="F6" s="116" t="s">
        <v>6</v>
      </c>
      <c r="G6" s="116"/>
      <c r="H6" s="116"/>
      <c r="I6" s="116"/>
      <c r="J6" s="116" t="s">
        <v>7</v>
      </c>
      <c r="K6" s="116"/>
      <c r="L6" s="116"/>
      <c r="M6" s="116" t="s">
        <v>8</v>
      </c>
      <c r="N6" s="116"/>
      <c r="O6" s="116"/>
      <c r="P6" s="116" t="s">
        <v>9</v>
      </c>
      <c r="Q6" s="116"/>
      <c r="R6" s="116"/>
    </row>
    <row r="7" spans="1:27" s="4" customFormat="1" ht="6" customHeight="1">
      <c r="A7" s="3"/>
    </row>
    <row r="8" spans="1:27" ht="9" hidden="1" customHeight="1">
      <c r="A8" s="24"/>
    </row>
    <row r="9" spans="1:27" s="2" customFormat="1" ht="15.75" hidden="1">
      <c r="A9" s="25"/>
      <c r="B9" s="161"/>
      <c r="C9" s="170"/>
      <c r="D9" s="170"/>
      <c r="E9" s="170"/>
      <c r="F9" s="170"/>
      <c r="G9" s="170"/>
      <c r="H9" s="170"/>
      <c r="I9" s="170"/>
      <c r="J9" s="120"/>
      <c r="K9" s="134"/>
      <c r="L9" s="134"/>
      <c r="M9" s="134"/>
      <c r="N9" s="134"/>
      <c r="O9" s="134"/>
      <c r="P9" s="134"/>
      <c r="Q9" s="134"/>
      <c r="R9" s="26"/>
      <c r="S9" s="26"/>
    </row>
    <row r="10" spans="1:27" s="2" customFormat="1" ht="15.75" customHeight="1">
      <c r="A10" s="19">
        <v>1</v>
      </c>
      <c r="B10" s="171" t="s">
        <v>196</v>
      </c>
      <c r="C10" s="171"/>
      <c r="D10" s="171"/>
      <c r="E10" s="171"/>
      <c r="F10" s="171"/>
      <c r="G10" s="171"/>
      <c r="H10" s="171"/>
      <c r="I10" s="171"/>
      <c r="J10" s="171"/>
      <c r="K10" s="171"/>
      <c r="L10" s="171"/>
      <c r="M10" s="171"/>
      <c r="N10" s="171"/>
      <c r="O10" s="171"/>
      <c r="P10" s="171"/>
      <c r="Q10" s="171"/>
      <c r="R10" s="6"/>
      <c r="S10" s="6"/>
    </row>
    <row r="11" spans="1:27" s="4" customFormat="1">
      <c r="A11" s="3"/>
      <c r="B11" s="172" t="s">
        <v>56</v>
      </c>
      <c r="C11" s="172"/>
      <c r="D11" s="27"/>
      <c r="E11" s="27"/>
      <c r="F11" s="173"/>
      <c r="G11" s="173"/>
      <c r="H11" s="28"/>
      <c r="I11" s="29"/>
      <c r="J11" s="28"/>
      <c r="K11" s="29"/>
      <c r="L11" s="30"/>
      <c r="M11" s="30"/>
      <c r="N11" s="30"/>
      <c r="O11" s="30"/>
      <c r="P11" s="173"/>
      <c r="Q11" s="173"/>
      <c r="R11" s="30"/>
      <c r="S11" s="30"/>
    </row>
    <row r="12" spans="1:27" s="4" customFormat="1" ht="4.5" customHeight="1">
      <c r="A12" s="3"/>
      <c r="B12" s="3"/>
      <c r="C12" s="3"/>
      <c r="D12" s="3"/>
      <c r="E12" s="3"/>
      <c r="F12" s="31"/>
      <c r="G12" s="31"/>
      <c r="H12" s="31"/>
      <c r="I12" s="32"/>
      <c r="J12" s="31"/>
      <c r="K12" s="32"/>
      <c r="P12" s="28"/>
      <c r="Q12" s="28"/>
      <c r="R12" s="30"/>
    </row>
    <row r="13" spans="1:27" s="9" customFormat="1">
      <c r="A13" s="7"/>
      <c r="B13" s="146">
        <v>3600</v>
      </c>
      <c r="C13" s="146"/>
      <c r="D13" s="9" t="s">
        <v>57</v>
      </c>
      <c r="F13" s="10" t="s">
        <v>11</v>
      </c>
      <c r="G13" s="10" t="s">
        <v>13</v>
      </c>
      <c r="H13" s="9" t="s">
        <v>14</v>
      </c>
      <c r="I13" s="174">
        <v>605</v>
      </c>
      <c r="J13" s="174"/>
      <c r="M13" s="9" t="s">
        <v>58</v>
      </c>
      <c r="Q13" s="9" t="s">
        <v>14</v>
      </c>
      <c r="R13" s="125">
        <f>ROUND(B13*I13/100,0)</f>
        <v>21780</v>
      </c>
      <c r="S13" s="125"/>
    </row>
    <row r="14" spans="1:27" s="2" customFormat="1" ht="6" customHeight="1">
      <c r="A14" s="33"/>
      <c r="B14" s="17"/>
      <c r="C14" s="34"/>
      <c r="D14" s="34"/>
      <c r="E14" s="34"/>
      <c r="F14" s="34"/>
      <c r="G14" s="34"/>
      <c r="H14" s="34"/>
      <c r="I14" s="34"/>
      <c r="J14" s="6"/>
      <c r="K14" s="6"/>
      <c r="L14" s="6"/>
      <c r="M14" s="6"/>
      <c r="N14" s="6"/>
      <c r="O14" s="6"/>
      <c r="P14" s="6"/>
      <c r="Q14" s="6"/>
      <c r="R14" s="6"/>
      <c r="S14" s="6"/>
    </row>
    <row r="15" spans="1:27" s="4" customFormat="1" ht="93.75" customHeight="1">
      <c r="A15" s="11">
        <v>2</v>
      </c>
      <c r="B15" s="123" t="s">
        <v>124</v>
      </c>
      <c r="C15" s="123"/>
      <c r="D15" s="123"/>
      <c r="E15" s="123"/>
      <c r="F15" s="123"/>
      <c r="G15" s="123"/>
      <c r="H15" s="123"/>
      <c r="I15" s="123"/>
      <c r="J15" s="123"/>
      <c r="K15" s="123"/>
      <c r="L15" s="123"/>
      <c r="M15" s="123"/>
      <c r="N15" s="123"/>
      <c r="O15" s="123"/>
      <c r="P15" s="123"/>
      <c r="Q15" s="123"/>
      <c r="AA15" s="30"/>
    </row>
    <row r="16" spans="1:27" s="4" customFormat="1">
      <c r="A16" s="3"/>
      <c r="B16" s="172" t="s">
        <v>56</v>
      </c>
      <c r="C16" s="172"/>
      <c r="D16" s="3"/>
      <c r="E16" s="3"/>
      <c r="F16" s="32"/>
      <c r="H16" s="31"/>
      <c r="I16" s="31"/>
      <c r="J16" s="31"/>
      <c r="K16" s="32"/>
      <c r="L16" s="3"/>
      <c r="P16" s="141"/>
      <c r="Q16" s="141"/>
    </row>
    <row r="17" spans="1:19" s="9" customFormat="1">
      <c r="A17" s="7"/>
      <c r="B17" s="146">
        <v>51750</v>
      </c>
      <c r="C17" s="146"/>
      <c r="D17" s="9" t="s">
        <v>57</v>
      </c>
      <c r="F17" s="10" t="s">
        <v>11</v>
      </c>
      <c r="G17" s="10" t="s">
        <v>13</v>
      </c>
      <c r="H17" s="9" t="s">
        <v>14</v>
      </c>
      <c r="I17" s="174">
        <v>3600</v>
      </c>
      <c r="J17" s="174"/>
      <c r="M17" s="9" t="s">
        <v>59</v>
      </c>
      <c r="Q17" s="9" t="s">
        <v>14</v>
      </c>
      <c r="R17" s="125">
        <f>ROUND(B17*I17/1000,0)</f>
        <v>186300</v>
      </c>
      <c r="S17" s="125"/>
    </row>
    <row r="18" spans="1:19" s="9" customFormat="1" ht="4.5" customHeight="1">
      <c r="A18" s="7"/>
      <c r="B18" s="35"/>
      <c r="C18" s="35"/>
      <c r="F18" s="10"/>
      <c r="I18" s="8"/>
      <c r="J18" s="8"/>
      <c r="R18" s="8"/>
      <c r="S18" s="8"/>
    </row>
    <row r="19" spans="1:19" s="4" customFormat="1" ht="89.25" customHeight="1">
      <c r="A19" s="11">
        <v>3</v>
      </c>
      <c r="B19" s="123" t="s">
        <v>169</v>
      </c>
      <c r="C19" s="123"/>
      <c r="D19" s="123"/>
      <c r="E19" s="123"/>
      <c r="F19" s="123"/>
      <c r="G19" s="123"/>
      <c r="H19" s="123"/>
      <c r="I19" s="123"/>
      <c r="J19" s="123"/>
      <c r="K19" s="123"/>
      <c r="L19" s="123"/>
      <c r="M19" s="123"/>
      <c r="N19" s="123"/>
      <c r="O19" s="123"/>
      <c r="P19" s="123"/>
      <c r="Q19" s="123"/>
    </row>
    <row r="20" spans="1:19" s="4" customFormat="1">
      <c r="A20" s="3"/>
      <c r="B20" s="172" t="s">
        <v>56</v>
      </c>
      <c r="C20" s="172"/>
      <c r="D20" s="3"/>
      <c r="E20" s="3"/>
      <c r="F20" s="32"/>
      <c r="H20" s="31"/>
      <c r="I20" s="31"/>
      <c r="J20" s="31"/>
      <c r="K20" s="32"/>
      <c r="L20" s="3"/>
      <c r="P20" s="141"/>
      <c r="Q20" s="141"/>
    </row>
    <row r="21" spans="1:19" s="9" customFormat="1">
      <c r="A21" s="7"/>
      <c r="B21" s="146">
        <v>9225</v>
      </c>
      <c r="C21" s="146"/>
      <c r="D21" s="9" t="s">
        <v>57</v>
      </c>
      <c r="F21" s="10" t="s">
        <v>11</v>
      </c>
      <c r="G21" s="10" t="s">
        <v>13</v>
      </c>
      <c r="H21" s="9" t="s">
        <v>14</v>
      </c>
      <c r="I21" s="174">
        <v>5400</v>
      </c>
      <c r="J21" s="174"/>
      <c r="M21" s="9" t="s">
        <v>59</v>
      </c>
      <c r="Q21" s="9" t="s">
        <v>14</v>
      </c>
      <c r="R21" s="125">
        <f>ROUND(B21*I21/1000,0)</f>
        <v>49815</v>
      </c>
      <c r="S21" s="125"/>
    </row>
    <row r="22" spans="1:19" s="4" customFormat="1" ht="48.75" customHeight="1">
      <c r="A22" s="11">
        <v>4</v>
      </c>
      <c r="B22" s="135" t="s">
        <v>197</v>
      </c>
      <c r="C22" s="135"/>
      <c r="D22" s="135"/>
      <c r="E22" s="135"/>
      <c r="F22" s="135"/>
      <c r="G22" s="135"/>
      <c r="H22" s="135"/>
      <c r="I22" s="135"/>
      <c r="J22" s="135"/>
      <c r="K22" s="135"/>
      <c r="L22" s="135"/>
      <c r="M22" s="135"/>
      <c r="N22" s="135"/>
      <c r="O22" s="135"/>
      <c r="P22" s="135"/>
      <c r="Q22" s="135"/>
    </row>
    <row r="23" spans="1:19" s="4" customFormat="1">
      <c r="A23" s="3"/>
      <c r="B23" s="172" t="s">
        <v>60</v>
      </c>
      <c r="C23" s="172"/>
      <c r="D23" s="3"/>
      <c r="E23" s="3"/>
      <c r="F23" s="141"/>
      <c r="G23" s="141"/>
      <c r="H23" s="31"/>
      <c r="I23" s="31"/>
      <c r="J23" s="31"/>
      <c r="K23" s="32"/>
      <c r="P23" s="126"/>
      <c r="Q23" s="126"/>
    </row>
    <row r="24" spans="1:19" s="4" customFormat="1" ht="7.5" customHeight="1">
      <c r="A24" s="3"/>
    </row>
    <row r="25" spans="1:19" s="9" customFormat="1">
      <c r="A25" s="7"/>
      <c r="B25" s="125">
        <v>7480</v>
      </c>
      <c r="C25" s="125"/>
      <c r="D25" s="9" t="s">
        <v>17</v>
      </c>
      <c r="F25" s="10" t="s">
        <v>11</v>
      </c>
      <c r="G25" s="10" t="s">
        <v>13</v>
      </c>
      <c r="H25" s="9" t="s">
        <v>14</v>
      </c>
      <c r="I25" s="174">
        <v>262</v>
      </c>
      <c r="J25" s="174"/>
      <c r="M25" s="9" t="s">
        <v>61</v>
      </c>
      <c r="Q25" s="9" t="s">
        <v>14</v>
      </c>
      <c r="R25" s="146">
        <f>ROUND(B25*I25,0)</f>
        <v>1959760</v>
      </c>
      <c r="S25" s="146"/>
    </row>
    <row r="26" spans="1:19" s="9" customFormat="1" ht="7.5" customHeight="1">
      <c r="A26" s="7"/>
      <c r="B26" s="8"/>
      <c r="C26" s="8"/>
      <c r="F26" s="10"/>
      <c r="I26" s="8"/>
      <c r="J26" s="8"/>
      <c r="R26" s="35"/>
      <c r="S26" s="35"/>
    </row>
    <row r="27" spans="1:19" s="2" customFormat="1" ht="15.75">
      <c r="A27" s="19">
        <v>5</v>
      </c>
      <c r="B27" s="175" t="s">
        <v>198</v>
      </c>
      <c r="C27" s="175"/>
      <c r="D27" s="175"/>
      <c r="E27" s="175"/>
      <c r="F27" s="175"/>
      <c r="G27" s="175"/>
      <c r="H27" s="175"/>
      <c r="I27" s="175"/>
      <c r="J27" s="175"/>
      <c r="K27" s="175"/>
      <c r="L27" s="175"/>
      <c r="M27" s="175"/>
      <c r="N27" s="175"/>
      <c r="O27" s="175"/>
      <c r="P27" s="175"/>
      <c r="Q27" s="175"/>
      <c r="R27" s="6"/>
      <c r="S27" s="6"/>
    </row>
    <row r="28" spans="1:19" s="2" customFormat="1" ht="3.75" customHeight="1">
      <c r="A28" s="19"/>
      <c r="B28" s="36"/>
      <c r="C28" s="36"/>
      <c r="D28" s="36"/>
      <c r="E28" s="36"/>
      <c r="F28" s="36"/>
      <c r="G28" s="36"/>
      <c r="H28" s="36"/>
      <c r="I28" s="36"/>
      <c r="J28" s="36"/>
      <c r="K28" s="36"/>
      <c r="L28" s="36"/>
      <c r="M28" s="36"/>
      <c r="N28" s="36"/>
      <c r="O28" s="36"/>
      <c r="P28" s="36"/>
      <c r="Q28" s="36"/>
      <c r="R28" s="6"/>
      <c r="S28" s="6"/>
    </row>
    <row r="29" spans="1:19" s="2" customFormat="1" ht="15.75" customHeight="1">
      <c r="A29" s="47"/>
      <c r="B29" s="175" t="s">
        <v>199</v>
      </c>
      <c r="C29" s="175"/>
      <c r="D29" s="175"/>
      <c r="E29" s="175"/>
      <c r="F29" s="175"/>
      <c r="G29" s="175"/>
      <c r="H29" s="175"/>
      <c r="I29" s="175"/>
      <c r="J29" s="175"/>
      <c r="K29" s="175"/>
      <c r="L29" s="175"/>
      <c r="M29" s="175"/>
      <c r="N29" s="175"/>
      <c r="O29" s="175"/>
      <c r="P29" s="175"/>
      <c r="Q29" s="175"/>
      <c r="R29" s="6"/>
      <c r="S29" s="6"/>
    </row>
    <row r="30" spans="1:19" s="2" customFormat="1" ht="4.5" customHeight="1">
      <c r="A30" s="19"/>
      <c r="B30" s="37"/>
      <c r="C30" s="36"/>
      <c r="D30" s="36"/>
      <c r="E30" s="38"/>
      <c r="F30" s="36"/>
      <c r="G30" s="36"/>
      <c r="H30" s="36"/>
      <c r="I30" s="36"/>
      <c r="J30" s="36"/>
      <c r="K30" s="36"/>
      <c r="L30" s="36"/>
      <c r="M30" s="36"/>
      <c r="N30" s="36"/>
      <c r="O30" s="36"/>
      <c r="P30" s="36"/>
      <c r="Q30" s="36"/>
      <c r="R30" s="6"/>
      <c r="S30" s="6"/>
    </row>
    <row r="31" spans="1:19" s="9" customFormat="1">
      <c r="A31" s="7"/>
      <c r="B31" s="176">
        <v>7</v>
      </c>
      <c r="C31" s="176"/>
      <c r="D31" s="9" t="s">
        <v>20</v>
      </c>
      <c r="F31" s="10" t="s">
        <v>11</v>
      </c>
      <c r="G31" s="10" t="s">
        <v>13</v>
      </c>
      <c r="H31" s="9" t="s">
        <v>14</v>
      </c>
      <c r="I31" s="174">
        <v>1913</v>
      </c>
      <c r="J31" s="174"/>
      <c r="M31" s="177" t="s">
        <v>21</v>
      </c>
      <c r="N31" s="177"/>
      <c r="Q31" s="9" t="s">
        <v>14</v>
      </c>
      <c r="R31" s="125">
        <f>B31*I31</f>
        <v>13391</v>
      </c>
      <c r="S31" s="125"/>
    </row>
    <row r="32" spans="1:19" s="9" customFormat="1" ht="9" customHeight="1">
      <c r="A32" s="7"/>
      <c r="B32" s="8"/>
      <c r="C32" s="8"/>
      <c r="F32" s="10"/>
      <c r="I32" s="8"/>
      <c r="J32" s="8"/>
      <c r="M32" s="7"/>
      <c r="N32" s="7"/>
      <c r="R32" s="8"/>
      <c r="S32" s="8"/>
    </row>
    <row r="33" spans="1:19" s="4" customFormat="1" ht="15" customHeight="1">
      <c r="A33" s="11">
        <v>6</v>
      </c>
      <c r="B33" s="178" t="s">
        <v>201</v>
      </c>
      <c r="C33" s="178"/>
      <c r="D33" s="178"/>
      <c r="E33" s="178"/>
      <c r="F33" s="178"/>
      <c r="G33" s="178"/>
      <c r="H33" s="178"/>
      <c r="I33" s="178"/>
      <c r="J33" s="178"/>
      <c r="K33" s="178"/>
      <c r="L33" s="178"/>
      <c r="M33" s="178"/>
      <c r="N33" s="178"/>
      <c r="O33" s="178"/>
      <c r="P33" s="178"/>
      <c r="Q33" s="178"/>
    </row>
    <row r="34" spans="1:19" s="4" customFormat="1" ht="4.5" customHeight="1">
      <c r="A34" s="11"/>
      <c r="B34" s="15"/>
      <c r="C34" s="15"/>
      <c r="D34" s="15"/>
      <c r="E34" s="15"/>
      <c r="F34" s="15"/>
      <c r="G34" s="15"/>
      <c r="H34" s="15"/>
      <c r="I34" s="15"/>
      <c r="J34" s="15"/>
      <c r="K34" s="15"/>
      <c r="L34" s="15"/>
      <c r="M34" s="15"/>
      <c r="N34" s="15"/>
      <c r="O34" s="15"/>
      <c r="P34" s="15"/>
      <c r="Q34" s="15"/>
    </row>
    <row r="35" spans="1:19" s="4" customFormat="1">
      <c r="A35" s="3"/>
      <c r="B35" s="172" t="s">
        <v>200</v>
      </c>
      <c r="C35" s="172"/>
      <c r="D35" s="172" t="s">
        <v>65</v>
      </c>
      <c r="E35" s="172"/>
      <c r="F35" s="172"/>
      <c r="H35" s="172"/>
      <c r="I35" s="172"/>
      <c r="J35" s="48"/>
      <c r="K35" s="32"/>
      <c r="P35" s="126"/>
      <c r="Q35" s="126"/>
    </row>
    <row r="36" spans="1:19" s="4" customFormat="1" ht="7.5" customHeight="1">
      <c r="A36" s="3"/>
      <c r="B36" s="3"/>
      <c r="C36" s="3"/>
      <c r="D36" s="3"/>
      <c r="E36" s="3"/>
      <c r="F36" s="3"/>
      <c r="H36" s="3"/>
      <c r="I36" s="3"/>
      <c r="J36" s="31"/>
      <c r="K36" s="32"/>
      <c r="P36" s="32"/>
      <c r="Q36" s="32"/>
    </row>
    <row r="37" spans="1:19" s="9" customFormat="1">
      <c r="A37" s="7"/>
      <c r="B37" s="176">
        <v>2</v>
      </c>
      <c r="C37" s="176"/>
      <c r="D37" s="39" t="s">
        <v>20</v>
      </c>
      <c r="F37" s="10" t="s">
        <v>11</v>
      </c>
      <c r="G37" s="10" t="s">
        <v>13</v>
      </c>
      <c r="H37" s="9" t="s">
        <v>14</v>
      </c>
      <c r="I37" s="174">
        <v>1375</v>
      </c>
      <c r="J37" s="174"/>
      <c r="M37" s="177" t="s">
        <v>21</v>
      </c>
      <c r="N37" s="177"/>
      <c r="Q37" s="9" t="s">
        <v>14</v>
      </c>
      <c r="R37" s="125">
        <f>ROUND(B37*I37,0)</f>
        <v>2750</v>
      </c>
      <c r="S37" s="125"/>
    </row>
    <row r="38" spans="1:19" s="9" customFormat="1" ht="4.5" customHeight="1">
      <c r="A38" s="7"/>
      <c r="B38" s="41"/>
      <c r="C38" s="41"/>
      <c r="D38" s="39"/>
      <c r="F38" s="10"/>
      <c r="I38" s="41"/>
      <c r="J38" s="41"/>
      <c r="M38" s="7"/>
      <c r="N38" s="7"/>
      <c r="R38" s="8"/>
      <c r="S38" s="8"/>
    </row>
    <row r="39" spans="1:19" s="4" customFormat="1" ht="15" customHeight="1">
      <c r="A39" s="11">
        <v>7</v>
      </c>
      <c r="B39" s="178" t="s">
        <v>256</v>
      </c>
      <c r="C39" s="178"/>
      <c r="D39" s="178"/>
      <c r="E39" s="178"/>
      <c r="F39" s="178"/>
      <c r="G39" s="178"/>
      <c r="H39" s="178"/>
      <c r="I39" s="178"/>
      <c r="J39" s="178"/>
      <c r="K39" s="178"/>
      <c r="L39" s="178"/>
      <c r="M39" s="178"/>
      <c r="N39" s="178"/>
      <c r="O39" s="178"/>
      <c r="P39" s="178"/>
      <c r="Q39" s="178"/>
    </row>
    <row r="40" spans="1:19" s="4" customFormat="1" ht="3.75" customHeight="1">
      <c r="A40" s="3"/>
      <c r="B40" s="3"/>
      <c r="C40" s="3"/>
      <c r="D40" s="3"/>
      <c r="E40" s="3"/>
      <c r="F40" s="3"/>
      <c r="H40" s="3"/>
      <c r="I40" s="3"/>
      <c r="J40" s="31"/>
      <c r="K40" s="32"/>
      <c r="P40" s="32"/>
      <c r="Q40" s="32"/>
    </row>
    <row r="41" spans="1:19" s="9" customFormat="1">
      <c r="A41" s="7"/>
      <c r="B41" s="176">
        <v>2</v>
      </c>
      <c r="C41" s="176"/>
      <c r="D41" s="4" t="s">
        <v>20</v>
      </c>
      <c r="F41" s="10" t="s">
        <v>11</v>
      </c>
      <c r="G41" s="10" t="s">
        <v>13</v>
      </c>
      <c r="H41" s="9" t="s">
        <v>14</v>
      </c>
      <c r="I41" s="174">
        <v>4000</v>
      </c>
      <c r="J41" s="174"/>
      <c r="M41" s="177" t="s">
        <v>62</v>
      </c>
      <c r="N41" s="177"/>
      <c r="Q41" s="9" t="s">
        <v>14</v>
      </c>
      <c r="R41" s="125">
        <f>B41*I41</f>
        <v>8000</v>
      </c>
      <c r="S41" s="125"/>
    </row>
    <row r="42" spans="1:19" s="4" customFormat="1" ht="48" customHeight="1">
      <c r="A42" s="11">
        <v>8</v>
      </c>
      <c r="B42" s="179" t="s">
        <v>185</v>
      </c>
      <c r="C42" s="179"/>
      <c r="D42" s="179"/>
      <c r="E42" s="179"/>
      <c r="F42" s="179"/>
      <c r="G42" s="179"/>
      <c r="H42" s="179"/>
      <c r="I42" s="179"/>
      <c r="J42" s="179"/>
      <c r="K42" s="179"/>
      <c r="L42" s="179"/>
      <c r="M42" s="179"/>
      <c r="N42" s="179"/>
      <c r="O42" s="179"/>
      <c r="P42" s="179"/>
      <c r="Q42" s="179"/>
      <c r="R42" s="4" t="s">
        <v>103</v>
      </c>
    </row>
    <row r="43" spans="1:19" s="4" customFormat="1">
      <c r="A43" s="11"/>
      <c r="B43" s="135" t="s">
        <v>66</v>
      </c>
      <c r="C43" s="135"/>
      <c r="D43" s="135"/>
      <c r="E43" s="135"/>
      <c r="F43" s="135"/>
      <c r="G43" s="135"/>
      <c r="H43" s="135"/>
      <c r="I43" s="135"/>
      <c r="J43" s="135"/>
      <c r="K43" s="135"/>
      <c r="L43" s="135"/>
      <c r="M43" s="135"/>
      <c r="N43" s="135"/>
      <c r="O43" s="135"/>
      <c r="P43" s="135"/>
      <c r="Q43" s="135"/>
    </row>
    <row r="44" spans="1:19" s="9" customFormat="1">
      <c r="A44" s="7"/>
      <c r="B44" s="144">
        <v>20</v>
      </c>
      <c r="C44" s="144"/>
      <c r="D44" s="39" t="s">
        <v>17</v>
      </c>
      <c r="F44" s="10" t="s">
        <v>11</v>
      </c>
      <c r="G44" s="10" t="s">
        <v>13</v>
      </c>
      <c r="H44" s="9" t="s">
        <v>14</v>
      </c>
      <c r="I44" s="174">
        <v>749.34</v>
      </c>
      <c r="J44" s="174"/>
      <c r="M44" s="177" t="s">
        <v>61</v>
      </c>
      <c r="N44" s="177"/>
      <c r="Q44" s="9" t="s">
        <v>14</v>
      </c>
      <c r="R44" s="125">
        <f>ROUND(B44*I44,0)</f>
        <v>14987</v>
      </c>
      <c r="S44" s="125"/>
    </row>
    <row r="45" spans="1:19" s="4" customFormat="1" ht="11.25" customHeight="1">
      <c r="A45" s="3"/>
      <c r="B45" s="3"/>
      <c r="C45" s="3"/>
      <c r="D45" s="3"/>
      <c r="E45" s="3"/>
      <c r="F45" s="31"/>
      <c r="H45" s="31"/>
      <c r="I45" s="31"/>
      <c r="J45" s="31"/>
      <c r="K45" s="32"/>
      <c r="P45" s="32"/>
      <c r="Q45" s="32"/>
    </row>
    <row r="46" spans="1:19" s="4" customFormat="1" ht="50.25" customHeight="1">
      <c r="A46" s="11">
        <v>9</v>
      </c>
      <c r="B46" s="179" t="s">
        <v>186</v>
      </c>
      <c r="C46" s="179"/>
      <c r="D46" s="179"/>
      <c r="E46" s="179"/>
      <c r="F46" s="179"/>
      <c r="G46" s="179"/>
      <c r="H46" s="179"/>
      <c r="I46" s="179"/>
      <c r="J46" s="179"/>
      <c r="K46" s="179"/>
      <c r="L46" s="179"/>
      <c r="M46" s="179"/>
      <c r="N46" s="179"/>
      <c r="O46" s="179"/>
      <c r="P46" s="179"/>
      <c r="Q46" s="179"/>
    </row>
    <row r="47" spans="1:19" s="4" customFormat="1">
      <c r="A47" s="3"/>
      <c r="B47" s="182" t="s">
        <v>66</v>
      </c>
      <c r="C47" s="182"/>
      <c r="D47" s="3"/>
      <c r="E47" s="3"/>
      <c r="F47" s="31"/>
      <c r="H47" s="31"/>
      <c r="I47" s="31"/>
      <c r="J47" s="31"/>
      <c r="K47" s="32"/>
      <c r="P47" s="32"/>
      <c r="Q47" s="32"/>
    </row>
    <row r="48" spans="1:19" s="9" customFormat="1">
      <c r="A48" s="7"/>
      <c r="B48" s="144">
        <v>4</v>
      </c>
      <c r="C48" s="144"/>
      <c r="D48" s="39" t="s">
        <v>20</v>
      </c>
      <c r="F48" s="10" t="s">
        <v>11</v>
      </c>
      <c r="G48" s="10" t="s">
        <v>13</v>
      </c>
      <c r="H48" s="9" t="s">
        <v>14</v>
      </c>
      <c r="I48" s="174">
        <v>804.77</v>
      </c>
      <c r="J48" s="174"/>
      <c r="M48" s="177" t="s">
        <v>21</v>
      </c>
      <c r="N48" s="177"/>
      <c r="Q48" s="9" t="s">
        <v>14</v>
      </c>
      <c r="R48" s="125">
        <f>ROUND(B48*I48,0)</f>
        <v>3219</v>
      </c>
      <c r="S48" s="125"/>
    </row>
    <row r="49" spans="1:19" s="4" customFormat="1" ht="31.5" customHeight="1">
      <c r="A49" s="11">
        <v>10</v>
      </c>
      <c r="B49" s="135" t="s">
        <v>187</v>
      </c>
      <c r="C49" s="135"/>
      <c r="D49" s="135"/>
      <c r="E49" s="135"/>
      <c r="F49" s="135"/>
      <c r="G49" s="135"/>
      <c r="H49" s="135"/>
      <c r="I49" s="135"/>
      <c r="J49" s="135"/>
      <c r="K49" s="135"/>
      <c r="L49" s="135"/>
      <c r="M49" s="135"/>
      <c r="N49" s="135"/>
      <c r="O49" s="135"/>
      <c r="P49" s="135"/>
      <c r="Q49" s="135"/>
    </row>
    <row r="50" spans="1:19" s="4" customFormat="1">
      <c r="A50" s="3"/>
      <c r="B50" s="172" t="s">
        <v>60</v>
      </c>
      <c r="C50" s="172"/>
      <c r="D50" s="49"/>
      <c r="E50" s="27"/>
      <c r="F50" s="27"/>
      <c r="G50" s="180"/>
      <c r="H50" s="180"/>
      <c r="I50" s="49"/>
      <c r="J50" s="28"/>
      <c r="K50" s="29"/>
      <c r="L50" s="30"/>
      <c r="M50" s="30"/>
      <c r="N50" s="30"/>
      <c r="O50" s="30"/>
      <c r="P50" s="180"/>
      <c r="Q50" s="180"/>
      <c r="R50" s="30"/>
      <c r="S50" s="30"/>
    </row>
    <row r="51" spans="1:19" s="9" customFormat="1">
      <c r="A51" s="7"/>
      <c r="B51" s="125">
        <v>1.1000000000000001</v>
      </c>
      <c r="C51" s="125"/>
      <c r="D51" s="181" t="s">
        <v>53</v>
      </c>
      <c r="E51" s="181"/>
      <c r="F51" s="10" t="s">
        <v>11</v>
      </c>
      <c r="G51" s="10" t="s">
        <v>13</v>
      </c>
      <c r="H51" s="9" t="s">
        <v>14</v>
      </c>
      <c r="I51" s="174">
        <v>6096</v>
      </c>
      <c r="J51" s="174"/>
      <c r="M51" s="177" t="s">
        <v>54</v>
      </c>
      <c r="N51" s="177"/>
      <c r="Q51" s="9" t="s">
        <v>14</v>
      </c>
      <c r="R51" s="125">
        <f>ROUND(B51*I51,0)</f>
        <v>6706</v>
      </c>
      <c r="S51" s="125"/>
    </row>
    <row r="52" spans="1:19" s="4" customFormat="1" ht="9" customHeight="1">
      <c r="A52" s="11"/>
      <c r="B52" s="15"/>
      <c r="C52" s="15"/>
      <c r="D52" s="15"/>
      <c r="E52" s="15"/>
      <c r="F52" s="15"/>
      <c r="G52" s="15"/>
      <c r="H52" s="15"/>
      <c r="I52" s="15"/>
      <c r="J52" s="15"/>
      <c r="K52" s="15"/>
      <c r="L52" s="15"/>
      <c r="M52" s="15"/>
      <c r="N52" s="15"/>
      <c r="O52" s="15"/>
      <c r="P52" s="15"/>
      <c r="Q52" s="15"/>
    </row>
    <row r="53" spans="1:19" s="4" customFormat="1" ht="19.5" customHeight="1">
      <c r="A53" s="11">
        <v>11</v>
      </c>
      <c r="B53" s="179" t="s">
        <v>202</v>
      </c>
      <c r="C53" s="179"/>
      <c r="D53" s="179"/>
      <c r="E53" s="179"/>
      <c r="F53" s="179"/>
      <c r="G53" s="179"/>
      <c r="H53" s="179"/>
      <c r="I53" s="179"/>
      <c r="J53" s="179"/>
      <c r="K53" s="179"/>
      <c r="L53" s="179"/>
      <c r="M53" s="179"/>
      <c r="N53" s="179"/>
      <c r="O53" s="179"/>
      <c r="P53" s="179"/>
      <c r="Q53" s="179"/>
    </row>
    <row r="54" spans="1:19" s="4" customFormat="1">
      <c r="A54" s="3"/>
      <c r="B54" s="172" t="s">
        <v>60</v>
      </c>
      <c r="C54" s="172"/>
      <c r="D54" s="50"/>
      <c r="E54" s="3"/>
      <c r="F54" s="3"/>
      <c r="G54" s="31"/>
      <c r="H54" s="172"/>
      <c r="I54" s="172"/>
      <c r="J54" s="31"/>
      <c r="K54" s="32"/>
      <c r="P54" s="126"/>
      <c r="Q54" s="126"/>
    </row>
    <row r="55" spans="1:19" s="9" customFormat="1" ht="14.25" customHeight="1">
      <c r="A55" s="7"/>
      <c r="B55" s="144">
        <v>1</v>
      </c>
      <c r="C55" s="144"/>
      <c r="D55" s="39" t="s">
        <v>188</v>
      </c>
      <c r="F55" s="10" t="s">
        <v>11</v>
      </c>
      <c r="G55" s="10" t="s">
        <v>13</v>
      </c>
      <c r="H55" s="9" t="s">
        <v>14</v>
      </c>
      <c r="I55" s="174">
        <v>1062.5</v>
      </c>
      <c r="J55" s="174"/>
      <c r="M55" s="177" t="s">
        <v>21</v>
      </c>
      <c r="N55" s="177"/>
      <c r="Q55" s="9" t="s">
        <v>14</v>
      </c>
      <c r="R55" s="125">
        <v>1062</v>
      </c>
      <c r="S55" s="125"/>
    </row>
    <row r="56" spans="1:19" s="4" customFormat="1" ht="60.75" customHeight="1">
      <c r="A56" s="11">
        <v>12</v>
      </c>
      <c r="B56" s="135" t="s">
        <v>203</v>
      </c>
      <c r="C56" s="135"/>
      <c r="D56" s="135"/>
      <c r="E56" s="135"/>
      <c r="F56" s="135"/>
      <c r="G56" s="135"/>
      <c r="H56" s="135"/>
      <c r="I56" s="135"/>
      <c r="J56" s="135"/>
      <c r="K56" s="135"/>
      <c r="L56" s="135"/>
      <c r="M56" s="135"/>
      <c r="N56" s="135"/>
      <c r="O56" s="135"/>
      <c r="P56" s="135"/>
      <c r="Q56" s="135"/>
    </row>
    <row r="57" spans="1:19" s="4" customFormat="1">
      <c r="A57" s="3"/>
      <c r="B57" s="172" t="s">
        <v>60</v>
      </c>
      <c r="C57" s="172"/>
      <c r="D57" s="3"/>
      <c r="E57" s="3"/>
      <c r="F57" s="31"/>
      <c r="H57" s="31"/>
      <c r="I57" s="31"/>
      <c r="J57" s="31"/>
      <c r="K57" s="32"/>
      <c r="P57" s="126"/>
      <c r="Q57" s="126"/>
    </row>
    <row r="58" spans="1:19" s="9" customFormat="1">
      <c r="A58" s="7"/>
      <c r="B58" s="144">
        <v>14</v>
      </c>
      <c r="C58" s="144"/>
      <c r="D58" s="181" t="s">
        <v>29</v>
      </c>
      <c r="E58" s="181"/>
      <c r="F58" s="10" t="s">
        <v>11</v>
      </c>
      <c r="G58" s="10" t="s">
        <v>13</v>
      </c>
      <c r="H58" s="9" t="s">
        <v>14</v>
      </c>
      <c r="I58" s="174">
        <v>96</v>
      </c>
      <c r="J58" s="174"/>
      <c r="M58" s="177" t="s">
        <v>192</v>
      </c>
      <c r="N58" s="177"/>
      <c r="Q58" s="9" t="s">
        <v>14</v>
      </c>
      <c r="R58" s="125">
        <f>B58*I58</f>
        <v>1344</v>
      </c>
      <c r="S58" s="125"/>
    </row>
    <row r="59" spans="1:19" s="4" customFormat="1" ht="63" customHeight="1">
      <c r="A59" s="11">
        <v>13</v>
      </c>
      <c r="B59" s="135" t="s">
        <v>204</v>
      </c>
      <c r="C59" s="135"/>
      <c r="D59" s="135"/>
      <c r="E59" s="135"/>
      <c r="F59" s="135"/>
      <c r="G59" s="135"/>
      <c r="H59" s="135"/>
      <c r="I59" s="135"/>
      <c r="J59" s="135"/>
      <c r="K59" s="135"/>
      <c r="L59" s="135"/>
      <c r="M59" s="135"/>
      <c r="N59" s="135"/>
      <c r="O59" s="135"/>
      <c r="P59" s="135"/>
      <c r="Q59" s="135"/>
    </row>
    <row r="60" spans="1:19" s="4" customFormat="1">
      <c r="A60" s="3"/>
      <c r="B60" s="172" t="s">
        <v>60</v>
      </c>
      <c r="C60" s="172"/>
      <c r="D60" s="3"/>
      <c r="E60" s="3"/>
      <c r="F60" s="31"/>
      <c r="H60" s="31"/>
      <c r="I60" s="31"/>
      <c r="J60" s="31"/>
      <c r="K60" s="32"/>
      <c r="P60" s="126"/>
      <c r="Q60" s="126"/>
    </row>
    <row r="61" spans="1:19" s="9" customFormat="1">
      <c r="A61" s="7"/>
      <c r="B61" s="144">
        <v>7</v>
      </c>
      <c r="C61" s="144"/>
      <c r="D61" s="181" t="s">
        <v>29</v>
      </c>
      <c r="E61" s="181"/>
      <c r="F61" s="10" t="s">
        <v>11</v>
      </c>
      <c r="G61" s="10" t="s">
        <v>13</v>
      </c>
      <c r="H61" s="9" t="s">
        <v>14</v>
      </c>
      <c r="I61" s="174">
        <v>938</v>
      </c>
      <c r="J61" s="174"/>
      <c r="M61" s="177" t="s">
        <v>192</v>
      </c>
      <c r="N61" s="177"/>
      <c r="Q61" s="9" t="s">
        <v>14</v>
      </c>
      <c r="R61" s="125">
        <f>B61*I61</f>
        <v>6566</v>
      </c>
      <c r="S61" s="125"/>
    </row>
    <row r="62" spans="1:19" s="4" customFormat="1" ht="6.75" customHeight="1">
      <c r="A62" s="11"/>
      <c r="B62" s="135" t="s">
        <v>11</v>
      </c>
      <c r="C62" s="135"/>
      <c r="D62" s="135"/>
      <c r="E62" s="135"/>
      <c r="F62" s="135"/>
      <c r="G62" s="135"/>
      <c r="H62" s="135"/>
      <c r="I62" s="135"/>
      <c r="J62" s="135"/>
      <c r="K62" s="135"/>
      <c r="L62" s="135"/>
      <c r="M62" s="135"/>
      <c r="N62" s="135"/>
      <c r="O62" s="135"/>
      <c r="P62" s="135"/>
      <c r="Q62" s="135"/>
    </row>
    <row r="63" spans="1:19" s="4" customFormat="1" ht="137.25" customHeight="1">
      <c r="A63" s="11">
        <v>14</v>
      </c>
      <c r="B63" s="135" t="s">
        <v>193</v>
      </c>
      <c r="C63" s="135"/>
      <c r="D63" s="135"/>
      <c r="E63" s="135"/>
      <c r="F63" s="135"/>
      <c r="G63" s="135"/>
      <c r="H63" s="135"/>
      <c r="I63" s="135"/>
      <c r="J63" s="135"/>
      <c r="K63" s="135"/>
      <c r="L63" s="135"/>
      <c r="M63" s="135"/>
      <c r="N63" s="135"/>
      <c r="O63" s="135"/>
      <c r="P63" s="135"/>
      <c r="Q63" s="135"/>
    </row>
    <row r="64" spans="1:19" s="4" customFormat="1" ht="5.25" customHeight="1">
      <c r="A64" s="3"/>
      <c r="B64" s="50"/>
      <c r="C64" s="50"/>
      <c r="D64" s="3"/>
      <c r="E64" s="3"/>
      <c r="F64" s="31"/>
      <c r="H64" s="31"/>
      <c r="I64" s="31"/>
      <c r="J64" s="31"/>
      <c r="K64" s="32"/>
      <c r="P64" s="126"/>
      <c r="Q64" s="126"/>
    </row>
    <row r="65" spans="1:30" s="9" customFormat="1">
      <c r="A65" s="7"/>
      <c r="B65" s="144">
        <v>2</v>
      </c>
      <c r="C65" s="144"/>
      <c r="D65" s="39" t="s">
        <v>20</v>
      </c>
      <c r="F65" s="10" t="s">
        <v>11</v>
      </c>
      <c r="G65" s="10" t="s">
        <v>13</v>
      </c>
      <c r="H65" s="9" t="s">
        <v>14</v>
      </c>
      <c r="I65" s="174">
        <v>18820</v>
      </c>
      <c r="J65" s="174"/>
      <c r="M65" s="177" t="s">
        <v>21</v>
      </c>
      <c r="N65" s="177"/>
      <c r="Q65" s="9" t="s">
        <v>14</v>
      </c>
      <c r="R65" s="125">
        <f>B65*I65</f>
        <v>37640</v>
      </c>
      <c r="S65" s="125"/>
    </row>
    <row r="66" spans="1:30" s="4" customFormat="1" ht="6.75" customHeight="1">
      <c r="A66" s="11"/>
      <c r="B66" s="15"/>
      <c r="C66" s="15"/>
      <c r="D66" s="15"/>
      <c r="E66" s="15"/>
      <c r="F66" s="15"/>
      <c r="G66" s="15"/>
      <c r="H66" s="15"/>
      <c r="I66" s="15"/>
      <c r="J66" s="15"/>
      <c r="K66" s="15"/>
      <c r="L66" s="15"/>
      <c r="M66" s="15"/>
      <c r="N66" s="15"/>
      <c r="O66" s="15"/>
      <c r="P66" s="15"/>
      <c r="Q66" s="15"/>
      <c r="AD66" s="3"/>
    </row>
    <row r="67" spans="1:30" s="4" customFormat="1" ht="33" customHeight="1">
      <c r="A67" s="11">
        <v>15</v>
      </c>
      <c r="B67" s="135" t="s">
        <v>194</v>
      </c>
      <c r="C67" s="135"/>
      <c r="D67" s="135"/>
      <c r="E67" s="135"/>
      <c r="F67" s="135"/>
      <c r="G67" s="135"/>
      <c r="H67" s="135"/>
      <c r="I67" s="135"/>
      <c r="J67" s="135"/>
      <c r="K67" s="135"/>
      <c r="L67" s="135"/>
      <c r="M67" s="135"/>
      <c r="N67" s="135"/>
      <c r="O67" s="135"/>
      <c r="P67" s="135"/>
      <c r="Q67" s="135"/>
    </row>
    <row r="68" spans="1:30" s="4" customFormat="1" ht="9.75" customHeight="1">
      <c r="A68" s="3"/>
    </row>
    <row r="69" spans="1:30" s="9" customFormat="1">
      <c r="A69" s="7"/>
      <c r="B69" s="174">
        <v>58118</v>
      </c>
      <c r="C69" s="174"/>
      <c r="D69" s="4" t="s">
        <v>57</v>
      </c>
      <c r="F69" s="10" t="s">
        <v>11</v>
      </c>
      <c r="G69" s="10" t="s">
        <v>13</v>
      </c>
      <c r="H69" s="9" t="s">
        <v>14</v>
      </c>
      <c r="I69" s="125">
        <v>2760</v>
      </c>
      <c r="J69" s="125"/>
      <c r="M69" s="9" t="s">
        <v>59</v>
      </c>
      <c r="Q69" s="12" t="s">
        <v>14</v>
      </c>
      <c r="R69" s="184">
        <f>ROUND(B69*I69/1000,0)</f>
        <v>160406</v>
      </c>
      <c r="S69" s="184"/>
    </row>
    <row r="70" spans="1:30" s="9" customFormat="1">
      <c r="A70" s="7"/>
      <c r="B70" s="8"/>
      <c r="C70" s="8"/>
      <c r="F70" s="10"/>
      <c r="I70" s="8"/>
      <c r="J70" s="8"/>
      <c r="O70" s="12" t="s">
        <v>67</v>
      </c>
      <c r="P70" s="12"/>
      <c r="Q70" s="12" t="s">
        <v>14</v>
      </c>
      <c r="R70" s="187">
        <f>R13+R17+R21+R25+R31+R37+R41+R44+R48+R51+R55+R58+R61+R65+R69</f>
        <v>2473726</v>
      </c>
      <c r="S70" s="187"/>
    </row>
    <row r="71" spans="1:30" s="2" customFormat="1" ht="47.25" customHeight="1">
      <c r="A71" s="1"/>
      <c r="I71" s="45"/>
      <c r="K71" s="1"/>
      <c r="N71" s="46"/>
      <c r="O71" s="46"/>
      <c r="P71" s="46"/>
      <c r="Q71" s="46"/>
      <c r="R71" s="46"/>
      <c r="S71" s="46"/>
    </row>
    <row r="72" spans="1:30" s="2" customFormat="1" ht="8.25" customHeight="1">
      <c r="A72" s="1"/>
      <c r="I72" s="45"/>
      <c r="K72" s="1"/>
      <c r="N72" s="46"/>
      <c r="O72" s="46"/>
      <c r="P72" s="46"/>
      <c r="Q72" s="46"/>
      <c r="R72" s="46"/>
      <c r="S72" s="46"/>
    </row>
    <row r="73" spans="1:30" s="2" customFormat="1" ht="14.25">
      <c r="A73" s="1"/>
      <c r="B73" s="150" t="s">
        <v>32</v>
      </c>
      <c r="C73" s="150"/>
      <c r="D73" s="150"/>
      <c r="E73" s="150"/>
      <c r="F73" s="150"/>
      <c r="G73" s="150"/>
      <c r="H73" s="150"/>
      <c r="I73" s="150"/>
      <c r="J73" s="150"/>
      <c r="K73" s="150"/>
      <c r="L73" s="150"/>
      <c r="M73" s="150"/>
      <c r="N73" s="150"/>
      <c r="O73" s="150"/>
      <c r="P73" s="14" t="s">
        <v>14</v>
      </c>
      <c r="Q73" s="186">
        <f>R70</f>
        <v>2473726</v>
      </c>
      <c r="R73" s="186"/>
      <c r="S73" s="186"/>
    </row>
    <row r="74" spans="1:30" s="2" customFormat="1" ht="12.75">
      <c r="A74" s="1"/>
      <c r="B74" s="161" t="s">
        <v>11</v>
      </c>
      <c r="C74" s="120"/>
      <c r="D74" s="120"/>
      <c r="E74" s="120"/>
    </row>
    <row r="75" spans="1:30" s="2" customFormat="1">
      <c r="A75" s="1"/>
      <c r="B75" s="152" t="s">
        <v>33</v>
      </c>
      <c r="C75" s="152"/>
      <c r="D75" s="152"/>
      <c r="E75" s="152"/>
      <c r="F75" s="152"/>
      <c r="G75" s="152"/>
      <c r="H75" s="152"/>
      <c r="I75" s="152"/>
      <c r="J75" s="152"/>
      <c r="K75" s="152"/>
      <c r="L75" s="15"/>
      <c r="M75" s="15"/>
      <c r="N75" s="15"/>
      <c r="O75" s="15"/>
    </row>
    <row r="76" spans="1:30" s="2" customFormat="1" ht="15.75">
      <c r="A76" s="1"/>
      <c r="B76" s="16"/>
      <c r="C76" s="17"/>
      <c r="D76" s="17"/>
      <c r="E76" s="17"/>
      <c r="H76" s="153" t="s">
        <v>34</v>
      </c>
      <c r="I76" s="153"/>
      <c r="J76" s="153"/>
      <c r="K76" s="153"/>
      <c r="L76" s="153"/>
      <c r="M76" s="153"/>
      <c r="N76" s="153"/>
      <c r="O76" s="153"/>
      <c r="P76" s="153"/>
      <c r="Q76" s="153"/>
      <c r="R76" s="153"/>
    </row>
    <row r="77" spans="1:30" s="2" customFormat="1" ht="15.75">
      <c r="A77" s="1"/>
      <c r="B77" s="16"/>
      <c r="C77" s="17"/>
      <c r="D77" s="17"/>
      <c r="E77" s="17"/>
      <c r="H77" s="163" t="s">
        <v>35</v>
      </c>
      <c r="I77" s="163"/>
      <c r="J77" s="163"/>
      <c r="K77" s="163"/>
      <c r="L77" s="163"/>
      <c r="M77" s="163"/>
      <c r="N77" s="163"/>
      <c r="O77" s="163"/>
      <c r="P77" s="163"/>
      <c r="Q77" s="163"/>
      <c r="R77" s="163"/>
    </row>
    <row r="78" spans="1:30" s="2" customFormat="1" ht="12.75">
      <c r="A78" s="1"/>
      <c r="B78" s="16"/>
      <c r="C78" s="17"/>
      <c r="D78" s="17"/>
      <c r="E78" s="17"/>
    </row>
    <row r="79" spans="1:30" s="2" customFormat="1" ht="15.75">
      <c r="A79" s="1"/>
      <c r="B79" s="154" t="s">
        <v>36</v>
      </c>
      <c r="C79" s="154"/>
      <c r="D79" s="154"/>
      <c r="E79" s="154"/>
      <c r="F79" s="154"/>
      <c r="G79" s="154"/>
      <c r="H79" s="154"/>
      <c r="I79" s="18" t="s">
        <v>37</v>
      </c>
      <c r="J79" s="149" t="s">
        <v>38</v>
      </c>
      <c r="K79" s="149"/>
      <c r="L79" s="149"/>
      <c r="M79" s="149"/>
      <c r="N79" s="149"/>
      <c r="O79" s="149"/>
      <c r="P79" s="149"/>
      <c r="Q79" s="149"/>
      <c r="R79" s="149"/>
    </row>
    <row r="80" spans="1:30" s="2" customFormat="1" ht="12.75">
      <c r="A80" s="1"/>
      <c r="B80" s="16"/>
      <c r="C80" s="17"/>
      <c r="D80" s="17"/>
      <c r="E80" s="17"/>
      <c r="J80" s="149" t="s">
        <v>39</v>
      </c>
      <c r="K80" s="149"/>
      <c r="L80" s="149"/>
      <c r="M80" s="149"/>
      <c r="N80" s="149"/>
      <c r="O80" s="149"/>
      <c r="P80" s="149"/>
      <c r="Q80" s="149"/>
      <c r="R80" s="149"/>
    </row>
    <row r="81" spans="1:18" s="2" customFormat="1" ht="12.75">
      <c r="A81" s="1"/>
      <c r="B81" s="16"/>
      <c r="C81" s="17"/>
      <c r="D81" s="17"/>
      <c r="E81" s="17"/>
      <c r="J81" s="1"/>
      <c r="K81" s="1"/>
      <c r="L81" s="1"/>
      <c r="M81" s="1"/>
      <c r="N81" s="1"/>
      <c r="O81" s="1"/>
      <c r="P81" s="1"/>
      <c r="Q81" s="1"/>
      <c r="R81" s="1"/>
    </row>
    <row r="82" spans="1:18" s="2" customFormat="1" ht="12.75">
      <c r="A82" s="1"/>
      <c r="B82" s="16"/>
      <c r="C82" s="17"/>
      <c r="D82" s="17"/>
      <c r="E82" s="17"/>
      <c r="J82" s="1"/>
      <c r="K82" s="1"/>
      <c r="L82" s="1"/>
      <c r="M82" s="1"/>
      <c r="N82" s="1"/>
      <c r="O82" s="1"/>
      <c r="P82" s="1"/>
      <c r="Q82" s="1"/>
      <c r="R82" s="1"/>
    </row>
    <row r="83" spans="1:18" s="2" customFormat="1" ht="12.75">
      <c r="A83" s="1"/>
      <c r="B83" s="16"/>
      <c r="C83" s="17"/>
      <c r="D83" s="17"/>
      <c r="E83" s="17"/>
      <c r="J83" s="1"/>
      <c r="K83" s="1"/>
      <c r="L83" s="1"/>
      <c r="M83" s="1"/>
      <c r="N83" s="1"/>
      <c r="O83" s="1"/>
      <c r="P83" s="1"/>
      <c r="Q83" s="1"/>
      <c r="R83" s="1"/>
    </row>
    <row r="84" spans="1:18" s="2" customFormat="1" ht="12.75">
      <c r="A84" s="1"/>
      <c r="B84" s="16"/>
      <c r="C84" s="17"/>
      <c r="D84" s="17"/>
      <c r="E84" s="17"/>
      <c r="J84" s="1"/>
      <c r="K84" s="1"/>
      <c r="L84" s="1"/>
      <c r="M84" s="1"/>
      <c r="N84" s="1"/>
      <c r="O84" s="1"/>
      <c r="P84" s="1"/>
      <c r="Q84" s="1"/>
      <c r="R84" s="1"/>
    </row>
    <row r="85" spans="1:18" s="2" customFormat="1" ht="12.75">
      <c r="A85" s="1"/>
      <c r="B85" s="16"/>
      <c r="C85" s="17"/>
      <c r="D85" s="17"/>
      <c r="E85" s="17"/>
      <c r="J85" s="1"/>
      <c r="K85" s="1"/>
      <c r="L85" s="1"/>
      <c r="M85" s="1"/>
      <c r="N85" s="1"/>
      <c r="O85" s="1"/>
      <c r="P85" s="1"/>
      <c r="Q85" s="1"/>
      <c r="R85" s="1"/>
    </row>
    <row r="86" spans="1:18" s="2" customFormat="1" ht="12.75">
      <c r="A86" s="1"/>
      <c r="B86" s="16"/>
      <c r="C86" s="17"/>
      <c r="D86" s="17"/>
      <c r="E86" s="17"/>
      <c r="J86" s="1"/>
      <c r="K86" s="1"/>
      <c r="L86" s="1"/>
      <c r="M86" s="1"/>
      <c r="N86" s="1"/>
      <c r="O86" s="1"/>
      <c r="P86" s="1"/>
      <c r="Q86" s="1"/>
      <c r="R86" s="1"/>
    </row>
    <row r="87" spans="1:18" s="2" customFormat="1" ht="12.75">
      <c r="A87" s="1"/>
      <c r="B87" s="120" t="s">
        <v>40</v>
      </c>
      <c r="C87" s="120"/>
      <c r="D87" s="120"/>
      <c r="E87" s="120"/>
    </row>
    <row r="88" spans="1:18" s="2" customFormat="1" ht="12.75">
      <c r="A88" s="1"/>
    </row>
    <row r="89" spans="1:18" s="2" customFormat="1" ht="30" customHeight="1">
      <c r="A89" s="19">
        <v>1</v>
      </c>
      <c r="B89" s="135" t="s">
        <v>41</v>
      </c>
      <c r="C89" s="135"/>
      <c r="D89" s="135"/>
      <c r="E89" s="135"/>
      <c r="F89" s="135"/>
      <c r="G89" s="135"/>
      <c r="H89" s="135"/>
      <c r="I89" s="135"/>
      <c r="J89" s="135"/>
      <c r="K89" s="135"/>
      <c r="L89" s="135"/>
      <c r="M89" s="135"/>
      <c r="N89" s="135"/>
      <c r="O89" s="135"/>
      <c r="P89" s="135"/>
    </row>
    <row r="90" spans="1:18" s="2" customFormat="1" ht="12.75">
      <c r="A90" s="1"/>
    </row>
    <row r="91" spans="1:18" s="2" customFormat="1" ht="27" customHeight="1">
      <c r="A91" s="19">
        <v>2</v>
      </c>
      <c r="B91" s="135" t="s">
        <v>42</v>
      </c>
      <c r="C91" s="135"/>
      <c r="D91" s="135"/>
      <c r="E91" s="135"/>
      <c r="F91" s="135"/>
      <c r="G91" s="135"/>
      <c r="H91" s="135"/>
      <c r="I91" s="135"/>
      <c r="J91" s="135"/>
      <c r="K91" s="135"/>
      <c r="L91" s="135"/>
      <c r="M91" s="135"/>
      <c r="N91" s="135"/>
      <c r="O91" s="135"/>
      <c r="P91" s="135"/>
    </row>
    <row r="92" spans="1:18" s="2" customFormat="1" ht="12.75">
      <c r="A92" s="1"/>
    </row>
    <row r="93" spans="1:18" s="2" customFormat="1">
      <c r="A93" s="19">
        <v>3</v>
      </c>
      <c r="B93" s="135" t="s">
        <v>43</v>
      </c>
      <c r="C93" s="135"/>
      <c r="D93" s="135"/>
      <c r="E93" s="135"/>
      <c r="F93" s="135"/>
      <c r="G93" s="135"/>
      <c r="H93" s="135"/>
      <c r="I93" s="135"/>
      <c r="J93" s="135"/>
      <c r="K93" s="135"/>
      <c r="L93" s="135"/>
      <c r="M93" s="135"/>
      <c r="N93" s="135"/>
      <c r="O93" s="135"/>
      <c r="P93" s="135"/>
    </row>
    <row r="94" spans="1:18" s="2" customFormat="1" ht="12.75">
      <c r="A94" s="1"/>
    </row>
    <row r="95" spans="1:18" s="2" customFormat="1">
      <c r="A95" s="19">
        <v>4</v>
      </c>
      <c r="B95" s="135" t="s">
        <v>44</v>
      </c>
      <c r="C95" s="135"/>
      <c r="D95" s="135"/>
      <c r="E95" s="135"/>
      <c r="F95" s="135"/>
      <c r="G95" s="135"/>
      <c r="H95" s="135"/>
      <c r="I95" s="135"/>
      <c r="J95" s="135"/>
      <c r="K95" s="135"/>
      <c r="L95" s="135"/>
      <c r="M95" s="135"/>
      <c r="N95" s="135"/>
      <c r="O95" s="135"/>
      <c r="P95" s="135"/>
    </row>
    <row r="96" spans="1:18" s="2" customFormat="1" ht="12.75">
      <c r="A96" s="1"/>
    </row>
    <row r="97" spans="1:19" s="2" customFormat="1">
      <c r="A97" s="19">
        <v>5</v>
      </c>
      <c r="B97" s="135" t="s">
        <v>45</v>
      </c>
      <c r="C97" s="135"/>
      <c r="D97" s="135"/>
      <c r="E97" s="135"/>
      <c r="F97" s="135"/>
      <c r="G97" s="135"/>
      <c r="H97" s="135"/>
      <c r="I97" s="135"/>
      <c r="J97" s="135"/>
      <c r="K97" s="135"/>
      <c r="L97" s="135"/>
      <c r="M97" s="135"/>
      <c r="N97" s="135"/>
      <c r="O97" s="135"/>
      <c r="P97" s="135"/>
    </row>
    <row r="98" spans="1:19" s="2" customFormat="1" ht="12.75">
      <c r="A98" s="1"/>
    </row>
    <row r="99" spans="1:19" s="2" customFormat="1" ht="30" customHeight="1">
      <c r="A99" s="19">
        <v>6</v>
      </c>
      <c r="B99" s="135" t="s">
        <v>46</v>
      </c>
      <c r="C99" s="135"/>
      <c r="D99" s="135"/>
      <c r="E99" s="135"/>
      <c r="F99" s="135"/>
      <c r="G99" s="135"/>
      <c r="H99" s="135"/>
      <c r="I99" s="135"/>
      <c r="J99" s="135"/>
      <c r="K99" s="135"/>
      <c r="L99" s="135"/>
      <c r="M99" s="135"/>
      <c r="N99" s="135"/>
      <c r="O99" s="135"/>
      <c r="P99" s="135"/>
    </row>
    <row r="100" spans="1:19" s="2" customFormat="1" ht="12.75">
      <c r="A100" s="1"/>
    </row>
    <row r="101" spans="1:19" s="2" customFormat="1" ht="32.25" customHeight="1">
      <c r="A101" s="19">
        <v>7</v>
      </c>
      <c r="B101" s="135" t="s">
        <v>47</v>
      </c>
      <c r="C101" s="135"/>
      <c r="D101" s="135"/>
      <c r="E101" s="135"/>
      <c r="F101" s="135"/>
      <c r="G101" s="135"/>
      <c r="H101" s="135"/>
      <c r="I101" s="135"/>
      <c r="J101" s="135"/>
      <c r="K101" s="135"/>
      <c r="L101" s="135"/>
      <c r="M101" s="135"/>
      <c r="N101" s="135"/>
      <c r="O101" s="135"/>
      <c r="P101" s="135"/>
    </row>
    <row r="102" spans="1:19" s="2" customFormat="1" ht="12.75">
      <c r="A102" s="1"/>
    </row>
    <row r="103" spans="1:19" s="2" customFormat="1" ht="36.75" customHeight="1">
      <c r="A103" s="19">
        <v>8</v>
      </c>
      <c r="B103" s="135" t="s">
        <v>48</v>
      </c>
      <c r="C103" s="135"/>
      <c r="D103" s="135"/>
      <c r="E103" s="135"/>
      <c r="F103" s="135"/>
      <c r="G103" s="135"/>
      <c r="H103" s="135"/>
      <c r="I103" s="135"/>
      <c r="J103" s="135"/>
      <c r="K103" s="135"/>
      <c r="L103" s="135"/>
      <c r="M103" s="135"/>
      <c r="N103" s="135"/>
      <c r="O103" s="135"/>
      <c r="P103" s="135"/>
    </row>
    <row r="104" spans="1:19" s="2" customFormat="1">
      <c r="A104" s="19"/>
      <c r="B104" s="15"/>
      <c r="C104" s="15"/>
      <c r="D104" s="15"/>
      <c r="E104" s="15"/>
      <c r="F104" s="15"/>
      <c r="G104" s="15"/>
      <c r="H104" s="15"/>
      <c r="I104" s="15"/>
      <c r="J104" s="15"/>
      <c r="K104" s="15"/>
      <c r="L104" s="15"/>
      <c r="M104" s="15"/>
      <c r="N104" s="15"/>
      <c r="O104" s="15"/>
      <c r="P104" s="15"/>
    </row>
    <row r="105" spans="1:19" s="2" customFormat="1" ht="12.75">
      <c r="A105" s="1"/>
    </row>
    <row r="106" spans="1:19" s="2" customFormat="1" ht="12.75">
      <c r="A106" s="1"/>
      <c r="J106" s="149" t="s">
        <v>11</v>
      </c>
      <c r="K106" s="149"/>
      <c r="L106" s="149"/>
      <c r="M106" s="149"/>
      <c r="N106" s="149"/>
      <c r="O106" s="149"/>
      <c r="P106" s="149"/>
    </row>
    <row r="107" spans="1:19" s="2" customFormat="1" ht="12.75">
      <c r="A107" s="1"/>
      <c r="C107" s="157" t="s">
        <v>49</v>
      </c>
      <c r="D107" s="157"/>
      <c r="E107" s="157"/>
      <c r="F107" s="157"/>
      <c r="J107" s="155" t="s">
        <v>50</v>
      </c>
      <c r="K107" s="155"/>
      <c r="L107" s="155"/>
      <c r="M107" s="155"/>
      <c r="N107" s="155"/>
      <c r="O107" s="155"/>
      <c r="P107" s="155"/>
    </row>
    <row r="108" spans="1:19" s="2" customFormat="1" ht="12.75">
      <c r="A108" s="1"/>
      <c r="J108" s="155" t="s">
        <v>51</v>
      </c>
      <c r="K108" s="155"/>
      <c r="L108" s="155"/>
      <c r="M108" s="155"/>
      <c r="N108" s="155"/>
      <c r="O108" s="155"/>
      <c r="P108" s="155"/>
    </row>
    <row r="109" spans="1:19" s="2" customFormat="1" ht="12.75">
      <c r="A109" s="1"/>
      <c r="J109" s="156" t="s">
        <v>52</v>
      </c>
      <c r="K109" s="156"/>
      <c r="L109" s="156"/>
      <c r="M109" s="156"/>
      <c r="N109" s="156"/>
      <c r="O109" s="156"/>
      <c r="P109" s="156"/>
    </row>
    <row r="110" spans="1:19" s="2" customFormat="1" ht="12.75">
      <c r="A110" s="1"/>
    </row>
    <row r="111" spans="1:19" s="2" customFormat="1" ht="12.75">
      <c r="A111" s="1"/>
      <c r="I111" s="45"/>
      <c r="K111" s="1"/>
      <c r="N111" s="46"/>
      <c r="O111" s="46"/>
      <c r="P111" s="46"/>
      <c r="Q111" s="46"/>
      <c r="R111" s="46"/>
      <c r="S111" s="46"/>
    </row>
    <row r="112" spans="1:19">
      <c r="A112" s="24"/>
    </row>
    <row r="113" spans="1:1">
      <c r="A113" s="24"/>
    </row>
    <row r="114" spans="1:1">
      <c r="A114" s="24"/>
    </row>
  </sheetData>
  <mergeCells count="140">
    <mergeCell ref="H77:R77"/>
    <mergeCell ref="R65:S65"/>
    <mergeCell ref="B67:Q67"/>
    <mergeCell ref="B69:C69"/>
    <mergeCell ref="I69:J69"/>
    <mergeCell ref="R69:S69"/>
    <mergeCell ref="R70:S70"/>
    <mergeCell ref="J108:P108"/>
    <mergeCell ref="J109:P109"/>
    <mergeCell ref="B99:P99"/>
    <mergeCell ref="B101:P101"/>
    <mergeCell ref="B103:P103"/>
    <mergeCell ref="J106:P106"/>
    <mergeCell ref="C107:F107"/>
    <mergeCell ref="J107:P107"/>
    <mergeCell ref="B87:E87"/>
    <mergeCell ref="B89:P89"/>
    <mergeCell ref="B91:P91"/>
    <mergeCell ref="B93:P93"/>
    <mergeCell ref="B95:P95"/>
    <mergeCell ref="B97:P97"/>
    <mergeCell ref="J80:R80"/>
    <mergeCell ref="I55:J55"/>
    <mergeCell ref="M55:N55"/>
    <mergeCell ref="R55:S55"/>
    <mergeCell ref="Q73:S73"/>
    <mergeCell ref="B74:E74"/>
    <mergeCell ref="B61:C61"/>
    <mergeCell ref="I61:J61"/>
    <mergeCell ref="M61:N61"/>
    <mergeCell ref="R61:S61"/>
    <mergeCell ref="B56:Q56"/>
    <mergeCell ref="B57:C57"/>
    <mergeCell ref="P57:Q57"/>
    <mergeCell ref="B58:C58"/>
    <mergeCell ref="B62:Q62"/>
    <mergeCell ref="B63:Q63"/>
    <mergeCell ref="P64:Q64"/>
    <mergeCell ref="B65:C65"/>
    <mergeCell ref="I65:J65"/>
    <mergeCell ref="M65:N65"/>
    <mergeCell ref="I58:J58"/>
    <mergeCell ref="M58:N58"/>
    <mergeCell ref="R58:S58"/>
    <mergeCell ref="D58:E58"/>
    <mergeCell ref="D61:E61"/>
    <mergeCell ref="R17:S17"/>
    <mergeCell ref="B21:C21"/>
    <mergeCell ref="I21:J21"/>
    <mergeCell ref="R21:S21"/>
    <mergeCell ref="B22:Q22"/>
    <mergeCell ref="B23:C23"/>
    <mergeCell ref="F23:G23"/>
    <mergeCell ref="P23:Q23"/>
    <mergeCell ref="B17:C17"/>
    <mergeCell ref="I17:J17"/>
    <mergeCell ref="R44:S44"/>
    <mergeCell ref="B46:Q46"/>
    <mergeCell ref="B43:Q43"/>
    <mergeCell ref="B79:H79"/>
    <mergeCell ref="J79:R79"/>
    <mergeCell ref="M44:N44"/>
    <mergeCell ref="B47:C47"/>
    <mergeCell ref="B49:Q49"/>
    <mergeCell ref="B50:C50"/>
    <mergeCell ref="G50:H50"/>
    <mergeCell ref="P50:Q50"/>
    <mergeCell ref="B51:C51"/>
    <mergeCell ref="D51:E51"/>
    <mergeCell ref="I51:J51"/>
    <mergeCell ref="M51:N51"/>
    <mergeCell ref="B48:C48"/>
    <mergeCell ref="I48:J48"/>
    <mergeCell ref="M48:N48"/>
    <mergeCell ref="R51:S51"/>
    <mergeCell ref="B53:Q53"/>
    <mergeCell ref="B54:C54"/>
    <mergeCell ref="H54:I54"/>
    <mergeCell ref="P54:Q54"/>
    <mergeCell ref="B55:C55"/>
    <mergeCell ref="B59:Q59"/>
    <mergeCell ref="B60:C60"/>
    <mergeCell ref="P60:Q60"/>
    <mergeCell ref="B73:O73"/>
    <mergeCell ref="B75:K75"/>
    <mergeCell ref="H76:R76"/>
    <mergeCell ref="B33:Q33"/>
    <mergeCell ref="R37:S37"/>
    <mergeCell ref="B39:Q39"/>
    <mergeCell ref="B41:C41"/>
    <mergeCell ref="I41:J41"/>
    <mergeCell ref="M41:N41"/>
    <mergeCell ref="R41:S41"/>
    <mergeCell ref="B35:C35"/>
    <mergeCell ref="D35:F35"/>
    <mergeCell ref="H35:I35"/>
    <mergeCell ref="P35:Q35"/>
    <mergeCell ref="B37:C37"/>
    <mergeCell ref="I37:J37"/>
    <mergeCell ref="M37:N37"/>
    <mergeCell ref="R48:S48"/>
    <mergeCell ref="B42:Q42"/>
    <mergeCell ref="B44:C44"/>
    <mergeCell ref="I44:J44"/>
    <mergeCell ref="M31:N31"/>
    <mergeCell ref="R31:S31"/>
    <mergeCell ref="B25:C25"/>
    <mergeCell ref="I25:J25"/>
    <mergeCell ref="R25:S25"/>
    <mergeCell ref="B27:Q27"/>
    <mergeCell ref="B19:Q19"/>
    <mergeCell ref="B20:C20"/>
    <mergeCell ref="P20:Q20"/>
    <mergeCell ref="B29:Q29"/>
    <mergeCell ref="B31:C31"/>
    <mergeCell ref="I31:J31"/>
    <mergeCell ref="B13:C13"/>
    <mergeCell ref="I13:J13"/>
    <mergeCell ref="R13:S13"/>
    <mergeCell ref="B15:Q15"/>
    <mergeCell ref="B16:C16"/>
    <mergeCell ref="P16:Q16"/>
    <mergeCell ref="B9:I9"/>
    <mergeCell ref="J9:Q9"/>
    <mergeCell ref="B10:Q10"/>
    <mergeCell ref="B11:C11"/>
    <mergeCell ref="F11:G11"/>
    <mergeCell ref="P11:Q11"/>
    <mergeCell ref="A6:B6"/>
    <mergeCell ref="C6:E6"/>
    <mergeCell ref="F6:I6"/>
    <mergeCell ref="J6:L6"/>
    <mergeCell ref="M6:O6"/>
    <mergeCell ref="P6:R6"/>
    <mergeCell ref="B1:R1"/>
    <mergeCell ref="B2:R2"/>
    <mergeCell ref="B3:R3"/>
    <mergeCell ref="G4:L4"/>
    <mergeCell ref="A5:D5"/>
    <mergeCell ref="E5:R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AA88"/>
  <sheetViews>
    <sheetView workbookViewId="0">
      <selection activeCell="X71" sqref="X71"/>
    </sheetView>
  </sheetViews>
  <sheetFormatPr defaultRowHeight="15"/>
  <cols>
    <col min="1" max="1" width="4.140625" customWidth="1"/>
    <col min="2" max="2" width="3.5703125" customWidth="1"/>
    <col min="3" max="3" width="4.42578125" customWidth="1"/>
    <col min="4" max="4" width="5" customWidth="1"/>
    <col min="5" max="5" width="4.140625" customWidth="1"/>
    <col min="6" max="6" width="4.42578125" customWidth="1"/>
    <col min="7" max="7" width="3.42578125" customWidth="1"/>
    <col min="8" max="8" width="4.7109375" customWidth="1"/>
    <col min="9" max="9" width="6.140625" customWidth="1"/>
    <col min="10" max="10" width="3" customWidth="1"/>
    <col min="11" max="11" width="3.85546875" customWidth="1"/>
    <col min="12" max="12" width="5.140625" customWidth="1"/>
    <col min="13" max="13" width="4.42578125" customWidth="1"/>
    <col min="14" max="14" width="3.42578125" customWidth="1"/>
    <col min="15" max="15" width="4.140625" customWidth="1"/>
    <col min="16" max="16" width="6.5703125" customWidth="1"/>
    <col min="17" max="17" width="3.42578125" customWidth="1"/>
    <col min="18" max="18" width="9.28515625" customWidth="1"/>
    <col min="19" max="19" width="3.5703125" customWidth="1"/>
    <col min="20" max="20" width="4.5703125" customWidth="1"/>
    <col min="21" max="21" width="3.85546875" customWidth="1"/>
    <col min="22" max="22" width="5.28515625" customWidth="1"/>
    <col min="23" max="23" width="4.42578125" customWidth="1"/>
    <col min="24" max="24" width="3.42578125" customWidth="1"/>
    <col min="25" max="25" width="4.140625" customWidth="1"/>
    <col min="26" max="26" width="4.42578125" customWidth="1"/>
    <col min="27" max="27" width="3.42578125" customWidth="1"/>
    <col min="28" max="28" width="4.7109375" customWidth="1"/>
    <col min="29" max="29" width="3.5703125" customWidth="1"/>
    <col min="30" max="30" width="4.5703125" customWidth="1"/>
    <col min="31" max="31" width="3.85546875" customWidth="1"/>
    <col min="32" max="32" width="5.28515625" customWidth="1"/>
    <col min="33" max="33" width="4.140625" customWidth="1"/>
  </cols>
  <sheetData>
    <row r="1" spans="1:19" s="2" customFormat="1" ht="15.75">
      <c r="A1" s="1"/>
      <c r="B1" s="117" t="s">
        <v>0</v>
      </c>
      <c r="C1" s="117"/>
      <c r="D1" s="117"/>
      <c r="E1" s="117"/>
      <c r="F1" s="117"/>
      <c r="G1" s="117"/>
      <c r="H1" s="117"/>
      <c r="I1" s="117"/>
      <c r="J1" s="117"/>
      <c r="K1" s="117"/>
      <c r="L1" s="117"/>
      <c r="M1" s="117"/>
      <c r="N1" s="117"/>
      <c r="O1" s="117"/>
      <c r="P1" s="117"/>
      <c r="Q1" s="117"/>
      <c r="R1" s="117"/>
    </row>
    <row r="2" spans="1:19" s="2" customFormat="1" ht="15.75">
      <c r="A2" s="1"/>
      <c r="B2" s="117" t="s">
        <v>1</v>
      </c>
      <c r="C2" s="117"/>
      <c r="D2" s="117"/>
      <c r="E2" s="117"/>
      <c r="F2" s="117"/>
      <c r="G2" s="117"/>
      <c r="H2" s="117"/>
      <c r="I2" s="117"/>
      <c r="J2" s="117"/>
      <c r="K2" s="117"/>
      <c r="L2" s="117"/>
      <c r="M2" s="117"/>
      <c r="N2" s="117"/>
      <c r="O2" s="117"/>
      <c r="P2" s="117"/>
      <c r="Q2" s="117"/>
      <c r="R2" s="117"/>
    </row>
    <row r="3" spans="1:19" s="2" customFormat="1" ht="15.75">
      <c r="A3" s="1"/>
      <c r="B3" s="117" t="s">
        <v>2</v>
      </c>
      <c r="C3" s="117"/>
      <c r="D3" s="117"/>
      <c r="E3" s="117"/>
      <c r="F3" s="117"/>
      <c r="G3" s="117"/>
      <c r="H3" s="117"/>
      <c r="I3" s="117"/>
      <c r="J3" s="117"/>
      <c r="K3" s="117"/>
      <c r="L3" s="117"/>
      <c r="M3" s="117"/>
      <c r="N3" s="117"/>
      <c r="O3" s="117"/>
      <c r="P3" s="117"/>
      <c r="Q3" s="117"/>
      <c r="R3" s="117"/>
    </row>
    <row r="4" spans="1:19" s="2" customFormat="1" ht="15.75">
      <c r="A4" s="1"/>
      <c r="G4" s="118"/>
      <c r="H4" s="119"/>
      <c r="I4" s="119"/>
      <c r="J4" s="119"/>
      <c r="K4" s="119"/>
      <c r="L4" s="119"/>
    </row>
    <row r="5" spans="1:19" s="2" customFormat="1" ht="53.25" customHeight="1">
      <c r="A5" s="120" t="s">
        <v>3</v>
      </c>
      <c r="B5" s="120"/>
      <c r="C5" s="120"/>
      <c r="D5" s="120"/>
      <c r="E5" s="121" t="s">
        <v>55</v>
      </c>
      <c r="F5" s="158"/>
      <c r="G5" s="158"/>
      <c r="H5" s="158"/>
      <c r="I5" s="158"/>
      <c r="J5" s="158"/>
      <c r="K5" s="158"/>
      <c r="L5" s="158"/>
      <c r="M5" s="158"/>
      <c r="N5" s="158"/>
      <c r="O5" s="158"/>
      <c r="P5" s="158"/>
      <c r="Q5" s="158"/>
      <c r="R5" s="158"/>
    </row>
    <row r="6" spans="1:19" s="2" customFormat="1" ht="17.25" customHeight="1">
      <c r="A6" s="114" t="s">
        <v>4</v>
      </c>
      <c r="B6" s="114"/>
      <c r="C6" s="114" t="s">
        <v>5</v>
      </c>
      <c r="D6" s="115"/>
      <c r="E6" s="115"/>
      <c r="F6" s="116" t="s">
        <v>6</v>
      </c>
      <c r="G6" s="116"/>
      <c r="H6" s="116"/>
      <c r="I6" s="116"/>
      <c r="J6" s="116" t="s">
        <v>7</v>
      </c>
      <c r="K6" s="116"/>
      <c r="L6" s="116"/>
      <c r="M6" s="116" t="s">
        <v>8</v>
      </c>
      <c r="N6" s="116"/>
      <c r="O6" s="116"/>
      <c r="P6" s="116" t="s">
        <v>9</v>
      </c>
      <c r="Q6" s="116"/>
      <c r="R6" s="116"/>
    </row>
    <row r="7" spans="1:19" s="4" customFormat="1">
      <c r="A7" s="3"/>
    </row>
    <row r="8" spans="1:19" ht="9" hidden="1" customHeight="1">
      <c r="A8" s="24"/>
    </row>
    <row r="9" spans="1:19" s="2" customFormat="1" ht="15.75" hidden="1">
      <c r="A9" s="25"/>
      <c r="B9" s="161"/>
      <c r="C9" s="170"/>
      <c r="D9" s="170"/>
      <c r="E9" s="170"/>
      <c r="F9" s="170"/>
      <c r="G9" s="170"/>
      <c r="H9" s="170"/>
      <c r="I9" s="170"/>
      <c r="J9" s="120"/>
      <c r="K9" s="134"/>
      <c r="L9" s="134"/>
      <c r="M9" s="134"/>
      <c r="N9" s="134"/>
      <c r="O9" s="134"/>
      <c r="P9" s="134"/>
      <c r="Q9" s="134"/>
      <c r="R9" s="26"/>
      <c r="S9" s="26"/>
    </row>
    <row r="10" spans="1:19" s="2" customFormat="1" ht="15.75" customHeight="1">
      <c r="A10" s="19">
        <v>1</v>
      </c>
      <c r="B10" s="171" t="s">
        <v>206</v>
      </c>
      <c r="C10" s="171"/>
      <c r="D10" s="171"/>
      <c r="E10" s="171"/>
      <c r="F10" s="171"/>
      <c r="G10" s="171"/>
      <c r="H10" s="171"/>
      <c r="I10" s="171"/>
      <c r="J10" s="171"/>
      <c r="K10" s="171"/>
      <c r="L10" s="171"/>
      <c r="M10" s="171"/>
      <c r="N10" s="171"/>
      <c r="O10" s="171"/>
      <c r="P10" s="171"/>
      <c r="Q10" s="171"/>
      <c r="R10" s="6"/>
      <c r="S10" s="6"/>
    </row>
    <row r="11" spans="1:19" s="4" customFormat="1">
      <c r="A11" s="3"/>
      <c r="B11" s="172" t="s">
        <v>56</v>
      </c>
      <c r="C11" s="172"/>
      <c r="D11" s="27"/>
      <c r="E11" s="27"/>
      <c r="F11" s="173"/>
      <c r="G11" s="173"/>
      <c r="H11" s="28"/>
      <c r="I11" s="29"/>
      <c r="J11" s="28"/>
      <c r="K11" s="29"/>
      <c r="L11" s="30"/>
      <c r="M11" s="30"/>
      <c r="N11" s="30"/>
      <c r="O11" s="30"/>
      <c r="P11" s="173"/>
      <c r="Q11" s="173"/>
      <c r="R11" s="30"/>
      <c r="S11" s="30"/>
    </row>
    <row r="12" spans="1:19" s="4" customFormat="1" ht="4.5" customHeight="1">
      <c r="A12" s="3"/>
      <c r="B12" s="3"/>
      <c r="C12" s="3"/>
      <c r="D12" s="3"/>
      <c r="E12" s="3"/>
      <c r="F12" s="31"/>
      <c r="G12" s="31"/>
      <c r="H12" s="31"/>
      <c r="I12" s="32"/>
      <c r="J12" s="31"/>
      <c r="K12" s="32"/>
      <c r="P12" s="28"/>
      <c r="Q12" s="28"/>
      <c r="R12" s="30"/>
    </row>
    <row r="13" spans="1:19" s="9" customFormat="1">
      <c r="A13" s="7"/>
      <c r="B13" s="146">
        <v>1125</v>
      </c>
      <c r="C13" s="146"/>
      <c r="D13" s="9" t="s">
        <v>57</v>
      </c>
      <c r="F13" s="10" t="s">
        <v>11</v>
      </c>
      <c r="G13" s="10" t="s">
        <v>13</v>
      </c>
      <c r="H13" s="9" t="s">
        <v>14</v>
      </c>
      <c r="I13" s="174">
        <v>605</v>
      </c>
      <c r="J13" s="174"/>
      <c r="M13" s="9" t="s">
        <v>58</v>
      </c>
      <c r="Q13" s="9" t="s">
        <v>14</v>
      </c>
      <c r="R13" s="125">
        <f>ROUND(B13*I13/100,0)</f>
        <v>6806</v>
      </c>
      <c r="S13" s="125"/>
    </row>
    <row r="14" spans="1:19" s="2" customFormat="1" ht="10.5" customHeight="1">
      <c r="A14" s="33"/>
      <c r="B14" s="17"/>
      <c r="C14" s="34"/>
      <c r="D14" s="34"/>
      <c r="E14" s="34"/>
      <c r="F14" s="34"/>
      <c r="G14" s="34"/>
      <c r="H14" s="34"/>
      <c r="I14" s="34"/>
      <c r="J14" s="6"/>
      <c r="K14" s="6"/>
      <c r="L14" s="6"/>
      <c r="M14" s="6"/>
      <c r="N14" s="6"/>
      <c r="O14" s="6"/>
      <c r="P14" s="6"/>
      <c r="Q14" s="6"/>
      <c r="R14" s="6"/>
      <c r="S14" s="6"/>
    </row>
    <row r="15" spans="1:19" s="2" customFormat="1" ht="15.75">
      <c r="A15" s="19">
        <v>2</v>
      </c>
      <c r="B15" s="171" t="s">
        <v>205</v>
      </c>
      <c r="C15" s="171"/>
      <c r="D15" s="171"/>
      <c r="E15" s="171"/>
      <c r="F15" s="171"/>
      <c r="G15" s="171"/>
      <c r="H15" s="171"/>
      <c r="I15" s="171"/>
      <c r="J15" s="171"/>
      <c r="K15" s="171"/>
      <c r="L15" s="171"/>
      <c r="M15" s="171"/>
      <c r="N15" s="171"/>
      <c r="O15" s="171"/>
      <c r="P15" s="171"/>
      <c r="Q15" s="171"/>
      <c r="R15" s="6"/>
      <c r="S15" s="6"/>
    </row>
    <row r="16" spans="1:19" s="4" customFormat="1" ht="9.75" customHeight="1">
      <c r="A16" s="3"/>
      <c r="B16" s="172" t="s">
        <v>11</v>
      </c>
      <c r="C16" s="172"/>
      <c r="D16" s="27"/>
      <c r="E16" s="27"/>
      <c r="F16" s="173"/>
      <c r="G16" s="173"/>
      <c r="H16" s="28"/>
      <c r="I16" s="29"/>
      <c r="J16" s="28"/>
      <c r="K16" s="29"/>
      <c r="L16" s="30"/>
      <c r="M16" s="30"/>
      <c r="N16" s="30"/>
      <c r="O16" s="30"/>
      <c r="P16" s="173"/>
      <c r="Q16" s="173"/>
      <c r="R16" s="30"/>
      <c r="S16" s="30"/>
    </row>
    <row r="17" spans="1:27" s="4" customFormat="1" ht="4.5" customHeight="1">
      <c r="A17" s="3"/>
      <c r="B17" s="3"/>
      <c r="C17" s="3"/>
      <c r="D17" s="3"/>
      <c r="E17" s="3"/>
      <c r="F17" s="31"/>
      <c r="G17" s="31"/>
      <c r="H17" s="31"/>
      <c r="I17" s="32"/>
      <c r="J17" s="31"/>
      <c r="K17" s="32"/>
      <c r="P17" s="28"/>
      <c r="Q17" s="28"/>
      <c r="R17" s="30"/>
    </row>
    <row r="18" spans="1:27" s="9" customFormat="1">
      <c r="A18" s="7"/>
      <c r="B18" s="146">
        <v>562.5</v>
      </c>
      <c r="C18" s="146"/>
      <c r="D18" s="9" t="s">
        <v>57</v>
      </c>
      <c r="F18" s="10" t="s">
        <v>11</v>
      </c>
      <c r="G18" s="10" t="s">
        <v>13</v>
      </c>
      <c r="H18" s="9" t="s">
        <v>14</v>
      </c>
      <c r="I18" s="174">
        <v>3327.5</v>
      </c>
      <c r="J18" s="174"/>
      <c r="M18" s="9" t="s">
        <v>58</v>
      </c>
      <c r="Q18" s="9" t="s">
        <v>14</v>
      </c>
      <c r="R18" s="125">
        <f>ROUND(B18*I18/100,0)</f>
        <v>18717</v>
      </c>
      <c r="S18" s="125"/>
    </row>
    <row r="19" spans="1:27" s="2" customFormat="1" ht="15.75">
      <c r="A19" s="19">
        <v>3</v>
      </c>
      <c r="B19" s="171" t="s">
        <v>207</v>
      </c>
      <c r="C19" s="171"/>
      <c r="D19" s="171"/>
      <c r="E19" s="171"/>
      <c r="F19" s="171"/>
      <c r="G19" s="171"/>
      <c r="H19" s="171"/>
      <c r="I19" s="171"/>
      <c r="J19" s="171"/>
      <c r="K19" s="171"/>
      <c r="L19" s="171"/>
      <c r="M19" s="171"/>
      <c r="N19" s="171"/>
      <c r="O19" s="171"/>
      <c r="P19" s="171"/>
      <c r="Q19" s="171"/>
      <c r="R19" s="6"/>
      <c r="S19" s="6"/>
    </row>
    <row r="20" spans="1:27" s="4" customFormat="1" ht="9.75" customHeight="1">
      <c r="A20" s="3"/>
      <c r="B20" s="172" t="s">
        <v>11</v>
      </c>
      <c r="C20" s="172"/>
      <c r="D20" s="27"/>
      <c r="E20" s="27"/>
      <c r="F20" s="173"/>
      <c r="G20" s="173"/>
      <c r="H20" s="28"/>
      <c r="I20" s="29"/>
      <c r="J20" s="28"/>
      <c r="K20" s="29"/>
      <c r="L20" s="30"/>
      <c r="M20" s="30"/>
      <c r="N20" s="30"/>
      <c r="O20" s="30"/>
      <c r="P20" s="173"/>
      <c r="Q20" s="173"/>
      <c r="R20" s="30"/>
      <c r="S20" s="30"/>
    </row>
    <row r="21" spans="1:27" s="4" customFormat="1" ht="4.5" customHeight="1">
      <c r="A21" s="3"/>
      <c r="B21" s="3"/>
      <c r="C21" s="3"/>
      <c r="D21" s="3"/>
      <c r="E21" s="3"/>
      <c r="F21" s="31"/>
      <c r="G21" s="31"/>
      <c r="H21" s="31"/>
      <c r="I21" s="32"/>
      <c r="J21" s="31"/>
      <c r="K21" s="32"/>
      <c r="P21" s="28"/>
      <c r="Q21" s="28"/>
      <c r="R21" s="30"/>
    </row>
    <row r="22" spans="1:27" s="9" customFormat="1">
      <c r="A22" s="7"/>
      <c r="B22" s="146">
        <v>742.5</v>
      </c>
      <c r="C22" s="146"/>
      <c r="D22" s="9" t="s">
        <v>57</v>
      </c>
      <c r="F22" s="10" t="s">
        <v>11</v>
      </c>
      <c r="G22" s="10" t="s">
        <v>13</v>
      </c>
      <c r="H22" s="9" t="s">
        <v>14</v>
      </c>
      <c r="I22" s="174">
        <v>1663.75</v>
      </c>
      <c r="J22" s="174"/>
      <c r="M22" s="9" t="s">
        <v>58</v>
      </c>
      <c r="Q22" s="9" t="s">
        <v>14</v>
      </c>
      <c r="R22" s="125">
        <f>ROUND(B22*I22/100,0)</f>
        <v>12353</v>
      </c>
      <c r="S22" s="125"/>
    </row>
    <row r="23" spans="1:27" s="4" customFormat="1" ht="91.5" customHeight="1">
      <c r="A23" s="11">
        <v>4</v>
      </c>
      <c r="B23" s="123" t="s">
        <v>124</v>
      </c>
      <c r="C23" s="123"/>
      <c r="D23" s="123"/>
      <c r="E23" s="123"/>
      <c r="F23" s="123"/>
      <c r="G23" s="123"/>
      <c r="H23" s="123"/>
      <c r="I23" s="123"/>
      <c r="J23" s="123"/>
      <c r="K23" s="123"/>
      <c r="L23" s="123"/>
      <c r="M23" s="123"/>
      <c r="N23" s="123"/>
      <c r="O23" s="123"/>
      <c r="P23" s="123"/>
      <c r="Q23" s="123"/>
      <c r="AA23" s="30"/>
    </row>
    <row r="24" spans="1:27" s="4" customFormat="1">
      <c r="A24" s="3"/>
      <c r="B24" s="172" t="s">
        <v>11</v>
      </c>
      <c r="C24" s="172"/>
      <c r="D24" s="3"/>
      <c r="E24" s="3"/>
      <c r="F24" s="32"/>
      <c r="H24" s="31"/>
      <c r="I24" s="31"/>
      <c r="J24" s="31"/>
      <c r="K24" s="32"/>
      <c r="L24" s="3"/>
      <c r="P24" s="141"/>
      <c r="Q24" s="141"/>
    </row>
    <row r="25" spans="1:27" s="9" customFormat="1">
      <c r="A25" s="7"/>
      <c r="B25" s="125">
        <v>9382.5</v>
      </c>
      <c r="C25" s="125"/>
      <c r="D25" s="9" t="s">
        <v>57</v>
      </c>
      <c r="F25" s="10" t="s">
        <v>11</v>
      </c>
      <c r="G25" s="10" t="s">
        <v>13</v>
      </c>
      <c r="H25" s="9" t="s">
        <v>14</v>
      </c>
      <c r="I25" s="174">
        <v>3600</v>
      </c>
      <c r="J25" s="174"/>
      <c r="M25" s="9" t="s">
        <v>59</v>
      </c>
      <c r="Q25" s="9" t="s">
        <v>14</v>
      </c>
      <c r="R25" s="125">
        <f>ROUND(B25*I25/1000,0)</f>
        <v>33777</v>
      </c>
      <c r="S25" s="125"/>
    </row>
    <row r="26" spans="1:27" s="9" customFormat="1" ht="4.5" customHeight="1">
      <c r="A26" s="7"/>
      <c r="B26" s="35"/>
      <c r="C26" s="35"/>
      <c r="F26" s="10"/>
      <c r="I26" s="8"/>
      <c r="J26" s="8"/>
      <c r="R26" s="8"/>
      <c r="S26" s="8"/>
    </row>
    <row r="27" spans="1:27" s="4" customFormat="1" ht="48.75" customHeight="1">
      <c r="A27" s="11">
        <v>5</v>
      </c>
      <c r="B27" s="135" t="s">
        <v>197</v>
      </c>
      <c r="C27" s="135"/>
      <c r="D27" s="135"/>
      <c r="E27" s="135"/>
      <c r="F27" s="135"/>
      <c r="G27" s="135"/>
      <c r="H27" s="135"/>
      <c r="I27" s="135"/>
      <c r="J27" s="135"/>
      <c r="K27" s="135"/>
      <c r="L27" s="135"/>
      <c r="M27" s="135"/>
      <c r="N27" s="135"/>
      <c r="O27" s="135"/>
      <c r="P27" s="135"/>
      <c r="Q27" s="135"/>
    </row>
    <row r="28" spans="1:27" s="4" customFormat="1">
      <c r="A28" s="3"/>
      <c r="B28" s="172" t="s">
        <v>60</v>
      </c>
      <c r="C28" s="172"/>
      <c r="D28" s="3"/>
      <c r="E28" s="3"/>
      <c r="F28" s="141"/>
      <c r="G28" s="141"/>
      <c r="H28" s="31"/>
      <c r="I28" s="31"/>
      <c r="J28" s="31"/>
      <c r="K28" s="32"/>
      <c r="P28" s="126"/>
      <c r="Q28" s="126"/>
    </row>
    <row r="29" spans="1:27" s="4" customFormat="1" ht="7.5" customHeight="1">
      <c r="A29" s="3"/>
    </row>
    <row r="30" spans="1:27" s="9" customFormat="1">
      <c r="A30" s="7"/>
      <c r="B30" s="125">
        <v>1500</v>
      </c>
      <c r="C30" s="125"/>
      <c r="D30" s="9" t="s">
        <v>17</v>
      </c>
      <c r="F30" s="10" t="s">
        <v>11</v>
      </c>
      <c r="G30" s="10" t="s">
        <v>13</v>
      </c>
      <c r="H30" s="9" t="s">
        <v>14</v>
      </c>
      <c r="I30" s="174">
        <v>262</v>
      </c>
      <c r="J30" s="174"/>
      <c r="M30" s="9" t="s">
        <v>61</v>
      </c>
      <c r="Q30" s="9" t="s">
        <v>14</v>
      </c>
      <c r="R30" s="146">
        <f>ROUND(B30*I30,0)</f>
        <v>393000</v>
      </c>
      <c r="S30" s="146"/>
    </row>
    <row r="31" spans="1:27" s="9" customFormat="1" ht="7.5" customHeight="1">
      <c r="A31" s="7"/>
      <c r="B31" s="8"/>
      <c r="C31" s="8"/>
      <c r="F31" s="10"/>
      <c r="I31" s="8"/>
      <c r="J31" s="8"/>
      <c r="R31" s="35"/>
      <c r="S31" s="35"/>
    </row>
    <row r="32" spans="1:27" s="9" customFormat="1" ht="16.5" customHeight="1">
      <c r="A32" s="7"/>
      <c r="B32" s="175" t="s">
        <v>198</v>
      </c>
      <c r="C32" s="175"/>
      <c r="D32" s="175"/>
      <c r="E32" s="175"/>
      <c r="F32" s="175"/>
      <c r="G32" s="175"/>
      <c r="H32" s="175"/>
      <c r="I32" s="175"/>
      <c r="J32" s="175"/>
      <c r="K32" s="175"/>
      <c r="L32" s="175"/>
      <c r="M32" s="175"/>
      <c r="N32" s="175"/>
      <c r="O32" s="175"/>
      <c r="P32" s="175"/>
      <c r="Q32" s="175"/>
      <c r="R32" s="35"/>
      <c r="S32" s="35"/>
    </row>
    <row r="33" spans="1:19" s="2" customFormat="1" ht="15.75" customHeight="1">
      <c r="A33" s="19">
        <v>6</v>
      </c>
      <c r="B33" s="175" t="s">
        <v>199</v>
      </c>
      <c r="C33" s="175"/>
      <c r="D33" s="175"/>
      <c r="E33" s="175"/>
      <c r="F33" s="175"/>
      <c r="G33" s="175"/>
      <c r="H33" s="175"/>
      <c r="I33" s="175"/>
      <c r="J33" s="175"/>
      <c r="K33" s="175"/>
      <c r="L33" s="175"/>
      <c r="M33" s="175"/>
      <c r="N33" s="175"/>
      <c r="O33" s="175"/>
      <c r="P33" s="175"/>
      <c r="Q33" s="175"/>
      <c r="R33" s="6"/>
      <c r="S33" s="6"/>
    </row>
    <row r="34" spans="1:19" s="2" customFormat="1" ht="11.25" customHeight="1">
      <c r="A34" s="19"/>
      <c r="B34" s="36"/>
      <c r="C34" s="36"/>
      <c r="D34" s="36"/>
      <c r="E34" s="36"/>
      <c r="F34" s="36"/>
      <c r="G34" s="36"/>
      <c r="H34" s="36"/>
      <c r="I34" s="36"/>
      <c r="J34" s="36"/>
      <c r="K34" s="36"/>
      <c r="L34" s="36"/>
      <c r="M34" s="36"/>
      <c r="N34" s="36"/>
      <c r="O34" s="36"/>
      <c r="P34" s="36"/>
      <c r="Q34" s="36"/>
      <c r="R34" s="6"/>
      <c r="S34" s="6"/>
    </row>
    <row r="35" spans="1:19" s="2" customFormat="1" ht="4.5" customHeight="1">
      <c r="A35" s="19"/>
      <c r="B35" s="37"/>
      <c r="C35" s="36"/>
      <c r="D35" s="36"/>
      <c r="E35" s="38"/>
      <c r="F35" s="36"/>
      <c r="G35" s="36"/>
      <c r="H35" s="36"/>
      <c r="I35" s="36"/>
      <c r="J35" s="36"/>
      <c r="K35" s="36"/>
      <c r="L35" s="36"/>
      <c r="M35" s="36"/>
      <c r="N35" s="36"/>
      <c r="O35" s="36"/>
      <c r="P35" s="36"/>
      <c r="Q35" s="36"/>
      <c r="R35" s="6"/>
      <c r="S35" s="6"/>
    </row>
    <row r="36" spans="1:19" s="9" customFormat="1">
      <c r="A36" s="7"/>
      <c r="B36" s="176">
        <v>6</v>
      </c>
      <c r="C36" s="176"/>
      <c r="D36" s="9" t="s">
        <v>20</v>
      </c>
      <c r="F36" s="10" t="s">
        <v>11</v>
      </c>
      <c r="G36" s="10" t="s">
        <v>13</v>
      </c>
      <c r="H36" s="9" t="s">
        <v>14</v>
      </c>
      <c r="I36" s="174">
        <v>1913</v>
      </c>
      <c r="J36" s="174"/>
      <c r="M36" s="177" t="s">
        <v>21</v>
      </c>
      <c r="N36" s="177"/>
      <c r="Q36" s="9" t="s">
        <v>14</v>
      </c>
      <c r="R36" s="125">
        <f>B36*I36</f>
        <v>11478</v>
      </c>
      <c r="S36" s="125"/>
    </row>
    <row r="37" spans="1:19" s="9" customFormat="1" ht="9" customHeight="1">
      <c r="A37" s="7"/>
      <c r="B37" s="8"/>
      <c r="C37" s="8"/>
      <c r="F37" s="10"/>
      <c r="I37" s="8"/>
      <c r="J37" s="8"/>
      <c r="M37" s="7"/>
      <c r="N37" s="7"/>
      <c r="R37" s="8"/>
      <c r="S37" s="8"/>
    </row>
    <row r="38" spans="1:19" s="4" customFormat="1" ht="62.25" customHeight="1">
      <c r="A38" s="11">
        <v>7</v>
      </c>
      <c r="B38" s="135" t="s">
        <v>203</v>
      </c>
      <c r="C38" s="135"/>
      <c r="D38" s="135"/>
      <c r="E38" s="135"/>
      <c r="F38" s="135"/>
      <c r="G38" s="135"/>
      <c r="H38" s="135"/>
      <c r="I38" s="135"/>
      <c r="J38" s="135"/>
      <c r="K38" s="135"/>
      <c r="L38" s="135"/>
      <c r="M38" s="135"/>
      <c r="N38" s="135"/>
      <c r="O38" s="135"/>
      <c r="P38" s="135"/>
      <c r="Q38" s="135"/>
    </row>
    <row r="39" spans="1:19" s="4" customFormat="1">
      <c r="A39" s="3"/>
      <c r="B39" s="172" t="s">
        <v>60</v>
      </c>
      <c r="C39" s="172"/>
      <c r="D39" s="3"/>
      <c r="E39" s="3"/>
      <c r="F39" s="31"/>
      <c r="H39" s="31"/>
      <c r="I39" s="31"/>
      <c r="J39" s="31"/>
      <c r="K39" s="32"/>
      <c r="P39" s="126"/>
      <c r="Q39" s="126"/>
    </row>
    <row r="40" spans="1:19" s="9" customFormat="1">
      <c r="A40" s="7"/>
      <c r="B40" s="144">
        <v>12</v>
      </c>
      <c r="C40" s="144"/>
      <c r="D40" s="181" t="s">
        <v>29</v>
      </c>
      <c r="E40" s="181"/>
      <c r="F40" s="10" t="s">
        <v>11</v>
      </c>
      <c r="G40" s="10" t="s">
        <v>13</v>
      </c>
      <c r="H40" s="9" t="s">
        <v>14</v>
      </c>
      <c r="I40" s="174">
        <v>96</v>
      </c>
      <c r="J40" s="174"/>
      <c r="M40" s="177" t="s">
        <v>192</v>
      </c>
      <c r="N40" s="177"/>
      <c r="Q40" s="9" t="s">
        <v>14</v>
      </c>
      <c r="R40" s="125">
        <f>B40*I40</f>
        <v>1152</v>
      </c>
      <c r="S40" s="125"/>
    </row>
    <row r="41" spans="1:19" s="9" customFormat="1" ht="9" customHeight="1">
      <c r="A41" s="7"/>
      <c r="B41" s="8"/>
      <c r="C41" s="8"/>
      <c r="F41" s="10"/>
      <c r="I41" s="8"/>
      <c r="J41" s="8"/>
      <c r="M41" s="7"/>
      <c r="N41" s="7"/>
      <c r="R41" s="8"/>
      <c r="S41" s="8"/>
    </row>
    <row r="42" spans="1:19" s="4" customFormat="1" ht="33" customHeight="1">
      <c r="A42" s="11">
        <v>8</v>
      </c>
      <c r="B42" s="135" t="s">
        <v>194</v>
      </c>
      <c r="C42" s="135"/>
      <c r="D42" s="135"/>
      <c r="E42" s="135"/>
      <c r="F42" s="135"/>
      <c r="G42" s="135"/>
      <c r="H42" s="135"/>
      <c r="I42" s="135"/>
      <c r="J42" s="135"/>
      <c r="K42" s="135"/>
      <c r="L42" s="135"/>
      <c r="M42" s="135"/>
      <c r="N42" s="135"/>
      <c r="O42" s="135"/>
      <c r="P42" s="135"/>
      <c r="Q42" s="135"/>
    </row>
    <row r="43" spans="1:19" s="4" customFormat="1" ht="9.75" customHeight="1">
      <c r="A43" s="3"/>
    </row>
    <row r="44" spans="1:19" s="9" customFormat="1">
      <c r="A44" s="7"/>
      <c r="B44" s="174">
        <v>8444.2999999999993</v>
      </c>
      <c r="C44" s="174"/>
      <c r="D44" s="4" t="s">
        <v>57</v>
      </c>
      <c r="F44" s="10" t="s">
        <v>11</v>
      </c>
      <c r="G44" s="10" t="s">
        <v>13</v>
      </c>
      <c r="H44" s="9" t="s">
        <v>14</v>
      </c>
      <c r="I44" s="125">
        <v>2760</v>
      </c>
      <c r="J44" s="125"/>
      <c r="M44" s="9" t="s">
        <v>59</v>
      </c>
      <c r="Q44" s="40" t="s">
        <v>14</v>
      </c>
      <c r="R44" s="188">
        <f>ROUND(B44*I44/1000,0)</f>
        <v>23306</v>
      </c>
      <c r="S44" s="188"/>
    </row>
    <row r="45" spans="1:19" s="9" customFormat="1">
      <c r="A45" s="7"/>
      <c r="B45" s="41"/>
      <c r="C45" s="41"/>
      <c r="D45" s="4"/>
      <c r="F45" s="10"/>
      <c r="G45" s="10"/>
      <c r="I45" s="8"/>
      <c r="J45" s="8"/>
      <c r="Q45" s="40"/>
      <c r="R45" s="42"/>
      <c r="S45" s="42"/>
    </row>
    <row r="46" spans="1:19" s="4" customFormat="1" ht="90" customHeight="1">
      <c r="A46" s="11">
        <v>9</v>
      </c>
      <c r="B46" s="123" t="s">
        <v>163</v>
      </c>
      <c r="C46" s="123"/>
      <c r="D46" s="123"/>
      <c r="E46" s="123"/>
      <c r="F46" s="123"/>
      <c r="G46" s="123"/>
      <c r="H46" s="123"/>
      <c r="I46" s="123"/>
      <c r="J46" s="123"/>
      <c r="K46" s="123"/>
      <c r="L46" s="123"/>
      <c r="M46" s="123"/>
      <c r="N46" s="123"/>
      <c r="O46" s="123"/>
      <c r="P46" s="123"/>
      <c r="Q46" s="123"/>
    </row>
    <row r="47" spans="1:19" s="2" customFormat="1" ht="12.75">
      <c r="A47" s="1"/>
    </row>
    <row r="48" spans="1:19" s="9" customFormat="1">
      <c r="A48" s="7"/>
      <c r="B48" s="125">
        <v>2430</v>
      </c>
      <c r="C48" s="125"/>
      <c r="D48" s="39" t="s">
        <v>57</v>
      </c>
      <c r="F48" s="10" t="s">
        <v>11</v>
      </c>
      <c r="G48" s="10" t="s">
        <v>13</v>
      </c>
      <c r="H48" s="9" t="s">
        <v>14</v>
      </c>
      <c r="I48" s="174">
        <v>502.52</v>
      </c>
      <c r="J48" s="174"/>
      <c r="M48" s="177" t="s">
        <v>58</v>
      </c>
      <c r="N48" s="177"/>
      <c r="Q48" s="12" t="s">
        <v>14</v>
      </c>
      <c r="R48" s="128">
        <f>ROUND(B48*I48/100,0)</f>
        <v>12211</v>
      </c>
      <c r="S48" s="128"/>
    </row>
    <row r="49" spans="1:19" s="9" customFormat="1">
      <c r="A49" s="7"/>
      <c r="B49" s="41"/>
      <c r="C49" s="41"/>
      <c r="D49" s="4"/>
      <c r="F49" s="10"/>
      <c r="G49" s="10"/>
      <c r="I49" s="8"/>
      <c r="J49" s="8"/>
      <c r="Q49" s="40"/>
      <c r="R49" s="42"/>
      <c r="S49" s="42"/>
    </row>
    <row r="50" spans="1:19" s="13" customFormat="1" ht="14.25">
      <c r="A50" s="43"/>
      <c r="B50" s="22"/>
      <c r="C50" s="22"/>
      <c r="F50" s="44"/>
      <c r="I50" s="22"/>
      <c r="J50" s="22"/>
      <c r="O50" s="189" t="s">
        <v>31</v>
      </c>
      <c r="P50" s="189"/>
      <c r="Q50" s="71" t="s">
        <v>14</v>
      </c>
      <c r="R50" s="190">
        <f>R13+R18+R22+R25+R30+R36+R40+R44+R48</f>
        <v>512800</v>
      </c>
      <c r="S50" s="190"/>
    </row>
    <row r="51" spans="1:19" s="9" customFormat="1" ht="9" customHeight="1">
      <c r="A51" s="7"/>
      <c r="B51" s="8"/>
      <c r="C51" s="8"/>
      <c r="F51" s="10"/>
      <c r="I51" s="8"/>
      <c r="J51" s="8"/>
      <c r="M51" s="7"/>
      <c r="N51" s="7"/>
      <c r="R51" s="8"/>
      <c r="S51" s="8"/>
    </row>
    <row r="52" spans="1:19" s="9" customFormat="1" ht="9" customHeight="1">
      <c r="A52" s="7"/>
      <c r="B52" s="8"/>
      <c r="C52" s="8"/>
      <c r="F52" s="10"/>
      <c r="I52" s="8"/>
      <c r="J52" s="8"/>
      <c r="M52" s="7"/>
      <c r="N52" s="7"/>
      <c r="R52" s="8"/>
      <c r="S52" s="8"/>
    </row>
    <row r="53" spans="1:19" s="2" customFormat="1" ht="12.75">
      <c r="A53" s="1"/>
      <c r="I53" s="45"/>
      <c r="K53" s="1"/>
      <c r="N53" s="46"/>
      <c r="O53" s="46"/>
      <c r="P53" s="46"/>
      <c r="Q53" s="46"/>
      <c r="R53" s="46"/>
      <c r="S53" s="46"/>
    </row>
    <row r="54" spans="1:19" s="2" customFormat="1" ht="12.75">
      <c r="A54" s="1"/>
      <c r="I54" s="45"/>
      <c r="K54" s="1"/>
      <c r="N54" s="46"/>
      <c r="O54" s="46"/>
      <c r="P54" s="46"/>
      <c r="Q54" s="46"/>
      <c r="R54" s="46"/>
      <c r="S54" s="46"/>
    </row>
    <row r="55" spans="1:19" s="2" customFormat="1" ht="14.25">
      <c r="A55" s="1"/>
      <c r="B55" s="150" t="s">
        <v>32</v>
      </c>
      <c r="C55" s="150"/>
      <c r="D55" s="150"/>
      <c r="E55" s="150"/>
      <c r="F55" s="150"/>
      <c r="G55" s="150"/>
      <c r="H55" s="150"/>
      <c r="I55" s="150"/>
      <c r="J55" s="150"/>
      <c r="K55" s="150"/>
      <c r="L55" s="150"/>
      <c r="M55" s="150"/>
      <c r="N55" s="150"/>
      <c r="O55" s="150"/>
      <c r="P55" s="14" t="s">
        <v>14</v>
      </c>
      <c r="Q55" s="186">
        <f>R50</f>
        <v>512800</v>
      </c>
      <c r="R55" s="186"/>
      <c r="S55" s="186"/>
    </row>
    <row r="56" spans="1:19" s="2" customFormat="1" ht="12.75">
      <c r="A56" s="1"/>
      <c r="B56" s="161" t="s">
        <v>11</v>
      </c>
      <c r="C56" s="120"/>
      <c r="D56" s="120"/>
      <c r="E56" s="120"/>
    </row>
    <row r="57" spans="1:19" s="2" customFormat="1">
      <c r="A57" s="1"/>
      <c r="B57" s="152" t="s">
        <v>33</v>
      </c>
      <c r="C57" s="152"/>
      <c r="D57" s="152"/>
      <c r="E57" s="152"/>
      <c r="F57" s="152"/>
      <c r="G57" s="152"/>
      <c r="H57" s="152"/>
      <c r="I57" s="152"/>
      <c r="J57" s="152"/>
      <c r="K57" s="152"/>
      <c r="L57" s="15"/>
      <c r="M57" s="15"/>
      <c r="N57" s="15"/>
      <c r="O57" s="15"/>
    </row>
    <row r="58" spans="1:19" s="2" customFormat="1" ht="15.75">
      <c r="A58" s="1"/>
      <c r="B58" s="16"/>
      <c r="C58" s="17"/>
      <c r="D58" s="17"/>
      <c r="E58" s="17"/>
      <c r="H58" s="153" t="s">
        <v>34</v>
      </c>
      <c r="I58" s="153"/>
      <c r="J58" s="153"/>
      <c r="K58" s="153"/>
      <c r="L58" s="153"/>
      <c r="M58" s="153"/>
      <c r="N58" s="153"/>
      <c r="O58" s="153"/>
      <c r="P58" s="153"/>
      <c r="Q58" s="153"/>
      <c r="R58" s="153"/>
    </row>
    <row r="59" spans="1:19" s="2" customFormat="1" ht="15.75">
      <c r="A59" s="1"/>
      <c r="B59" s="16"/>
      <c r="C59" s="17"/>
      <c r="D59" s="17"/>
      <c r="E59" s="17"/>
      <c r="H59" s="163" t="s">
        <v>35</v>
      </c>
      <c r="I59" s="163"/>
      <c r="J59" s="163"/>
      <c r="K59" s="163"/>
      <c r="L59" s="163"/>
      <c r="M59" s="163"/>
      <c r="N59" s="163"/>
      <c r="O59" s="163"/>
      <c r="P59" s="163"/>
      <c r="Q59" s="163"/>
      <c r="R59" s="163"/>
    </row>
    <row r="60" spans="1:19" s="2" customFormat="1" ht="12.75">
      <c r="A60" s="1"/>
      <c r="B60" s="16"/>
      <c r="C60" s="17"/>
      <c r="D60" s="17"/>
      <c r="E60" s="17"/>
    </row>
    <row r="61" spans="1:19" s="2" customFormat="1" ht="15.75">
      <c r="A61" s="1"/>
      <c r="B61" s="154" t="s">
        <v>36</v>
      </c>
      <c r="C61" s="154"/>
      <c r="D61" s="154"/>
      <c r="E61" s="154"/>
      <c r="F61" s="154"/>
      <c r="G61" s="154"/>
      <c r="H61" s="154"/>
      <c r="I61" s="18" t="s">
        <v>37</v>
      </c>
      <c r="J61" s="149" t="s">
        <v>38</v>
      </c>
      <c r="K61" s="149"/>
      <c r="L61" s="149"/>
      <c r="M61" s="149"/>
      <c r="N61" s="149"/>
      <c r="O61" s="149"/>
      <c r="P61" s="149"/>
      <c r="Q61" s="149"/>
      <c r="R61" s="149"/>
    </row>
    <row r="62" spans="1:19" s="2" customFormat="1" ht="12.75">
      <c r="A62" s="1"/>
      <c r="B62" s="16"/>
      <c r="C62" s="17"/>
      <c r="D62" s="17"/>
      <c r="E62" s="17"/>
      <c r="J62" s="149" t="s">
        <v>39</v>
      </c>
      <c r="K62" s="149"/>
      <c r="L62" s="149"/>
      <c r="M62" s="149"/>
      <c r="N62" s="149"/>
      <c r="O62" s="149"/>
      <c r="P62" s="149"/>
      <c r="Q62" s="149"/>
      <c r="R62" s="149"/>
    </row>
    <row r="63" spans="1:19" s="2" customFormat="1" ht="12.75">
      <c r="A63" s="1"/>
      <c r="B63" s="16"/>
      <c r="C63" s="17"/>
      <c r="D63" s="17"/>
      <c r="E63" s="17"/>
      <c r="J63" s="1"/>
      <c r="K63" s="1"/>
      <c r="L63" s="1"/>
      <c r="M63" s="1"/>
      <c r="N63" s="1"/>
      <c r="O63" s="1"/>
      <c r="P63" s="1"/>
      <c r="Q63" s="1"/>
      <c r="R63" s="1"/>
    </row>
    <row r="64" spans="1:19" s="2" customFormat="1" ht="12.75">
      <c r="A64" s="1"/>
      <c r="B64" s="16"/>
      <c r="C64" s="17"/>
      <c r="D64" s="17"/>
      <c r="E64" s="17"/>
      <c r="J64" s="1"/>
      <c r="K64" s="1"/>
      <c r="L64" s="1"/>
      <c r="M64" s="1"/>
      <c r="N64" s="1"/>
      <c r="O64" s="1"/>
      <c r="P64" s="1"/>
      <c r="Q64" s="1"/>
      <c r="R64" s="1"/>
    </row>
    <row r="65" spans="1:16" s="2" customFormat="1" ht="12.75">
      <c r="A65" s="1"/>
      <c r="B65" s="120" t="s">
        <v>40</v>
      </c>
      <c r="C65" s="120"/>
      <c r="D65" s="120"/>
      <c r="E65" s="120"/>
    </row>
    <row r="66" spans="1:16" s="2" customFormat="1" ht="12.75">
      <c r="A66" s="1"/>
    </row>
    <row r="67" spans="1:16" s="2" customFormat="1" ht="32.25" customHeight="1">
      <c r="A67" s="19">
        <v>1</v>
      </c>
      <c r="B67" s="135" t="s">
        <v>41</v>
      </c>
      <c r="C67" s="135"/>
      <c r="D67" s="135"/>
      <c r="E67" s="135"/>
      <c r="F67" s="135"/>
      <c r="G67" s="135"/>
      <c r="H67" s="135"/>
      <c r="I67" s="135"/>
      <c r="J67" s="135"/>
      <c r="K67" s="135"/>
      <c r="L67" s="135"/>
      <c r="M67" s="135"/>
      <c r="N67" s="135"/>
      <c r="O67" s="135"/>
      <c r="P67" s="135"/>
    </row>
    <row r="68" spans="1:16" s="2" customFormat="1" ht="12.75">
      <c r="A68" s="1"/>
    </row>
    <row r="69" spans="1:16" s="2" customFormat="1" ht="28.5" customHeight="1">
      <c r="A69" s="19">
        <v>2</v>
      </c>
      <c r="B69" s="135" t="s">
        <v>42</v>
      </c>
      <c r="C69" s="135"/>
      <c r="D69" s="135"/>
      <c r="E69" s="135"/>
      <c r="F69" s="135"/>
      <c r="G69" s="135"/>
      <c r="H69" s="135"/>
      <c r="I69" s="135"/>
      <c r="J69" s="135"/>
      <c r="K69" s="135"/>
      <c r="L69" s="135"/>
      <c r="M69" s="135"/>
      <c r="N69" s="135"/>
      <c r="O69" s="135"/>
      <c r="P69" s="135"/>
    </row>
    <row r="70" spans="1:16" s="2" customFormat="1" ht="12.75">
      <c r="A70" s="1"/>
    </row>
    <row r="71" spans="1:16" s="2" customFormat="1">
      <c r="A71" s="19">
        <v>3</v>
      </c>
      <c r="B71" s="135" t="s">
        <v>43</v>
      </c>
      <c r="C71" s="135"/>
      <c r="D71" s="135"/>
      <c r="E71" s="135"/>
      <c r="F71" s="135"/>
      <c r="G71" s="135"/>
      <c r="H71" s="135"/>
      <c r="I71" s="135"/>
      <c r="J71" s="135"/>
      <c r="K71" s="135"/>
      <c r="L71" s="135"/>
      <c r="M71" s="135"/>
      <c r="N71" s="135"/>
      <c r="O71" s="135"/>
      <c r="P71" s="135"/>
    </row>
    <row r="72" spans="1:16" s="2" customFormat="1" ht="12.75">
      <c r="A72" s="1"/>
    </row>
    <row r="73" spans="1:16" s="2" customFormat="1">
      <c r="A73" s="19">
        <v>4</v>
      </c>
      <c r="B73" s="135" t="s">
        <v>44</v>
      </c>
      <c r="C73" s="135"/>
      <c r="D73" s="135"/>
      <c r="E73" s="135"/>
      <c r="F73" s="135"/>
      <c r="G73" s="135"/>
      <c r="H73" s="135"/>
      <c r="I73" s="135"/>
      <c r="J73" s="135"/>
      <c r="K73" s="135"/>
      <c r="L73" s="135"/>
      <c r="M73" s="135"/>
      <c r="N73" s="135"/>
      <c r="O73" s="135"/>
      <c r="P73" s="135"/>
    </row>
    <row r="74" spans="1:16" s="2" customFormat="1" ht="12.75">
      <c r="A74" s="1"/>
    </row>
    <row r="75" spans="1:16" s="2" customFormat="1">
      <c r="A75" s="19">
        <v>5</v>
      </c>
      <c r="B75" s="135" t="s">
        <v>45</v>
      </c>
      <c r="C75" s="135"/>
      <c r="D75" s="135"/>
      <c r="E75" s="135"/>
      <c r="F75" s="135"/>
      <c r="G75" s="135"/>
      <c r="H75" s="135"/>
      <c r="I75" s="135"/>
      <c r="J75" s="135"/>
      <c r="K75" s="135"/>
      <c r="L75" s="135"/>
      <c r="M75" s="135"/>
      <c r="N75" s="135"/>
      <c r="O75" s="135"/>
      <c r="P75" s="135"/>
    </row>
    <row r="76" spans="1:16" s="2" customFormat="1" ht="12.75">
      <c r="A76" s="1"/>
    </row>
    <row r="77" spans="1:16" s="2" customFormat="1" ht="31.5" customHeight="1">
      <c r="A77" s="19">
        <v>6</v>
      </c>
      <c r="B77" s="135" t="s">
        <v>46</v>
      </c>
      <c r="C77" s="135"/>
      <c r="D77" s="135"/>
      <c r="E77" s="135"/>
      <c r="F77" s="135"/>
      <c r="G77" s="135"/>
      <c r="H77" s="135"/>
      <c r="I77" s="135"/>
      <c r="J77" s="135"/>
      <c r="K77" s="135"/>
      <c r="L77" s="135"/>
      <c r="M77" s="135"/>
      <c r="N77" s="135"/>
      <c r="O77" s="135"/>
      <c r="P77" s="135"/>
    </row>
    <row r="78" spans="1:16" s="2" customFormat="1" ht="12.75">
      <c r="A78" s="1"/>
    </row>
    <row r="79" spans="1:16" s="2" customFormat="1" ht="33.75" customHeight="1">
      <c r="A79" s="19">
        <v>7</v>
      </c>
      <c r="B79" s="135" t="s">
        <v>47</v>
      </c>
      <c r="C79" s="135"/>
      <c r="D79" s="135"/>
      <c r="E79" s="135"/>
      <c r="F79" s="135"/>
      <c r="G79" s="135"/>
      <c r="H79" s="135"/>
      <c r="I79" s="135"/>
      <c r="J79" s="135"/>
      <c r="K79" s="135"/>
      <c r="L79" s="135"/>
      <c r="M79" s="135"/>
      <c r="N79" s="135"/>
      <c r="O79" s="135"/>
      <c r="P79" s="135"/>
    </row>
    <row r="80" spans="1:16" s="2" customFormat="1" ht="12.75">
      <c r="A80" s="1"/>
    </row>
    <row r="81" spans="1:16" s="2" customFormat="1" ht="36" customHeight="1">
      <c r="A81" s="19">
        <v>8</v>
      </c>
      <c r="B81" s="135" t="s">
        <v>48</v>
      </c>
      <c r="C81" s="135"/>
      <c r="D81" s="135"/>
      <c r="E81" s="135"/>
      <c r="F81" s="135"/>
      <c r="G81" s="135"/>
      <c r="H81" s="135"/>
      <c r="I81" s="135"/>
      <c r="J81" s="135"/>
      <c r="K81" s="135"/>
      <c r="L81" s="135"/>
      <c r="M81" s="135"/>
      <c r="N81" s="135"/>
      <c r="O81" s="135"/>
      <c r="P81" s="135"/>
    </row>
    <row r="82" spans="1:16" s="2" customFormat="1">
      <c r="A82" s="19"/>
      <c r="B82" s="15"/>
      <c r="C82" s="15"/>
      <c r="D82" s="15"/>
      <c r="E82" s="15"/>
      <c r="F82" s="15"/>
      <c r="G82" s="15"/>
      <c r="H82" s="15"/>
      <c r="I82" s="15"/>
      <c r="J82" s="15"/>
      <c r="K82" s="15"/>
      <c r="L82" s="15"/>
      <c r="M82" s="15"/>
      <c r="N82" s="15"/>
      <c r="O82" s="15"/>
      <c r="P82" s="15"/>
    </row>
    <row r="83" spans="1:16" s="2" customFormat="1" ht="12.75">
      <c r="A83" s="1"/>
    </row>
    <row r="84" spans="1:16" s="2" customFormat="1" ht="12.75">
      <c r="A84" s="1"/>
      <c r="J84" s="149" t="s">
        <v>11</v>
      </c>
      <c r="K84" s="149"/>
      <c r="L84" s="149"/>
      <c r="M84" s="149"/>
      <c r="N84" s="149"/>
      <c r="O84" s="149"/>
      <c r="P84" s="149"/>
    </row>
    <row r="85" spans="1:16" s="2" customFormat="1" ht="12.75">
      <c r="A85" s="1"/>
      <c r="C85" s="157" t="s">
        <v>49</v>
      </c>
      <c r="D85" s="157"/>
      <c r="E85" s="157"/>
      <c r="F85" s="157"/>
      <c r="J85" s="155" t="s">
        <v>50</v>
      </c>
      <c r="K85" s="155"/>
      <c r="L85" s="155"/>
      <c r="M85" s="155"/>
      <c r="N85" s="155"/>
      <c r="O85" s="155"/>
      <c r="P85" s="155"/>
    </row>
    <row r="86" spans="1:16" s="2" customFormat="1" ht="12.75">
      <c r="A86" s="1"/>
      <c r="J86" s="155" t="s">
        <v>51</v>
      </c>
      <c r="K86" s="155"/>
      <c r="L86" s="155"/>
      <c r="M86" s="155"/>
      <c r="N86" s="155"/>
      <c r="O86" s="155"/>
      <c r="P86" s="155"/>
    </row>
    <row r="87" spans="1:16" s="2" customFormat="1" ht="12.75">
      <c r="A87" s="1"/>
      <c r="J87" s="156" t="s">
        <v>52</v>
      </c>
      <c r="K87" s="156"/>
      <c r="L87" s="156"/>
      <c r="M87" s="156"/>
      <c r="N87" s="156"/>
      <c r="O87" s="156"/>
      <c r="P87" s="156"/>
    </row>
    <row r="88" spans="1:16" s="2" customFormat="1" ht="12.75">
      <c r="A88" s="1"/>
    </row>
  </sheetData>
  <mergeCells count="96">
    <mergeCell ref="B55:O55"/>
    <mergeCell ref="Q55:S55"/>
    <mergeCell ref="B32:Q32"/>
    <mergeCell ref="D40:E40"/>
    <mergeCell ref="B44:C44"/>
    <mergeCell ref="I44:J44"/>
    <mergeCell ref="B36:C36"/>
    <mergeCell ref="I36:J36"/>
    <mergeCell ref="M36:N36"/>
    <mergeCell ref="O50:P50"/>
    <mergeCell ref="R50:S50"/>
    <mergeCell ref="B48:C48"/>
    <mergeCell ref="I48:J48"/>
    <mergeCell ref="M48:N48"/>
    <mergeCell ref="R48:S48"/>
    <mergeCell ref="B38:Q38"/>
    <mergeCell ref="J84:P84"/>
    <mergeCell ref="C85:F85"/>
    <mergeCell ref="J85:P85"/>
    <mergeCell ref="B56:E56"/>
    <mergeCell ref="B57:K57"/>
    <mergeCell ref="J87:P87"/>
    <mergeCell ref="H58:R58"/>
    <mergeCell ref="H59:R59"/>
    <mergeCell ref="B61:H61"/>
    <mergeCell ref="J61:R61"/>
    <mergeCell ref="J62:R62"/>
    <mergeCell ref="B65:E65"/>
    <mergeCell ref="B79:P79"/>
    <mergeCell ref="B81:P81"/>
    <mergeCell ref="B69:P69"/>
    <mergeCell ref="B71:P71"/>
    <mergeCell ref="B73:P73"/>
    <mergeCell ref="J86:P86"/>
    <mergeCell ref="B75:P75"/>
    <mergeCell ref="B67:P67"/>
    <mergeCell ref="B77:P77"/>
    <mergeCell ref="R40:S40"/>
    <mergeCell ref="B42:Q42"/>
    <mergeCell ref="R44:S44"/>
    <mergeCell ref="B46:Q46"/>
    <mergeCell ref="P28:Q28"/>
    <mergeCell ref="B30:C30"/>
    <mergeCell ref="I30:J30"/>
    <mergeCell ref="R30:S30"/>
    <mergeCell ref="B33:Q33"/>
    <mergeCell ref="B39:C39"/>
    <mergeCell ref="P39:Q39"/>
    <mergeCell ref="B40:C40"/>
    <mergeCell ref="I40:J40"/>
    <mergeCell ref="M40:N40"/>
    <mergeCell ref="B20:C20"/>
    <mergeCell ref="F20:G20"/>
    <mergeCell ref="P20:Q20"/>
    <mergeCell ref="I22:J22"/>
    <mergeCell ref="R36:S36"/>
    <mergeCell ref="R22:S22"/>
    <mergeCell ref="B23:Q23"/>
    <mergeCell ref="B24:C24"/>
    <mergeCell ref="P24:Q24"/>
    <mergeCell ref="B25:C25"/>
    <mergeCell ref="I25:J25"/>
    <mergeCell ref="R25:S25"/>
    <mergeCell ref="B27:Q27"/>
    <mergeCell ref="B28:C28"/>
    <mergeCell ref="F28:G28"/>
    <mergeCell ref="B22:C22"/>
    <mergeCell ref="B19:Q19"/>
    <mergeCell ref="R13:S13"/>
    <mergeCell ref="B15:Q15"/>
    <mergeCell ref="B11:C11"/>
    <mergeCell ref="B13:C13"/>
    <mergeCell ref="I13:J13"/>
    <mergeCell ref="B16:C16"/>
    <mergeCell ref="F16:G16"/>
    <mergeCell ref="P16:Q16"/>
    <mergeCell ref="I18:J18"/>
    <mergeCell ref="R18:S18"/>
    <mergeCell ref="B18:C18"/>
    <mergeCell ref="P6:R6"/>
    <mergeCell ref="B9:I9"/>
    <mergeCell ref="J9:Q9"/>
    <mergeCell ref="B10:Q10"/>
    <mergeCell ref="F11:G11"/>
    <mergeCell ref="P11:Q11"/>
    <mergeCell ref="A6:B6"/>
    <mergeCell ref="C6:E6"/>
    <mergeCell ref="F6:I6"/>
    <mergeCell ref="J6:L6"/>
    <mergeCell ref="M6:O6"/>
    <mergeCell ref="B1:R1"/>
    <mergeCell ref="B2:R2"/>
    <mergeCell ref="B3:R3"/>
    <mergeCell ref="G4:L4"/>
    <mergeCell ref="A5:D5"/>
    <mergeCell ref="E5:R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BOQ No.1</vt:lpstr>
      <vt:lpstr>BOQ No.2</vt:lpstr>
      <vt:lpstr>BOQ No.3</vt:lpstr>
      <vt:lpstr>BOQ No.4</vt:lpstr>
      <vt:lpstr>BOQ No.5</vt:lpstr>
      <vt:lpstr>BOQ No.6</vt:lpstr>
      <vt:lpstr>BOQ No.7</vt:lpstr>
      <vt:lpstr>BOQ No.8</vt:lpstr>
      <vt:lpstr>BOQ No.9</vt:lpstr>
      <vt:lpstr>BOQ No.10</vt:lpstr>
      <vt:lpstr>BOQ No.11</vt:lpstr>
      <vt:lpstr>BOQ NO.12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2017-12-17T06:15:14Z</dcterms:modified>
</cp:coreProperties>
</file>