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05" windowWidth="15135" windowHeight="8025"/>
  </bookViews>
  <sheets>
    <sheet name="SCHEDULE B" sheetId="9" r:id="rId1"/>
  </sheets>
  <calcPr calcId="124519"/>
</workbook>
</file>

<file path=xl/calcChain.xml><?xml version="1.0" encoding="utf-8"?>
<calcChain xmlns="http://schemas.openxmlformats.org/spreadsheetml/2006/main">
  <c r="K136" i="9"/>
  <c r="K135"/>
  <c r="K134"/>
  <c r="A181"/>
  <c r="B122"/>
  <c r="Q122" s="1"/>
  <c r="G120"/>
  <c r="E115"/>
  <c r="K115" s="1"/>
  <c r="B117" s="1"/>
  <c r="Q117" s="1"/>
  <c r="Q102"/>
  <c r="N99"/>
  <c r="B111" s="1"/>
  <c r="Q111" s="1"/>
  <c r="O43"/>
  <c r="O42"/>
  <c r="O41"/>
  <c r="O44" s="1"/>
  <c r="B46" s="1"/>
  <c r="G29"/>
  <c r="K29" s="1"/>
  <c r="B31" s="1"/>
  <c r="Q31" s="1"/>
  <c r="G14"/>
  <c r="G21" s="1"/>
  <c r="O6"/>
  <c r="O8" s="1"/>
  <c r="B10" s="1"/>
  <c r="N100" l="1"/>
  <c r="Q10"/>
  <c r="K36"/>
  <c r="O36" s="1"/>
  <c r="O37" s="1"/>
  <c r="B39" s="1"/>
  <c r="Q39" s="1"/>
  <c r="O21"/>
  <c r="O23" s="1"/>
  <c r="B25" s="1"/>
  <c r="Q25" s="1"/>
  <c r="G49"/>
  <c r="O49" s="1"/>
  <c r="B51" s="1"/>
  <c r="Q51" s="1"/>
  <c r="Q46"/>
  <c r="Q123"/>
  <c r="O14"/>
  <c r="O15" s="1"/>
  <c r="B17" s="1"/>
  <c r="Q17" s="1"/>
  <c r="N101"/>
  <c r="Q52" l="1"/>
  <c r="B128" l="1"/>
  <c r="Q128" s="1"/>
  <c r="Q130" s="1"/>
  <c r="O189" s="1"/>
  <c r="B74" l="1"/>
  <c r="Q74" s="1"/>
  <c r="B66" l="1"/>
  <c r="Q66" s="1"/>
  <c r="B62"/>
  <c r="Q62" s="1"/>
  <c r="B58"/>
  <c r="Q58" s="1"/>
  <c r="B70" l="1"/>
  <c r="Q70" s="1"/>
  <c r="Q76" s="1"/>
  <c r="O187" s="1"/>
  <c r="O191" s="1"/>
</calcChain>
</file>

<file path=xl/sharedStrings.xml><?xml version="1.0" encoding="utf-8"?>
<sst xmlns="http://schemas.openxmlformats.org/spreadsheetml/2006/main" count="198" uniqueCount="96">
  <si>
    <t>=</t>
  </si>
  <si>
    <t>Cft</t>
  </si>
  <si>
    <t>Cement concrete plain i/c placing compacting finishing and curing complete i/c screening and washing of stone aggregate without shuttering. Ratio 1:4:8. (G.S.I.No: 5,P/18).</t>
  </si>
  <si>
    <t xml:space="preserve">P% Cft </t>
  </si>
  <si>
    <t>Rs.</t>
  </si>
  <si>
    <t xml:space="preserve">P%0 Cft </t>
  </si>
  <si>
    <t>÷</t>
  </si>
  <si>
    <t xml:space="preserve">Total </t>
  </si>
  <si>
    <t>Sft</t>
  </si>
  <si>
    <t xml:space="preserve">P% Sft </t>
  </si>
  <si>
    <t xml:space="preserve">P/ Rft </t>
  </si>
  <si>
    <t>Rs. 11288.75</t>
  </si>
  <si>
    <t>Cwt</t>
  </si>
  <si>
    <t>×</t>
  </si>
  <si>
    <t>Rs. 11948.36</t>
  </si>
  <si>
    <t>Fabrication of mild steel reinforcement for cement concrete i/c cutting bending Laying in position making joints and fastening i/c cost of binding wire also removal of rust from bars(G.S.I.No:7(b)P/20).</t>
  </si>
  <si>
    <t>Rs. 5001.70</t>
  </si>
  <si>
    <t>Rs. 2283.93</t>
  </si>
  <si>
    <t>TOTAL</t>
  </si>
  <si>
    <t>Rs. 337.00</t>
  </si>
  <si>
    <t xml:space="preserve">P/ Cft </t>
  </si>
  <si>
    <t>Excavation in foundation of building and other structure i/c dag belling dressing refilling around the structure with excavated earth watering and ramming lead up to one chain and lift up to 5’ (In ordinary soil) (GSI No.18, P/4)</t>
  </si>
  <si>
    <t>Construction of standard open drains conute block of C.C (1:2:4) in situ to design profile i/c cost of mould as per drawing i/c S/F cost of cement 1/32” thick to the exposed surface finished smooth curing etc complete as detailed drawing (PHSI No: D (i) P-58).</t>
  </si>
  <si>
    <t>RCC work i/c all labor and material except the cost of steel reinforcement and Its labor for bending and binding which will be paid separately. This rate also Includes all kinds of forms mould lifting shuttering curing rendering and finishing the exposed surface (i/c screening and washing of shingle)a RCC work in roofs slabs beams columns rafts lintels and other structural members laid in situ or precast laid in position complete the all respect (I) Ratio 1:2:4 90 lbs cement 2cft sand 4 Cft shingle 1/8” to ¼”guage. (GSI No: 6 (a) P-19).</t>
  </si>
  <si>
    <t xml:space="preserve">Cartage of 100 cft/5 tons of all material lime stone aggregate spawn coat lime Surkhi etc  B.G rail fastening bridges girders pipes sheets Rails M.S bars etc or 1000 Nos: brick 10”x5”x3” or 1000 Nos: tiles 12”x6”x2” or 150 cft chamber or 1000 mounds of fuel  wood by truck or any other means wned by the contractor (Sched:of carriage of material item No:1,P/1).
</t>
  </si>
  <si>
    <t>Steel from Hyderabad to site of work (Lead 59 miles).</t>
  </si>
  <si>
    <t>Rs. 24.97</t>
  </si>
  <si>
    <t xml:space="preserve">P/ Beg </t>
  </si>
  <si>
    <t>P%0 Nos:</t>
  </si>
  <si>
    <t>P/ Cwt</t>
  </si>
  <si>
    <t>(I)</t>
  </si>
  <si>
    <t>(II)</t>
  </si>
  <si>
    <t>(III)</t>
  </si>
  <si>
    <t>(IV)</t>
  </si>
  <si>
    <t>(V)</t>
  </si>
  <si>
    <t>Rs.3176.25</t>
  </si>
  <si>
    <t xml:space="preserve">Cft: </t>
  </si>
  <si>
    <t xml:space="preserve">TOTAL </t>
  </si>
  <si>
    <t>Rft:</t>
  </si>
  <si>
    <t xml:space="preserve">Sft: </t>
  </si>
  <si>
    <t xml:space="preserve">Cft:  </t>
  </si>
  <si>
    <t xml:space="preserve">Beg:  </t>
  </si>
  <si>
    <t xml:space="preserve">Nos:  </t>
  </si>
  <si>
    <t xml:space="preserve">Cwt:  </t>
  </si>
  <si>
    <t xml:space="preserve">Rft </t>
  </si>
  <si>
    <t>Rs. 94.00</t>
  </si>
  <si>
    <t>Type-A</t>
  </si>
  <si>
    <t>Earth work compaction (soft ordinary, hard soil) laying earth of 6” layers   leveling and dressing &amp; watering for compaction etc complete. (GSI No: 13(b) P/4)</t>
  </si>
  <si>
    <t>Earth work lead 2 miles (Sch: of carriage)</t>
  </si>
  <si>
    <t xml:space="preserve"> Barrow pit excavation undressed lead up to 100’ft  in ordinary soil) (GSI No: 3, P/1).</t>
  </si>
  <si>
    <t>Same Quantity Item No:1</t>
  </si>
  <si>
    <t>Rs.354.00</t>
  </si>
  <si>
    <t>Rs. 2117.50</t>
  </si>
  <si>
    <t>Rs. 3823.57</t>
  </si>
  <si>
    <t>Cft:</t>
  </si>
  <si>
    <t>Sft:</t>
  </si>
  <si>
    <t xml:space="preserve">GENERAL ABSTRACT </t>
  </si>
  <si>
    <t>PART-A</t>
  </si>
  <si>
    <t>SURFACE DRAINS TYPE-A &amp; B</t>
  </si>
  <si>
    <t>PART- B</t>
  </si>
  <si>
    <t xml:space="preserve">BRICK PAVEMENT </t>
  </si>
  <si>
    <t>Dry brick on edge paving sand grouted I/c preparation of bed by watering &amp; ramming bringing the same to proper chamber ½” Thick, mud plaster  (GSI  NO: 5 P/45)</t>
  </si>
  <si>
    <t>(i)</t>
  </si>
  <si>
    <t>Rs. 3734.92</t>
  </si>
  <si>
    <t>Bajri from Khanote to site of work (Lead 97 miles).</t>
  </si>
  <si>
    <t>Rs. 3083.72</t>
  </si>
  <si>
    <t>Hill sand from Bholari to site work (Lead 64 miles).</t>
  </si>
  <si>
    <t>Rs. 45.93</t>
  </si>
  <si>
    <t>Cement from Hyderabad  to site work (Lead 66 miles).</t>
  </si>
  <si>
    <t>Bricks from nearest kiln to site of work (Lead 15 miles).</t>
  </si>
  <si>
    <t>Rs. 851.99</t>
  </si>
  <si>
    <t>SAY</t>
  </si>
  <si>
    <t>Cement plaster (1:4) up to 12' ft: height ½” thick.(GSI No: 11 P-55.)</t>
  </si>
  <si>
    <t>Pacca brick work in foundation &amp; plinth cement sand mortar Ratio (1:6) (GSI No: 4, P-25).</t>
  </si>
  <si>
    <t>+</t>
  </si>
  <si>
    <t>) =</t>
  </si>
  <si>
    <t>Brick Pavement</t>
  </si>
  <si>
    <t>×(</t>
  </si>
  <si>
    <t>Deduction excvavation drains</t>
  </si>
  <si>
    <t>-</t>
  </si>
  <si>
    <t>Rs.407.0</t>
  </si>
  <si>
    <t>PART-A      SURFACE DRAINS</t>
  </si>
  <si>
    <t xml:space="preserve">PART-B          BRICK PAVEMENT </t>
  </si>
  <si>
    <t>ABSTRACT</t>
  </si>
  <si>
    <t>Part - A</t>
  </si>
  <si>
    <t>Surface Drains</t>
  </si>
  <si>
    <t>Part - B</t>
  </si>
  <si>
    <t>Any error omission in the specification quantity and unit will be governed by the relevant schedule items.</t>
  </si>
  <si>
    <t>The rates should be inclusive of all taxes i.e. sales tax octori tax etc.</t>
  </si>
  <si>
    <t>No separate carriage will be paid to the contractor.</t>
  </si>
  <si>
    <t>No premium will be allowed for non-schedule items.</t>
  </si>
  <si>
    <t>The decision of the Superintending Engineer, Public Health Engineering Circle Mirpurkhas   will be final and binding the parties in any dispute.</t>
  </si>
  <si>
    <t>CONTRACTOR</t>
  </si>
  <si>
    <t xml:space="preserve"> CONSTRUCTION OF SURFACE DRAIN I/C BRICK PAVEMENT FOR RURAL DRAINAGE SCHEME SACHA DINO SAND TALUKA TANDO ADAM DISTRICT SANGHAR</t>
  </si>
  <si>
    <t>NAME OF WORK</t>
  </si>
  <si>
    <t>SCHEDULE - B</t>
  </si>
</sst>
</file>

<file path=xl/styles.xml><?xml version="1.0" encoding="utf-8"?>
<styleSheet xmlns="http://schemas.openxmlformats.org/spreadsheetml/2006/main">
  <numFmts count="2">
    <numFmt numFmtId="43" formatCode="_(* #,##0.00_);_(* \(#,##0.00\);_(* &quot;-&quot;??_);_(@_)"/>
    <numFmt numFmtId="164" formatCode="0.0"/>
  </numFmts>
  <fonts count="13">
    <font>
      <sz val="11"/>
      <color theme="1"/>
      <name val="Calibri"/>
      <family val="2"/>
      <scheme val="minor"/>
    </font>
    <font>
      <sz val="11"/>
      <color theme="1"/>
      <name val="Calibri"/>
      <family val="2"/>
      <scheme val="minor"/>
    </font>
    <font>
      <sz val="11"/>
      <color theme="1"/>
      <name val="Times New Roman"/>
      <family val="1"/>
    </font>
    <font>
      <b/>
      <sz val="13"/>
      <color theme="1"/>
      <name val="Times New Roman"/>
      <family val="1"/>
    </font>
    <font>
      <b/>
      <sz val="11"/>
      <color theme="1"/>
      <name val="Times New Roman"/>
      <family val="1"/>
    </font>
    <font>
      <b/>
      <sz val="10"/>
      <color theme="1"/>
      <name val="Times New Roman"/>
      <family val="1"/>
    </font>
    <font>
      <sz val="10"/>
      <color theme="1"/>
      <name val="Times New Roman"/>
      <family val="1"/>
    </font>
    <font>
      <b/>
      <sz val="11.5"/>
      <color theme="1"/>
      <name val="Times New Roman"/>
      <family val="1"/>
    </font>
    <font>
      <b/>
      <sz val="15"/>
      <color theme="1"/>
      <name val="Times New Roman"/>
      <family val="1"/>
    </font>
    <font>
      <sz val="11"/>
      <color theme="1"/>
      <name val="Calibri"/>
      <family val="2"/>
    </font>
    <font>
      <b/>
      <sz val="11"/>
      <color theme="1"/>
      <name val="Calibri"/>
      <family val="2"/>
      <scheme val="minor"/>
    </font>
    <font>
      <i/>
      <sz val="11"/>
      <color theme="1"/>
      <name val="Times New Roman"/>
      <family val="1"/>
    </font>
    <font>
      <b/>
      <u/>
      <sz val="11"/>
      <color theme="1"/>
      <name val="Times New Roman"/>
      <family val="1"/>
    </font>
  </fonts>
  <fills count="2">
    <fill>
      <patternFill patternType="none"/>
    </fill>
    <fill>
      <patternFill patternType="gray125"/>
    </fill>
  </fills>
  <borders count="3">
    <border>
      <left/>
      <right/>
      <top/>
      <bottom/>
      <diagonal/>
    </border>
    <border>
      <left/>
      <right/>
      <top/>
      <bottom style="thin">
        <color indexed="64"/>
      </bottom>
      <diagonal/>
    </border>
    <border>
      <left/>
      <right/>
      <top style="thin">
        <color indexed="64"/>
      </top>
      <bottom/>
      <diagonal/>
    </border>
  </borders>
  <cellStyleXfs count="2">
    <xf numFmtId="0" fontId="0" fillId="0" borderId="0"/>
    <xf numFmtId="43" fontId="1" fillId="0" borderId="0" applyFont="0" applyFill="0" applyBorder="0" applyAlignment="0" applyProtection="0"/>
  </cellStyleXfs>
  <cellXfs count="106">
    <xf numFmtId="0" fontId="0" fillId="0" borderId="0" xfId="0"/>
    <xf numFmtId="0" fontId="2" fillId="0" borderId="0" xfId="0" applyFont="1"/>
    <xf numFmtId="0" fontId="2" fillId="0" borderId="0" xfId="0" applyFont="1" applyAlignment="1">
      <alignment horizontal="left" indent="5"/>
    </xf>
    <xf numFmtId="0" fontId="4" fillId="0" borderId="0" xfId="0" applyFont="1" applyAlignment="1">
      <alignment vertical="center"/>
    </xf>
    <xf numFmtId="0" fontId="4" fillId="0" borderId="0" xfId="0" applyFont="1" applyAlignment="1">
      <alignment horizontal="left"/>
    </xf>
    <xf numFmtId="0" fontId="4" fillId="0" borderId="0" xfId="0" applyFont="1" applyAlignment="1"/>
    <xf numFmtId="0" fontId="2" fillId="0" borderId="0" xfId="0" applyFont="1" applyAlignment="1">
      <alignment horizontal="right"/>
    </xf>
    <xf numFmtId="0" fontId="2" fillId="0" borderId="0" xfId="0" applyFont="1" applyAlignment="1">
      <alignment horizontal="left" vertical="center"/>
    </xf>
    <xf numFmtId="0" fontId="5" fillId="0" borderId="0" xfId="0" applyFont="1" applyAlignment="1">
      <alignment horizontal="center" vertical="top"/>
    </xf>
    <xf numFmtId="0" fontId="6" fillId="0" borderId="0" xfId="0" applyFont="1" applyAlignment="1">
      <alignment vertical="top"/>
    </xf>
    <xf numFmtId="0" fontId="2" fillId="0" borderId="0" xfId="0" applyFont="1" applyAlignment="1"/>
    <xf numFmtId="1" fontId="2" fillId="0" borderId="0" xfId="0" applyNumberFormat="1" applyFont="1" applyAlignment="1">
      <alignment horizontal="center"/>
    </xf>
    <xf numFmtId="2" fontId="4" fillId="0" borderId="0" xfId="0" applyNumberFormat="1" applyFont="1" applyAlignment="1">
      <alignment horizontal="center"/>
    </xf>
    <xf numFmtId="0" fontId="4" fillId="0" borderId="0" xfId="0" applyFont="1"/>
    <xf numFmtId="1" fontId="4" fillId="0" borderId="0" xfId="0" applyNumberFormat="1" applyFont="1" applyAlignment="1">
      <alignment horizontal="left" vertical="center"/>
    </xf>
    <xf numFmtId="0" fontId="5" fillId="0" borderId="0" xfId="0" applyFont="1" applyAlignment="1">
      <alignment horizontal="center" vertical="center"/>
    </xf>
    <xf numFmtId="0" fontId="2" fillId="0" borderId="0" xfId="0" applyFont="1" applyAlignment="1">
      <alignment horizontal="center" wrapText="1"/>
    </xf>
    <xf numFmtId="0" fontId="6" fillId="0" borderId="0" xfId="0" applyFont="1"/>
    <xf numFmtId="0" fontId="6" fillId="0" borderId="0" xfId="0" applyFont="1" applyAlignment="1">
      <alignment horizontal="center"/>
    </xf>
    <xf numFmtId="0" fontId="6" fillId="0" borderId="0" xfId="0" applyFont="1" applyAlignment="1">
      <alignment horizontal="right"/>
    </xf>
    <xf numFmtId="0" fontId="6" fillId="0" borderId="0" xfId="0" applyFont="1" applyAlignment="1">
      <alignment horizontal="left" vertical="center"/>
    </xf>
    <xf numFmtId="164" fontId="4" fillId="0" borderId="0" xfId="0" applyNumberFormat="1" applyFont="1" applyAlignment="1">
      <alignment horizontal="center"/>
    </xf>
    <xf numFmtId="2" fontId="4" fillId="0" borderId="0" xfId="0" applyNumberFormat="1" applyFont="1"/>
    <xf numFmtId="0" fontId="4" fillId="0" borderId="0" xfId="0" applyFont="1" applyAlignment="1">
      <alignment horizontal="left" vertical="center"/>
    </xf>
    <xf numFmtId="164" fontId="4" fillId="0" borderId="0" xfId="0" applyNumberFormat="1" applyFont="1"/>
    <xf numFmtId="0" fontId="6" fillId="0" borderId="0" xfId="0" applyFont="1" applyAlignment="1">
      <alignment horizontal="left" vertical="top"/>
    </xf>
    <xf numFmtId="0" fontId="4" fillId="0" borderId="0" xfId="0" applyFont="1" applyAlignment="1">
      <alignment horizontal="center" vertical="top"/>
    </xf>
    <xf numFmtId="0" fontId="2" fillId="0" borderId="0" xfId="0" applyFont="1" applyAlignment="1">
      <alignment horizontal="right" vertical="center" wrapText="1"/>
    </xf>
    <xf numFmtId="0" fontId="2" fillId="0" borderId="1" xfId="0" applyFont="1" applyBorder="1"/>
    <xf numFmtId="0" fontId="2" fillId="0" borderId="0" xfId="0" applyFont="1" applyBorder="1"/>
    <xf numFmtId="2" fontId="2" fillId="0" borderId="0" xfId="0" applyNumberFormat="1" applyFont="1" applyAlignment="1">
      <alignment horizontal="center" vertical="center"/>
    </xf>
    <xf numFmtId="0" fontId="2"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vertical="center"/>
    </xf>
    <xf numFmtId="164" fontId="2" fillId="0" borderId="0" xfId="0" applyNumberFormat="1" applyFont="1" applyAlignment="1">
      <alignment horizontal="center" vertical="center"/>
    </xf>
    <xf numFmtId="0" fontId="2" fillId="0" borderId="1" xfId="0" applyFont="1" applyBorder="1" applyAlignment="1">
      <alignment horizontal="center" vertical="center"/>
    </xf>
    <xf numFmtId="2" fontId="2" fillId="0" borderId="1" xfId="0" applyNumberFormat="1" applyFont="1" applyBorder="1" applyAlignment="1">
      <alignment horizontal="center" vertical="center"/>
    </xf>
    <xf numFmtId="0" fontId="2" fillId="0" borderId="0" xfId="0" applyFont="1" applyBorder="1" applyAlignment="1">
      <alignment horizontal="center"/>
    </xf>
    <xf numFmtId="2" fontId="2" fillId="0" borderId="0" xfId="0" applyNumberFormat="1" applyFont="1" applyBorder="1" applyAlignment="1">
      <alignment horizontal="center"/>
    </xf>
    <xf numFmtId="0" fontId="4" fillId="0" borderId="1" xfId="0" applyFont="1" applyBorder="1" applyAlignment="1">
      <alignment horizontal="right"/>
    </xf>
    <xf numFmtId="1" fontId="4" fillId="0" borderId="1" xfId="0" applyNumberFormat="1" applyFont="1" applyBorder="1" applyAlignment="1">
      <alignment horizontal="left" vertical="center"/>
    </xf>
    <xf numFmtId="1" fontId="7" fillId="0" borderId="0" xfId="0" applyNumberFormat="1" applyFont="1" applyAlignment="1">
      <alignment horizontal="left" vertical="center"/>
    </xf>
    <xf numFmtId="0" fontId="4" fillId="0" borderId="0" xfId="0" applyFont="1" applyBorder="1" applyAlignment="1">
      <alignment horizontal="right"/>
    </xf>
    <xf numFmtId="1" fontId="4" fillId="0" borderId="0" xfId="0" applyNumberFormat="1" applyFont="1" applyBorder="1" applyAlignment="1">
      <alignment horizontal="left" vertical="center"/>
    </xf>
    <xf numFmtId="1" fontId="4" fillId="0" borderId="0" xfId="0" applyNumberFormat="1" applyFont="1" applyAlignment="1">
      <alignment horizontal="left"/>
    </xf>
    <xf numFmtId="0" fontId="6" fillId="0" borderId="0" xfId="0" applyFont="1" applyAlignment="1">
      <alignment horizontal="left"/>
    </xf>
    <xf numFmtId="164" fontId="2" fillId="0" borderId="0" xfId="0" applyNumberFormat="1" applyFont="1"/>
    <xf numFmtId="0" fontId="4" fillId="0" borderId="1" xfId="0" applyFont="1" applyBorder="1"/>
    <xf numFmtId="1" fontId="4" fillId="0" borderId="1" xfId="0" applyNumberFormat="1" applyFont="1" applyBorder="1" applyAlignment="1">
      <alignment horizontal="left"/>
    </xf>
    <xf numFmtId="0" fontId="4" fillId="0" borderId="0" xfId="0" applyFont="1" applyBorder="1"/>
    <xf numFmtId="1" fontId="4" fillId="0" borderId="0" xfId="0" applyNumberFormat="1" applyFont="1" applyBorder="1" applyAlignment="1">
      <alignment horizontal="left"/>
    </xf>
    <xf numFmtId="1" fontId="2" fillId="0" borderId="0" xfId="0" applyNumberFormat="1" applyFont="1"/>
    <xf numFmtId="0" fontId="2" fillId="0" borderId="1" xfId="0" applyFont="1" applyBorder="1" applyAlignment="1">
      <alignment horizontal="center"/>
    </xf>
    <xf numFmtId="1" fontId="2" fillId="0" borderId="1" xfId="0" applyNumberFormat="1" applyFont="1" applyBorder="1"/>
    <xf numFmtId="1" fontId="4" fillId="0" borderId="0" xfId="0" applyNumberFormat="1" applyFont="1"/>
    <xf numFmtId="0" fontId="9" fillId="0" borderId="0" xfId="0" applyFont="1" applyAlignment="1">
      <alignment horizontal="center"/>
    </xf>
    <xf numFmtId="0" fontId="6" fillId="0" borderId="1" xfId="0" applyFont="1" applyBorder="1" applyAlignment="1">
      <alignment horizontal="right"/>
    </xf>
    <xf numFmtId="2" fontId="2" fillId="0" borderId="1" xfId="0" applyNumberFormat="1" applyFont="1" applyBorder="1" applyAlignment="1">
      <alignment horizontal="left"/>
    </xf>
    <xf numFmtId="2" fontId="2" fillId="0" borderId="1" xfId="0" applyNumberFormat="1" applyFont="1" applyBorder="1" applyAlignment="1">
      <alignment horizontal="right"/>
    </xf>
    <xf numFmtId="1" fontId="4" fillId="0" borderId="0" xfId="0" applyNumberFormat="1" applyFont="1" applyAlignment="1">
      <alignment horizontal="center"/>
    </xf>
    <xf numFmtId="0" fontId="2" fillId="0" borderId="0" xfId="0" applyFont="1" applyAlignment="1">
      <alignment horizontal="justify" vertical="top" wrapText="1"/>
    </xf>
    <xf numFmtId="49" fontId="4" fillId="0" borderId="0" xfId="1" applyNumberFormat="1" applyFont="1" applyAlignment="1">
      <alignment horizontal="center"/>
    </xf>
    <xf numFmtId="0" fontId="4" fillId="0" borderId="0" xfId="0" applyFont="1" applyAlignment="1">
      <alignment horizontal="center"/>
    </xf>
    <xf numFmtId="0" fontId="2" fillId="0" borderId="0" xfId="0" applyFont="1" applyAlignment="1">
      <alignment horizontal="justify" vertical="center" wrapText="1"/>
    </xf>
    <xf numFmtId="0" fontId="2" fillId="0" borderId="0" xfId="0" applyFont="1" applyAlignment="1">
      <alignment horizontal="center"/>
    </xf>
    <xf numFmtId="0" fontId="4" fillId="0" borderId="0" xfId="0" applyFont="1" applyAlignment="1">
      <alignment horizontal="right"/>
    </xf>
    <xf numFmtId="164" fontId="2" fillId="0" borderId="0" xfId="0" applyNumberFormat="1" applyFont="1" applyAlignment="1">
      <alignment horizontal="center"/>
    </xf>
    <xf numFmtId="2" fontId="2" fillId="0" borderId="0" xfId="0" applyNumberFormat="1" applyFont="1" applyAlignment="1">
      <alignment horizontal="center"/>
    </xf>
    <xf numFmtId="0" fontId="4" fillId="0" borderId="0" xfId="0" applyFont="1" applyAlignment="1">
      <alignment horizontal="center" vertical="center"/>
    </xf>
    <xf numFmtId="0" fontId="2" fillId="0" borderId="0" xfId="0" applyFont="1" applyAlignment="1">
      <alignment horizontal="justify" wrapText="1"/>
    </xf>
    <xf numFmtId="2" fontId="2" fillId="0" borderId="0" xfId="0" applyNumberFormat="1" applyFont="1" applyAlignment="1">
      <alignment horizontal="left"/>
    </xf>
    <xf numFmtId="0" fontId="2" fillId="0" borderId="0" xfId="0" applyFont="1" applyAlignment="1">
      <alignment horizontal="left"/>
    </xf>
    <xf numFmtId="0" fontId="2" fillId="0" borderId="0" xfId="0" applyFont="1" applyAlignment="1">
      <alignment horizontal="center" vertical="center" wrapText="1"/>
    </xf>
    <xf numFmtId="0" fontId="0" fillId="0" borderId="0" xfId="0" applyAlignment="1">
      <alignment horizontal="right"/>
    </xf>
    <xf numFmtId="0" fontId="10" fillId="0" borderId="0" xfId="0" applyFont="1" applyAlignment="1">
      <alignment horizontal="center" vertical="center"/>
    </xf>
    <xf numFmtId="0" fontId="0" fillId="0" borderId="0" xfId="0" applyAlignment="1">
      <alignment horizontal="center"/>
    </xf>
    <xf numFmtId="0" fontId="0" fillId="0" borderId="0" xfId="0" applyAlignment="1">
      <alignment horizontal="left" vertical="center"/>
    </xf>
    <xf numFmtId="0" fontId="11" fillId="0" borderId="0" xfId="0" applyFont="1" applyAlignment="1">
      <alignment horizontal="left"/>
    </xf>
    <xf numFmtId="0" fontId="11" fillId="0" borderId="0" xfId="0" applyFont="1" applyAlignment="1"/>
    <xf numFmtId="0" fontId="10" fillId="0" borderId="0" xfId="0" applyFont="1" applyAlignment="1">
      <alignment vertical="center"/>
    </xf>
    <xf numFmtId="1" fontId="2" fillId="0" borderId="0" xfId="0" applyNumberFormat="1" applyFont="1" applyAlignment="1">
      <alignment horizontal="left"/>
    </xf>
    <xf numFmtId="0" fontId="2" fillId="0" borderId="0" xfId="0" applyFont="1" applyAlignment="1">
      <alignment horizontal="left"/>
    </xf>
    <xf numFmtId="0" fontId="11" fillId="0" borderId="0" xfId="0" applyFont="1" applyAlignment="1">
      <alignment horizontal="left" wrapText="1"/>
    </xf>
    <xf numFmtId="0" fontId="3" fillId="0" borderId="0" xfId="0" applyFont="1" applyAlignment="1">
      <alignment horizontal="center" vertical="top" wrapText="1"/>
    </xf>
    <xf numFmtId="49" fontId="4" fillId="0" borderId="0" xfId="1" applyNumberFormat="1" applyFont="1" applyAlignment="1">
      <alignment horizontal="center"/>
    </xf>
    <xf numFmtId="0" fontId="4" fillId="0" borderId="0" xfId="0" applyFont="1" applyAlignment="1">
      <alignment horizontal="center"/>
    </xf>
    <xf numFmtId="0" fontId="4" fillId="0" borderId="0" xfId="0" applyFont="1" applyAlignment="1">
      <alignment horizontal="right"/>
    </xf>
    <xf numFmtId="0" fontId="3" fillId="0" borderId="0" xfId="0" applyFont="1" applyAlignment="1">
      <alignment horizontal="center" wrapText="1"/>
    </xf>
    <xf numFmtId="0" fontId="8" fillId="0" borderId="0" xfId="0" applyFont="1" applyBorder="1" applyAlignment="1">
      <alignment horizontal="center"/>
    </xf>
    <xf numFmtId="0" fontId="2" fillId="0" borderId="0" xfId="0" applyFont="1" applyAlignment="1">
      <alignment horizontal="center"/>
    </xf>
    <xf numFmtId="1" fontId="2" fillId="0" borderId="1" xfId="0" applyNumberFormat="1" applyFont="1" applyBorder="1" applyAlignment="1">
      <alignment horizontal="left"/>
    </xf>
    <xf numFmtId="0" fontId="2" fillId="0" borderId="1" xfId="0" applyFont="1" applyBorder="1" applyAlignment="1">
      <alignment horizontal="left"/>
    </xf>
    <xf numFmtId="164" fontId="2" fillId="0" borderId="0" xfId="0" applyNumberFormat="1" applyFont="1" applyAlignment="1">
      <alignment horizontal="center"/>
    </xf>
    <xf numFmtId="0" fontId="2" fillId="0" borderId="0" xfId="0" applyFont="1" applyAlignment="1">
      <alignment horizontal="justify" vertical="center" wrapText="1"/>
    </xf>
    <xf numFmtId="2" fontId="2" fillId="0" borderId="0" xfId="0" applyNumberFormat="1" applyFont="1" applyAlignment="1">
      <alignment horizontal="center"/>
    </xf>
    <xf numFmtId="0" fontId="2" fillId="0" borderId="0" xfId="0" applyFont="1" applyAlignment="1">
      <alignment horizontal="justify" wrapText="1"/>
    </xf>
    <xf numFmtId="0" fontId="2" fillId="0" borderId="0" xfId="0" applyFont="1" applyAlignment="1">
      <alignment horizontal="left" wrapText="1"/>
    </xf>
    <xf numFmtId="2" fontId="2" fillId="0" borderId="0" xfId="0" applyNumberFormat="1" applyFont="1" applyAlignment="1">
      <alignment horizontal="left"/>
    </xf>
    <xf numFmtId="0" fontId="4" fillId="0" borderId="0" xfId="0" applyFont="1" applyAlignment="1">
      <alignment horizontal="center" vertical="center"/>
    </xf>
    <xf numFmtId="0" fontId="2" fillId="0" borderId="0" xfId="0" applyFont="1" applyAlignment="1">
      <alignment horizontal="justify" vertical="top" wrapText="1"/>
    </xf>
    <xf numFmtId="0" fontId="2" fillId="0" borderId="0" xfId="0" applyFont="1" applyAlignment="1">
      <alignment horizontal="center" vertical="center" wrapText="1"/>
    </xf>
    <xf numFmtId="1" fontId="4" fillId="0" borderId="0" xfId="0" applyNumberFormat="1" applyFont="1" applyAlignment="1">
      <alignment horizontal="center"/>
    </xf>
    <xf numFmtId="1" fontId="2" fillId="0" borderId="2" xfId="0" applyNumberFormat="1" applyFont="1" applyBorder="1" applyAlignment="1">
      <alignment horizontal="center"/>
    </xf>
    <xf numFmtId="1" fontId="2" fillId="0" borderId="0" xfId="0" applyNumberFormat="1" applyFont="1" applyBorder="1" applyAlignment="1">
      <alignment horizontal="center"/>
    </xf>
    <xf numFmtId="0" fontId="12" fillId="0" borderId="0" xfId="0" applyFont="1" applyAlignment="1">
      <alignment horizontal="center"/>
    </xf>
    <xf numFmtId="0" fontId="3" fillId="0" borderId="0" xfId="0" applyFont="1" applyAlignment="1">
      <alignment horizontal="left" vertical="center" wrapText="1"/>
    </xf>
  </cellXfs>
  <cellStyles count="2">
    <cellStyle name="Comma" xfId="1" builtinId="3"/>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270015</xdr:colOff>
      <xdr:row>148</xdr:row>
      <xdr:rowOff>175185</xdr:rowOff>
    </xdr:from>
    <xdr:ext cx="2343150" cy="609013"/>
    <xdr:sp macro="" textlink="">
      <xdr:nvSpPr>
        <xdr:cNvPr id="3" name="TextBox 2"/>
        <xdr:cNvSpPr txBox="1"/>
      </xdr:nvSpPr>
      <xdr:spPr>
        <a:xfrm>
          <a:off x="3356115" y="17148735"/>
          <a:ext cx="2343150" cy="609013"/>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n-US" sz="1100" baseline="0"/>
            <a:t>EXECUTIVE  ENGINEER</a:t>
          </a:r>
        </a:p>
        <a:p>
          <a:pPr algn="ctr"/>
          <a:r>
            <a:rPr lang="en-US" sz="1100" baseline="0"/>
            <a:t>PUBLIC HEALTH ENGG DIVISION SANGHAR</a:t>
          </a:r>
          <a:endParaRPr lang="en-US" sz="1100"/>
        </a:p>
      </xdr:txBody>
    </xdr:sp>
    <xdr:clientData/>
  </xdr:oneCellAnchor>
  <xdr:oneCellAnchor>
    <xdr:from>
      <xdr:col>1</xdr:col>
      <xdr:colOff>281577</xdr:colOff>
      <xdr:row>197</xdr:row>
      <xdr:rowOff>140811</xdr:rowOff>
    </xdr:from>
    <xdr:ext cx="2409825" cy="609013"/>
    <xdr:sp macro="" textlink="">
      <xdr:nvSpPr>
        <xdr:cNvPr id="6" name="TextBox 5"/>
        <xdr:cNvSpPr txBox="1"/>
      </xdr:nvSpPr>
      <xdr:spPr>
        <a:xfrm>
          <a:off x="557802" y="33887886"/>
          <a:ext cx="2409825" cy="609013"/>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n-US" sz="1100" baseline="0"/>
            <a:t>ASSISTANT ENGINEER</a:t>
          </a:r>
        </a:p>
        <a:p>
          <a:pPr algn="ctr"/>
          <a:r>
            <a:rPr lang="en-US" sz="1100" baseline="0"/>
            <a:t>PUBLIC HEALTH ENGG: SUB-DIVISION TANDO ADAM</a:t>
          </a:r>
          <a:endParaRPr lang="en-US" sz="1100"/>
        </a:p>
      </xdr:txBody>
    </xdr:sp>
    <xdr:clientData/>
  </xdr:oneCellAnchor>
  <xdr:oneCellAnchor>
    <xdr:from>
      <xdr:col>9</xdr:col>
      <xdr:colOff>23574</xdr:colOff>
      <xdr:row>197</xdr:row>
      <xdr:rowOff>140811</xdr:rowOff>
    </xdr:from>
    <xdr:ext cx="2343150" cy="609013"/>
    <xdr:sp macro="" textlink="">
      <xdr:nvSpPr>
        <xdr:cNvPr id="7" name="TextBox 6"/>
        <xdr:cNvSpPr txBox="1"/>
      </xdr:nvSpPr>
      <xdr:spPr>
        <a:xfrm>
          <a:off x="3414474" y="33887886"/>
          <a:ext cx="2343150" cy="609013"/>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n-US" sz="1100" baseline="0"/>
            <a:t>EXECUTIVE  ENGINEER</a:t>
          </a:r>
        </a:p>
        <a:p>
          <a:pPr algn="ctr"/>
          <a:r>
            <a:rPr lang="en-US" sz="1100" baseline="0"/>
            <a:t>PUBLIC HEALTH ENGG DIVISION SANGHAR</a:t>
          </a: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Q192"/>
  <sheetViews>
    <sheetView tabSelected="1" workbookViewId="0">
      <selection activeCell="D3" sqref="D3:Q3"/>
    </sheetView>
  </sheetViews>
  <sheetFormatPr defaultRowHeight="15"/>
  <cols>
    <col min="1" max="1" width="4.140625" style="3" customWidth="1"/>
    <col min="2" max="2" width="12.7109375" style="64" customWidth="1"/>
    <col min="3" max="3" width="5" style="1" customWidth="1"/>
    <col min="4" max="5" width="5.85546875" style="1" customWidth="1"/>
    <col min="6" max="6" width="4" style="1" customWidth="1"/>
    <col min="7" max="7" width="6.42578125" style="1" customWidth="1"/>
    <col min="8" max="8" width="2.28515625" style="1" customWidth="1"/>
    <col min="9" max="9" width="4.5703125" style="1" customWidth="1"/>
    <col min="10" max="10" width="2.140625" style="1" bestFit="1" customWidth="1"/>
    <col min="11" max="11" width="5.28515625" style="1" customWidth="1"/>
    <col min="12" max="12" width="1.5703125" style="1" customWidth="1"/>
    <col min="13" max="13" width="4.85546875" style="1" customWidth="1"/>
    <col min="14" max="14" width="3" style="64" customWidth="1"/>
    <col min="15" max="15" width="9.28515625" style="1" customWidth="1"/>
    <col min="16" max="16" width="4" style="6" customWidth="1"/>
    <col min="17" max="17" width="11.5703125" style="7" bestFit="1" customWidth="1"/>
    <col min="18" max="16384" width="9.140625" style="1"/>
  </cols>
  <sheetData>
    <row r="1" spans="1:17">
      <c r="F1" s="104" t="s">
        <v>95</v>
      </c>
      <c r="G1" s="104"/>
      <c r="H1" s="104"/>
      <c r="I1" s="104"/>
    </row>
    <row r="3" spans="1:17" ht="49.5" customHeight="1">
      <c r="A3" s="83" t="s">
        <v>94</v>
      </c>
      <c r="B3" s="83"/>
      <c r="C3" s="83"/>
      <c r="D3" s="105" t="s">
        <v>93</v>
      </c>
      <c r="E3" s="105"/>
      <c r="F3" s="105"/>
      <c r="G3" s="105"/>
      <c r="H3" s="105"/>
      <c r="I3" s="105"/>
      <c r="J3" s="105"/>
      <c r="K3" s="105"/>
      <c r="L3" s="105"/>
      <c r="M3" s="105"/>
      <c r="N3" s="105"/>
      <c r="O3" s="105"/>
      <c r="P3" s="105"/>
      <c r="Q3" s="105"/>
    </row>
    <row r="4" spans="1:17">
      <c r="B4" s="4" t="s">
        <v>81</v>
      </c>
      <c r="C4" s="5"/>
      <c r="D4" s="5"/>
      <c r="E4" s="5"/>
      <c r="F4" s="5"/>
      <c r="G4" s="5"/>
      <c r="H4" s="5"/>
      <c r="I4" s="5"/>
      <c r="J4" s="5"/>
      <c r="K4" s="5"/>
      <c r="L4" s="5"/>
      <c r="M4" s="5"/>
      <c r="N4" s="5"/>
    </row>
    <row r="5" spans="1:17" s="9" customFormat="1" ht="46.5" customHeight="1">
      <c r="A5" s="8">
        <v>1</v>
      </c>
      <c r="B5" s="99" t="s">
        <v>21</v>
      </c>
      <c r="C5" s="99"/>
      <c r="D5" s="99"/>
      <c r="E5" s="99"/>
      <c r="F5" s="99"/>
      <c r="G5" s="99"/>
      <c r="H5" s="99"/>
      <c r="I5" s="99"/>
      <c r="J5" s="99"/>
      <c r="K5" s="99"/>
      <c r="L5" s="99"/>
      <c r="M5" s="99"/>
      <c r="N5" s="99"/>
      <c r="O5" s="99"/>
      <c r="P5" s="99"/>
      <c r="Q5" s="99"/>
    </row>
    <row r="6" spans="1:17" hidden="1">
      <c r="B6" s="1"/>
      <c r="C6" s="10" t="s">
        <v>46</v>
      </c>
      <c r="D6" s="64"/>
      <c r="E6" s="64"/>
      <c r="F6" s="64"/>
      <c r="G6" s="6">
        <v>500</v>
      </c>
      <c r="H6" s="55" t="s">
        <v>13</v>
      </c>
      <c r="I6" s="70">
        <v>2.42</v>
      </c>
      <c r="J6" s="64" t="s">
        <v>77</v>
      </c>
      <c r="K6" s="58">
        <v>0.75</v>
      </c>
      <c r="L6" s="52" t="s">
        <v>74</v>
      </c>
      <c r="M6" s="57">
        <v>1.25</v>
      </c>
      <c r="N6" s="64" t="s">
        <v>75</v>
      </c>
      <c r="O6" s="67">
        <f>G6*I6*(K6+M6)/K7</f>
        <v>1210</v>
      </c>
      <c r="P6" s="71" t="s">
        <v>1</v>
      </c>
    </row>
    <row r="7" spans="1:17" hidden="1">
      <c r="B7" s="1"/>
      <c r="C7" s="10"/>
      <c r="D7" s="64"/>
      <c r="E7" s="64"/>
      <c r="F7" s="64"/>
      <c r="G7" s="6"/>
      <c r="H7" s="64"/>
      <c r="I7" s="70"/>
      <c r="J7" s="71"/>
      <c r="K7" s="102">
        <v>2</v>
      </c>
      <c r="L7" s="102"/>
      <c r="M7" s="102"/>
      <c r="O7" s="67"/>
      <c r="P7" s="71"/>
    </row>
    <row r="8" spans="1:17" hidden="1">
      <c r="C8" s="64"/>
      <c r="D8" s="64"/>
      <c r="E8" s="64"/>
      <c r="F8" s="64"/>
      <c r="G8" s="64"/>
      <c r="H8" s="64"/>
      <c r="I8" s="67"/>
      <c r="J8" s="64"/>
      <c r="K8" s="103"/>
      <c r="L8" s="103"/>
      <c r="M8" s="103"/>
      <c r="N8" s="1"/>
      <c r="O8" s="12">
        <f>SUM(O6:O7)</f>
        <v>1210</v>
      </c>
      <c r="P8" s="1" t="s">
        <v>1</v>
      </c>
      <c r="Q8" s="71"/>
    </row>
    <row r="9" spans="1:17" ht="7.5" customHeight="1">
      <c r="C9" s="64"/>
      <c r="D9" s="64"/>
      <c r="E9" s="64"/>
      <c r="F9" s="64"/>
      <c r="G9" s="64"/>
      <c r="H9" s="64"/>
      <c r="I9" s="67"/>
      <c r="J9" s="64"/>
      <c r="K9" s="64"/>
      <c r="L9" s="64"/>
      <c r="M9" s="67"/>
      <c r="O9" s="12"/>
      <c r="P9" s="4"/>
    </row>
    <row r="10" spans="1:17" s="13" customFormat="1" ht="14.25">
      <c r="A10" s="3"/>
      <c r="B10" s="12">
        <f>O8</f>
        <v>1210</v>
      </c>
      <c r="C10" s="13" t="s">
        <v>1</v>
      </c>
      <c r="G10" s="84" t="s">
        <v>35</v>
      </c>
      <c r="H10" s="84"/>
      <c r="I10" s="84"/>
      <c r="J10" s="85" t="s">
        <v>5</v>
      </c>
      <c r="K10" s="85"/>
      <c r="L10" s="85"/>
      <c r="M10" s="85"/>
      <c r="N10" s="62"/>
      <c r="P10" s="65" t="s">
        <v>4</v>
      </c>
      <c r="Q10" s="14">
        <f>B10*G10/1000</f>
        <v>3843.2624999999998</v>
      </c>
    </row>
    <row r="12" spans="1:17" s="9" customFormat="1" ht="28.5" customHeight="1">
      <c r="A12" s="8">
        <v>2</v>
      </c>
      <c r="B12" s="99" t="s">
        <v>2</v>
      </c>
      <c r="C12" s="99"/>
      <c r="D12" s="99"/>
      <c r="E12" s="99"/>
      <c r="F12" s="99"/>
      <c r="G12" s="99"/>
      <c r="H12" s="99"/>
      <c r="I12" s="99"/>
      <c r="J12" s="99"/>
      <c r="K12" s="99"/>
      <c r="L12" s="99"/>
      <c r="M12" s="99"/>
      <c r="N12" s="99"/>
      <c r="O12" s="99"/>
      <c r="P12" s="99"/>
      <c r="Q12" s="99"/>
    </row>
    <row r="13" spans="1:17" s="17" customFormat="1">
      <c r="A13" s="15"/>
      <c r="B13" s="16"/>
      <c r="C13" s="69"/>
      <c r="D13" s="69"/>
      <c r="E13" s="69"/>
      <c r="F13" s="69"/>
      <c r="N13" s="18"/>
      <c r="P13" s="19"/>
      <c r="Q13" s="20"/>
    </row>
    <row r="14" spans="1:17" hidden="1">
      <c r="B14" s="10"/>
      <c r="C14" s="10" t="s">
        <v>46</v>
      </c>
      <c r="D14" s="64"/>
      <c r="E14" s="64"/>
      <c r="F14" s="6"/>
      <c r="G14" s="64">
        <f>G6</f>
        <v>500</v>
      </c>
      <c r="H14" s="64" t="s">
        <v>13</v>
      </c>
      <c r="I14" s="67">
        <v>2.42</v>
      </c>
      <c r="J14" s="64" t="s">
        <v>13</v>
      </c>
      <c r="K14" s="67">
        <v>0.25</v>
      </c>
      <c r="L14" s="64"/>
      <c r="N14" s="64" t="s">
        <v>0</v>
      </c>
      <c r="O14" s="67">
        <f>G14*I14*K14</f>
        <v>302.5</v>
      </c>
      <c r="P14" s="71" t="s">
        <v>1</v>
      </c>
    </row>
    <row r="15" spans="1:17" hidden="1">
      <c r="C15" s="64"/>
      <c r="D15" s="64"/>
      <c r="E15" s="64"/>
      <c r="F15" s="6"/>
      <c r="G15" s="64"/>
      <c r="H15" s="64"/>
      <c r="I15" s="67"/>
      <c r="J15" s="85" t="s">
        <v>7</v>
      </c>
      <c r="K15" s="85"/>
      <c r="L15" s="85"/>
      <c r="M15" s="85"/>
      <c r="N15" s="13" t="s">
        <v>0</v>
      </c>
      <c r="O15" s="21">
        <f>SUM(O14:O14)</f>
        <v>302.5</v>
      </c>
      <c r="P15" s="13" t="s">
        <v>1</v>
      </c>
      <c r="Q15" s="71"/>
    </row>
    <row r="16" spans="1:17" s="13" customFormat="1" ht="8.25" customHeight="1">
      <c r="A16" s="3"/>
      <c r="B16" s="62"/>
      <c r="C16" s="22"/>
      <c r="D16" s="22"/>
      <c r="E16" s="22"/>
      <c r="G16" s="84"/>
      <c r="H16" s="84"/>
      <c r="I16" s="84"/>
      <c r="J16" s="85"/>
      <c r="K16" s="85"/>
      <c r="L16" s="85"/>
      <c r="M16" s="85"/>
      <c r="N16" s="62"/>
      <c r="O16" s="22"/>
      <c r="P16" s="65"/>
      <c r="Q16" s="23"/>
    </row>
    <row r="17" spans="1:17" s="13" customFormat="1" ht="14.25">
      <c r="A17" s="3"/>
      <c r="B17" s="12">
        <f>O15</f>
        <v>302.5</v>
      </c>
      <c r="C17" s="13" t="s">
        <v>36</v>
      </c>
      <c r="G17" s="84" t="s">
        <v>11</v>
      </c>
      <c r="H17" s="84"/>
      <c r="I17" s="84"/>
      <c r="J17" s="85" t="s">
        <v>3</v>
      </c>
      <c r="K17" s="85"/>
      <c r="L17" s="85"/>
      <c r="M17" s="85"/>
      <c r="N17" s="62"/>
      <c r="P17" s="65" t="s">
        <v>4</v>
      </c>
      <c r="Q17" s="14">
        <f>B17*G17/100</f>
        <v>34148.46875</v>
      </c>
    </row>
    <row r="18" spans="1:17" s="13" customFormat="1" ht="14.25">
      <c r="A18" s="3"/>
      <c r="B18" s="62"/>
      <c r="C18" s="24"/>
      <c r="D18" s="24"/>
      <c r="E18" s="24"/>
      <c r="G18" s="61"/>
      <c r="H18" s="61"/>
      <c r="I18" s="61"/>
      <c r="J18" s="62"/>
      <c r="K18" s="62"/>
      <c r="L18" s="62"/>
      <c r="M18" s="62"/>
      <c r="N18" s="62"/>
      <c r="O18" s="59"/>
      <c r="P18" s="65"/>
      <c r="Q18" s="23"/>
    </row>
    <row r="19" spans="1:17" s="9" customFormat="1">
      <c r="A19" s="8">
        <v>3</v>
      </c>
      <c r="B19" s="99" t="s">
        <v>73</v>
      </c>
      <c r="C19" s="99"/>
      <c r="D19" s="99"/>
      <c r="E19" s="99"/>
      <c r="F19" s="99"/>
      <c r="G19" s="99"/>
      <c r="H19" s="99"/>
      <c r="I19" s="99"/>
      <c r="J19" s="99"/>
      <c r="K19" s="99"/>
      <c r="L19" s="99"/>
      <c r="M19" s="99"/>
      <c r="N19" s="99"/>
      <c r="O19" s="99"/>
      <c r="P19" s="99"/>
      <c r="Q19" s="25"/>
    </row>
    <row r="20" spans="1:17" s="17" customFormat="1">
      <c r="A20" s="15"/>
      <c r="B20" s="72"/>
      <c r="C20" s="63"/>
      <c r="D20" s="63"/>
      <c r="E20" s="63"/>
      <c r="F20" s="63"/>
      <c r="N20" s="18"/>
      <c r="P20" s="19"/>
      <c r="Q20" s="20"/>
    </row>
    <row r="21" spans="1:17" hidden="1">
      <c r="B21" s="89"/>
      <c r="C21" s="89"/>
      <c r="E21" s="6">
        <v>2</v>
      </c>
      <c r="F21" s="64" t="s">
        <v>13</v>
      </c>
      <c r="G21" s="66">
        <f>G14</f>
        <v>500</v>
      </c>
      <c r="H21" s="64" t="s">
        <v>13</v>
      </c>
      <c r="I21" s="67">
        <v>0.75</v>
      </c>
      <c r="J21" s="64" t="s">
        <v>13</v>
      </c>
      <c r="K21" s="58">
        <v>1</v>
      </c>
      <c r="L21" s="52" t="s">
        <v>74</v>
      </c>
      <c r="M21" s="57">
        <v>1.5</v>
      </c>
      <c r="N21" s="64" t="s">
        <v>0</v>
      </c>
      <c r="O21" s="66">
        <f>E21*G21*I21*1.25</f>
        <v>937.5</v>
      </c>
      <c r="P21" s="6" t="s">
        <v>1</v>
      </c>
    </row>
    <row r="22" spans="1:17" hidden="1">
      <c r="C22" s="64"/>
      <c r="E22" s="6"/>
      <c r="F22" s="64"/>
      <c r="G22" s="66"/>
      <c r="H22" s="64"/>
      <c r="I22" s="67"/>
      <c r="J22" s="64"/>
      <c r="K22" s="102">
        <v>2</v>
      </c>
      <c r="L22" s="102"/>
      <c r="M22" s="102"/>
      <c r="O22" s="66"/>
    </row>
    <row r="23" spans="1:17" hidden="1">
      <c r="C23" s="64"/>
      <c r="D23" s="6"/>
      <c r="E23" s="6"/>
      <c r="F23" s="64"/>
      <c r="G23" s="66"/>
      <c r="H23" s="64"/>
      <c r="I23" s="67"/>
      <c r="J23" s="64"/>
      <c r="K23" s="103"/>
      <c r="L23" s="103"/>
      <c r="M23" s="103"/>
      <c r="N23" s="64" t="s">
        <v>0</v>
      </c>
      <c r="O23" s="21">
        <f>SUM(O21:O22)</f>
        <v>937.5</v>
      </c>
      <c r="P23" s="65" t="s">
        <v>1</v>
      </c>
      <c r="Q23" s="71"/>
    </row>
    <row r="24" spans="1:17">
      <c r="C24" s="64"/>
      <c r="D24" s="64"/>
      <c r="E24" s="64"/>
      <c r="F24" s="6"/>
      <c r="G24" s="66"/>
      <c r="H24" s="64"/>
      <c r="I24" s="67"/>
      <c r="J24" s="64"/>
      <c r="K24" s="64"/>
      <c r="L24" s="64"/>
      <c r="M24" s="67"/>
      <c r="O24" s="66"/>
    </row>
    <row r="25" spans="1:17" s="13" customFormat="1" ht="14.25">
      <c r="A25" s="3"/>
      <c r="B25" s="12">
        <f>O23</f>
        <v>937.5</v>
      </c>
      <c r="C25" s="13" t="s">
        <v>36</v>
      </c>
      <c r="G25" s="84" t="s">
        <v>14</v>
      </c>
      <c r="H25" s="84"/>
      <c r="I25" s="84"/>
      <c r="J25" s="85" t="s">
        <v>3</v>
      </c>
      <c r="K25" s="85"/>
      <c r="L25" s="85"/>
      <c r="M25" s="85"/>
      <c r="N25" s="62"/>
      <c r="P25" s="65" t="s">
        <v>4</v>
      </c>
      <c r="Q25" s="14">
        <f>B25*G25/100</f>
        <v>112015.875</v>
      </c>
    </row>
    <row r="26" spans="1:17" s="13" customFormat="1" ht="14.25">
      <c r="A26" s="3"/>
      <c r="B26" s="62"/>
      <c r="C26" s="22"/>
      <c r="D26" s="22"/>
      <c r="E26" s="22"/>
      <c r="G26" s="61"/>
      <c r="H26" s="61"/>
      <c r="I26" s="61"/>
      <c r="J26" s="62"/>
      <c r="K26" s="62"/>
      <c r="L26" s="62"/>
      <c r="M26" s="62"/>
      <c r="N26" s="62"/>
      <c r="O26" s="59"/>
      <c r="P26" s="65"/>
      <c r="Q26" s="23"/>
    </row>
    <row r="27" spans="1:17" s="13" customFormat="1" ht="44.25" customHeight="1">
      <c r="A27" s="26">
        <v>4</v>
      </c>
      <c r="B27" s="93" t="s">
        <v>22</v>
      </c>
      <c r="C27" s="93"/>
      <c r="D27" s="93"/>
      <c r="E27" s="93"/>
      <c r="F27" s="93"/>
      <c r="G27" s="93"/>
      <c r="H27" s="93"/>
      <c r="I27" s="93"/>
      <c r="J27" s="93"/>
      <c r="K27" s="93"/>
      <c r="L27" s="93"/>
      <c r="M27" s="93"/>
      <c r="N27" s="93"/>
      <c r="O27" s="93"/>
      <c r="P27" s="93"/>
      <c r="Q27" s="93"/>
    </row>
    <row r="28" spans="1:17" s="13" customFormat="1">
      <c r="A28" s="68"/>
      <c r="B28" s="72"/>
      <c r="C28" s="63"/>
      <c r="D28" s="63"/>
      <c r="E28" s="63"/>
      <c r="F28" s="63"/>
      <c r="G28" s="63"/>
      <c r="H28" s="63"/>
      <c r="I28" s="63"/>
      <c r="J28" s="63"/>
      <c r="K28" s="63"/>
      <c r="L28" s="63"/>
      <c r="M28" s="63"/>
      <c r="N28" s="72"/>
      <c r="O28" s="63"/>
      <c r="P28" s="27"/>
      <c r="Q28" s="23"/>
    </row>
    <row r="29" spans="1:17" hidden="1">
      <c r="B29" s="62"/>
      <c r="C29" s="62"/>
      <c r="E29" s="6">
        <v>1</v>
      </c>
      <c r="F29" s="66" t="s">
        <v>13</v>
      </c>
      <c r="G29" s="11">
        <f>G6</f>
        <v>500</v>
      </c>
      <c r="H29" s="66"/>
      <c r="J29" s="64" t="s">
        <v>0</v>
      </c>
      <c r="K29" s="101">
        <f>E29*G29</f>
        <v>500</v>
      </c>
      <c r="L29" s="101"/>
      <c r="M29" s="4" t="s">
        <v>44</v>
      </c>
      <c r="N29" s="66"/>
    </row>
    <row r="30" spans="1:17" ht="7.5" customHeight="1">
      <c r="B30" s="62"/>
      <c r="C30" s="62"/>
      <c r="E30" s="62"/>
      <c r="G30" s="6"/>
      <c r="H30" s="66"/>
      <c r="I30" s="66"/>
      <c r="J30" s="64"/>
      <c r="K30" s="64"/>
      <c r="L30" s="64"/>
      <c r="M30" s="11"/>
      <c r="N30" s="66"/>
      <c r="O30" s="11"/>
    </row>
    <row r="31" spans="1:17" s="13" customFormat="1" ht="14.25">
      <c r="A31" s="3"/>
      <c r="B31" s="12">
        <f>K29</f>
        <v>500</v>
      </c>
      <c r="C31" s="13" t="s">
        <v>38</v>
      </c>
      <c r="G31" s="84" t="s">
        <v>45</v>
      </c>
      <c r="H31" s="84"/>
      <c r="I31" s="84"/>
      <c r="J31" s="85" t="s">
        <v>10</v>
      </c>
      <c r="K31" s="85"/>
      <c r="L31" s="85"/>
      <c r="M31" s="85"/>
      <c r="N31" s="62"/>
      <c r="P31" s="65" t="s">
        <v>4</v>
      </c>
      <c r="Q31" s="14">
        <f>B31*G31</f>
        <v>47000</v>
      </c>
    </row>
    <row r="32" spans="1:17" s="13" customFormat="1" ht="6.75" customHeight="1">
      <c r="A32" s="3"/>
      <c r="B32" s="12"/>
      <c r="G32" s="61"/>
      <c r="H32" s="61"/>
      <c r="I32" s="61"/>
      <c r="J32" s="62"/>
      <c r="K32" s="62"/>
      <c r="L32" s="62"/>
      <c r="M32" s="62"/>
      <c r="N32" s="62"/>
      <c r="P32" s="65"/>
      <c r="Q32" s="14"/>
    </row>
    <row r="33" spans="1:17" s="13" customFormat="1" ht="14.25">
      <c r="A33" s="3"/>
      <c r="B33" s="62"/>
      <c r="C33" s="24"/>
      <c r="D33" s="24"/>
      <c r="E33" s="24"/>
      <c r="G33" s="61"/>
      <c r="H33" s="61"/>
      <c r="I33" s="61"/>
      <c r="J33" s="62"/>
      <c r="K33" s="62"/>
      <c r="L33" s="62"/>
      <c r="M33" s="62"/>
      <c r="N33" s="62"/>
      <c r="O33" s="59"/>
      <c r="P33" s="65"/>
      <c r="Q33" s="23"/>
    </row>
    <row r="34" spans="1:17" s="9" customFormat="1">
      <c r="A34" s="8">
        <v>5</v>
      </c>
      <c r="B34" s="99" t="s">
        <v>72</v>
      </c>
      <c r="C34" s="99"/>
      <c r="D34" s="99"/>
      <c r="E34" s="99"/>
      <c r="F34" s="99"/>
      <c r="G34" s="99"/>
      <c r="H34" s="99"/>
      <c r="I34" s="99"/>
      <c r="J34" s="99"/>
      <c r="K34" s="99"/>
      <c r="L34" s="99"/>
      <c r="M34" s="99"/>
      <c r="N34" s="99"/>
      <c r="O34" s="99"/>
      <c r="P34" s="99"/>
      <c r="Q34" s="25"/>
    </row>
    <row r="35" spans="1:17" s="9" customFormat="1" ht="6.75" customHeight="1">
      <c r="A35" s="8"/>
      <c r="B35" s="60"/>
      <c r="C35" s="60"/>
      <c r="D35" s="60"/>
      <c r="E35" s="60"/>
      <c r="F35" s="60"/>
      <c r="G35" s="60"/>
      <c r="H35" s="60"/>
      <c r="I35" s="60"/>
      <c r="J35" s="60"/>
      <c r="K35" s="60"/>
      <c r="L35" s="60"/>
      <c r="M35" s="60"/>
      <c r="N35" s="60"/>
      <c r="O35" s="60"/>
      <c r="P35" s="60"/>
      <c r="Q35" s="25"/>
    </row>
    <row r="36" spans="1:17" hidden="1">
      <c r="B36" s="89"/>
      <c r="C36" s="89"/>
      <c r="I36" s="66">
        <v>2</v>
      </c>
      <c r="J36" s="71" t="s">
        <v>13</v>
      </c>
      <c r="K36" s="11">
        <f>G21</f>
        <v>500</v>
      </c>
      <c r="L36" s="64" t="s">
        <v>13</v>
      </c>
      <c r="M36" s="70">
        <v>1.67</v>
      </c>
      <c r="N36" s="64" t="s">
        <v>0</v>
      </c>
      <c r="O36" s="66">
        <f>I36*K36*M36</f>
        <v>1670</v>
      </c>
      <c r="P36" s="6" t="s">
        <v>8</v>
      </c>
    </row>
    <row r="37" spans="1:17" hidden="1">
      <c r="C37" s="64"/>
      <c r="D37" s="64"/>
      <c r="E37" s="64"/>
      <c r="F37" s="6"/>
      <c r="G37" s="66"/>
      <c r="H37" s="71"/>
      <c r="I37" s="11"/>
      <c r="J37" s="64"/>
      <c r="K37" s="64"/>
      <c r="L37" s="64"/>
      <c r="M37" s="67"/>
      <c r="N37" s="29" t="s">
        <v>0</v>
      </c>
      <c r="O37" s="21">
        <f>SUM(O36:O36)</f>
        <v>1670</v>
      </c>
      <c r="P37" s="65" t="s">
        <v>8</v>
      </c>
      <c r="Q37" s="71"/>
    </row>
    <row r="38" spans="1:17" ht="9" customHeight="1">
      <c r="C38" s="64"/>
      <c r="D38" s="64"/>
      <c r="E38" s="64"/>
      <c r="F38" s="6"/>
      <c r="G38" s="66"/>
      <c r="H38" s="71"/>
      <c r="I38" s="11"/>
      <c r="J38" s="64"/>
      <c r="K38" s="64"/>
      <c r="L38" s="64"/>
      <c r="M38" s="67"/>
      <c r="O38" s="66"/>
    </row>
    <row r="39" spans="1:17" s="13" customFormat="1" ht="14.25">
      <c r="A39" s="3"/>
      <c r="B39" s="12">
        <f>O37</f>
        <v>1670</v>
      </c>
      <c r="C39" s="13" t="s">
        <v>39</v>
      </c>
      <c r="G39" s="84" t="s">
        <v>17</v>
      </c>
      <c r="H39" s="84"/>
      <c r="I39" s="84"/>
      <c r="J39" s="85" t="s">
        <v>9</v>
      </c>
      <c r="K39" s="85"/>
      <c r="L39" s="85"/>
      <c r="M39" s="85"/>
      <c r="N39" s="62"/>
      <c r="P39" s="65" t="s">
        <v>4</v>
      </c>
      <c r="Q39" s="14">
        <f>B39*G39/100</f>
        <v>38141.630999999994</v>
      </c>
    </row>
    <row r="40" spans="1:17" s="17" customFormat="1" ht="92.25" customHeight="1">
      <c r="A40" s="8">
        <v>6</v>
      </c>
      <c r="B40" s="93" t="s">
        <v>23</v>
      </c>
      <c r="C40" s="93"/>
      <c r="D40" s="93"/>
      <c r="E40" s="93"/>
      <c r="F40" s="93"/>
      <c r="G40" s="93"/>
      <c r="H40" s="93"/>
      <c r="I40" s="93"/>
      <c r="J40" s="93"/>
      <c r="K40" s="93"/>
      <c r="L40" s="93"/>
      <c r="M40" s="93"/>
      <c r="N40" s="93"/>
      <c r="O40" s="93"/>
      <c r="P40" s="93"/>
      <c r="Q40" s="93"/>
    </row>
    <row r="41" spans="1:17" s="33" customFormat="1" hidden="1">
      <c r="A41" s="68"/>
      <c r="B41" s="100"/>
      <c r="C41" s="100"/>
      <c r="G41" s="72">
        <v>20</v>
      </c>
      <c r="H41" s="72" t="s">
        <v>13</v>
      </c>
      <c r="I41" s="30">
        <v>3</v>
      </c>
      <c r="J41" s="31" t="s">
        <v>13</v>
      </c>
      <c r="K41" s="31">
        <v>2.42</v>
      </c>
      <c r="L41" s="31" t="s">
        <v>13</v>
      </c>
      <c r="M41" s="31">
        <v>0.33</v>
      </c>
      <c r="N41" s="31" t="s">
        <v>0</v>
      </c>
      <c r="O41" s="30">
        <f>G41*I41*K41*M41</f>
        <v>47.915999999999997</v>
      </c>
      <c r="P41" s="32" t="s">
        <v>1</v>
      </c>
      <c r="Q41" s="7"/>
    </row>
    <row r="42" spans="1:17" s="17" customFormat="1" hidden="1">
      <c r="A42" s="15"/>
      <c r="B42" s="100"/>
      <c r="C42" s="100"/>
      <c r="G42" s="72">
        <v>5</v>
      </c>
      <c r="H42" s="72" t="s">
        <v>13</v>
      </c>
      <c r="I42" s="30">
        <v>4</v>
      </c>
      <c r="J42" s="31" t="s">
        <v>13</v>
      </c>
      <c r="K42" s="30">
        <v>3</v>
      </c>
      <c r="L42" s="31" t="s">
        <v>13</v>
      </c>
      <c r="M42" s="31">
        <v>0.33</v>
      </c>
      <c r="N42" s="31" t="s">
        <v>0</v>
      </c>
      <c r="O42" s="30">
        <f>G42*I42*K42*M42</f>
        <v>19.8</v>
      </c>
      <c r="P42" s="19" t="s">
        <v>1</v>
      </c>
      <c r="Q42" s="20"/>
    </row>
    <row r="43" spans="1:17" s="17" customFormat="1" hidden="1">
      <c r="A43" s="15"/>
      <c r="B43" s="100"/>
      <c r="C43" s="100"/>
      <c r="G43" s="72">
        <v>3</v>
      </c>
      <c r="H43" s="72" t="s">
        <v>13</v>
      </c>
      <c r="I43" s="34">
        <v>10</v>
      </c>
      <c r="J43" s="31" t="s">
        <v>13</v>
      </c>
      <c r="K43" s="30">
        <v>3</v>
      </c>
      <c r="L43" s="31" t="s">
        <v>13</v>
      </c>
      <c r="M43" s="31">
        <v>0.5</v>
      </c>
      <c r="N43" s="35" t="s">
        <v>0</v>
      </c>
      <c r="O43" s="36">
        <f>G43*I43*K43*M43</f>
        <v>45</v>
      </c>
      <c r="P43" s="56" t="s">
        <v>1</v>
      </c>
      <c r="Q43" s="20"/>
    </row>
    <row r="44" spans="1:17" s="17" customFormat="1" hidden="1">
      <c r="A44" s="15"/>
      <c r="B44" s="72"/>
      <c r="C44" s="72"/>
      <c r="D44" s="72"/>
      <c r="E44" s="72"/>
      <c r="F44" s="27"/>
      <c r="G44" s="31"/>
      <c r="H44" s="31"/>
      <c r="I44" s="31"/>
      <c r="J44" s="31"/>
      <c r="K44" s="31"/>
      <c r="L44" s="31"/>
      <c r="M44" s="31"/>
      <c r="N44" s="31"/>
      <c r="O44" s="30">
        <f>SUM(O41:O43)</f>
        <v>112.71599999999999</v>
      </c>
      <c r="P44" s="19" t="s">
        <v>1</v>
      </c>
      <c r="Q44" s="20"/>
    </row>
    <row r="45" spans="1:17" s="17" customFormat="1" ht="7.5" customHeight="1">
      <c r="A45" s="15"/>
      <c r="B45" s="72"/>
      <c r="C45" s="72"/>
      <c r="D45" s="72"/>
      <c r="E45" s="72"/>
      <c r="F45" s="27"/>
      <c r="G45" s="31"/>
      <c r="H45" s="31"/>
      <c r="I45" s="31"/>
      <c r="J45" s="31"/>
      <c r="K45" s="31"/>
      <c r="L45" s="31"/>
      <c r="M45" s="31"/>
      <c r="N45" s="31"/>
      <c r="O45" s="30"/>
      <c r="P45" s="19"/>
      <c r="Q45" s="20"/>
    </row>
    <row r="46" spans="1:17" s="13" customFormat="1" ht="14.25">
      <c r="A46" s="3"/>
      <c r="B46" s="12">
        <f>O44</f>
        <v>112.71599999999999</v>
      </c>
      <c r="C46" s="13" t="s">
        <v>36</v>
      </c>
      <c r="G46" s="84" t="s">
        <v>19</v>
      </c>
      <c r="H46" s="84"/>
      <c r="I46" s="84"/>
      <c r="J46" s="85" t="s">
        <v>20</v>
      </c>
      <c r="K46" s="85"/>
      <c r="L46" s="85"/>
      <c r="M46" s="85"/>
      <c r="N46" s="62"/>
      <c r="P46" s="65" t="s">
        <v>4</v>
      </c>
      <c r="Q46" s="14">
        <f>B46*G46</f>
        <v>37985.292000000001</v>
      </c>
    </row>
    <row r="47" spans="1:17" s="13" customFormat="1" ht="14.25">
      <c r="A47" s="3"/>
      <c r="B47" s="12"/>
      <c r="G47" s="61"/>
      <c r="H47" s="61"/>
      <c r="I47" s="61"/>
      <c r="J47" s="62"/>
      <c r="K47" s="62"/>
      <c r="L47" s="62"/>
      <c r="M47" s="62"/>
      <c r="N47" s="62"/>
      <c r="P47" s="65"/>
      <c r="Q47" s="14"/>
    </row>
    <row r="48" spans="1:17" s="9" customFormat="1" ht="48.75" customHeight="1">
      <c r="A48" s="8">
        <v>7</v>
      </c>
      <c r="B48" s="99" t="s">
        <v>15</v>
      </c>
      <c r="C48" s="99"/>
      <c r="D48" s="99"/>
      <c r="E48" s="99"/>
      <c r="F48" s="99"/>
      <c r="G48" s="99"/>
      <c r="H48" s="99"/>
      <c r="I48" s="99"/>
      <c r="J48" s="99"/>
      <c r="K48" s="99"/>
      <c r="L48" s="99"/>
      <c r="M48" s="99"/>
      <c r="N48" s="99"/>
      <c r="O48" s="99"/>
      <c r="P48" s="99"/>
      <c r="Q48" s="99"/>
    </row>
    <row r="49" spans="1:17" hidden="1">
      <c r="B49" s="89"/>
      <c r="C49" s="89"/>
      <c r="D49" s="64"/>
      <c r="E49" s="64"/>
      <c r="F49" s="6"/>
      <c r="G49" s="67">
        <f>B46</f>
        <v>112.71599999999999</v>
      </c>
      <c r="H49" s="64" t="s">
        <v>13</v>
      </c>
      <c r="I49" s="67">
        <v>4</v>
      </c>
      <c r="J49" s="64" t="s">
        <v>6</v>
      </c>
      <c r="K49" s="64"/>
      <c r="L49" s="64"/>
      <c r="M49" s="11">
        <v>112</v>
      </c>
      <c r="N49" s="37" t="s">
        <v>0</v>
      </c>
      <c r="O49" s="38">
        <f>G49*I49/112</f>
        <v>4.0255714285714284</v>
      </c>
      <c r="P49" s="6" t="s">
        <v>12</v>
      </c>
    </row>
    <row r="50" spans="1:17">
      <c r="C50" s="64"/>
      <c r="D50" s="64"/>
      <c r="E50" s="64"/>
      <c r="F50" s="6"/>
      <c r="G50" s="11"/>
      <c r="H50" s="64"/>
      <c r="I50" s="67"/>
      <c r="J50" s="64"/>
      <c r="K50" s="64"/>
      <c r="L50" s="64"/>
      <c r="M50" s="11"/>
      <c r="N50" s="37"/>
      <c r="O50" s="38"/>
    </row>
    <row r="51" spans="1:17" s="13" customFormat="1" ht="14.25">
      <c r="A51" s="3"/>
      <c r="B51" s="12">
        <f>O49</f>
        <v>4.0255714285714284</v>
      </c>
      <c r="C51" s="13" t="s">
        <v>36</v>
      </c>
      <c r="G51" s="84" t="s">
        <v>16</v>
      </c>
      <c r="H51" s="84"/>
      <c r="I51" s="84"/>
      <c r="J51" s="85" t="s">
        <v>20</v>
      </c>
      <c r="K51" s="85"/>
      <c r="L51" s="85"/>
      <c r="M51" s="85"/>
      <c r="N51" s="62"/>
      <c r="P51" s="39" t="s">
        <v>4</v>
      </c>
      <c r="Q51" s="40">
        <f>B51*G51</f>
        <v>20134.700614285714</v>
      </c>
    </row>
    <row r="52" spans="1:17">
      <c r="O52" s="13" t="s">
        <v>18</v>
      </c>
      <c r="P52" s="65" t="s">
        <v>4</v>
      </c>
      <c r="Q52" s="41">
        <f>SUM(Q10:Q51)</f>
        <v>293269.22986428573</v>
      </c>
    </row>
    <row r="53" spans="1:17" hidden="1"/>
    <row r="54" spans="1:17" s="9" customFormat="1" ht="59.25" hidden="1" customHeight="1">
      <c r="A54" s="8">
        <v>8</v>
      </c>
      <c r="B54" s="99" t="s">
        <v>24</v>
      </c>
      <c r="C54" s="99"/>
      <c r="D54" s="99"/>
      <c r="E54" s="99"/>
      <c r="F54" s="99"/>
      <c r="G54" s="99"/>
      <c r="H54" s="99"/>
      <c r="I54" s="99"/>
      <c r="J54" s="99"/>
      <c r="K54" s="99"/>
      <c r="L54" s="99"/>
      <c r="M54" s="99"/>
      <c r="N54" s="99"/>
      <c r="O54" s="99"/>
      <c r="P54" s="99"/>
      <c r="Q54" s="99"/>
    </row>
    <row r="55" spans="1:17" s="17" customFormat="1" ht="14.25" hidden="1" customHeight="1">
      <c r="A55" s="15"/>
      <c r="B55" s="72"/>
      <c r="C55" s="63"/>
      <c r="D55" s="63"/>
      <c r="E55" s="63"/>
      <c r="F55" s="63"/>
      <c r="G55" s="63"/>
      <c r="H55" s="63"/>
      <c r="I55" s="63"/>
      <c r="J55" s="63"/>
      <c r="K55" s="63"/>
      <c r="L55" s="63"/>
      <c r="M55" s="63"/>
      <c r="N55" s="72"/>
      <c r="O55" s="63"/>
      <c r="P55" s="19"/>
      <c r="Q55" s="20"/>
    </row>
    <row r="56" spans="1:17" hidden="1">
      <c r="A56" s="3" t="s">
        <v>30</v>
      </c>
      <c r="B56" s="10" t="s">
        <v>64</v>
      </c>
      <c r="D56" s="64"/>
      <c r="E56" s="64"/>
      <c r="F56" s="6"/>
      <c r="G56" s="11"/>
      <c r="H56" s="64"/>
      <c r="I56" s="67"/>
      <c r="J56" s="64"/>
      <c r="K56" s="64"/>
      <c r="L56" s="64"/>
      <c r="M56" s="11"/>
      <c r="N56" s="37"/>
      <c r="O56" s="38"/>
    </row>
    <row r="57" spans="1:17" hidden="1">
      <c r="C57" s="10"/>
      <c r="D57" s="64"/>
      <c r="E57" s="64"/>
      <c r="F57" s="6"/>
      <c r="G57" s="11"/>
      <c r="H57" s="64"/>
      <c r="I57" s="67"/>
      <c r="J57" s="64"/>
      <c r="K57" s="64"/>
      <c r="L57" s="64"/>
      <c r="M57" s="11"/>
      <c r="N57" s="37"/>
      <c r="O57" s="38"/>
    </row>
    <row r="58" spans="1:17" hidden="1">
      <c r="B58" s="59" t="e">
        <f>#REF!</f>
        <v>#REF!</v>
      </c>
      <c r="C58" s="13" t="s">
        <v>36</v>
      </c>
      <c r="F58" s="13"/>
      <c r="G58" s="84" t="s">
        <v>63</v>
      </c>
      <c r="H58" s="84"/>
      <c r="I58" s="84"/>
      <c r="J58" s="85" t="s">
        <v>3</v>
      </c>
      <c r="K58" s="85"/>
      <c r="L58" s="85"/>
      <c r="M58" s="85"/>
      <c r="P58" s="42" t="s">
        <v>4</v>
      </c>
      <c r="Q58" s="43" t="e">
        <f>B58*G58/100</f>
        <v>#REF!</v>
      </c>
    </row>
    <row r="59" spans="1:17" hidden="1">
      <c r="C59" s="10"/>
      <c r="D59" s="64"/>
      <c r="E59" s="64"/>
      <c r="F59" s="6"/>
      <c r="G59" s="11"/>
      <c r="H59" s="64"/>
      <c r="I59" s="67"/>
      <c r="J59" s="64"/>
      <c r="K59" s="64"/>
      <c r="L59" s="64"/>
      <c r="M59" s="11"/>
      <c r="N59" s="37"/>
      <c r="O59" s="38"/>
    </row>
    <row r="60" spans="1:17" hidden="1">
      <c r="A60" s="3" t="s">
        <v>31</v>
      </c>
      <c r="B60" s="1" t="s">
        <v>66</v>
      </c>
      <c r="D60" s="64"/>
      <c r="E60" s="64"/>
      <c r="F60" s="6"/>
      <c r="G60" s="11"/>
      <c r="H60" s="64"/>
      <c r="I60" s="67"/>
      <c r="J60" s="64"/>
      <c r="K60" s="64"/>
      <c r="L60" s="64"/>
      <c r="M60" s="11"/>
      <c r="N60" s="37"/>
      <c r="O60" s="38"/>
    </row>
    <row r="61" spans="1:17" hidden="1">
      <c r="D61" s="64"/>
      <c r="E61" s="64"/>
      <c r="F61" s="6"/>
      <c r="G61" s="11"/>
      <c r="H61" s="64"/>
      <c r="I61" s="67"/>
      <c r="J61" s="64"/>
      <c r="K61" s="64"/>
      <c r="L61" s="64"/>
      <c r="M61" s="11"/>
      <c r="N61" s="37"/>
      <c r="O61" s="38"/>
    </row>
    <row r="62" spans="1:17" hidden="1">
      <c r="B62" s="59" t="e">
        <f>#REF!</f>
        <v>#REF!</v>
      </c>
      <c r="C62" s="13" t="s">
        <v>40</v>
      </c>
      <c r="F62" s="13"/>
      <c r="G62" s="84" t="s">
        <v>65</v>
      </c>
      <c r="H62" s="84"/>
      <c r="I62" s="84"/>
      <c r="J62" s="85" t="s">
        <v>3</v>
      </c>
      <c r="K62" s="85"/>
      <c r="L62" s="85"/>
      <c r="M62" s="85"/>
      <c r="P62" s="42" t="s">
        <v>4</v>
      </c>
      <c r="Q62" s="43" t="e">
        <f>B62*G62/100</f>
        <v>#REF!</v>
      </c>
    </row>
    <row r="63" spans="1:17" hidden="1">
      <c r="C63" s="10"/>
      <c r="D63" s="64"/>
      <c r="E63" s="64"/>
      <c r="F63" s="6"/>
      <c r="G63" s="11"/>
      <c r="H63" s="64"/>
      <c r="I63" s="67"/>
      <c r="J63" s="64"/>
      <c r="K63" s="64"/>
      <c r="L63" s="64"/>
      <c r="M63" s="11"/>
      <c r="N63" s="37"/>
      <c r="O63" s="38"/>
    </row>
    <row r="64" spans="1:17" hidden="1">
      <c r="A64" s="3" t="s">
        <v>32</v>
      </c>
      <c r="B64" s="10" t="s">
        <v>68</v>
      </c>
      <c r="D64" s="64"/>
      <c r="E64" s="64"/>
      <c r="F64" s="6"/>
      <c r="G64" s="11"/>
      <c r="H64" s="64"/>
      <c r="I64" s="67"/>
      <c r="J64" s="64"/>
      <c r="K64" s="64"/>
      <c r="L64" s="64"/>
      <c r="M64" s="11"/>
      <c r="N64" s="37"/>
      <c r="O64" s="38"/>
    </row>
    <row r="65" spans="1:17" hidden="1">
      <c r="C65" s="10"/>
      <c r="D65" s="64"/>
      <c r="E65" s="64"/>
      <c r="F65" s="6"/>
      <c r="G65" s="11"/>
      <c r="H65" s="64"/>
      <c r="I65" s="67"/>
      <c r="J65" s="64"/>
      <c r="K65" s="64"/>
      <c r="L65" s="64"/>
      <c r="M65" s="11"/>
      <c r="N65" s="37"/>
      <c r="O65" s="38"/>
    </row>
    <row r="66" spans="1:17" hidden="1">
      <c r="B66" s="59" t="e">
        <f>#REF!</f>
        <v>#REF!</v>
      </c>
      <c r="C66" s="13" t="s">
        <v>41</v>
      </c>
      <c r="F66" s="13"/>
      <c r="G66" s="84" t="s">
        <v>67</v>
      </c>
      <c r="H66" s="84"/>
      <c r="I66" s="84"/>
      <c r="J66" s="85" t="s">
        <v>27</v>
      </c>
      <c r="K66" s="85"/>
      <c r="L66" s="85"/>
      <c r="M66" s="85"/>
      <c r="P66" s="42" t="s">
        <v>4</v>
      </c>
      <c r="Q66" s="43" t="e">
        <f>B66*G66</f>
        <v>#REF!</v>
      </c>
    </row>
    <row r="67" spans="1:17" hidden="1">
      <c r="C67" s="2"/>
      <c r="D67" s="64"/>
      <c r="E67" s="64"/>
      <c r="F67" s="6"/>
      <c r="G67" s="11"/>
      <c r="H67" s="64"/>
      <c r="I67" s="67"/>
      <c r="J67" s="64"/>
      <c r="K67" s="64"/>
      <c r="L67" s="64"/>
      <c r="M67" s="11"/>
      <c r="N67" s="37"/>
      <c r="O67" s="38"/>
    </row>
    <row r="68" spans="1:17" hidden="1">
      <c r="A68" s="3" t="s">
        <v>33</v>
      </c>
      <c r="B68" s="10" t="s">
        <v>69</v>
      </c>
      <c r="D68" s="64"/>
      <c r="E68" s="64"/>
      <c r="F68" s="6"/>
      <c r="G68" s="11"/>
      <c r="H68" s="64"/>
      <c r="I68" s="67"/>
      <c r="J68" s="64"/>
      <c r="K68" s="64"/>
      <c r="L68" s="64"/>
      <c r="M68" s="11"/>
      <c r="N68" s="37"/>
      <c r="O68" s="38"/>
    </row>
    <row r="69" spans="1:17" hidden="1">
      <c r="C69" s="10"/>
      <c r="D69" s="64"/>
      <c r="E69" s="64"/>
      <c r="F69" s="6"/>
      <c r="G69" s="11"/>
      <c r="H69" s="64"/>
      <c r="I69" s="67"/>
      <c r="J69" s="64"/>
      <c r="K69" s="64"/>
      <c r="L69" s="64"/>
      <c r="M69" s="11"/>
      <c r="N69" s="37"/>
      <c r="O69" s="38"/>
    </row>
    <row r="70" spans="1:17" hidden="1">
      <c r="B70" s="59" t="e">
        <f>#REF!</f>
        <v>#REF!</v>
      </c>
      <c r="C70" s="13" t="s">
        <v>42</v>
      </c>
      <c r="F70" s="13"/>
      <c r="G70" s="84" t="s">
        <v>70</v>
      </c>
      <c r="H70" s="84"/>
      <c r="I70" s="84"/>
      <c r="J70" s="85" t="s">
        <v>28</v>
      </c>
      <c r="K70" s="85"/>
      <c r="L70" s="85"/>
      <c r="M70" s="85"/>
      <c r="P70" s="42" t="s">
        <v>4</v>
      </c>
      <c r="Q70" s="43" t="e">
        <f>B70*G70/1000</f>
        <v>#REF!</v>
      </c>
    </row>
    <row r="71" spans="1:17" hidden="1">
      <c r="C71" s="10"/>
      <c r="D71" s="64"/>
      <c r="E71" s="64"/>
      <c r="F71" s="6"/>
      <c r="G71" s="11"/>
      <c r="H71" s="64"/>
      <c r="I71" s="67"/>
      <c r="J71" s="64"/>
      <c r="K71" s="64"/>
      <c r="L71" s="64"/>
      <c r="M71" s="11"/>
      <c r="N71" s="37"/>
      <c r="O71" s="38"/>
    </row>
    <row r="72" spans="1:17" hidden="1">
      <c r="A72" s="3" t="s">
        <v>34</v>
      </c>
      <c r="B72" s="10" t="s">
        <v>25</v>
      </c>
      <c r="D72" s="64"/>
      <c r="E72" s="64"/>
      <c r="F72" s="6"/>
      <c r="G72" s="11"/>
      <c r="H72" s="64"/>
      <c r="I72" s="67"/>
      <c r="J72" s="64"/>
      <c r="K72" s="64"/>
      <c r="L72" s="64"/>
      <c r="M72" s="11"/>
      <c r="N72" s="37"/>
      <c r="O72" s="38"/>
    </row>
    <row r="73" spans="1:17" hidden="1">
      <c r="C73" s="10"/>
      <c r="D73" s="64"/>
      <c r="E73" s="64"/>
      <c r="F73" s="6"/>
      <c r="G73" s="11"/>
      <c r="H73" s="64"/>
      <c r="I73" s="67"/>
      <c r="J73" s="64"/>
      <c r="K73" s="64"/>
      <c r="L73" s="64"/>
      <c r="M73" s="11"/>
      <c r="N73" s="37"/>
      <c r="O73" s="38"/>
    </row>
    <row r="74" spans="1:17" hidden="1">
      <c r="B74" s="12" t="e">
        <f>#REF!</f>
        <v>#REF!</v>
      </c>
      <c r="C74" s="13" t="s">
        <v>43</v>
      </c>
      <c r="F74" s="13"/>
      <c r="G74" s="84" t="s">
        <v>26</v>
      </c>
      <c r="H74" s="84"/>
      <c r="I74" s="84"/>
      <c r="J74" s="85" t="s">
        <v>29</v>
      </c>
      <c r="K74" s="85"/>
      <c r="L74" s="85"/>
      <c r="M74" s="85"/>
      <c r="P74" s="39" t="s">
        <v>4</v>
      </c>
      <c r="Q74" s="40" t="e">
        <f>B74*G74</f>
        <v>#REF!</v>
      </c>
    </row>
    <row r="75" spans="1:17" ht="7.5" hidden="1" customHeight="1">
      <c r="C75" s="10"/>
      <c r="D75" s="64"/>
      <c r="E75" s="64"/>
      <c r="F75" s="6"/>
      <c r="G75" s="11"/>
      <c r="H75" s="64"/>
      <c r="I75" s="67"/>
      <c r="J75" s="64"/>
      <c r="K75" s="64"/>
      <c r="L75" s="64"/>
      <c r="M75" s="11"/>
      <c r="N75" s="37"/>
      <c r="O75" s="38"/>
    </row>
    <row r="76" spans="1:17" s="13" customFormat="1" ht="14.25" hidden="1">
      <c r="A76" s="3"/>
      <c r="B76" s="62"/>
      <c r="C76" s="22"/>
      <c r="G76" s="84"/>
      <c r="H76" s="84"/>
      <c r="I76" s="84"/>
      <c r="J76" s="85"/>
      <c r="K76" s="85"/>
      <c r="L76" s="85"/>
      <c r="M76" s="85"/>
      <c r="N76" s="62"/>
      <c r="O76" s="65" t="s">
        <v>37</v>
      </c>
      <c r="P76" s="39" t="s">
        <v>4</v>
      </c>
      <c r="Q76" s="40" t="e">
        <f>SUM(Q52:Q74)</f>
        <v>#REF!</v>
      </c>
    </row>
    <row r="77" spans="1:17" hidden="1"/>
    <row r="78" spans="1:17" hidden="1"/>
    <row r="79" spans="1:17" hidden="1"/>
    <row r="80" spans="1:17" hidden="1"/>
    <row r="81" spans="2:3" hidden="1"/>
    <row r="82" spans="2:3" hidden="1"/>
    <row r="83" spans="2:3" hidden="1"/>
    <row r="84" spans="2:3" hidden="1"/>
    <row r="85" spans="2:3" hidden="1"/>
    <row r="86" spans="2:3" hidden="1"/>
    <row r="87" spans="2:3" hidden="1"/>
    <row r="88" spans="2:3" hidden="1"/>
    <row r="89" spans="2:3" hidden="1"/>
    <row r="90" spans="2:3" hidden="1"/>
    <row r="91" spans="2:3" hidden="1"/>
    <row r="92" spans="2:3" hidden="1"/>
    <row r="93" spans="2:3" hidden="1"/>
    <row r="94" spans="2:3" hidden="1"/>
    <row r="95" spans="2:3" hidden="1"/>
    <row r="96" spans="2:3" ht="18.75" customHeight="1">
      <c r="B96" s="4" t="s">
        <v>82</v>
      </c>
      <c r="C96" s="5"/>
    </row>
    <row r="97" spans="1:17" s="17" customFormat="1" ht="15" customHeight="1">
      <c r="A97" s="15">
        <v>1</v>
      </c>
      <c r="B97" s="96" t="s">
        <v>49</v>
      </c>
      <c r="C97" s="96"/>
      <c r="D97" s="96"/>
      <c r="E97" s="96"/>
      <c r="F97" s="96"/>
      <c r="G97" s="96"/>
      <c r="H97" s="96"/>
      <c r="I97" s="96"/>
      <c r="J97" s="96"/>
      <c r="K97" s="96"/>
      <c r="L97" s="96"/>
      <c r="M97" s="96"/>
      <c r="N97" s="96"/>
      <c r="O97" s="96"/>
      <c r="P97" s="96"/>
      <c r="Q97" s="96"/>
    </row>
    <row r="99" spans="1:17" hidden="1">
      <c r="B99" s="89"/>
      <c r="C99" s="89"/>
      <c r="G99" s="64">
        <v>650</v>
      </c>
      <c r="H99" s="64" t="s">
        <v>13</v>
      </c>
      <c r="I99" s="66">
        <v>10</v>
      </c>
      <c r="J99" s="64" t="s">
        <v>13</v>
      </c>
      <c r="K99" s="66">
        <v>2</v>
      </c>
      <c r="L99" s="1" t="s">
        <v>0</v>
      </c>
      <c r="N99" s="97">
        <f>G99*I99*K99</f>
        <v>13000</v>
      </c>
      <c r="O99" s="97"/>
      <c r="P99" s="1" t="s">
        <v>1</v>
      </c>
      <c r="Q99" s="71"/>
    </row>
    <row r="100" spans="1:17" hidden="1">
      <c r="B100" s="71" t="s">
        <v>78</v>
      </c>
      <c r="C100" s="64"/>
      <c r="G100" s="64"/>
      <c r="H100" s="64"/>
      <c r="I100" s="66"/>
      <c r="J100" s="64"/>
      <c r="K100" s="66"/>
      <c r="L100" s="1" t="s">
        <v>79</v>
      </c>
      <c r="N100" s="97">
        <f>B10</f>
        <v>1210</v>
      </c>
      <c r="O100" s="97"/>
      <c r="P100" s="1"/>
      <c r="Q100" s="71"/>
    </row>
    <row r="101" spans="1:17" hidden="1">
      <c r="C101" s="64"/>
      <c r="D101" s="64"/>
      <c r="E101" s="64"/>
      <c r="F101" s="64"/>
      <c r="G101" s="64"/>
      <c r="H101" s="64"/>
      <c r="I101" s="67"/>
      <c r="J101" s="64"/>
      <c r="K101" s="64"/>
      <c r="L101" s="64" t="s">
        <v>0</v>
      </c>
      <c r="M101" s="67"/>
      <c r="N101" s="97">
        <f>N99-N100</f>
        <v>11790</v>
      </c>
      <c r="O101" s="81"/>
      <c r="P101" s="1"/>
      <c r="Q101" s="71"/>
    </row>
    <row r="102" spans="1:17" s="13" customFormat="1" ht="14.25">
      <c r="A102" s="3"/>
      <c r="B102" s="22">
        <v>35066</v>
      </c>
      <c r="C102" s="13" t="s">
        <v>40</v>
      </c>
      <c r="G102" s="84" t="s">
        <v>52</v>
      </c>
      <c r="H102" s="84"/>
      <c r="I102" s="84"/>
      <c r="J102" s="98" t="s">
        <v>5</v>
      </c>
      <c r="K102" s="98"/>
      <c r="L102" s="98"/>
      <c r="M102" s="98"/>
      <c r="P102" s="13" t="s">
        <v>4</v>
      </c>
      <c r="Q102" s="44">
        <f>B102*G102/1000</f>
        <v>74252.255000000005</v>
      </c>
    </row>
    <row r="103" spans="1:17">
      <c r="B103" s="1"/>
      <c r="N103" s="1"/>
      <c r="P103" s="1"/>
      <c r="Q103" s="71"/>
    </row>
    <row r="104" spans="1:17">
      <c r="B104" s="1"/>
      <c r="N104" s="1"/>
      <c r="P104" s="1"/>
      <c r="Q104" s="71"/>
    </row>
    <row r="105" spans="1:17">
      <c r="B105" s="1"/>
      <c r="N105" s="1"/>
      <c r="P105" s="1"/>
      <c r="Q105" s="71"/>
    </row>
    <row r="106" spans="1:17">
      <c r="B106" s="1"/>
      <c r="N106" s="1"/>
      <c r="P106" s="1"/>
      <c r="Q106" s="71"/>
    </row>
    <row r="107" spans="1:17" s="17" customFormat="1" ht="28.5" customHeight="1">
      <c r="A107" s="15">
        <v>2</v>
      </c>
      <c r="B107" s="95" t="s">
        <v>47</v>
      </c>
      <c r="C107" s="95"/>
      <c r="D107" s="95"/>
      <c r="E107" s="95"/>
      <c r="F107" s="95"/>
      <c r="G107" s="95"/>
      <c r="H107" s="95"/>
      <c r="I107" s="95"/>
      <c r="J107" s="95"/>
      <c r="K107" s="95"/>
      <c r="L107" s="95"/>
      <c r="M107" s="95"/>
      <c r="N107" s="95"/>
      <c r="O107" s="95"/>
      <c r="P107" s="95"/>
      <c r="Q107" s="95"/>
    </row>
    <row r="108" spans="1:17" s="17" customFormat="1">
      <c r="A108" s="15"/>
      <c r="B108" s="69"/>
      <c r="C108" s="69"/>
      <c r="D108" s="69"/>
      <c r="E108" s="69"/>
      <c r="F108" s="69"/>
      <c r="Q108" s="45"/>
    </row>
    <row r="109" spans="1:17" hidden="1">
      <c r="B109" s="89" t="s">
        <v>50</v>
      </c>
      <c r="C109" s="89"/>
      <c r="D109" s="89"/>
      <c r="E109" s="64"/>
      <c r="F109" s="6" t="s">
        <v>0</v>
      </c>
      <c r="G109" s="92">
        <v>10000</v>
      </c>
      <c r="H109" s="92"/>
      <c r="I109" s="64" t="s">
        <v>1</v>
      </c>
      <c r="J109" s="64"/>
      <c r="K109" s="64"/>
      <c r="L109" s="64"/>
      <c r="M109" s="67"/>
      <c r="N109" s="1"/>
      <c r="O109" s="66"/>
      <c r="P109" s="1"/>
      <c r="Q109" s="71"/>
    </row>
    <row r="110" spans="1:17" s="13" customFormat="1" ht="14.25">
      <c r="A110" s="3"/>
      <c r="C110" s="22"/>
      <c r="D110" s="22"/>
      <c r="E110" s="22"/>
      <c r="G110" s="84"/>
      <c r="H110" s="84"/>
      <c r="I110" s="84"/>
      <c r="O110" s="22"/>
      <c r="Q110" s="4"/>
    </row>
    <row r="111" spans="1:17" s="13" customFormat="1" ht="14.25">
      <c r="A111" s="3"/>
      <c r="B111" s="24">
        <f>N99</f>
        <v>13000</v>
      </c>
      <c r="C111" s="13" t="s">
        <v>54</v>
      </c>
      <c r="G111" s="84" t="s">
        <v>51</v>
      </c>
      <c r="H111" s="84"/>
      <c r="I111" s="84"/>
      <c r="J111" s="85" t="s">
        <v>5</v>
      </c>
      <c r="K111" s="85"/>
      <c r="L111" s="85"/>
      <c r="M111" s="85"/>
      <c r="P111" s="13" t="s">
        <v>4</v>
      </c>
      <c r="Q111" s="44">
        <f>B111*G111/1000</f>
        <v>4602</v>
      </c>
    </row>
    <row r="112" spans="1:17" s="13" customFormat="1" ht="14.25">
      <c r="A112" s="3"/>
      <c r="C112" s="24"/>
      <c r="D112" s="24"/>
      <c r="E112" s="24"/>
      <c r="G112" s="61"/>
      <c r="H112" s="61"/>
      <c r="I112" s="61"/>
      <c r="J112" s="62"/>
      <c r="K112" s="62"/>
      <c r="L112" s="62"/>
      <c r="M112" s="62"/>
      <c r="O112" s="59"/>
      <c r="Q112" s="4"/>
    </row>
    <row r="113" spans="1:17" s="17" customFormat="1" ht="36.75" customHeight="1">
      <c r="A113" s="15">
        <v>3</v>
      </c>
      <c r="B113" s="93" t="s">
        <v>61</v>
      </c>
      <c r="C113" s="93"/>
      <c r="D113" s="93"/>
      <c r="E113" s="93"/>
      <c r="F113" s="93"/>
      <c r="G113" s="93"/>
      <c r="H113" s="93"/>
      <c r="I113" s="93"/>
      <c r="J113" s="93"/>
      <c r="K113" s="93"/>
      <c r="L113" s="93"/>
      <c r="M113" s="93"/>
      <c r="N113" s="93"/>
      <c r="O113" s="93"/>
      <c r="P113" s="93"/>
      <c r="Q113" s="93"/>
    </row>
    <row r="114" spans="1:17" s="17" customFormat="1" hidden="1">
      <c r="A114" s="15"/>
      <c r="B114" s="63"/>
      <c r="C114" s="63"/>
      <c r="D114" s="63"/>
      <c r="E114" s="63"/>
      <c r="F114" s="63"/>
      <c r="Q114" s="45"/>
    </row>
    <row r="115" spans="1:17" hidden="1">
      <c r="B115" s="89"/>
      <c r="C115" s="89"/>
      <c r="E115" s="64">
        <f>G99</f>
        <v>650</v>
      </c>
      <c r="F115" s="64" t="s">
        <v>13</v>
      </c>
      <c r="G115" s="67">
        <v>10</v>
      </c>
      <c r="H115" s="64"/>
      <c r="I115" s="67"/>
      <c r="J115" s="1" t="s">
        <v>0</v>
      </c>
      <c r="K115" s="94">
        <f>E115*G115</f>
        <v>6500</v>
      </c>
      <c r="L115" s="94"/>
      <c r="M115" s="94"/>
      <c r="N115" s="1" t="s">
        <v>8</v>
      </c>
      <c r="O115" s="66"/>
      <c r="P115" s="1"/>
      <c r="Q115" s="71"/>
    </row>
    <row r="116" spans="1:17">
      <c r="C116" s="64"/>
      <c r="D116" s="6"/>
      <c r="E116" s="6"/>
      <c r="F116" s="64"/>
      <c r="G116" s="66"/>
      <c r="H116" s="64"/>
      <c r="I116" s="67"/>
      <c r="J116" s="64"/>
      <c r="K116" s="64"/>
      <c r="L116" s="64"/>
      <c r="M116" s="67"/>
      <c r="N116" s="46"/>
      <c r="O116" s="66"/>
      <c r="P116" s="1"/>
      <c r="Q116" s="71"/>
    </row>
    <row r="117" spans="1:17" s="13" customFormat="1" ht="14.25">
      <c r="A117" s="3"/>
      <c r="B117" s="22">
        <f>K115</f>
        <v>6500</v>
      </c>
      <c r="C117" s="13" t="s">
        <v>55</v>
      </c>
      <c r="G117" s="84" t="s">
        <v>53</v>
      </c>
      <c r="H117" s="84"/>
      <c r="I117" s="84"/>
      <c r="J117" s="85" t="s">
        <v>9</v>
      </c>
      <c r="K117" s="85"/>
      <c r="L117" s="85"/>
      <c r="M117" s="85"/>
      <c r="P117" s="13" t="s">
        <v>4</v>
      </c>
      <c r="Q117" s="44">
        <f>B117*G117/100</f>
        <v>248532.05</v>
      </c>
    </row>
    <row r="118" spans="1:17" s="13" customFormat="1" ht="14.25">
      <c r="A118" s="3"/>
      <c r="C118" s="22"/>
      <c r="D118" s="22"/>
      <c r="E118" s="22"/>
      <c r="G118" s="61"/>
      <c r="H118" s="61"/>
      <c r="I118" s="61"/>
      <c r="J118" s="62"/>
      <c r="K118" s="62"/>
      <c r="L118" s="62"/>
      <c r="M118" s="62"/>
      <c r="O118" s="59"/>
      <c r="Q118" s="4"/>
    </row>
    <row r="119" spans="1:17" s="13" customFormat="1" ht="21" customHeight="1">
      <c r="A119" s="68">
        <v>4</v>
      </c>
      <c r="B119" s="93" t="s">
        <v>48</v>
      </c>
      <c r="C119" s="93"/>
      <c r="D119" s="93"/>
      <c r="E119" s="93"/>
      <c r="F119" s="93"/>
      <c r="G119" s="93"/>
      <c r="H119" s="93"/>
      <c r="I119" s="93"/>
      <c r="J119" s="93"/>
      <c r="K119" s="93"/>
      <c r="L119" s="93"/>
      <c r="M119" s="93"/>
      <c r="N119" s="93"/>
      <c r="O119" s="93"/>
      <c r="P119" s="93"/>
      <c r="Q119" s="4"/>
    </row>
    <row r="120" spans="1:17">
      <c r="B120" s="89" t="s">
        <v>50</v>
      </c>
      <c r="C120" s="89"/>
      <c r="D120" s="89"/>
      <c r="E120" s="64"/>
      <c r="F120" s="10" t="s">
        <v>0</v>
      </c>
      <c r="G120" s="92">
        <f>B102</f>
        <v>35066</v>
      </c>
      <c r="H120" s="92"/>
      <c r="I120" s="64" t="s">
        <v>1</v>
      </c>
      <c r="J120" s="64"/>
      <c r="K120" s="64"/>
      <c r="L120" s="64"/>
      <c r="M120" s="67"/>
      <c r="N120" s="1"/>
      <c r="O120" s="66"/>
      <c r="P120" s="1"/>
      <c r="Q120" s="71"/>
    </row>
    <row r="121" spans="1:17" s="13" customFormat="1" ht="14.25">
      <c r="A121" s="3"/>
      <c r="C121" s="22"/>
      <c r="D121" s="22"/>
      <c r="E121" s="22"/>
      <c r="G121" s="84"/>
      <c r="H121" s="84"/>
      <c r="I121" s="84"/>
      <c r="O121" s="22"/>
      <c r="Q121" s="4"/>
    </row>
    <row r="122" spans="1:17" s="13" customFormat="1" ht="14.25">
      <c r="A122" s="3"/>
      <c r="B122" s="24">
        <f>B102</f>
        <v>35066</v>
      </c>
      <c r="C122" s="13" t="s">
        <v>54</v>
      </c>
      <c r="G122" s="84" t="s">
        <v>80</v>
      </c>
      <c r="H122" s="84"/>
      <c r="I122" s="84"/>
      <c r="J122" s="85" t="s">
        <v>3</v>
      </c>
      <c r="K122" s="85"/>
      <c r="L122" s="85"/>
      <c r="M122" s="85"/>
      <c r="P122" s="47" t="s">
        <v>4</v>
      </c>
      <c r="Q122" s="48">
        <f>B122*G122/100</f>
        <v>142718.62</v>
      </c>
    </row>
    <row r="123" spans="1:17" s="13" customFormat="1" ht="14.25">
      <c r="A123" s="3"/>
      <c r="C123" s="24"/>
      <c r="D123" s="24"/>
      <c r="E123" s="24"/>
      <c r="G123" s="61"/>
      <c r="H123" s="61"/>
      <c r="I123" s="61"/>
      <c r="J123" s="62"/>
      <c r="K123" s="62"/>
      <c r="L123" s="62"/>
      <c r="M123" s="62"/>
      <c r="O123" s="59"/>
      <c r="P123" s="47" t="s">
        <v>4</v>
      </c>
      <c r="Q123" s="44">
        <f>SUM(Q102:Q122)</f>
        <v>470104.92499999999</v>
      </c>
    </row>
    <row r="124" spans="1:17" s="17" customFormat="1" ht="59.25" hidden="1" customHeight="1">
      <c r="A124" s="15">
        <v>5</v>
      </c>
      <c r="B124" s="93" t="s">
        <v>24</v>
      </c>
      <c r="C124" s="93"/>
      <c r="D124" s="93"/>
      <c r="E124" s="93"/>
      <c r="F124" s="93"/>
      <c r="G124" s="93"/>
      <c r="H124" s="93"/>
      <c r="I124" s="93"/>
      <c r="J124" s="93"/>
      <c r="K124" s="93"/>
      <c r="L124" s="93"/>
      <c r="M124" s="93"/>
      <c r="N124" s="93"/>
      <c r="O124" s="93"/>
      <c r="P124" s="93"/>
      <c r="Q124" s="93"/>
    </row>
    <row r="125" spans="1:17" s="17" customFormat="1" ht="14.25" hidden="1" customHeight="1">
      <c r="A125" s="15"/>
      <c r="B125" s="63"/>
      <c r="C125" s="63"/>
      <c r="D125" s="63"/>
      <c r="E125" s="63"/>
      <c r="F125" s="63"/>
      <c r="G125" s="63"/>
      <c r="H125" s="63"/>
      <c r="I125" s="63"/>
      <c r="J125" s="63"/>
      <c r="K125" s="63"/>
      <c r="L125" s="63"/>
      <c r="M125" s="63"/>
      <c r="N125" s="63"/>
      <c r="O125" s="63"/>
      <c r="Q125" s="45"/>
    </row>
    <row r="126" spans="1:17" hidden="1">
      <c r="A126" s="3" t="s">
        <v>62</v>
      </c>
      <c r="B126" s="10" t="s">
        <v>69</v>
      </c>
      <c r="D126" s="64"/>
      <c r="E126" s="64"/>
      <c r="F126" s="6"/>
      <c r="G126" s="11"/>
      <c r="H126" s="64"/>
      <c r="I126" s="67"/>
      <c r="J126" s="64"/>
      <c r="K126" s="64"/>
      <c r="L126" s="64"/>
      <c r="M126" s="11"/>
      <c r="N126" s="29"/>
      <c r="O126" s="38"/>
      <c r="P126" s="1"/>
      <c r="Q126" s="71"/>
    </row>
    <row r="127" spans="1:17" hidden="1">
      <c r="C127" s="10"/>
      <c r="D127" s="64"/>
      <c r="E127" s="64"/>
      <c r="F127" s="6"/>
      <c r="G127" s="11"/>
      <c r="H127" s="64"/>
      <c r="I127" s="67"/>
      <c r="J127" s="64"/>
      <c r="K127" s="64"/>
      <c r="L127" s="64"/>
      <c r="M127" s="11"/>
      <c r="N127" s="29"/>
      <c r="O127" s="38"/>
      <c r="P127" s="1"/>
      <c r="Q127" s="71"/>
    </row>
    <row r="128" spans="1:17" hidden="1">
      <c r="B128" s="22" t="e">
        <f>#REF!</f>
        <v>#REF!</v>
      </c>
      <c r="C128" s="13" t="s">
        <v>42</v>
      </c>
      <c r="F128" s="13"/>
      <c r="G128" s="84" t="s">
        <v>70</v>
      </c>
      <c r="H128" s="84"/>
      <c r="I128" s="84"/>
      <c r="J128" s="85" t="s">
        <v>28</v>
      </c>
      <c r="K128" s="85"/>
      <c r="L128" s="85"/>
      <c r="M128" s="85"/>
      <c r="N128" s="1"/>
      <c r="P128" s="47" t="s">
        <v>4</v>
      </c>
      <c r="Q128" s="48" t="e">
        <f>B128*G128/1000</f>
        <v>#REF!</v>
      </c>
    </row>
    <row r="129" spans="1:17" hidden="1">
      <c r="C129" s="10"/>
      <c r="D129" s="64"/>
      <c r="E129" s="64"/>
      <c r="F129" s="6"/>
      <c r="G129" s="11"/>
      <c r="H129" s="64"/>
      <c r="I129" s="67"/>
      <c r="J129" s="64"/>
      <c r="K129" s="64"/>
      <c r="L129" s="64"/>
      <c r="M129" s="11"/>
      <c r="N129" s="29"/>
      <c r="O129" s="38"/>
      <c r="P129" s="1"/>
      <c r="Q129" s="71"/>
    </row>
    <row r="130" spans="1:17" s="13" customFormat="1" ht="14.25" hidden="1">
      <c r="A130" s="3"/>
      <c r="C130" s="22"/>
      <c r="G130" s="84"/>
      <c r="H130" s="84"/>
      <c r="I130" s="84"/>
      <c r="N130" s="86" t="s">
        <v>37</v>
      </c>
      <c r="O130" s="86"/>
      <c r="P130" s="49" t="s">
        <v>4</v>
      </c>
      <c r="Q130" s="50" t="e">
        <f>SUM(Q123:Q128)</f>
        <v>#REF!</v>
      </c>
    </row>
    <row r="132" spans="1:17">
      <c r="D132" s="89" t="s">
        <v>83</v>
      </c>
      <c r="E132" s="89"/>
      <c r="F132" s="89"/>
      <c r="G132" s="89"/>
    </row>
    <row r="134" spans="1:17">
      <c r="B134" s="64" t="s">
        <v>84</v>
      </c>
      <c r="C134" s="81" t="s">
        <v>85</v>
      </c>
      <c r="D134" s="81"/>
      <c r="E134" s="81"/>
      <c r="F134" s="81"/>
      <c r="G134" s="81"/>
      <c r="I134" s="1" t="s">
        <v>4</v>
      </c>
      <c r="K134" s="80">
        <f>Q52</f>
        <v>293269.22986428573</v>
      </c>
      <c r="L134" s="81"/>
      <c r="M134" s="81"/>
      <c r="N134" s="81"/>
    </row>
    <row r="135" spans="1:17">
      <c r="B135" s="64" t="s">
        <v>86</v>
      </c>
      <c r="C135" s="1" t="s">
        <v>76</v>
      </c>
      <c r="I135" s="28" t="s">
        <v>4</v>
      </c>
      <c r="J135" s="28"/>
      <c r="K135" s="90">
        <f>Q123</f>
        <v>470104.92499999999</v>
      </c>
      <c r="L135" s="91"/>
      <c r="M135" s="91"/>
      <c r="N135" s="91"/>
    </row>
    <row r="136" spans="1:17">
      <c r="I136" s="1" t="s">
        <v>4</v>
      </c>
      <c r="K136" s="80">
        <f>SUM(K134:K135)</f>
        <v>763374.15486428572</v>
      </c>
      <c r="L136" s="81"/>
      <c r="M136" s="81"/>
      <c r="N136" s="11"/>
    </row>
    <row r="138" spans="1:17" customFormat="1" ht="28.5" customHeight="1">
      <c r="A138" s="74">
        <v>1</v>
      </c>
      <c r="B138" s="82" t="s">
        <v>87</v>
      </c>
      <c r="C138" s="82"/>
      <c r="D138" s="82"/>
      <c r="E138" s="82"/>
      <c r="F138" s="82"/>
      <c r="G138" s="82"/>
      <c r="H138" s="82"/>
      <c r="I138" s="82"/>
      <c r="J138" s="82"/>
      <c r="K138" s="82"/>
      <c r="L138" s="82"/>
      <c r="M138" s="82"/>
      <c r="N138" s="82"/>
      <c r="O138" s="82"/>
      <c r="P138" s="82"/>
      <c r="Q138" s="82"/>
    </row>
    <row r="139" spans="1:17" customFormat="1">
      <c r="A139" s="74"/>
      <c r="B139" s="75"/>
      <c r="K139" s="75"/>
      <c r="M139" s="73"/>
      <c r="N139" s="76"/>
    </row>
    <row r="140" spans="1:17" customFormat="1">
      <c r="A140" s="74">
        <v>2</v>
      </c>
      <c r="B140" s="77" t="s">
        <v>88</v>
      </c>
      <c r="K140" s="75"/>
      <c r="M140" s="73"/>
      <c r="N140" s="76"/>
    </row>
    <row r="141" spans="1:17" customFormat="1">
      <c r="A141" s="74"/>
      <c r="B141" s="75"/>
      <c r="K141" s="75"/>
      <c r="M141" s="73"/>
      <c r="N141" s="76"/>
    </row>
    <row r="142" spans="1:17" customFormat="1">
      <c r="A142" s="74">
        <v>3</v>
      </c>
      <c r="B142" s="78" t="s">
        <v>89</v>
      </c>
      <c r="K142" s="75"/>
      <c r="M142" s="73"/>
      <c r="N142" s="76"/>
    </row>
    <row r="143" spans="1:17" customFormat="1">
      <c r="A143" s="74"/>
      <c r="B143" s="75"/>
      <c r="K143" s="75"/>
      <c r="M143" s="73"/>
      <c r="N143" s="76"/>
    </row>
    <row r="144" spans="1:17" customFormat="1">
      <c r="A144" s="74">
        <v>4</v>
      </c>
      <c r="B144" s="78" t="s">
        <v>90</v>
      </c>
      <c r="K144" s="75"/>
      <c r="M144" s="73"/>
      <c r="N144" s="76"/>
    </row>
    <row r="145" spans="1:17" customFormat="1" ht="10.5" customHeight="1">
      <c r="A145" s="74"/>
      <c r="B145" s="75"/>
      <c r="K145" s="75"/>
      <c r="M145" s="73"/>
      <c r="N145" s="76"/>
    </row>
    <row r="146" spans="1:17" customFormat="1" ht="34.5" customHeight="1">
      <c r="A146" s="74">
        <v>5</v>
      </c>
      <c r="B146" s="82" t="s">
        <v>91</v>
      </c>
      <c r="C146" s="82"/>
      <c r="D146" s="82"/>
      <c r="E146" s="82"/>
      <c r="F146" s="82"/>
      <c r="G146" s="82"/>
      <c r="H146" s="82"/>
      <c r="I146" s="82"/>
      <c r="J146" s="82"/>
      <c r="K146" s="82"/>
      <c r="L146" s="82"/>
      <c r="M146" s="82"/>
      <c r="N146" s="82"/>
      <c r="O146" s="82"/>
      <c r="P146" s="82"/>
      <c r="Q146" s="82"/>
    </row>
    <row r="147" spans="1:17" customFormat="1">
      <c r="A147" s="79"/>
      <c r="B147" s="75"/>
      <c r="K147" s="75"/>
      <c r="M147" s="73"/>
      <c r="N147" s="76"/>
    </row>
    <row r="148" spans="1:17" customFormat="1">
      <c r="A148" s="79"/>
      <c r="B148" s="75"/>
      <c r="K148" s="75"/>
      <c r="M148" s="73"/>
      <c r="N148" s="76"/>
    </row>
    <row r="149" spans="1:17" customFormat="1">
      <c r="A149" s="79"/>
      <c r="B149" s="75"/>
      <c r="K149" s="75"/>
      <c r="M149" s="73"/>
      <c r="N149" s="76"/>
    </row>
    <row r="150" spans="1:17" customFormat="1">
      <c r="A150" s="79"/>
      <c r="B150" s="75" t="s">
        <v>92</v>
      </c>
      <c r="K150" s="75"/>
      <c r="M150" s="73"/>
      <c r="N150" s="76"/>
    </row>
    <row r="151" spans="1:17" customFormat="1">
      <c r="A151" s="79"/>
      <c r="B151" s="75"/>
      <c r="K151" s="75"/>
      <c r="M151" s="73"/>
      <c r="N151" s="76"/>
    </row>
    <row r="152" spans="1:17" customFormat="1">
      <c r="A152" s="79"/>
      <c r="B152" s="75"/>
      <c r="K152" s="75"/>
      <c r="M152" s="73"/>
      <c r="N152" s="76"/>
    </row>
    <row r="181" spans="1:17" ht="51.75" customHeight="1">
      <c r="A181" s="87" t="str">
        <f>D3</f>
        <v xml:space="preserve"> CONSTRUCTION OF SURFACE DRAIN I/C BRICK PAVEMENT FOR RURAL DRAINAGE SCHEME SACHA DINO SAND TALUKA TANDO ADAM DISTRICT SANGHAR</v>
      </c>
      <c r="B181" s="87"/>
      <c r="C181" s="87"/>
      <c r="D181" s="87"/>
      <c r="E181" s="87"/>
      <c r="F181" s="87"/>
      <c r="G181" s="87"/>
      <c r="H181" s="87"/>
      <c r="I181" s="87"/>
      <c r="J181" s="87"/>
      <c r="K181" s="87"/>
      <c r="L181" s="87"/>
      <c r="M181" s="87"/>
      <c r="N181" s="87"/>
      <c r="O181" s="87"/>
      <c r="P181" s="87"/>
      <c r="Q181" s="87"/>
    </row>
    <row r="184" spans="1:17" ht="19.5">
      <c r="G184" s="88" t="s">
        <v>56</v>
      </c>
      <c r="H184" s="88"/>
      <c r="I184" s="88"/>
      <c r="J184" s="88"/>
      <c r="K184" s="88"/>
      <c r="L184" s="88"/>
      <c r="M184" s="88"/>
      <c r="N184" s="88"/>
    </row>
    <row r="187" spans="1:17" s="6" customFormat="1">
      <c r="A187" s="3"/>
      <c r="B187" s="64" t="s">
        <v>57</v>
      </c>
      <c r="C187" s="1"/>
      <c r="D187" s="1" t="s">
        <v>58</v>
      </c>
      <c r="E187" s="1"/>
      <c r="F187" s="1"/>
      <c r="G187" s="1"/>
      <c r="H187" s="1"/>
      <c r="I187" s="1"/>
      <c r="J187" s="1"/>
      <c r="K187" s="1"/>
      <c r="L187" s="1"/>
      <c r="M187" s="1"/>
      <c r="N187" s="64" t="s">
        <v>4</v>
      </c>
      <c r="O187" s="51" t="e">
        <f>Q76</f>
        <v>#REF!</v>
      </c>
      <c r="Q187" s="7"/>
    </row>
    <row r="189" spans="1:17" s="6" customFormat="1">
      <c r="A189" s="3"/>
      <c r="B189" s="64" t="s">
        <v>59</v>
      </c>
      <c r="C189" s="1"/>
      <c r="D189" s="1" t="s">
        <v>60</v>
      </c>
      <c r="E189" s="1"/>
      <c r="F189" s="1"/>
      <c r="G189" s="1"/>
      <c r="H189" s="1"/>
      <c r="I189" s="1"/>
      <c r="J189" s="1"/>
      <c r="K189" s="1"/>
      <c r="L189" s="1"/>
      <c r="M189" s="1"/>
      <c r="N189" s="52" t="s">
        <v>4</v>
      </c>
      <c r="O189" s="53" t="e">
        <f>Q130</f>
        <v>#REF!</v>
      </c>
      <c r="Q189" s="7"/>
    </row>
    <row r="191" spans="1:17" s="6" customFormat="1">
      <c r="A191" s="3"/>
      <c r="B191" s="64"/>
      <c r="C191" s="1"/>
      <c r="D191" s="1"/>
      <c r="E191" s="1"/>
      <c r="F191" s="1"/>
      <c r="G191" s="1"/>
      <c r="H191" s="1"/>
      <c r="I191" s="1"/>
      <c r="J191" s="1"/>
      <c r="K191" s="1"/>
      <c r="L191" s="1"/>
      <c r="M191" s="13" t="s">
        <v>37</v>
      </c>
      <c r="N191" s="62" t="s">
        <v>4</v>
      </c>
      <c r="O191" s="54" t="e">
        <f>SUM(O187:O190)</f>
        <v>#REF!</v>
      </c>
      <c r="Q191" s="7"/>
    </row>
    <row r="192" spans="1:17" s="6" customFormat="1">
      <c r="A192" s="3"/>
      <c r="B192" s="64"/>
      <c r="C192" s="1"/>
      <c r="D192" s="1"/>
      <c r="E192" s="1"/>
      <c r="F192" s="1"/>
      <c r="G192" s="1"/>
      <c r="H192" s="1"/>
      <c r="I192" s="1"/>
      <c r="J192" s="1"/>
      <c r="K192" s="1"/>
      <c r="L192" s="1"/>
      <c r="M192" s="13" t="s">
        <v>71</v>
      </c>
      <c r="N192" s="62" t="s">
        <v>4</v>
      </c>
      <c r="O192" s="13">
        <v>937000</v>
      </c>
      <c r="Q192" s="7"/>
    </row>
  </sheetData>
  <mergeCells count="89">
    <mergeCell ref="F1:I1"/>
    <mergeCell ref="B5:Q5"/>
    <mergeCell ref="K7:M7"/>
    <mergeCell ref="K8:M8"/>
    <mergeCell ref="G10:I10"/>
    <mergeCell ref="J10:M10"/>
    <mergeCell ref="B12:Q12"/>
    <mergeCell ref="J15:M15"/>
    <mergeCell ref="G16:I16"/>
    <mergeCell ref="J16:M16"/>
    <mergeCell ref="G17:I17"/>
    <mergeCell ref="J17:M17"/>
    <mergeCell ref="B19:P19"/>
    <mergeCell ref="B21:C21"/>
    <mergeCell ref="K22:M22"/>
    <mergeCell ref="K23:M23"/>
    <mergeCell ref="G25:I25"/>
    <mergeCell ref="J25:M25"/>
    <mergeCell ref="B43:C43"/>
    <mergeCell ref="B27:Q27"/>
    <mergeCell ref="K29:L29"/>
    <mergeCell ref="G31:I31"/>
    <mergeCell ref="J31:M31"/>
    <mergeCell ref="B34:P34"/>
    <mergeCell ref="B36:C36"/>
    <mergeCell ref="G39:I39"/>
    <mergeCell ref="J39:M39"/>
    <mergeCell ref="B40:Q40"/>
    <mergeCell ref="B41:C41"/>
    <mergeCell ref="B42:C42"/>
    <mergeCell ref="G66:I66"/>
    <mergeCell ref="J66:M66"/>
    <mergeCell ref="G46:I46"/>
    <mergeCell ref="J46:M46"/>
    <mergeCell ref="B48:Q48"/>
    <mergeCell ref="B49:C49"/>
    <mergeCell ref="G51:I51"/>
    <mergeCell ref="J51:M51"/>
    <mergeCell ref="B54:Q54"/>
    <mergeCell ref="G58:I58"/>
    <mergeCell ref="J58:M58"/>
    <mergeCell ref="G62:I62"/>
    <mergeCell ref="J62:M62"/>
    <mergeCell ref="G102:I102"/>
    <mergeCell ref="J102:M102"/>
    <mergeCell ref="G70:I70"/>
    <mergeCell ref="J70:M70"/>
    <mergeCell ref="G74:I74"/>
    <mergeCell ref="J74:M74"/>
    <mergeCell ref="G76:I76"/>
    <mergeCell ref="J76:M76"/>
    <mergeCell ref="B97:Q97"/>
    <mergeCell ref="B99:C99"/>
    <mergeCell ref="N99:O99"/>
    <mergeCell ref="N100:O100"/>
    <mergeCell ref="N101:O101"/>
    <mergeCell ref="B107:Q107"/>
    <mergeCell ref="B109:D109"/>
    <mergeCell ref="G109:H109"/>
    <mergeCell ref="G110:I110"/>
    <mergeCell ref="G111:I111"/>
    <mergeCell ref="J111:M111"/>
    <mergeCell ref="B115:C115"/>
    <mergeCell ref="K115:M115"/>
    <mergeCell ref="G117:I117"/>
    <mergeCell ref="J117:M117"/>
    <mergeCell ref="B119:P119"/>
    <mergeCell ref="A181:Q181"/>
    <mergeCell ref="G184:N184"/>
    <mergeCell ref="D132:G132"/>
    <mergeCell ref="C134:G134"/>
    <mergeCell ref="K134:N134"/>
    <mergeCell ref="K135:N135"/>
    <mergeCell ref="K136:M136"/>
    <mergeCell ref="B138:Q138"/>
    <mergeCell ref="B146:Q146"/>
    <mergeCell ref="D3:Q3"/>
    <mergeCell ref="A3:C3"/>
    <mergeCell ref="G128:I128"/>
    <mergeCell ref="J128:M128"/>
    <mergeCell ref="G130:I130"/>
    <mergeCell ref="N130:O130"/>
    <mergeCell ref="B120:D120"/>
    <mergeCell ref="G120:H120"/>
    <mergeCell ref="G121:I121"/>
    <mergeCell ref="G122:I122"/>
    <mergeCell ref="J122:M122"/>
    <mergeCell ref="B124:Q124"/>
    <mergeCell ref="B113:Q113"/>
  </mergeCells>
  <pageMargins left="0.65" right="0.35" top="0.5" bottom="0.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SCHEDULE B</vt:lpstr>
    </vt:vector>
  </TitlesOfParts>
  <Company>IMKK's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KNOWLEDGE Institute</dc:creator>
  <cp:lastModifiedBy>MMC</cp:lastModifiedBy>
  <cp:lastPrinted>2017-11-16T12:02:51Z</cp:lastPrinted>
  <dcterms:created xsi:type="dcterms:W3CDTF">2016-07-29T14:13:50Z</dcterms:created>
  <dcterms:modified xsi:type="dcterms:W3CDTF">2017-11-16T12:02:56Z</dcterms:modified>
</cp:coreProperties>
</file>