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3" sheetId="3" r:id="rId1"/>
    <sheet name="Sheet1" sheetId="1" r:id="rId2"/>
    <sheet name="Sheet2" sheetId="2" r:id="rId3"/>
    <sheet name="Sheet4" sheetId="4" r:id="rId4"/>
    <sheet name="Sheet5" sheetId="5" r:id="rId5"/>
  </sheets>
  <externalReferences>
    <externalReference r:id="rId6"/>
  </externalReferences>
  <calcPr calcId="124519"/>
</workbook>
</file>

<file path=xl/calcChain.xml><?xml version="1.0" encoding="utf-8"?>
<calcChain xmlns="http://schemas.openxmlformats.org/spreadsheetml/2006/main">
  <c r="F58" i="3"/>
  <c r="F57"/>
  <c r="F55"/>
  <c r="F53"/>
  <c r="F51"/>
  <c r="F49"/>
  <c r="F41"/>
  <c r="F39"/>
  <c r="F37"/>
  <c r="F35"/>
  <c r="F33"/>
  <c r="F31"/>
  <c r="F29"/>
  <c r="F13" i="5"/>
  <c r="K16" i="4"/>
  <c r="K19" s="1"/>
  <c r="C14"/>
  <c r="E14" s="1"/>
  <c r="G12"/>
  <c r="E12"/>
  <c r="E11"/>
  <c r="O10"/>
  <c r="O16" s="1"/>
  <c r="O19" s="1"/>
  <c r="I9"/>
  <c r="M8"/>
  <c r="M16" s="1"/>
  <c r="M19" s="1"/>
  <c r="F59" i="3" l="1"/>
  <c r="G9" i="4"/>
  <c r="G8"/>
  <c r="E8"/>
  <c r="E16" s="1"/>
  <c r="E19" s="1"/>
  <c r="E9"/>
  <c r="I14"/>
  <c r="G11"/>
  <c r="G14"/>
  <c r="I16" l="1"/>
  <c r="I19" s="1"/>
  <c r="G16"/>
  <c r="G19" s="1"/>
  <c r="M23" s="1"/>
  <c r="H48" i="1" l="1"/>
  <c r="H60" s="1"/>
  <c r="H64" s="1"/>
  <c r="F23" i="3"/>
  <c r="F22"/>
  <c r="F21"/>
  <c r="F20"/>
  <c r="F19"/>
  <c r="F18"/>
  <c r="F16"/>
  <c r="F15"/>
  <c r="F14"/>
  <c r="F13"/>
  <c r="F12"/>
  <c r="F11"/>
  <c r="F10"/>
  <c r="F9"/>
  <c r="F8"/>
  <c r="F7"/>
  <c r="F6"/>
  <c r="F5"/>
  <c r="F24" s="1"/>
  <c r="F8" i="5" s="1"/>
  <c r="F28" i="2" l="1"/>
  <c r="F14"/>
  <c r="F27"/>
  <c r="F26"/>
  <c r="F24"/>
  <c r="F22"/>
  <c r="F20"/>
  <c r="F18"/>
  <c r="F16"/>
  <c r="F12"/>
  <c r="F10"/>
  <c r="F8"/>
  <c r="F6"/>
  <c r="F4"/>
  <c r="H46" i="1"/>
  <c r="H40"/>
  <c r="H17"/>
  <c r="H14"/>
  <c r="H12"/>
  <c r="H11"/>
  <c r="H7"/>
  <c r="H9"/>
  <c r="H8"/>
  <c r="H6"/>
</calcChain>
</file>

<file path=xl/sharedStrings.xml><?xml version="1.0" encoding="utf-8"?>
<sst xmlns="http://schemas.openxmlformats.org/spreadsheetml/2006/main" count="342" uniqueCount="154">
  <si>
    <t>Measurment Sheet</t>
  </si>
  <si>
    <t>S#</t>
  </si>
  <si>
    <t>Item of Work</t>
  </si>
  <si>
    <t>NO:</t>
  </si>
  <si>
    <t>Length</t>
  </si>
  <si>
    <t>Bredth</t>
  </si>
  <si>
    <t>Height</t>
  </si>
  <si>
    <t>Quantity</t>
  </si>
  <si>
    <t>TOTAL</t>
  </si>
  <si>
    <t>Pacca brick work in ground floor  in cement sand mortor 1:6 S.I.No.         P.No.</t>
  </si>
  <si>
    <t>Walls.</t>
  </si>
  <si>
    <t>"</t>
  </si>
  <si>
    <t>TOTAL.</t>
  </si>
  <si>
    <t>NAME OF WORK:- M/R TO CIVIL COURT BUILDING AT KANDIARO ( I.T .ROOM ).</t>
  </si>
  <si>
    <t>Counter.</t>
  </si>
  <si>
    <t xml:space="preserve">Partition </t>
  </si>
  <si>
    <t>"             "</t>
  </si>
  <si>
    <t>Window closing.</t>
  </si>
  <si>
    <t>Almirah Closing.</t>
  </si>
  <si>
    <t>Bottom.</t>
  </si>
  <si>
    <t>Seats</t>
  </si>
  <si>
    <t xml:space="preserve">Fabarication of mild steel reinforcement for cement concrete building cutting bending and laying in position making of joints and fastesting i/c cost of binding wire  also i/c removal of rust from bars.  S.I.No 8 (a) P 16. </t>
  </si>
  <si>
    <t>Main Steel 1/2"Q.</t>
  </si>
  <si>
    <t>Distt. Steel 1/2"Q.</t>
  </si>
  <si>
    <t>84/112</t>
  </si>
  <si>
    <t>0.75Cwt</t>
  </si>
  <si>
    <t xml:space="preserve">R.C.C work inroof slab beams coloums raft lintels and other structural member laid in situ or  precast laid in position complete in  all respects   ratio (1:2:4)  90 Lbs cement 2 Cft sand 4 Cft shingle concrete 1/8" to 1/4:" guage S.I.No., 6(a) P. 16 </t>
  </si>
  <si>
    <t>Almirah Top Slab.</t>
  </si>
  <si>
    <t>TOTAl.</t>
  </si>
  <si>
    <t>Cement plaster 1/2" thick upto 12" ft height S.I.No. 13 (b) P-51</t>
  </si>
  <si>
    <t>Almirah.</t>
  </si>
  <si>
    <t>Pillar.</t>
  </si>
  <si>
    <t>W.</t>
  </si>
  <si>
    <t>Seats Top.</t>
  </si>
  <si>
    <t>"          '</t>
  </si>
  <si>
    <t>Walls side.</t>
  </si>
  <si>
    <t>"        "</t>
  </si>
  <si>
    <t>"         "</t>
  </si>
  <si>
    <t>Cement plaster 3/8" thick (1:4) upto 12" ft Height S.I.No. 11 (a) P.51</t>
  </si>
  <si>
    <t>Almiarh</t>
  </si>
  <si>
    <t xml:space="preserve">P/Laying master granite tile fullyt glazed finishing jointed in white cement andlaid  over 1:2 grey cement sand mortor 3/4" thick  i/c finishing and filling and filling of joint with slury of tile to proper profile on floor facing size 24x24x1/2" dia </t>
  </si>
  <si>
    <t>Counter.,</t>
  </si>
  <si>
    <t>W.side.</t>
  </si>
  <si>
    <t>Aluminium side.</t>
  </si>
  <si>
    <t>DEDUCTION</t>
  </si>
  <si>
    <t xml:space="preserve">Net: Qty:  (A) (-) (B) </t>
  </si>
  <si>
    <t>P/F Almirah 9-12" depth i/c boxing with back shelves shutter brass fitting complete.</t>
  </si>
  <si>
    <t>Almirah</t>
  </si>
  <si>
    <t>S/Fixing false ceiling of plaster of paris in apnnels i/c making of frame work of deodar wood i/c  painting  with soligia paint S.I.No.              P.No.</t>
  </si>
  <si>
    <t>P/F of granite marble 3x4" thick size 12x48 redish/ blackish overa bed of 3/4" thick in cement mortor ratio 1:3 i/c rubbling and polishing of the joimnts etc complete in all respects also i/c chemical polish etc complete.,</t>
  </si>
  <si>
    <t>Counter</t>
  </si>
  <si>
    <t>Seats.</t>
  </si>
  <si>
    <t>S/F in posiotion alminium channel framing for hinged door or alcop made with 5 mm thick tined glass glazing belgium and alpha japan locks in handles stoppers etc complete.</t>
  </si>
  <si>
    <t>D.</t>
  </si>
  <si>
    <t>Providing fully glazed 12 mm thick anodized or powdered coasted aluminium channel  12 mm thick botton / top real sixe 75mm x37mm manufacture by lucky alcop sons , pakistan cable and ACP facing to brackitor i/c the cost of filling hanged mortor handles.</t>
  </si>
  <si>
    <t>Doors.</t>
  </si>
  <si>
    <t>Board.</t>
  </si>
  <si>
    <t>P/F collapsible gate with channel framing of section 3x4"5/16" i/c revitted with 3/8" flate iron patti placed diagonnaly and provided with top and bottom with t- sdection 1/8" along with rollers also i/c locking arrangementts and fixing at floor / ceilinbg or walls</t>
  </si>
  <si>
    <t>S/F windows printed blinds (H/V) with plan design or apporved colour i/c fixing windows with necessary accessories etc complete.</t>
  </si>
  <si>
    <t>Preparing surface and painting on doors and windows any type i/c edges ( on new surface).</t>
  </si>
  <si>
    <t xml:space="preserve">P/Fixing set of computer table in single with single chair of master genesis LBC black table made in superior quality i/c polishing transporting charges etc complete in all respects </t>
  </si>
  <si>
    <t xml:space="preserve">Scraping of ordinary distemper or oil bound disatemper or paint on walls. S.I.No.       P.No. </t>
  </si>
  <si>
    <t>Rooms.</t>
  </si>
  <si>
    <t>2(17.79+16.0)</t>
  </si>
  <si>
    <t xml:space="preserve">NET: TOTAL: (A) (-) (B) </t>
  </si>
  <si>
    <t>Preparing surface and painting with matt finish paint of approved make to old matt finish surface. S.I.No.      P. No.</t>
  </si>
  <si>
    <t>Same Qty of Item No (17) as above.</t>
  </si>
  <si>
    <t>PART (B)                           ( Measurement Cum- Abstract).</t>
  </si>
  <si>
    <t>ITEM OF WORK.</t>
  </si>
  <si>
    <t>QTY</t>
  </si>
  <si>
    <t>RATE</t>
  </si>
  <si>
    <t>UNIT</t>
  </si>
  <si>
    <t>AMOUNT</t>
  </si>
  <si>
    <t xml:space="preserve">P/L  Main or sub - main ) PVC insulated 2-7/064 ( 16mm) 3/4" dia PVC conduct recessed in the walls or coloums as required </t>
  </si>
  <si>
    <t>P.Metr.</t>
  </si>
  <si>
    <t xml:space="preserve">P/L of power plug with PVC board internal connection complete in all respects </t>
  </si>
  <si>
    <t>Each</t>
  </si>
  <si>
    <t xml:space="preserve">P/F change over 400 volts 60 Amps 4 pole copper links handles iron box with delievery power supply connection complete in all respects </t>
  </si>
  <si>
    <t>P/F data cable UTP G-I  approved brend for all computers i/c pvc board socket and link cable chip etc complete.</t>
  </si>
  <si>
    <t>P/F CCTV camera coxil cable RG- 6 i/c 2-3/029  electric cable for power for each  camera</t>
  </si>
  <si>
    <t>Providing and installing of CCTV caameras minimum 700 TVC wityh stand power adopter box etc complete.</t>
  </si>
  <si>
    <t>P/ installing DVR sport 2-TB of  hard disk with rack i/c connections complete.</t>
  </si>
  <si>
    <t xml:space="preserve">P/Installing of LED 32:" approved quality with wall mounted stand complete in all respects </t>
  </si>
  <si>
    <t xml:space="preserve">Wiring for light or fan light with 2-3/029 in 20 mm PVC conduct in all recessed complete with handles switch plate complete in all respects </t>
  </si>
  <si>
    <t>P/F of Universal light plug for computer i/c wiring with 2-7/029 PVC conduict extra 3 pins plug PVC board and socket etc complete.</t>
  </si>
  <si>
    <t xml:space="preserve">P/F main distrubution with 100 Amps and single pole breaker 6 nos box etc complete in all respects </t>
  </si>
  <si>
    <t xml:space="preserve">P/F Bracket fan 16" sweep i/c walls brackets and internal connections </t>
  </si>
  <si>
    <t xml:space="preserve">                         1x31.0</t>
  </si>
  <si>
    <t xml:space="preserve">                         1x2.0.</t>
  </si>
  <si>
    <t xml:space="preserve">                      1x1.0.</t>
  </si>
  <si>
    <t xml:space="preserve">                     1x1.0.</t>
  </si>
  <si>
    <t xml:space="preserve">                      1x4.0.</t>
  </si>
  <si>
    <t xml:space="preserve">                     1x4.0.</t>
  </si>
  <si>
    <t xml:space="preserve">                   1x1.0.</t>
  </si>
  <si>
    <t xml:space="preserve">                  1x1.0.</t>
  </si>
  <si>
    <t xml:space="preserve">                 1x20.0</t>
  </si>
  <si>
    <t xml:space="preserve">                1x20.0.</t>
  </si>
  <si>
    <t xml:space="preserve">               1x1.0.</t>
  </si>
  <si>
    <t xml:space="preserve">              1x3.0.</t>
  </si>
  <si>
    <t>Providing and Fixing Split Air Condition (A.C) of Superior quality  of 1-1/2 Ton.I/C Steplizer           1x2.0</t>
  </si>
  <si>
    <t>P%Sft</t>
  </si>
  <si>
    <t>P%Cft</t>
  </si>
  <si>
    <t>P.cwt</t>
  </si>
  <si>
    <t>P.Cft</t>
  </si>
  <si>
    <t>P.Sft</t>
  </si>
  <si>
    <t xml:space="preserve">M/F in position of glass counter 12mm thick in side support (12mm) fixing with seealant fixing ingranite marble withD. Clip and making holes in counter glass of required dia etc complete in all respects </t>
  </si>
  <si>
    <t>Room</t>
  </si>
  <si>
    <t xml:space="preserve">Material Statement </t>
  </si>
  <si>
    <t xml:space="preserve">Item of work </t>
  </si>
  <si>
    <t>cement</t>
  </si>
  <si>
    <t>H/Sand</t>
  </si>
  <si>
    <t>S/Bajri</t>
  </si>
  <si>
    <t>S/Metel</t>
  </si>
  <si>
    <t>Bricks</t>
  </si>
  <si>
    <t>Steel</t>
  </si>
  <si>
    <t>Ratio</t>
  </si>
  <si>
    <t>Qty</t>
  </si>
  <si>
    <t>%</t>
  </si>
  <si>
    <t>Bags</t>
  </si>
  <si>
    <t>Cft</t>
  </si>
  <si>
    <t>Nos</t>
  </si>
  <si>
    <t>Ton</t>
  </si>
  <si>
    <t>P.B.W G/Floor</t>
  </si>
  <si>
    <t>Rcc (1:2:4)</t>
  </si>
  <si>
    <t>Fab:</t>
  </si>
  <si>
    <t>/20</t>
  </si>
  <si>
    <t>C/Plaster 1/2" th</t>
  </si>
  <si>
    <t xml:space="preserve">C/Plaster3/8"thick </t>
  </si>
  <si>
    <t>CC Topping</t>
  </si>
  <si>
    <t>c) 2" THICK</t>
  </si>
  <si>
    <t>Total Quantity</t>
  </si>
  <si>
    <t xml:space="preserve">Rate </t>
  </si>
  <si>
    <t>Unit</t>
  </si>
  <si>
    <t>P.Bag</t>
  </si>
  <si>
    <t>P%0 Cft</t>
  </si>
  <si>
    <t>P.ton</t>
  </si>
  <si>
    <t>Amount</t>
  </si>
  <si>
    <t>Total Amount  Rs:</t>
  </si>
  <si>
    <t>GENERTAL                ABSTRACT</t>
  </si>
  <si>
    <t>PART</t>
  </si>
  <si>
    <t>A</t>
  </si>
  <si>
    <t>RS:-</t>
  </si>
  <si>
    <t>B</t>
  </si>
  <si>
    <t>NET TOTAl</t>
  </si>
  <si>
    <t>Part - A   Civil Work.</t>
  </si>
  <si>
    <t>Assistant Engineer</t>
  </si>
  <si>
    <t xml:space="preserve">Provincial Buildings Sub- Division </t>
  </si>
  <si>
    <t>Naushahro- Feroze.</t>
  </si>
  <si>
    <t xml:space="preserve">PART (B)                          </t>
  </si>
  <si>
    <t>CONTRACTOR</t>
  </si>
  <si>
    <t>EXECUTIVE ENGINEER</t>
  </si>
  <si>
    <t>PROVINCIAL BUILDINGS DIVISION</t>
  </si>
  <si>
    <t>SHAHEED BENAZIR ABAD</t>
  </si>
  <si>
    <t>SCHEDULE-B</t>
  </si>
</sst>
</file>

<file path=xl/styles.xml><?xml version="1.0" encoding="utf-8"?>
<styleSheet xmlns="http://schemas.openxmlformats.org/spreadsheetml/2006/main">
  <numFmts count="1">
    <numFmt numFmtId="164" formatCode="0.000"/>
  </numFmts>
  <fonts count="14">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0"/>
      <color theme="1"/>
      <name val="Calibri"/>
      <family val="2"/>
      <scheme val="minor"/>
    </font>
    <font>
      <b/>
      <sz val="10"/>
      <color theme="1"/>
      <name val="Calibri"/>
      <family val="2"/>
      <scheme val="minor"/>
    </font>
    <font>
      <b/>
      <sz val="18"/>
      <name val="Arial"/>
      <family val="2"/>
    </font>
    <font>
      <b/>
      <i/>
      <sz val="10"/>
      <name val="Arial"/>
      <family val="2"/>
    </font>
    <font>
      <b/>
      <i/>
      <sz val="9"/>
      <name val="Arial"/>
      <family val="2"/>
    </font>
    <font>
      <b/>
      <sz val="10"/>
      <name val="Arial"/>
      <family val="2"/>
    </font>
    <font>
      <sz val="10"/>
      <name val="Arial"/>
      <family val="2"/>
    </font>
    <font>
      <sz val="12"/>
      <name val="Arial"/>
      <family val="2"/>
    </font>
    <font>
      <sz val="12"/>
      <color theme="1"/>
      <name val="Calibri"/>
      <family val="2"/>
      <scheme val="minor"/>
    </font>
    <font>
      <b/>
      <sz val="16"/>
      <color theme="1"/>
      <name val="Calibri"/>
      <family val="2"/>
      <scheme val="minor"/>
    </font>
  </fonts>
  <fills count="2">
    <fill>
      <patternFill patternType="none"/>
    </fill>
    <fill>
      <patternFill patternType="gray125"/>
    </fill>
  </fills>
  <borders count="13">
    <border>
      <left/>
      <right/>
      <top/>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right/>
      <top/>
      <bottom style="double">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s>
  <cellStyleXfs count="1">
    <xf numFmtId="0" fontId="0" fillId="0" borderId="0"/>
  </cellStyleXfs>
  <cellXfs count="78">
    <xf numFmtId="0" fontId="0" fillId="0" borderId="0" xfId="0"/>
    <xf numFmtId="0" fontId="2" fillId="0" borderId="0" xfId="0" applyFont="1" applyAlignment="1"/>
    <xf numFmtId="0" fontId="1" fillId="0" borderId="1" xfId="0" applyFont="1" applyBorder="1" applyAlignment="1">
      <alignment horizontal="center" vertical="center"/>
    </xf>
    <xf numFmtId="0" fontId="1" fillId="0" borderId="1" xfId="0" applyFont="1" applyBorder="1" applyAlignment="1">
      <alignment horizontal="center"/>
    </xf>
    <xf numFmtId="0" fontId="0" fillId="0" borderId="0" xfId="0" applyAlignment="1">
      <alignment horizontal="justify" vertical="justify"/>
    </xf>
    <xf numFmtId="2" fontId="0" fillId="0" borderId="0" xfId="0" applyNumberFormat="1"/>
    <xf numFmtId="1" fontId="0" fillId="0" borderId="0" xfId="0" applyNumberFormat="1" applyAlignment="1">
      <alignment horizontal="center"/>
    </xf>
    <xf numFmtId="0" fontId="0" fillId="0" borderId="0" xfId="0" applyAlignment="1">
      <alignment horizontal="justify" vertical="justify" wrapText="1"/>
    </xf>
    <xf numFmtId="164" fontId="0" fillId="0" borderId="0" xfId="0" applyNumberFormat="1"/>
    <xf numFmtId="1" fontId="0" fillId="0" borderId="0" xfId="0" applyNumberFormat="1"/>
    <xf numFmtId="0" fontId="4" fillId="0" borderId="0" xfId="0" applyFont="1" applyBorder="1" applyAlignment="1">
      <alignment horizontal="justify" vertical="justify" wrapText="1"/>
    </xf>
    <xf numFmtId="0" fontId="0" fillId="0" borderId="0" xfId="0" applyAlignment="1">
      <alignment wrapText="1"/>
    </xf>
    <xf numFmtId="0" fontId="2" fillId="0" borderId="1" xfId="0" applyFont="1" applyBorder="1" applyAlignment="1">
      <alignment horizontal="center"/>
    </xf>
    <xf numFmtId="0" fontId="5" fillId="0" borderId="0" xfId="0" applyFont="1" applyAlignment="1">
      <alignment horizontal="center" vertical="center"/>
    </xf>
    <xf numFmtId="0" fontId="4" fillId="0" borderId="0" xfId="0" applyFont="1" applyAlignment="1">
      <alignment wrapText="1"/>
    </xf>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1" fillId="0" borderId="6" xfId="0" applyFont="1" applyBorder="1" applyAlignment="1">
      <alignment horizontal="center"/>
    </xf>
    <xf numFmtId="0" fontId="1" fillId="0" borderId="5" xfId="0" applyFont="1" applyBorder="1"/>
    <xf numFmtId="1" fontId="1" fillId="0" borderId="6" xfId="0" applyNumberFormat="1" applyFont="1" applyBorder="1" applyAlignment="1">
      <alignment horizontal="center"/>
    </xf>
    <xf numFmtId="0" fontId="1" fillId="0" borderId="6" xfId="0" applyFont="1" applyBorder="1"/>
    <xf numFmtId="0" fontId="1" fillId="0" borderId="7" xfId="0" applyFont="1" applyBorder="1"/>
    <xf numFmtId="0" fontId="1" fillId="0" borderId="8" xfId="0" applyFont="1" applyBorder="1"/>
    <xf numFmtId="0" fontId="1" fillId="0" borderId="9" xfId="0" applyFont="1" applyBorder="1"/>
    <xf numFmtId="0" fontId="1" fillId="0" borderId="0" xfId="0" applyFont="1"/>
    <xf numFmtId="0" fontId="2" fillId="0" borderId="0" xfId="0" applyFont="1"/>
    <xf numFmtId="1" fontId="1" fillId="0" borderId="6" xfId="0" applyNumberFormat="1" applyFont="1" applyBorder="1"/>
    <xf numFmtId="0" fontId="8" fillId="0" borderId="1" xfId="0" applyFont="1" applyBorder="1" applyAlignment="1">
      <alignment horizontal="center"/>
    </xf>
    <xf numFmtId="9" fontId="8" fillId="0" borderId="1" xfId="0" applyNumberFormat="1" applyFont="1" applyBorder="1" applyAlignment="1">
      <alignment horizontal="center"/>
    </xf>
    <xf numFmtId="0" fontId="9" fillId="0" borderId="1" xfId="0" applyFont="1" applyBorder="1" applyAlignment="1">
      <alignment horizontal="center"/>
    </xf>
    <xf numFmtId="0" fontId="10" fillId="0" borderId="0" xfId="0" applyFont="1"/>
    <xf numFmtId="0" fontId="10" fillId="0" borderId="0" xfId="0" applyFont="1" applyAlignment="1">
      <alignment horizontal="center"/>
    </xf>
    <xf numFmtId="10" fontId="10" fillId="0" borderId="0" xfId="0" applyNumberFormat="1" applyFont="1" applyAlignment="1">
      <alignment horizontal="center"/>
    </xf>
    <xf numFmtId="1" fontId="0" fillId="0" borderId="0" xfId="0" applyNumberFormat="1" applyFont="1" applyAlignment="1">
      <alignment horizontal="center"/>
    </xf>
    <xf numFmtId="1" fontId="10" fillId="0" borderId="0" xfId="0" applyNumberFormat="1" applyFont="1" applyAlignment="1">
      <alignment horizontal="center"/>
    </xf>
    <xf numFmtId="9" fontId="10" fillId="0" borderId="0" xfId="0" applyNumberFormat="1" applyFont="1" applyAlignment="1">
      <alignment horizontal="center"/>
    </xf>
    <xf numFmtId="2" fontId="10" fillId="0" borderId="0" xfId="0" applyNumberFormat="1" applyFont="1" applyAlignment="1">
      <alignment horizontal="center"/>
    </xf>
    <xf numFmtId="0" fontId="10" fillId="0" borderId="5" xfId="0" applyFont="1" applyBorder="1"/>
    <xf numFmtId="0" fontId="10" fillId="0" borderId="9" xfId="0" applyFont="1" applyBorder="1" applyAlignment="1">
      <alignment horizontal="center"/>
    </xf>
    <xf numFmtId="1" fontId="10" fillId="0" borderId="9" xfId="0" applyNumberFormat="1" applyFont="1" applyBorder="1" applyAlignment="1">
      <alignment horizontal="center"/>
    </xf>
    <xf numFmtId="2" fontId="10" fillId="0" borderId="6" xfId="0" applyNumberFormat="1" applyFont="1" applyBorder="1" applyAlignment="1">
      <alignment horizontal="center"/>
    </xf>
    <xf numFmtId="0" fontId="10" fillId="0" borderId="6" xfId="0" applyFont="1" applyBorder="1" applyAlignment="1">
      <alignment horizontal="center"/>
    </xf>
    <xf numFmtId="0" fontId="0" fillId="0" borderId="0" xfId="0" applyFont="1"/>
    <xf numFmtId="0" fontId="0" fillId="0" borderId="0" xfId="0" applyFont="1" applyAlignment="1">
      <alignment horizontal="center"/>
    </xf>
    <xf numFmtId="0" fontId="9" fillId="0" borderId="0" xfId="0" applyFont="1" applyAlignment="1">
      <alignment horizontal="center"/>
    </xf>
    <xf numFmtId="0" fontId="0" fillId="0" borderId="0" xfId="0" applyAlignment="1">
      <alignment horizontal="center"/>
    </xf>
    <xf numFmtId="1" fontId="11" fillId="0" borderId="9" xfId="0" applyNumberFormat="1" applyFont="1" applyBorder="1" applyAlignment="1">
      <alignment horizontal="center"/>
    </xf>
    <xf numFmtId="1" fontId="11" fillId="0" borderId="6" xfId="0" applyNumberFormat="1" applyFont="1" applyBorder="1" applyAlignment="1">
      <alignment horizontal="center"/>
    </xf>
    <xf numFmtId="1" fontId="1" fillId="0" borderId="0" xfId="0" applyNumberFormat="1" applyFont="1" applyAlignment="1">
      <alignment horizontal="center"/>
    </xf>
    <xf numFmtId="0" fontId="3" fillId="0" borderId="0" xfId="0" applyFont="1" applyAlignment="1"/>
    <xf numFmtId="0" fontId="12" fillId="0" borderId="0" xfId="0" applyFont="1"/>
    <xf numFmtId="0" fontId="1" fillId="0" borderId="0" xfId="0" applyFont="1" applyAlignment="1">
      <alignment horizontal="center"/>
    </xf>
    <xf numFmtId="1" fontId="1" fillId="0" borderId="9" xfId="0" applyNumberFormat="1" applyFont="1" applyBorder="1"/>
    <xf numFmtId="0" fontId="1" fillId="0" borderId="0" xfId="0" applyFont="1" applyAlignment="1">
      <alignment horizontal="center" vertical="center"/>
    </xf>
    <xf numFmtId="1" fontId="0" fillId="0" borderId="0" xfId="0" applyNumberFormat="1" applyBorder="1" applyAlignment="1">
      <alignment horizontal="center" vertical="center"/>
    </xf>
    <xf numFmtId="2" fontId="0" fillId="0" borderId="0" xfId="0" applyNumberFormat="1" applyBorder="1" applyAlignment="1">
      <alignment horizontal="center" vertical="center"/>
    </xf>
    <xf numFmtId="0" fontId="0" fillId="0" borderId="0" xfId="0" applyBorder="1" applyAlignment="1">
      <alignment horizontal="center" vertical="center"/>
    </xf>
    <xf numFmtId="0" fontId="1" fillId="0" borderId="0" xfId="0" applyFont="1" applyBorder="1"/>
    <xf numFmtId="0" fontId="1" fillId="0" borderId="2" xfId="0" applyFont="1" applyBorder="1" applyAlignment="1">
      <alignment horizontal="center"/>
    </xf>
    <xf numFmtId="0" fontId="1" fillId="0" borderId="3" xfId="0" applyFont="1" applyBorder="1" applyAlignment="1">
      <alignment horizontal="center"/>
    </xf>
    <xf numFmtId="0" fontId="3" fillId="0" borderId="0" xfId="0" applyFont="1" applyAlignment="1">
      <alignment horizontal="center"/>
    </xf>
    <xf numFmtId="0" fontId="2" fillId="0" borderId="0" xfId="0" applyFont="1" applyAlignment="1">
      <alignment horizontal="center"/>
    </xf>
    <xf numFmtId="0" fontId="2" fillId="0" borderId="4" xfId="0" applyFont="1" applyBorder="1" applyAlignment="1">
      <alignment horizontal="left"/>
    </xf>
    <xf numFmtId="0" fontId="2" fillId="0" borderId="0" xfId="0" applyFont="1" applyAlignment="1">
      <alignment horizontal="left"/>
    </xf>
    <xf numFmtId="0" fontId="11" fillId="0" borderId="5" xfId="0" applyFont="1" applyBorder="1" applyAlignment="1">
      <alignment horizontal="center"/>
    </xf>
    <xf numFmtId="0" fontId="11" fillId="0" borderId="9" xfId="0" applyFont="1" applyBorder="1" applyAlignment="1">
      <alignment horizontal="center"/>
    </xf>
    <xf numFmtId="0" fontId="6" fillId="0" borderId="0" xfId="0" applyFont="1" applyAlignment="1">
      <alignment horizont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 xfId="0" applyFont="1" applyBorder="1" applyAlignment="1">
      <alignment horizontal="center"/>
    </xf>
    <xf numFmtId="0" fontId="13" fillId="0" borderId="0" xfId="0" applyFont="1" applyAlignment="1">
      <alignment horizontal="center"/>
    </xf>
    <xf numFmtId="1" fontId="0" fillId="0" borderId="0" xfId="0" applyNumberFormat="1" applyAlignment="1">
      <alignment horizontal="right"/>
    </xf>
    <xf numFmtId="0" fontId="0" fillId="0" borderId="0" xfId="0" applyAlignment="1">
      <alignment horizontal="right"/>
    </xf>
    <xf numFmtId="0" fontId="1" fillId="0" borderId="0" xfId="0" applyFont="1" applyBorder="1" applyAlignment="1">
      <alignment horizontal="center" vertical="top"/>
    </xf>
    <xf numFmtId="0" fontId="1" fillId="0" borderId="0" xfId="0" applyFont="1" applyAlignment="1">
      <alignment horizontal="center" vertical="top"/>
    </xf>
    <xf numFmtId="0" fontId="0" fillId="0" borderId="0" xfId="0"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20AND%20Courts%20Estimates%202017-18/Residential%20Accommodation%20for%20judges%201%20NEW%20-%20Copy.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 val="Sheet4"/>
      <sheetName val="Sheet5"/>
      <sheetName val="Sheet6"/>
    </sheetNames>
    <sheetDataSet>
      <sheetData sheetId="0"/>
      <sheetData sheetId="1">
        <row r="26">
          <cell r="C26">
            <v>2998.5</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69"/>
  <sheetViews>
    <sheetView tabSelected="1" topLeftCell="A55" workbookViewId="0">
      <selection activeCell="D6" sqref="D6"/>
    </sheetView>
  </sheetViews>
  <sheetFormatPr defaultRowHeight="15"/>
  <cols>
    <col min="1" max="1" width="5.5703125" customWidth="1"/>
    <col min="2" max="2" width="44.85546875" customWidth="1"/>
    <col min="6" max="6" width="15.5703125" customWidth="1"/>
  </cols>
  <sheetData>
    <row r="1" spans="1:8" ht="18.75">
      <c r="A1" s="64" t="s">
        <v>13</v>
      </c>
      <c r="B1" s="64"/>
      <c r="C1" s="64"/>
      <c r="D1" s="64"/>
      <c r="E1" s="64"/>
      <c r="F1" s="64"/>
      <c r="G1" s="64"/>
      <c r="H1" s="64"/>
    </row>
    <row r="2" spans="1:8" ht="19.5" thickBot="1">
      <c r="A2" s="26"/>
      <c r="B2" s="62" t="s">
        <v>153</v>
      </c>
      <c r="C2" s="62"/>
      <c r="D2" s="62"/>
      <c r="E2" s="62"/>
      <c r="F2" s="62"/>
    </row>
    <row r="3" spans="1:8" ht="20.25" thickTop="1" thickBot="1">
      <c r="A3" s="12" t="s">
        <v>1</v>
      </c>
      <c r="B3" s="12" t="s">
        <v>68</v>
      </c>
      <c r="C3" s="12" t="s">
        <v>69</v>
      </c>
      <c r="D3" s="12" t="s">
        <v>70</v>
      </c>
      <c r="E3" s="12" t="s">
        <v>71</v>
      </c>
      <c r="F3" s="12" t="s">
        <v>72</v>
      </c>
    </row>
    <row r="4" spans="1:8" ht="15.75" thickTop="1"/>
    <row r="5" spans="1:8" ht="29.25" customHeight="1">
      <c r="A5" s="75">
        <v>1</v>
      </c>
      <c r="B5" s="7" t="s">
        <v>9</v>
      </c>
      <c r="C5" s="55">
        <v>165</v>
      </c>
      <c r="D5" s="56">
        <v>12674.36</v>
      </c>
      <c r="E5" s="57" t="s">
        <v>101</v>
      </c>
      <c r="F5" s="55">
        <f>D5*C5/100</f>
        <v>20912.694000000003</v>
      </c>
    </row>
    <row r="6" spans="1:8" ht="78" customHeight="1">
      <c r="A6" s="76">
        <v>2</v>
      </c>
      <c r="B6" s="10" t="s">
        <v>21</v>
      </c>
      <c r="C6" s="46">
        <v>0.75</v>
      </c>
      <c r="D6">
        <v>5001.7</v>
      </c>
      <c r="E6" t="s">
        <v>102</v>
      </c>
      <c r="F6" s="6">
        <f>D6*C6</f>
        <v>3751.2749999999996</v>
      </c>
    </row>
    <row r="7" spans="1:8" ht="84.75" customHeight="1">
      <c r="A7" s="76">
        <v>3</v>
      </c>
      <c r="B7" s="10" t="s">
        <v>26</v>
      </c>
      <c r="C7" s="46">
        <v>10</v>
      </c>
      <c r="D7" s="46">
        <v>337</v>
      </c>
      <c r="E7" s="46" t="s">
        <v>103</v>
      </c>
      <c r="F7" s="6">
        <f>D7*C7</f>
        <v>3370</v>
      </c>
    </row>
    <row r="8" spans="1:8" ht="39.75" customHeight="1">
      <c r="A8" s="76">
        <v>4</v>
      </c>
      <c r="B8" s="10" t="s">
        <v>29</v>
      </c>
      <c r="C8" s="46">
        <v>585</v>
      </c>
      <c r="D8" s="46">
        <v>2206.6</v>
      </c>
      <c r="E8" s="46" t="s">
        <v>100</v>
      </c>
      <c r="F8" s="6">
        <f>D8*C8/100</f>
        <v>12908.61</v>
      </c>
    </row>
    <row r="9" spans="1:8" ht="33" customHeight="1">
      <c r="A9" s="76">
        <v>5</v>
      </c>
      <c r="B9" s="10" t="s">
        <v>38</v>
      </c>
      <c r="C9" s="46">
        <v>149</v>
      </c>
      <c r="D9" s="46">
        <v>2197.52</v>
      </c>
      <c r="E9" s="46" t="s">
        <v>100</v>
      </c>
      <c r="F9" s="6">
        <f>D9*C9/100</f>
        <v>3274.3047999999999</v>
      </c>
    </row>
    <row r="10" spans="1:8" ht="91.5" customHeight="1">
      <c r="A10" s="76">
        <v>6</v>
      </c>
      <c r="B10" s="7" t="s">
        <v>40</v>
      </c>
      <c r="C10" s="46">
        <v>667</v>
      </c>
      <c r="D10" s="46">
        <v>470</v>
      </c>
      <c r="E10" s="46" t="s">
        <v>104</v>
      </c>
      <c r="F10" s="6">
        <f>D10*C10</f>
        <v>313490</v>
      </c>
    </row>
    <row r="11" spans="1:8" ht="40.5" customHeight="1">
      <c r="A11" s="76">
        <v>7</v>
      </c>
      <c r="B11" s="11" t="s">
        <v>46</v>
      </c>
      <c r="C11" s="46">
        <v>124</v>
      </c>
      <c r="D11" s="46">
        <v>1778.5</v>
      </c>
      <c r="E11" s="46" t="s">
        <v>104</v>
      </c>
      <c r="F11" s="6">
        <f>D11*C11</f>
        <v>220534</v>
      </c>
    </row>
    <row r="12" spans="1:8" ht="62.25" customHeight="1">
      <c r="A12" s="76">
        <v>8</v>
      </c>
      <c r="B12" s="7" t="s">
        <v>48</v>
      </c>
      <c r="C12" s="46">
        <v>284</v>
      </c>
      <c r="D12" s="46">
        <v>25000</v>
      </c>
      <c r="E12" s="46" t="s">
        <v>100</v>
      </c>
      <c r="F12" s="6">
        <f>D12*C12/100</f>
        <v>71000</v>
      </c>
    </row>
    <row r="13" spans="1:8" ht="83.25" customHeight="1">
      <c r="A13" s="76">
        <v>9</v>
      </c>
      <c r="B13" s="7" t="s">
        <v>49</v>
      </c>
      <c r="C13" s="46">
        <v>76</v>
      </c>
      <c r="D13" s="46">
        <v>1779</v>
      </c>
      <c r="E13" s="46" t="s">
        <v>104</v>
      </c>
      <c r="F13" s="6">
        <f>D13*C13</f>
        <v>135204</v>
      </c>
    </row>
    <row r="14" spans="1:8" ht="61.5" customHeight="1">
      <c r="A14" s="76">
        <v>10</v>
      </c>
      <c r="B14" s="7" t="s">
        <v>52</v>
      </c>
      <c r="C14" s="46">
        <v>16</v>
      </c>
      <c r="D14" s="46">
        <v>1507.66</v>
      </c>
      <c r="E14" s="46" t="s">
        <v>104</v>
      </c>
      <c r="F14" s="6">
        <f>D14*C14</f>
        <v>24122.560000000001</v>
      </c>
    </row>
    <row r="15" spans="1:8" ht="57" customHeight="1">
      <c r="A15" s="76">
        <v>11</v>
      </c>
      <c r="B15" s="10" t="s">
        <v>105</v>
      </c>
      <c r="C15" s="46">
        <v>53</v>
      </c>
      <c r="D15" s="46">
        <v>1908</v>
      </c>
      <c r="E15" s="46" t="s">
        <v>104</v>
      </c>
      <c r="F15" s="6">
        <f>D15*C15</f>
        <v>101124</v>
      </c>
    </row>
    <row r="16" spans="1:8" ht="64.5" thickBot="1">
      <c r="A16" s="76">
        <v>12</v>
      </c>
      <c r="B16" s="10" t="s">
        <v>54</v>
      </c>
      <c r="C16" s="46">
        <v>30</v>
      </c>
      <c r="D16" s="46">
        <v>2213.44</v>
      </c>
      <c r="E16" s="46" t="s">
        <v>104</v>
      </c>
      <c r="F16" s="6">
        <f>D16*C16</f>
        <v>66403.199999999997</v>
      </c>
    </row>
    <row r="17" spans="1:6" ht="20.25" thickTop="1" thickBot="1">
      <c r="A17" s="12" t="s">
        <v>1</v>
      </c>
      <c r="B17" s="12" t="s">
        <v>68</v>
      </c>
      <c r="C17" s="12" t="s">
        <v>69</v>
      </c>
      <c r="D17" s="12" t="s">
        <v>70</v>
      </c>
      <c r="E17" s="12" t="s">
        <v>71</v>
      </c>
      <c r="F17" s="12" t="s">
        <v>72</v>
      </c>
    </row>
    <row r="18" spans="1:6" ht="93.75" customHeight="1" thickTop="1">
      <c r="A18" s="52">
        <v>13</v>
      </c>
      <c r="B18" s="7" t="s">
        <v>57</v>
      </c>
      <c r="C18" s="46">
        <v>32</v>
      </c>
      <c r="D18" s="46">
        <v>387.04</v>
      </c>
      <c r="E18" s="46" t="s">
        <v>104</v>
      </c>
      <c r="F18" s="6">
        <f>D18*C18</f>
        <v>12385.28</v>
      </c>
    </row>
    <row r="19" spans="1:6" ht="51.75" customHeight="1">
      <c r="A19" s="52">
        <v>14</v>
      </c>
      <c r="B19" s="7" t="s">
        <v>58</v>
      </c>
      <c r="C19" s="46">
        <v>20</v>
      </c>
      <c r="D19" s="46">
        <v>91.11</v>
      </c>
      <c r="E19" s="46" t="s">
        <v>104</v>
      </c>
      <c r="F19" s="6">
        <f>D19*C19</f>
        <v>1822.2</v>
      </c>
    </row>
    <row r="20" spans="1:6" ht="36" customHeight="1">
      <c r="A20" s="52">
        <v>15</v>
      </c>
      <c r="B20" s="7" t="s">
        <v>59</v>
      </c>
      <c r="C20" s="46">
        <v>266</v>
      </c>
      <c r="D20" s="46">
        <v>2116.41</v>
      </c>
      <c r="E20" s="46" t="s">
        <v>100</v>
      </c>
      <c r="F20" s="6">
        <f>D20*C20/100</f>
        <v>5629.650599999999</v>
      </c>
    </row>
    <row r="21" spans="1:6" ht="66.75" customHeight="1">
      <c r="A21" s="52">
        <v>16</v>
      </c>
      <c r="B21" s="7" t="s">
        <v>60</v>
      </c>
      <c r="C21" s="46">
        <v>3</v>
      </c>
      <c r="D21" s="46">
        <v>21533</v>
      </c>
      <c r="E21" s="46" t="s">
        <v>76</v>
      </c>
      <c r="F21" s="6">
        <f>D21*C21</f>
        <v>64599</v>
      </c>
    </row>
    <row r="22" spans="1:6" ht="40.5" customHeight="1">
      <c r="A22" s="52">
        <v>17</v>
      </c>
      <c r="B22" s="7" t="s">
        <v>61</v>
      </c>
      <c r="C22" s="46">
        <v>246</v>
      </c>
      <c r="D22" s="46">
        <v>226.88</v>
      </c>
      <c r="E22" s="46" t="s">
        <v>100</v>
      </c>
      <c r="F22" s="6">
        <f>D22*C22/100</f>
        <v>558.12479999999994</v>
      </c>
    </row>
    <row r="23" spans="1:6" ht="53.25" customHeight="1">
      <c r="A23" s="52">
        <v>18</v>
      </c>
      <c r="B23" s="7" t="s">
        <v>65</v>
      </c>
      <c r="C23" s="46">
        <v>246</v>
      </c>
      <c r="D23" s="46">
        <v>3444.38</v>
      </c>
      <c r="E23" s="46" t="s">
        <v>100</v>
      </c>
      <c r="F23" s="6">
        <f>D23*C23/100</f>
        <v>8473.1748000000007</v>
      </c>
    </row>
    <row r="24" spans="1:6">
      <c r="A24" s="52"/>
      <c r="C24" s="46"/>
      <c r="D24" s="46"/>
      <c r="E24" s="52" t="s">
        <v>8</v>
      </c>
      <c r="F24" s="49">
        <f>SUM(F5:F23)</f>
        <v>1069562.074</v>
      </c>
    </row>
    <row r="26" spans="1:6" ht="19.5" thickBot="1">
      <c r="A26" s="63" t="s">
        <v>148</v>
      </c>
      <c r="B26" s="63"/>
      <c r="C26" s="63"/>
      <c r="D26" s="63"/>
      <c r="E26" s="63"/>
      <c r="F26" s="63"/>
    </row>
    <row r="27" spans="1:6" ht="20.25" thickTop="1" thickBot="1">
      <c r="A27" s="12" t="s">
        <v>1</v>
      </c>
      <c r="B27" s="12" t="s">
        <v>68</v>
      </c>
      <c r="C27" s="12" t="s">
        <v>69</v>
      </c>
      <c r="D27" s="12" t="s">
        <v>70</v>
      </c>
      <c r="E27" s="12" t="s">
        <v>71</v>
      </c>
      <c r="F27" s="12" t="s">
        <v>72</v>
      </c>
    </row>
    <row r="28" spans="1:6" ht="39.75" thickTop="1">
      <c r="A28" s="13">
        <v>1</v>
      </c>
      <c r="B28" s="14" t="s">
        <v>73</v>
      </c>
      <c r="C28" s="15"/>
      <c r="D28" s="15"/>
      <c r="E28" s="15"/>
      <c r="F28" s="15"/>
    </row>
    <row r="29" spans="1:6">
      <c r="A29" s="13"/>
      <c r="B29" s="15"/>
      <c r="C29" s="16">
        <v>31</v>
      </c>
      <c r="D29" s="16">
        <v>641</v>
      </c>
      <c r="E29" s="16" t="s">
        <v>74</v>
      </c>
      <c r="F29" s="16">
        <f>D29*C29</f>
        <v>19871</v>
      </c>
    </row>
    <row r="30" spans="1:6" ht="26.25">
      <c r="A30" s="13">
        <v>2</v>
      </c>
      <c r="B30" s="14" t="s">
        <v>75</v>
      </c>
      <c r="C30" s="16"/>
      <c r="D30" s="16"/>
      <c r="E30" s="16"/>
      <c r="F30" s="16"/>
    </row>
    <row r="31" spans="1:6">
      <c r="A31" s="13"/>
      <c r="B31" s="15"/>
      <c r="C31" s="16">
        <v>2</v>
      </c>
      <c r="D31" s="16">
        <v>650</v>
      </c>
      <c r="E31" s="16" t="s">
        <v>76</v>
      </c>
      <c r="F31" s="16">
        <f>D31*C31</f>
        <v>1300</v>
      </c>
    </row>
    <row r="32" spans="1:6" ht="39">
      <c r="A32" s="13">
        <v>3</v>
      </c>
      <c r="B32" s="14" t="s">
        <v>77</v>
      </c>
      <c r="C32" s="16"/>
      <c r="D32" s="16"/>
      <c r="E32" s="16"/>
      <c r="F32" s="16"/>
    </row>
    <row r="33" spans="1:6">
      <c r="A33" s="13"/>
      <c r="B33" s="15"/>
      <c r="C33" s="16">
        <v>1</v>
      </c>
      <c r="D33" s="16">
        <v>8260</v>
      </c>
      <c r="E33" s="16" t="s">
        <v>76</v>
      </c>
      <c r="F33" s="16">
        <f>D33*C33</f>
        <v>8260</v>
      </c>
    </row>
    <row r="34" spans="1:6" ht="39">
      <c r="A34" s="13">
        <v>4</v>
      </c>
      <c r="B34" s="14" t="s">
        <v>78</v>
      </c>
      <c r="C34" s="16"/>
      <c r="D34" s="16"/>
      <c r="E34" s="16"/>
      <c r="F34" s="16"/>
    </row>
    <row r="35" spans="1:6">
      <c r="A35" s="13"/>
      <c r="B35" s="15"/>
      <c r="C35" s="16">
        <v>1</v>
      </c>
      <c r="D35" s="16">
        <v>68000</v>
      </c>
      <c r="E35" s="16" t="s">
        <v>76</v>
      </c>
      <c r="F35" s="16">
        <f>D35*C35</f>
        <v>68000</v>
      </c>
    </row>
    <row r="36" spans="1:6" ht="26.25">
      <c r="A36" s="13">
        <v>5</v>
      </c>
      <c r="B36" s="14" t="s">
        <v>79</v>
      </c>
      <c r="C36" s="16"/>
      <c r="D36" s="16"/>
      <c r="E36" s="16"/>
      <c r="F36" s="16"/>
    </row>
    <row r="37" spans="1:6">
      <c r="A37" s="13"/>
      <c r="B37" s="15"/>
      <c r="C37" s="16">
        <v>4</v>
      </c>
      <c r="D37" s="16">
        <v>7800</v>
      </c>
      <c r="E37" s="16" t="s">
        <v>76</v>
      </c>
      <c r="F37" s="16">
        <f>D37*C37</f>
        <v>31200</v>
      </c>
    </row>
    <row r="38" spans="1:6" ht="26.25">
      <c r="A38" s="13">
        <v>6</v>
      </c>
      <c r="B38" s="14" t="s">
        <v>80</v>
      </c>
      <c r="C38" s="16"/>
      <c r="D38" s="16"/>
      <c r="E38" s="16"/>
      <c r="F38" s="16"/>
    </row>
    <row r="39" spans="1:6">
      <c r="A39" s="13"/>
      <c r="B39" s="15"/>
      <c r="C39" s="16">
        <v>4</v>
      </c>
      <c r="D39" s="16">
        <v>9200</v>
      </c>
      <c r="E39" s="16" t="s">
        <v>76</v>
      </c>
      <c r="F39" s="16">
        <f>D39*C39</f>
        <v>36800</v>
      </c>
    </row>
    <row r="40" spans="1:6" ht="26.25">
      <c r="A40" s="13">
        <v>7</v>
      </c>
      <c r="B40" s="14" t="s">
        <v>81</v>
      </c>
      <c r="C40" s="16"/>
      <c r="D40" s="16"/>
      <c r="E40" s="16"/>
      <c r="F40" s="16"/>
    </row>
    <row r="41" spans="1:6">
      <c r="A41" s="13"/>
      <c r="B41" s="15"/>
      <c r="C41" s="16">
        <v>1</v>
      </c>
      <c r="D41" s="16">
        <v>78000</v>
      </c>
      <c r="E41" s="16" t="s">
        <v>76</v>
      </c>
      <c r="F41" s="16">
        <f>D41*C41</f>
        <v>78000</v>
      </c>
    </row>
    <row r="42" spans="1:6">
      <c r="A42" s="13"/>
      <c r="B42" s="15"/>
      <c r="C42" s="16"/>
      <c r="D42" s="16"/>
      <c r="E42" s="16"/>
      <c r="F42" s="16"/>
    </row>
    <row r="43" spans="1:6">
      <c r="A43" s="13"/>
      <c r="B43" s="15"/>
      <c r="C43" s="16"/>
      <c r="D43" s="16"/>
      <c r="E43" s="16"/>
      <c r="F43" s="16"/>
    </row>
    <row r="44" spans="1:6">
      <c r="A44" s="13"/>
      <c r="B44" s="15"/>
      <c r="C44" s="16"/>
      <c r="D44" s="16"/>
      <c r="E44" s="16"/>
      <c r="F44" s="16"/>
    </row>
    <row r="45" spans="1:6">
      <c r="A45" s="13"/>
      <c r="B45" s="15"/>
      <c r="C45" s="16"/>
      <c r="D45" s="16"/>
      <c r="E45" s="16"/>
      <c r="F45" s="16"/>
    </row>
    <row r="46" spans="1:6">
      <c r="A46" s="13"/>
      <c r="B46" s="15"/>
      <c r="C46" s="16"/>
      <c r="D46" s="16"/>
      <c r="E46" s="16"/>
      <c r="F46" s="16"/>
    </row>
    <row r="47" spans="1:6">
      <c r="A47" s="13"/>
      <c r="B47" s="15"/>
      <c r="C47" s="16"/>
      <c r="D47" s="16"/>
      <c r="E47" s="16"/>
      <c r="F47" s="16"/>
    </row>
    <row r="48" spans="1:6" ht="26.25">
      <c r="A48" s="13">
        <v>8</v>
      </c>
      <c r="B48" s="14" t="s">
        <v>82</v>
      </c>
      <c r="C48" s="16"/>
      <c r="D48" s="16"/>
      <c r="E48" s="16"/>
      <c r="F48" s="16"/>
    </row>
    <row r="49" spans="1:6">
      <c r="A49" s="13"/>
      <c r="B49" s="15"/>
      <c r="C49" s="16">
        <v>1</v>
      </c>
      <c r="D49" s="16">
        <v>52000</v>
      </c>
      <c r="E49" s="16" t="s">
        <v>76</v>
      </c>
      <c r="F49" s="16">
        <f>D49*C49</f>
        <v>52000</v>
      </c>
    </row>
    <row r="50" spans="1:6" ht="39">
      <c r="A50" s="13">
        <v>9</v>
      </c>
      <c r="B50" s="14" t="s">
        <v>83</v>
      </c>
      <c r="C50" s="16"/>
      <c r="D50" s="16"/>
      <c r="E50" s="16"/>
      <c r="F50" s="16"/>
    </row>
    <row r="51" spans="1:6">
      <c r="A51" s="13"/>
      <c r="B51" s="15"/>
      <c r="C51" s="16">
        <v>20</v>
      </c>
      <c r="D51" s="16">
        <v>2250</v>
      </c>
      <c r="E51" s="16" t="s">
        <v>76</v>
      </c>
      <c r="F51" s="16">
        <f>D51*C51</f>
        <v>45000</v>
      </c>
    </row>
    <row r="52" spans="1:6" ht="39">
      <c r="A52" s="13">
        <v>10</v>
      </c>
      <c r="B52" s="14" t="s">
        <v>84</v>
      </c>
      <c r="C52" s="16"/>
      <c r="D52" s="16"/>
      <c r="E52" s="16"/>
      <c r="F52" s="16"/>
    </row>
    <row r="53" spans="1:6">
      <c r="A53" s="13"/>
      <c r="B53" s="15"/>
      <c r="C53" s="16">
        <v>20</v>
      </c>
      <c r="D53" s="16">
        <v>1850</v>
      </c>
      <c r="E53" s="16" t="s">
        <v>76</v>
      </c>
      <c r="F53" s="16">
        <f>D53*C53</f>
        <v>37000</v>
      </c>
    </row>
    <row r="54" spans="1:6" ht="26.25">
      <c r="A54" s="13">
        <v>11</v>
      </c>
      <c r="B54" s="14" t="s">
        <v>85</v>
      </c>
      <c r="C54" s="16"/>
      <c r="D54" s="16"/>
      <c r="E54" s="16"/>
      <c r="F54" s="16"/>
    </row>
    <row r="55" spans="1:6">
      <c r="A55" s="13"/>
      <c r="B55" s="15"/>
      <c r="C55" s="16">
        <v>1</v>
      </c>
      <c r="D55" s="16">
        <v>20000</v>
      </c>
      <c r="E55" s="16" t="s">
        <v>76</v>
      </c>
      <c r="F55" s="16">
        <f>D55*C55</f>
        <v>20000</v>
      </c>
    </row>
    <row r="56" spans="1:6" ht="26.25">
      <c r="A56" s="13">
        <v>12</v>
      </c>
      <c r="B56" s="14" t="s">
        <v>86</v>
      </c>
      <c r="C56" s="16"/>
      <c r="D56" s="16"/>
      <c r="E56" s="16"/>
      <c r="F56" s="16"/>
    </row>
    <row r="57" spans="1:6">
      <c r="A57" s="15"/>
      <c r="B57" s="15"/>
      <c r="C57" s="16">
        <v>3</v>
      </c>
      <c r="D57" s="16">
        <v>4960</v>
      </c>
      <c r="E57" s="16" t="s">
        <v>76</v>
      </c>
      <c r="F57" s="16">
        <f>D57*C57</f>
        <v>14880</v>
      </c>
    </row>
    <row r="58" spans="1:6" ht="27" thickBot="1">
      <c r="A58" s="17">
        <v>13</v>
      </c>
      <c r="B58" s="14" t="s">
        <v>99</v>
      </c>
      <c r="C58" s="16">
        <v>2</v>
      </c>
      <c r="D58" s="16">
        <v>110000</v>
      </c>
      <c r="E58" s="16"/>
      <c r="F58" s="16">
        <f>D58*C58</f>
        <v>220000</v>
      </c>
    </row>
    <row r="59" spans="1:6" ht="15.75" thickBot="1">
      <c r="E59" s="19" t="s">
        <v>12</v>
      </c>
      <c r="F59" s="18">
        <f>SUM(F29:F58)</f>
        <v>632311</v>
      </c>
    </row>
    <row r="67" spans="2:6">
      <c r="B67" s="46" t="s">
        <v>149</v>
      </c>
      <c r="C67" s="77" t="s">
        <v>150</v>
      </c>
      <c r="D67" s="77"/>
      <c r="E67" s="77"/>
      <c r="F67" s="77"/>
    </row>
    <row r="68" spans="2:6">
      <c r="C68" s="77" t="s">
        <v>151</v>
      </c>
      <c r="D68" s="77"/>
      <c r="E68" s="77"/>
      <c r="F68" s="77"/>
    </row>
    <row r="69" spans="2:6">
      <c r="C69" s="77" t="s">
        <v>152</v>
      </c>
      <c r="D69" s="77"/>
      <c r="E69" s="77"/>
      <c r="F69" s="77"/>
    </row>
  </sheetData>
  <mergeCells count="6">
    <mergeCell ref="C69:F69"/>
    <mergeCell ref="B2:F2"/>
    <mergeCell ref="A1:H1"/>
    <mergeCell ref="A26:F26"/>
    <mergeCell ref="C67:F67"/>
    <mergeCell ref="C68:F68"/>
  </mergeCells>
  <pageMargins left="0.7" right="0.11" top="0.35" bottom="0.33"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H126"/>
  <sheetViews>
    <sheetView topLeftCell="A79" workbookViewId="0">
      <selection activeCell="B124" sqref="B124:B126"/>
    </sheetView>
  </sheetViews>
  <sheetFormatPr defaultRowHeight="15"/>
  <cols>
    <col min="1" max="1" width="6.5703125" customWidth="1"/>
    <col min="2" max="2" width="35" customWidth="1"/>
    <col min="3" max="3" width="5.85546875" customWidth="1"/>
    <col min="4" max="4" width="6.140625" customWidth="1"/>
    <col min="5" max="5" width="9.28515625" customWidth="1"/>
    <col min="6" max="6" width="11.5703125" customWidth="1"/>
    <col min="8" max="8" width="9.85546875" customWidth="1"/>
  </cols>
  <sheetData>
    <row r="1" spans="1:8" ht="18.75">
      <c r="A1" s="62" t="s">
        <v>13</v>
      </c>
      <c r="B1" s="62"/>
      <c r="C1" s="62"/>
      <c r="D1" s="62"/>
      <c r="E1" s="62"/>
      <c r="F1" s="62"/>
      <c r="G1" s="62"/>
      <c r="H1" s="62"/>
    </row>
    <row r="2" spans="1:8" ht="18.75">
      <c r="A2" s="1" t="s">
        <v>144</v>
      </c>
      <c r="B2" s="1"/>
      <c r="C2" s="1"/>
      <c r="D2" s="1"/>
      <c r="E2" s="1"/>
      <c r="F2" s="1"/>
      <c r="G2" s="1"/>
    </row>
    <row r="3" spans="1:8" ht="16.5" thickBot="1">
      <c r="A3" s="61" t="s">
        <v>0</v>
      </c>
      <c r="B3" s="61"/>
      <c r="C3" s="61"/>
      <c r="D3" s="61"/>
      <c r="E3" s="61"/>
      <c r="F3" s="61"/>
      <c r="G3" s="61"/>
      <c r="H3" s="61"/>
    </row>
    <row r="4" spans="1:8" ht="16.5" thickTop="1" thickBot="1">
      <c r="A4" s="2" t="s">
        <v>1</v>
      </c>
      <c r="B4" s="3" t="s">
        <v>2</v>
      </c>
      <c r="C4" s="59" t="s">
        <v>3</v>
      </c>
      <c r="D4" s="60"/>
      <c r="E4" s="3" t="s">
        <v>4</v>
      </c>
      <c r="F4" s="3" t="s">
        <v>5</v>
      </c>
      <c r="G4" s="3" t="s">
        <v>6</v>
      </c>
      <c r="H4" s="3" t="s">
        <v>7</v>
      </c>
    </row>
    <row r="5" spans="1:8" ht="30" customHeight="1" thickTop="1">
      <c r="A5" s="54">
        <v>1</v>
      </c>
      <c r="B5" s="7" t="s">
        <v>9</v>
      </c>
      <c r="E5" s="5"/>
      <c r="F5" s="5"/>
      <c r="G5" s="5"/>
      <c r="H5" s="6"/>
    </row>
    <row r="6" spans="1:8">
      <c r="A6" s="54"/>
      <c r="B6" s="4" t="s">
        <v>14</v>
      </c>
      <c r="C6">
        <v>1</v>
      </c>
      <c r="E6" s="5">
        <v>15.25</v>
      </c>
      <c r="F6" s="5">
        <v>0.75</v>
      </c>
      <c r="G6" s="5">
        <v>2.75</v>
      </c>
      <c r="H6" s="6">
        <f t="shared" ref="H6:H12" si="0">G6*F6*E6*C6</f>
        <v>31.453125</v>
      </c>
    </row>
    <row r="7" spans="1:8">
      <c r="A7" s="54"/>
      <c r="B7" s="4" t="s">
        <v>15</v>
      </c>
      <c r="C7">
        <v>2</v>
      </c>
      <c r="E7" s="5">
        <v>1.67</v>
      </c>
      <c r="F7" s="8">
        <v>0.375</v>
      </c>
      <c r="G7" s="5">
        <v>2.75</v>
      </c>
      <c r="H7" s="6">
        <f t="shared" si="0"/>
        <v>3.444375</v>
      </c>
    </row>
    <row r="8" spans="1:8">
      <c r="A8" s="54"/>
      <c r="B8" s="4" t="s">
        <v>16</v>
      </c>
      <c r="C8">
        <v>1</v>
      </c>
      <c r="E8" s="5">
        <v>0.75</v>
      </c>
      <c r="F8" s="8">
        <v>0.375</v>
      </c>
      <c r="G8" s="5">
        <v>2.75</v>
      </c>
      <c r="H8" s="6">
        <f t="shared" si="0"/>
        <v>0.7734375</v>
      </c>
    </row>
    <row r="9" spans="1:8">
      <c r="A9" s="54"/>
      <c r="B9" s="4" t="s">
        <v>17</v>
      </c>
      <c r="C9">
        <v>2</v>
      </c>
      <c r="E9" s="5">
        <v>3</v>
      </c>
      <c r="F9" s="5">
        <v>1.1299999999999999</v>
      </c>
      <c r="G9" s="5">
        <v>4</v>
      </c>
      <c r="H9" s="6">
        <f t="shared" si="0"/>
        <v>27.119999999999997</v>
      </c>
    </row>
    <row r="10" spans="1:8">
      <c r="A10" s="54"/>
      <c r="B10" s="4" t="s">
        <v>18</v>
      </c>
      <c r="C10">
        <v>5</v>
      </c>
      <c r="E10" s="5">
        <v>1.75</v>
      </c>
      <c r="F10" s="8">
        <v>0.375</v>
      </c>
      <c r="G10" s="5">
        <v>7.17</v>
      </c>
      <c r="H10" s="6">
        <v>23</v>
      </c>
    </row>
    <row r="11" spans="1:8">
      <c r="A11" s="52"/>
      <c r="B11" s="4" t="s">
        <v>19</v>
      </c>
      <c r="C11">
        <v>1</v>
      </c>
      <c r="E11" s="5">
        <v>17.75</v>
      </c>
      <c r="F11" s="5">
        <v>1.75</v>
      </c>
      <c r="G11" s="5">
        <v>0.25</v>
      </c>
      <c r="H11" s="6">
        <f t="shared" si="0"/>
        <v>7.765625</v>
      </c>
    </row>
    <row r="12" spans="1:8">
      <c r="A12" s="52"/>
      <c r="B12" s="4" t="s">
        <v>20</v>
      </c>
      <c r="C12">
        <v>1</v>
      </c>
      <c r="E12" s="5">
        <v>5.25</v>
      </c>
      <c r="F12" s="8">
        <v>1.58</v>
      </c>
      <c r="G12" s="5">
        <v>1.58</v>
      </c>
      <c r="H12" s="6">
        <f t="shared" si="0"/>
        <v>13.106100000000001</v>
      </c>
    </row>
    <row r="13" spans="1:8">
      <c r="A13" s="52"/>
      <c r="B13" s="4" t="s">
        <v>11</v>
      </c>
      <c r="C13">
        <v>1</v>
      </c>
      <c r="E13" s="5">
        <v>13.58</v>
      </c>
      <c r="F13" s="5">
        <v>1.5</v>
      </c>
      <c r="G13" s="5">
        <v>1.58</v>
      </c>
      <c r="H13" s="6">
        <v>34</v>
      </c>
    </row>
    <row r="14" spans="1:8" ht="15.75" thickBot="1">
      <c r="A14" s="52"/>
      <c r="B14" s="4" t="s">
        <v>17</v>
      </c>
      <c r="C14">
        <v>2</v>
      </c>
      <c r="E14" s="5">
        <v>3.75</v>
      </c>
      <c r="F14" s="8">
        <v>0.75</v>
      </c>
      <c r="G14" s="5">
        <v>4.5</v>
      </c>
      <c r="H14" s="6">
        <f>G14*F14*E14*C14</f>
        <v>25.3125</v>
      </c>
    </row>
    <row r="15" spans="1:8" ht="15.75" thickBot="1">
      <c r="A15" s="52"/>
      <c r="G15" s="19" t="s">
        <v>8</v>
      </c>
      <c r="H15" s="20">
        <v>165</v>
      </c>
    </row>
    <row r="16" spans="1:8" ht="76.5">
      <c r="A16" s="52">
        <v>2</v>
      </c>
      <c r="B16" s="10" t="s">
        <v>21</v>
      </c>
    </row>
    <row r="17" spans="1:8">
      <c r="A17" s="52"/>
      <c r="B17" s="4" t="s">
        <v>22</v>
      </c>
      <c r="C17">
        <v>1</v>
      </c>
      <c r="E17" s="5">
        <v>37</v>
      </c>
      <c r="F17" s="5">
        <v>1.5</v>
      </c>
      <c r="G17" s="8">
        <v>0.66700000000000004</v>
      </c>
      <c r="H17" s="9">
        <f>G17*F17*E17*C17</f>
        <v>37.018500000000003</v>
      </c>
    </row>
    <row r="18" spans="1:8" ht="15.75" thickBot="1">
      <c r="A18" s="52"/>
      <c r="B18" s="4" t="s">
        <v>23</v>
      </c>
      <c r="C18">
        <v>1</v>
      </c>
      <c r="E18" s="5">
        <v>4</v>
      </c>
      <c r="F18">
        <v>17.79</v>
      </c>
      <c r="G18">
        <v>0.66700000000000004</v>
      </c>
      <c r="H18">
        <v>47</v>
      </c>
    </row>
    <row r="19" spans="1:8" ht="15.75" thickBot="1">
      <c r="A19" s="52"/>
      <c r="G19" s="22" t="s">
        <v>12</v>
      </c>
      <c r="H19" s="23">
        <v>84</v>
      </c>
    </row>
    <row r="20" spans="1:8" ht="15.75" thickBot="1">
      <c r="A20" s="52"/>
      <c r="F20" s="19" t="s">
        <v>24</v>
      </c>
      <c r="G20" s="24"/>
      <c r="H20" s="21" t="s">
        <v>25</v>
      </c>
    </row>
    <row r="21" spans="1:8" ht="89.25">
      <c r="A21" s="52">
        <v>3</v>
      </c>
      <c r="B21" s="10" t="s">
        <v>26</v>
      </c>
    </row>
    <row r="22" spans="1:8" ht="15.75" thickBot="1">
      <c r="A22" s="52"/>
      <c r="B22" t="s">
        <v>27</v>
      </c>
      <c r="C22">
        <v>1</v>
      </c>
      <c r="E22">
        <v>17.79</v>
      </c>
      <c r="F22">
        <v>1.75</v>
      </c>
      <c r="G22">
        <v>0.33</v>
      </c>
      <c r="H22">
        <v>10</v>
      </c>
    </row>
    <row r="23" spans="1:8" ht="15.75" thickBot="1">
      <c r="A23" s="52"/>
      <c r="G23" s="19" t="s">
        <v>28</v>
      </c>
      <c r="H23" s="21">
        <v>10</v>
      </c>
    </row>
    <row r="24" spans="1:8" ht="25.5">
      <c r="A24" s="52">
        <v>4</v>
      </c>
      <c r="B24" s="10" t="s">
        <v>29</v>
      </c>
    </row>
    <row r="25" spans="1:8">
      <c r="A25" s="52"/>
      <c r="B25" t="s">
        <v>14</v>
      </c>
      <c r="C25">
        <v>1</v>
      </c>
      <c r="E25">
        <v>2</v>
      </c>
      <c r="F25">
        <v>15.25</v>
      </c>
      <c r="G25">
        <v>2.75</v>
      </c>
      <c r="H25">
        <v>84</v>
      </c>
    </row>
    <row r="26" spans="1:8">
      <c r="A26" s="52"/>
      <c r="B26" t="s">
        <v>11</v>
      </c>
      <c r="C26">
        <v>1</v>
      </c>
      <c r="E26">
        <v>2</v>
      </c>
      <c r="F26">
        <v>2.5</v>
      </c>
      <c r="G26">
        <v>2.75</v>
      </c>
      <c r="H26">
        <v>7</v>
      </c>
    </row>
    <row r="27" spans="1:8">
      <c r="A27" s="52"/>
      <c r="B27" t="s">
        <v>11</v>
      </c>
      <c r="C27">
        <v>1</v>
      </c>
      <c r="E27">
        <v>2</v>
      </c>
      <c r="F27">
        <v>1.67</v>
      </c>
      <c r="G27">
        <v>2.75</v>
      </c>
      <c r="H27">
        <v>9</v>
      </c>
    </row>
    <row r="28" spans="1:8">
      <c r="A28" s="52"/>
      <c r="B28" t="s">
        <v>11</v>
      </c>
      <c r="C28">
        <v>1</v>
      </c>
      <c r="E28">
        <v>2</v>
      </c>
      <c r="F28">
        <v>0.75</v>
      </c>
      <c r="G28">
        <v>2.75</v>
      </c>
      <c r="H28">
        <v>4</v>
      </c>
    </row>
    <row r="29" spans="1:8">
      <c r="A29" s="52"/>
      <c r="B29" t="s">
        <v>30</v>
      </c>
      <c r="C29">
        <v>4</v>
      </c>
      <c r="E29">
        <v>2</v>
      </c>
      <c r="F29">
        <v>1.75</v>
      </c>
      <c r="G29">
        <v>7.17</v>
      </c>
      <c r="H29">
        <v>100</v>
      </c>
    </row>
    <row r="30" spans="1:8">
      <c r="A30" s="52"/>
      <c r="B30" t="s">
        <v>31</v>
      </c>
      <c r="C30">
        <v>1</v>
      </c>
      <c r="E30">
        <v>1</v>
      </c>
      <c r="F30">
        <v>17.170000000000002</v>
      </c>
      <c r="G30">
        <v>1.75</v>
      </c>
      <c r="H30">
        <v>31</v>
      </c>
    </row>
    <row r="31" spans="1:8">
      <c r="A31" s="52"/>
      <c r="B31" t="s">
        <v>31</v>
      </c>
      <c r="C31">
        <v>1</v>
      </c>
      <c r="E31">
        <v>5</v>
      </c>
      <c r="F31">
        <v>0.5</v>
      </c>
      <c r="G31">
        <v>7.17</v>
      </c>
      <c r="H31">
        <v>18</v>
      </c>
    </row>
    <row r="32" spans="1:8">
      <c r="A32" s="52"/>
      <c r="B32" t="s">
        <v>32</v>
      </c>
      <c r="C32">
        <v>2</v>
      </c>
      <c r="E32">
        <v>2</v>
      </c>
      <c r="F32">
        <v>3.75</v>
      </c>
      <c r="G32">
        <v>4.5</v>
      </c>
      <c r="H32">
        <v>48</v>
      </c>
    </row>
    <row r="33" spans="1:8">
      <c r="A33" s="52"/>
      <c r="B33" t="s">
        <v>30</v>
      </c>
      <c r="C33">
        <v>2</v>
      </c>
      <c r="E33">
        <v>1</v>
      </c>
      <c r="F33">
        <v>3.75</v>
      </c>
      <c r="G33">
        <v>4.5</v>
      </c>
      <c r="H33">
        <v>34</v>
      </c>
    </row>
    <row r="34" spans="1:8">
      <c r="A34" s="52"/>
      <c r="B34" t="s">
        <v>33</v>
      </c>
      <c r="C34">
        <v>1</v>
      </c>
      <c r="F34">
        <v>5.25</v>
      </c>
      <c r="G34">
        <v>1.58</v>
      </c>
      <c r="H34">
        <v>8</v>
      </c>
    </row>
    <row r="35" spans="1:8">
      <c r="A35" s="52"/>
      <c r="B35" t="s">
        <v>34</v>
      </c>
      <c r="C35">
        <v>1</v>
      </c>
      <c r="F35">
        <v>13.67</v>
      </c>
      <c r="G35">
        <v>1.58</v>
      </c>
      <c r="H35">
        <v>22</v>
      </c>
    </row>
    <row r="36" spans="1:8">
      <c r="A36" s="52"/>
      <c r="B36" t="s">
        <v>35</v>
      </c>
      <c r="C36">
        <v>1</v>
      </c>
      <c r="F36">
        <v>8.75</v>
      </c>
      <c r="G36">
        <v>6</v>
      </c>
      <c r="H36">
        <v>53</v>
      </c>
    </row>
    <row r="37" spans="1:8">
      <c r="A37" s="52"/>
      <c r="B37" t="s">
        <v>36</v>
      </c>
      <c r="C37">
        <v>1</v>
      </c>
      <c r="F37">
        <v>3.67</v>
      </c>
      <c r="G37">
        <v>2</v>
      </c>
      <c r="H37">
        <v>7</v>
      </c>
    </row>
    <row r="38" spans="1:8">
      <c r="A38" s="52"/>
      <c r="B38" t="s">
        <v>36</v>
      </c>
      <c r="C38">
        <v>1</v>
      </c>
      <c r="F38">
        <v>17.75</v>
      </c>
      <c r="G38">
        <v>6</v>
      </c>
      <c r="H38">
        <v>107</v>
      </c>
    </row>
    <row r="39" spans="1:8" ht="15.75" thickBot="1">
      <c r="A39" s="52"/>
      <c r="B39" t="s">
        <v>37</v>
      </c>
      <c r="C39">
        <v>1</v>
      </c>
      <c r="F39">
        <v>8.75</v>
      </c>
      <c r="G39">
        <v>6</v>
      </c>
      <c r="H39">
        <v>53</v>
      </c>
    </row>
    <row r="40" spans="1:8" ht="15.75" thickBot="1">
      <c r="A40" s="52"/>
      <c r="G40" s="19" t="s">
        <v>8</v>
      </c>
      <c r="H40" s="21">
        <f>SUM(H25:H39)</f>
        <v>585</v>
      </c>
    </row>
    <row r="41" spans="1:8" ht="16.5" thickTop="1" thickBot="1">
      <c r="A41" s="2" t="s">
        <v>1</v>
      </c>
      <c r="B41" s="3" t="s">
        <v>2</v>
      </c>
      <c r="C41" s="59" t="s">
        <v>3</v>
      </c>
      <c r="D41" s="60"/>
      <c r="E41" s="3" t="s">
        <v>4</v>
      </c>
      <c r="F41" s="3" t="s">
        <v>5</v>
      </c>
      <c r="G41" s="3" t="s">
        <v>6</v>
      </c>
      <c r="H41" s="3" t="s">
        <v>7</v>
      </c>
    </row>
    <row r="42" spans="1:8" ht="26.25" thickTop="1">
      <c r="A42" s="52">
        <v>5</v>
      </c>
      <c r="B42" s="10" t="s">
        <v>38</v>
      </c>
    </row>
    <row r="43" spans="1:8">
      <c r="A43" s="52"/>
      <c r="B43" t="s">
        <v>39</v>
      </c>
      <c r="C43">
        <v>4</v>
      </c>
      <c r="E43" s="5">
        <v>2</v>
      </c>
      <c r="F43">
        <v>1.75</v>
      </c>
      <c r="G43">
        <v>7.17</v>
      </c>
      <c r="H43">
        <v>100</v>
      </c>
    </row>
    <row r="44" spans="1:8">
      <c r="A44" s="52"/>
      <c r="B44" t="s">
        <v>11</v>
      </c>
      <c r="C44">
        <v>1</v>
      </c>
      <c r="F44">
        <v>17.79</v>
      </c>
      <c r="G44">
        <v>1.75</v>
      </c>
      <c r="H44">
        <v>31</v>
      </c>
    </row>
    <row r="45" spans="1:8" ht="15.75" thickBot="1">
      <c r="A45" s="52"/>
      <c r="B45" t="s">
        <v>11</v>
      </c>
      <c r="C45">
        <v>5</v>
      </c>
      <c r="E45" s="5">
        <v>1</v>
      </c>
      <c r="F45" s="5">
        <v>0.5</v>
      </c>
      <c r="G45">
        <v>7.17</v>
      </c>
      <c r="H45">
        <v>18</v>
      </c>
    </row>
    <row r="46" spans="1:8" ht="15.75" thickBot="1">
      <c r="A46" s="52"/>
      <c r="G46" s="19" t="s">
        <v>12</v>
      </c>
      <c r="H46" s="21">
        <f>SUM(H43:H45)</f>
        <v>149</v>
      </c>
    </row>
    <row r="47" spans="1:8" ht="105">
      <c r="A47" s="52">
        <v>6</v>
      </c>
      <c r="B47" s="7" t="s">
        <v>40</v>
      </c>
    </row>
    <row r="48" spans="1:8">
      <c r="A48" s="52"/>
      <c r="B48" t="s">
        <v>106</v>
      </c>
      <c r="C48">
        <v>1</v>
      </c>
      <c r="E48" s="5"/>
      <c r="F48">
        <v>17.87</v>
      </c>
      <c r="G48">
        <v>16</v>
      </c>
      <c r="H48" s="9">
        <f>SUM(G48*F48)</f>
        <v>285.92</v>
      </c>
    </row>
    <row r="49" spans="1:8">
      <c r="A49" s="52"/>
      <c r="B49" t="s">
        <v>41</v>
      </c>
      <c r="C49">
        <v>1</v>
      </c>
      <c r="E49" s="5">
        <v>2</v>
      </c>
      <c r="F49">
        <v>15.29</v>
      </c>
      <c r="G49">
        <v>2.75</v>
      </c>
      <c r="H49">
        <v>84</v>
      </c>
    </row>
    <row r="50" spans="1:8">
      <c r="A50" s="52"/>
      <c r="B50" t="s">
        <v>11</v>
      </c>
      <c r="C50">
        <v>1</v>
      </c>
      <c r="F50">
        <v>2.62</v>
      </c>
      <c r="G50">
        <v>2.75</v>
      </c>
      <c r="H50">
        <v>7</v>
      </c>
    </row>
    <row r="51" spans="1:8">
      <c r="A51" s="52"/>
      <c r="B51" t="s">
        <v>11</v>
      </c>
      <c r="C51">
        <v>2</v>
      </c>
      <c r="F51">
        <v>1.75</v>
      </c>
      <c r="G51">
        <v>2.75</v>
      </c>
      <c r="H51">
        <v>10</v>
      </c>
    </row>
    <row r="52" spans="1:8">
      <c r="A52" s="52"/>
      <c r="B52" t="s">
        <v>11</v>
      </c>
      <c r="C52">
        <v>2</v>
      </c>
      <c r="F52">
        <v>0.75</v>
      </c>
      <c r="G52">
        <v>2.75</v>
      </c>
      <c r="H52">
        <v>4</v>
      </c>
    </row>
    <row r="53" spans="1:8">
      <c r="A53" s="52"/>
      <c r="B53" t="s">
        <v>10</v>
      </c>
      <c r="C53">
        <v>1</v>
      </c>
      <c r="F53">
        <v>14.75</v>
      </c>
      <c r="G53" s="5">
        <v>6</v>
      </c>
      <c r="H53">
        <v>86</v>
      </c>
    </row>
    <row r="54" spans="1:8">
      <c r="A54" s="52"/>
      <c r="B54" t="s">
        <v>11</v>
      </c>
      <c r="C54">
        <v>1</v>
      </c>
      <c r="F54">
        <v>17.75</v>
      </c>
      <c r="G54" s="5">
        <v>6</v>
      </c>
      <c r="H54">
        <v>107</v>
      </c>
    </row>
    <row r="55" spans="1:8">
      <c r="A55" s="52"/>
      <c r="B55" t="s">
        <v>11</v>
      </c>
      <c r="C55">
        <v>1</v>
      </c>
      <c r="F55">
        <v>11.75</v>
      </c>
      <c r="G55" s="5">
        <v>6</v>
      </c>
      <c r="H55">
        <v>71</v>
      </c>
    </row>
    <row r="56" spans="1:8">
      <c r="A56" s="52"/>
      <c r="B56" t="s">
        <v>42</v>
      </c>
      <c r="C56">
        <v>1</v>
      </c>
      <c r="F56" s="5">
        <v>2</v>
      </c>
      <c r="G56" s="5">
        <v>6</v>
      </c>
      <c r="H56">
        <v>12</v>
      </c>
    </row>
    <row r="57" spans="1:8">
      <c r="A57" s="52"/>
      <c r="B57" t="s">
        <v>11</v>
      </c>
      <c r="C57">
        <v>1</v>
      </c>
      <c r="E57">
        <v>2</v>
      </c>
      <c r="F57">
        <v>0.83</v>
      </c>
      <c r="G57" s="5">
        <v>3.33</v>
      </c>
      <c r="H57">
        <v>6</v>
      </c>
    </row>
    <row r="58" spans="1:8">
      <c r="A58" s="52"/>
      <c r="B58" t="s">
        <v>11</v>
      </c>
      <c r="C58">
        <v>1</v>
      </c>
      <c r="F58">
        <v>0.83</v>
      </c>
      <c r="G58" s="5">
        <v>0.83</v>
      </c>
      <c r="H58">
        <v>1</v>
      </c>
    </row>
    <row r="59" spans="1:8" ht="15.75" thickBot="1">
      <c r="A59" s="52"/>
      <c r="B59" t="s">
        <v>43</v>
      </c>
      <c r="C59">
        <v>1</v>
      </c>
      <c r="F59">
        <v>17.75</v>
      </c>
      <c r="G59" s="5">
        <v>0.17</v>
      </c>
      <c r="H59">
        <v>3</v>
      </c>
    </row>
    <row r="60" spans="1:8" ht="15.75" thickBot="1">
      <c r="A60" s="52"/>
      <c r="G60" s="19" t="s">
        <v>28</v>
      </c>
      <c r="H60" s="27">
        <f>SUM(H48:H59)</f>
        <v>676.92000000000007</v>
      </c>
    </row>
    <row r="61" spans="1:8">
      <c r="A61" s="52"/>
      <c r="B61" t="s">
        <v>44</v>
      </c>
    </row>
    <row r="62" spans="1:8" ht="15.75" thickBot="1">
      <c r="A62" s="52"/>
      <c r="B62" t="s">
        <v>32</v>
      </c>
      <c r="C62">
        <v>1</v>
      </c>
      <c r="F62">
        <v>2.92</v>
      </c>
      <c r="G62" s="5">
        <v>3.33</v>
      </c>
      <c r="H62">
        <v>10</v>
      </c>
    </row>
    <row r="63" spans="1:8" ht="15.75" thickBot="1">
      <c r="A63" s="52"/>
      <c r="G63" s="22" t="s">
        <v>12</v>
      </c>
      <c r="H63" s="23">
        <v>10</v>
      </c>
    </row>
    <row r="64" spans="1:8" ht="15.75" thickBot="1">
      <c r="A64" s="52"/>
      <c r="D64" s="19" t="s">
        <v>45</v>
      </c>
      <c r="E64" s="24"/>
      <c r="F64" s="24"/>
      <c r="G64" s="24"/>
      <c r="H64" s="27">
        <f>SUM(H60-H63)</f>
        <v>666.92000000000007</v>
      </c>
    </row>
    <row r="65" spans="1:8">
      <c r="A65" s="52"/>
    </row>
    <row r="66" spans="1:8" ht="45">
      <c r="A66" s="52">
        <v>7</v>
      </c>
      <c r="B66" s="11" t="s">
        <v>46</v>
      </c>
    </row>
    <row r="67" spans="1:8" ht="15.75" thickBot="1">
      <c r="A67" s="52"/>
      <c r="B67" t="s">
        <v>47</v>
      </c>
      <c r="C67">
        <v>1</v>
      </c>
      <c r="F67">
        <v>17.75</v>
      </c>
      <c r="G67">
        <v>7</v>
      </c>
      <c r="H67">
        <v>124</v>
      </c>
    </row>
    <row r="68" spans="1:8" ht="15.75" thickBot="1">
      <c r="A68" s="52"/>
      <c r="G68" s="19" t="s">
        <v>12</v>
      </c>
      <c r="H68" s="21">
        <v>124</v>
      </c>
    </row>
    <row r="69" spans="1:8" ht="60">
      <c r="A69" s="52">
        <v>8</v>
      </c>
      <c r="B69" s="7" t="s">
        <v>48</v>
      </c>
    </row>
    <row r="70" spans="1:8" ht="15.75" thickBot="1">
      <c r="A70" s="52"/>
      <c r="B70" t="s">
        <v>11</v>
      </c>
      <c r="C70">
        <v>1</v>
      </c>
      <c r="F70">
        <v>17.75</v>
      </c>
      <c r="G70">
        <v>16</v>
      </c>
      <c r="H70">
        <v>284</v>
      </c>
    </row>
    <row r="71" spans="1:8" ht="15.75" thickBot="1">
      <c r="A71" s="52"/>
      <c r="G71" s="19" t="s">
        <v>28</v>
      </c>
      <c r="H71" s="21">
        <v>284</v>
      </c>
    </row>
    <row r="72" spans="1:8" ht="105">
      <c r="A72" s="52">
        <v>9</v>
      </c>
      <c r="B72" s="7" t="s">
        <v>49</v>
      </c>
    </row>
    <row r="73" spans="1:8">
      <c r="A73" s="52"/>
      <c r="B73" t="s">
        <v>50</v>
      </c>
      <c r="C73">
        <v>1</v>
      </c>
      <c r="F73">
        <v>15.29</v>
      </c>
      <c r="G73">
        <v>2.83</v>
      </c>
      <c r="H73">
        <v>43</v>
      </c>
    </row>
    <row r="74" spans="1:8" ht="15.75" thickBot="1">
      <c r="A74" s="52"/>
      <c r="B74" t="s">
        <v>51</v>
      </c>
      <c r="C74">
        <v>1</v>
      </c>
      <c r="F74">
        <v>5.25</v>
      </c>
      <c r="G74">
        <v>1.75</v>
      </c>
      <c r="H74">
        <v>9</v>
      </c>
    </row>
    <row r="75" spans="1:8" ht="16.5" thickTop="1" thickBot="1">
      <c r="A75" s="2" t="s">
        <v>1</v>
      </c>
      <c r="B75" s="3" t="s">
        <v>2</v>
      </c>
      <c r="C75" s="59" t="s">
        <v>3</v>
      </c>
      <c r="D75" s="60"/>
      <c r="E75" s="3" t="s">
        <v>4</v>
      </c>
      <c r="F75" s="3" t="s">
        <v>5</v>
      </c>
      <c r="G75" s="3" t="s">
        <v>6</v>
      </c>
      <c r="H75" s="3" t="s">
        <v>7</v>
      </c>
    </row>
    <row r="76" spans="1:8" ht="16.5" thickTop="1" thickBot="1">
      <c r="A76" s="52"/>
      <c r="B76" t="s">
        <v>11</v>
      </c>
      <c r="C76">
        <v>1</v>
      </c>
      <c r="F76">
        <v>13.82</v>
      </c>
      <c r="G76">
        <v>1.75</v>
      </c>
      <c r="H76">
        <v>24</v>
      </c>
    </row>
    <row r="77" spans="1:8" ht="15.75" thickBot="1">
      <c r="A77" s="52"/>
      <c r="G77" s="19" t="s">
        <v>28</v>
      </c>
      <c r="H77" s="21">
        <v>76</v>
      </c>
    </row>
    <row r="78" spans="1:8">
      <c r="A78" s="52"/>
    </row>
    <row r="79" spans="1:8" ht="75">
      <c r="A79" s="52">
        <v>10</v>
      </c>
      <c r="B79" s="7" t="s">
        <v>52</v>
      </c>
    </row>
    <row r="80" spans="1:8" ht="15.75" thickBot="1">
      <c r="A80" s="52"/>
      <c r="B80" t="s">
        <v>53</v>
      </c>
      <c r="C80">
        <v>1</v>
      </c>
      <c r="F80">
        <v>2.42</v>
      </c>
      <c r="G80">
        <v>6.5</v>
      </c>
      <c r="H80">
        <v>16</v>
      </c>
    </row>
    <row r="81" spans="1:8" ht="15.75" thickBot="1">
      <c r="A81" s="52"/>
      <c r="G81" s="19" t="s">
        <v>28</v>
      </c>
      <c r="H81" s="21">
        <v>16</v>
      </c>
    </row>
    <row r="82" spans="1:8" ht="63.75">
      <c r="A82" s="52">
        <v>11</v>
      </c>
      <c r="B82" s="10" t="s">
        <v>105</v>
      </c>
    </row>
    <row r="83" spans="1:8" ht="15.75" thickBot="1">
      <c r="A83" s="52"/>
      <c r="B83" t="s">
        <v>11</v>
      </c>
      <c r="C83">
        <v>1</v>
      </c>
      <c r="F83" s="5">
        <v>15</v>
      </c>
      <c r="G83" s="5">
        <v>3.5</v>
      </c>
      <c r="H83">
        <v>53</v>
      </c>
    </row>
    <row r="84" spans="1:8" ht="15.75" thickBot="1">
      <c r="A84" s="52"/>
      <c r="G84" s="19" t="s">
        <v>12</v>
      </c>
      <c r="H84" s="21">
        <v>53</v>
      </c>
    </row>
    <row r="85" spans="1:8" ht="89.25">
      <c r="A85" s="52">
        <v>12</v>
      </c>
      <c r="B85" s="10" t="s">
        <v>54</v>
      </c>
    </row>
    <row r="86" spans="1:8">
      <c r="A86" s="52"/>
    </row>
    <row r="87" spans="1:8">
      <c r="A87" s="52"/>
      <c r="B87" t="s">
        <v>55</v>
      </c>
      <c r="C87">
        <v>1</v>
      </c>
      <c r="F87">
        <v>3.25</v>
      </c>
      <c r="G87">
        <v>6.67</v>
      </c>
      <c r="H87">
        <v>22</v>
      </c>
    </row>
    <row r="88" spans="1:8" ht="15.75" thickBot="1">
      <c r="A88" s="52"/>
      <c r="B88" t="s">
        <v>56</v>
      </c>
      <c r="C88">
        <v>1</v>
      </c>
      <c r="F88">
        <v>3.25</v>
      </c>
      <c r="G88">
        <v>2.5</v>
      </c>
      <c r="H88">
        <v>8</v>
      </c>
    </row>
    <row r="89" spans="1:8" ht="15.75" thickBot="1">
      <c r="A89" s="52"/>
      <c r="G89" s="19" t="s">
        <v>12</v>
      </c>
      <c r="H89" s="21">
        <v>30</v>
      </c>
    </row>
    <row r="90" spans="1:8" ht="120">
      <c r="A90" s="52">
        <v>13</v>
      </c>
      <c r="B90" s="7" t="s">
        <v>57</v>
      </c>
    </row>
    <row r="91" spans="1:8" ht="15.75" thickBot="1">
      <c r="A91" s="52"/>
      <c r="B91" t="s">
        <v>11</v>
      </c>
      <c r="C91">
        <v>1</v>
      </c>
      <c r="F91">
        <v>4.5</v>
      </c>
      <c r="G91">
        <v>7</v>
      </c>
      <c r="H91">
        <v>32</v>
      </c>
    </row>
    <row r="92" spans="1:8" ht="15.75" thickBot="1">
      <c r="A92" s="52"/>
      <c r="G92" s="19" t="s">
        <v>12</v>
      </c>
      <c r="H92" s="21">
        <v>32</v>
      </c>
    </row>
    <row r="93" spans="1:8" ht="60">
      <c r="A93" s="52">
        <v>14</v>
      </c>
      <c r="B93" s="7" t="s">
        <v>58</v>
      </c>
    </row>
    <row r="94" spans="1:8" ht="15.75" thickBot="1">
      <c r="A94" s="52"/>
      <c r="B94" t="s">
        <v>11</v>
      </c>
      <c r="C94">
        <v>1</v>
      </c>
      <c r="F94">
        <v>4.5</v>
      </c>
      <c r="G94">
        <v>5</v>
      </c>
      <c r="H94">
        <v>20</v>
      </c>
    </row>
    <row r="95" spans="1:8" ht="21.75" customHeight="1" thickBot="1">
      <c r="A95" s="52"/>
      <c r="G95" s="19" t="s">
        <v>12</v>
      </c>
      <c r="H95" s="21">
        <v>20</v>
      </c>
    </row>
    <row r="96" spans="1:8" ht="45">
      <c r="A96" s="52">
        <v>15</v>
      </c>
      <c r="B96" s="7" t="s">
        <v>59</v>
      </c>
    </row>
    <row r="97" spans="1:8" ht="28.5" customHeight="1" thickBot="1">
      <c r="A97" s="52"/>
      <c r="B97" t="s">
        <v>30</v>
      </c>
      <c r="C97">
        <v>1</v>
      </c>
      <c r="D97">
        <v>2</v>
      </c>
      <c r="F97">
        <v>17.75</v>
      </c>
      <c r="G97">
        <v>7.5</v>
      </c>
      <c r="H97">
        <v>266</v>
      </c>
    </row>
    <row r="98" spans="1:8" ht="15.75" thickBot="1">
      <c r="A98" s="52"/>
      <c r="G98" s="19" t="s">
        <v>28</v>
      </c>
      <c r="H98" s="21">
        <v>266</v>
      </c>
    </row>
    <row r="99" spans="1:8">
      <c r="A99" s="52"/>
      <c r="G99" s="58"/>
      <c r="H99" s="58"/>
    </row>
    <row r="100" spans="1:8" ht="15.75" thickBot="1">
      <c r="A100" s="52"/>
      <c r="G100" s="58"/>
      <c r="H100" s="58"/>
    </row>
    <row r="101" spans="1:8" ht="16.5" thickTop="1" thickBot="1">
      <c r="A101" s="2" t="s">
        <v>1</v>
      </c>
      <c r="B101" s="3" t="s">
        <v>2</v>
      </c>
      <c r="C101" s="59" t="s">
        <v>3</v>
      </c>
      <c r="D101" s="60"/>
      <c r="E101" s="3" t="s">
        <v>4</v>
      </c>
      <c r="F101" s="3" t="s">
        <v>5</v>
      </c>
      <c r="G101" s="3" t="s">
        <v>6</v>
      </c>
      <c r="H101" s="3" t="s">
        <v>7</v>
      </c>
    </row>
    <row r="102" spans="1:8" ht="90.75" thickTop="1">
      <c r="A102" s="52">
        <v>16</v>
      </c>
      <c r="B102" s="7" t="s">
        <v>60</v>
      </c>
    </row>
    <row r="103" spans="1:8" ht="15.75" thickBot="1">
      <c r="A103" s="52"/>
      <c r="B103" t="s">
        <v>11</v>
      </c>
      <c r="C103">
        <v>1</v>
      </c>
      <c r="G103">
        <v>3</v>
      </c>
      <c r="H103">
        <v>3</v>
      </c>
    </row>
    <row r="104" spans="1:8" ht="15.75" thickBot="1">
      <c r="A104" s="52"/>
      <c r="G104" s="19" t="s">
        <v>12</v>
      </c>
      <c r="H104" s="21">
        <v>3</v>
      </c>
    </row>
    <row r="105" spans="1:8" ht="45">
      <c r="A105" s="52">
        <v>17</v>
      </c>
      <c r="B105" s="7" t="s">
        <v>61</v>
      </c>
    </row>
    <row r="106" spans="1:8" ht="15.75" thickBot="1">
      <c r="A106" s="52"/>
      <c r="B106" t="s">
        <v>62</v>
      </c>
      <c r="C106">
        <v>1</v>
      </c>
      <c r="D106" t="s">
        <v>63</v>
      </c>
      <c r="G106">
        <v>4</v>
      </c>
      <c r="H106">
        <v>270</v>
      </c>
    </row>
    <row r="107" spans="1:8" ht="15.75" thickBot="1">
      <c r="A107" s="52"/>
      <c r="G107" s="19" t="s">
        <v>28</v>
      </c>
      <c r="H107" s="21">
        <v>270</v>
      </c>
    </row>
    <row r="108" spans="1:8">
      <c r="A108" s="52"/>
      <c r="B108" s="25" t="s">
        <v>44</v>
      </c>
    </row>
    <row r="109" spans="1:8">
      <c r="A109" s="52"/>
      <c r="B109" t="s">
        <v>53</v>
      </c>
      <c r="C109">
        <v>1</v>
      </c>
      <c r="F109">
        <v>3.25</v>
      </c>
      <c r="G109">
        <v>1</v>
      </c>
      <c r="H109">
        <v>3</v>
      </c>
    </row>
    <row r="110" spans="1:8">
      <c r="A110" s="52"/>
      <c r="B110" t="s">
        <v>53</v>
      </c>
      <c r="C110">
        <v>1</v>
      </c>
      <c r="F110">
        <v>3</v>
      </c>
      <c r="G110">
        <v>1</v>
      </c>
      <c r="H110">
        <v>3</v>
      </c>
    </row>
    <row r="111" spans="1:8" ht="15.75" thickBot="1">
      <c r="A111" s="52"/>
      <c r="B111" t="s">
        <v>47</v>
      </c>
      <c r="C111">
        <v>1</v>
      </c>
      <c r="F111">
        <v>17.79</v>
      </c>
      <c r="G111">
        <v>1</v>
      </c>
      <c r="H111">
        <v>18</v>
      </c>
    </row>
    <row r="112" spans="1:8" ht="15.75" thickBot="1">
      <c r="A112" s="52"/>
      <c r="G112" s="19" t="s">
        <v>12</v>
      </c>
      <c r="H112" s="21">
        <v>24</v>
      </c>
    </row>
    <row r="113" spans="1:8" ht="15.75" thickBot="1">
      <c r="A113" s="52"/>
      <c r="E113" s="25" t="s">
        <v>64</v>
      </c>
      <c r="F113" s="25"/>
      <c r="G113" s="25"/>
      <c r="H113" s="25">
        <v>246</v>
      </c>
    </row>
    <row r="114" spans="1:8" ht="15.75" thickBot="1">
      <c r="A114" s="52"/>
      <c r="G114" s="19" t="s">
        <v>12</v>
      </c>
      <c r="H114" s="21">
        <v>246</v>
      </c>
    </row>
    <row r="115" spans="1:8" ht="60">
      <c r="A115" s="52">
        <v>18</v>
      </c>
      <c r="B115" s="7" t="s">
        <v>65</v>
      </c>
    </row>
    <row r="116" spans="1:8">
      <c r="A116" s="52"/>
    </row>
    <row r="117" spans="1:8" ht="15.75" thickBot="1">
      <c r="B117" t="s">
        <v>66</v>
      </c>
      <c r="H117">
        <v>246</v>
      </c>
    </row>
    <row r="118" spans="1:8" ht="15.75" thickBot="1">
      <c r="G118" s="19" t="s">
        <v>28</v>
      </c>
      <c r="H118" s="21">
        <v>246</v>
      </c>
    </row>
    <row r="124" spans="1:8">
      <c r="B124" s="52" t="s">
        <v>145</v>
      </c>
    </row>
    <row r="125" spans="1:8">
      <c r="B125" s="46" t="s">
        <v>146</v>
      </c>
    </row>
    <row r="126" spans="1:8">
      <c r="B126" s="52" t="s">
        <v>147</v>
      </c>
    </row>
  </sheetData>
  <mergeCells count="6">
    <mergeCell ref="C101:D101"/>
    <mergeCell ref="A3:H3"/>
    <mergeCell ref="C4:D4"/>
    <mergeCell ref="A1:H1"/>
    <mergeCell ref="C41:D41"/>
    <mergeCell ref="C75:D75"/>
  </mergeCells>
  <pageMargins left="0.7" right="0.16" top="0.31"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dimension ref="A1:F28"/>
  <sheetViews>
    <sheetView topLeftCell="A18" workbookViewId="0">
      <selection sqref="A1:F28"/>
    </sheetView>
  </sheetViews>
  <sheetFormatPr defaultRowHeight="15"/>
  <cols>
    <col min="1" max="1" width="5.42578125" customWidth="1"/>
    <col min="2" max="2" width="34.85546875" customWidth="1"/>
    <col min="3" max="3" width="11.7109375" customWidth="1"/>
    <col min="4" max="4" width="11.28515625" customWidth="1"/>
    <col min="5" max="5" width="10.85546875" customWidth="1"/>
    <col min="6" max="6" width="12.42578125" customWidth="1"/>
  </cols>
  <sheetData>
    <row r="1" spans="1:6" ht="19.5" thickBot="1">
      <c r="A1" s="63" t="s">
        <v>67</v>
      </c>
      <c r="B1" s="63"/>
      <c r="C1" s="63"/>
      <c r="D1" s="63"/>
      <c r="E1" s="63"/>
      <c r="F1" s="63"/>
    </row>
    <row r="2" spans="1:6" ht="20.25" thickTop="1" thickBot="1">
      <c r="A2" s="12" t="s">
        <v>1</v>
      </c>
      <c r="B2" s="12" t="s">
        <v>68</v>
      </c>
      <c r="C2" s="12" t="s">
        <v>69</v>
      </c>
      <c r="D2" s="12" t="s">
        <v>70</v>
      </c>
      <c r="E2" s="12" t="s">
        <v>71</v>
      </c>
      <c r="F2" s="12" t="s">
        <v>72</v>
      </c>
    </row>
    <row r="3" spans="1:6" ht="52.5" thickTop="1">
      <c r="A3" s="13">
        <v>1</v>
      </c>
      <c r="B3" s="14" t="s">
        <v>73</v>
      </c>
      <c r="C3" s="15"/>
      <c r="D3" s="15"/>
      <c r="E3" s="15"/>
      <c r="F3" s="15"/>
    </row>
    <row r="4" spans="1:6">
      <c r="A4" s="13"/>
      <c r="B4" s="15" t="s">
        <v>87</v>
      </c>
      <c r="C4" s="16">
        <v>31</v>
      </c>
      <c r="D4" s="16">
        <v>641</v>
      </c>
      <c r="E4" s="16" t="s">
        <v>74</v>
      </c>
      <c r="F4" s="16">
        <f>D4*C4</f>
        <v>19871</v>
      </c>
    </row>
    <row r="5" spans="1:6" ht="26.25">
      <c r="A5" s="13">
        <v>2</v>
      </c>
      <c r="B5" s="14" t="s">
        <v>75</v>
      </c>
      <c r="C5" s="16"/>
      <c r="D5" s="16"/>
      <c r="E5" s="16"/>
      <c r="F5" s="16"/>
    </row>
    <row r="6" spans="1:6">
      <c r="A6" s="13"/>
      <c r="B6" s="15" t="s">
        <v>88</v>
      </c>
      <c r="C6" s="16">
        <v>2</v>
      </c>
      <c r="D6" s="16">
        <v>650</v>
      </c>
      <c r="E6" s="16" t="s">
        <v>76</v>
      </c>
      <c r="F6" s="16">
        <f>D6*C6</f>
        <v>1300</v>
      </c>
    </row>
    <row r="7" spans="1:6" ht="51.75">
      <c r="A7" s="13">
        <v>3</v>
      </c>
      <c r="B7" s="14" t="s">
        <v>77</v>
      </c>
      <c r="C7" s="16"/>
      <c r="D7" s="16"/>
      <c r="E7" s="16"/>
      <c r="F7" s="16"/>
    </row>
    <row r="8" spans="1:6">
      <c r="A8" s="13"/>
      <c r="B8" s="15" t="s">
        <v>89</v>
      </c>
      <c r="C8" s="16">
        <v>1</v>
      </c>
      <c r="D8" s="16">
        <v>8260</v>
      </c>
      <c r="E8" s="16" t="s">
        <v>76</v>
      </c>
      <c r="F8" s="16">
        <f>D8*C8</f>
        <v>8260</v>
      </c>
    </row>
    <row r="9" spans="1:6" ht="39">
      <c r="A9" s="13">
        <v>4</v>
      </c>
      <c r="B9" s="14" t="s">
        <v>78</v>
      </c>
      <c r="C9" s="16"/>
      <c r="D9" s="16"/>
      <c r="E9" s="16"/>
      <c r="F9" s="16"/>
    </row>
    <row r="10" spans="1:6">
      <c r="A10" s="13"/>
      <c r="B10" s="15" t="s">
        <v>90</v>
      </c>
      <c r="C10" s="16">
        <v>1</v>
      </c>
      <c r="D10" s="16">
        <v>68000</v>
      </c>
      <c r="E10" s="16" t="s">
        <v>76</v>
      </c>
      <c r="F10" s="16">
        <f>D10*C10</f>
        <v>68000</v>
      </c>
    </row>
    <row r="11" spans="1:6" ht="39">
      <c r="A11" s="13">
        <v>5</v>
      </c>
      <c r="B11" s="14" t="s">
        <v>79</v>
      </c>
      <c r="C11" s="16"/>
      <c r="D11" s="16"/>
      <c r="E11" s="16"/>
      <c r="F11" s="16"/>
    </row>
    <row r="12" spans="1:6">
      <c r="A12" s="13"/>
      <c r="B12" s="15" t="s">
        <v>91</v>
      </c>
      <c r="C12" s="16">
        <v>4</v>
      </c>
      <c r="D12" s="16">
        <v>7800</v>
      </c>
      <c r="E12" s="16" t="s">
        <v>76</v>
      </c>
      <c r="F12" s="16">
        <f>D12*C12</f>
        <v>31200</v>
      </c>
    </row>
    <row r="13" spans="1:6" ht="39">
      <c r="A13" s="13">
        <v>6</v>
      </c>
      <c r="B13" s="14" t="s">
        <v>80</v>
      </c>
      <c r="C13" s="16"/>
      <c r="D13" s="16"/>
      <c r="E13" s="16"/>
      <c r="F13" s="16"/>
    </row>
    <row r="14" spans="1:6">
      <c r="A14" s="13"/>
      <c r="B14" s="15" t="s">
        <v>92</v>
      </c>
      <c r="C14" s="16">
        <v>4</v>
      </c>
      <c r="D14" s="16">
        <v>9200</v>
      </c>
      <c r="E14" s="16" t="s">
        <v>76</v>
      </c>
      <c r="F14" s="16">
        <f>D14*C14</f>
        <v>36800</v>
      </c>
    </row>
    <row r="15" spans="1:6" ht="26.25">
      <c r="A15" s="13">
        <v>7</v>
      </c>
      <c r="B15" s="14" t="s">
        <v>81</v>
      </c>
      <c r="C15" s="16"/>
      <c r="D15" s="16"/>
      <c r="E15" s="16"/>
      <c r="F15" s="16"/>
    </row>
    <row r="16" spans="1:6">
      <c r="A16" s="13"/>
      <c r="B16" s="15" t="s">
        <v>93</v>
      </c>
      <c r="C16" s="16">
        <v>1</v>
      </c>
      <c r="D16" s="16">
        <v>78000</v>
      </c>
      <c r="E16" s="16" t="s">
        <v>76</v>
      </c>
      <c r="F16" s="16">
        <f>D16*C16</f>
        <v>78000</v>
      </c>
    </row>
    <row r="17" spans="1:6" ht="39">
      <c r="A17" s="13">
        <v>8</v>
      </c>
      <c r="B17" s="14" t="s">
        <v>82</v>
      </c>
      <c r="C17" s="16"/>
      <c r="D17" s="16"/>
      <c r="E17" s="16"/>
      <c r="F17" s="16"/>
    </row>
    <row r="18" spans="1:6">
      <c r="A18" s="13"/>
      <c r="B18" s="15" t="s">
        <v>94</v>
      </c>
      <c r="C18" s="16">
        <v>1</v>
      </c>
      <c r="D18" s="16">
        <v>52000</v>
      </c>
      <c r="E18" s="16" t="s">
        <v>76</v>
      </c>
      <c r="F18" s="16">
        <f>D18*C18</f>
        <v>52000</v>
      </c>
    </row>
    <row r="19" spans="1:6" ht="51.75">
      <c r="A19" s="13">
        <v>9</v>
      </c>
      <c r="B19" s="14" t="s">
        <v>83</v>
      </c>
      <c r="C19" s="16"/>
      <c r="D19" s="16"/>
      <c r="E19" s="16"/>
      <c r="F19" s="16"/>
    </row>
    <row r="20" spans="1:6">
      <c r="A20" s="13"/>
      <c r="B20" s="15" t="s">
        <v>95</v>
      </c>
      <c r="C20" s="16">
        <v>20</v>
      </c>
      <c r="D20" s="16">
        <v>2250</v>
      </c>
      <c r="E20" s="16" t="s">
        <v>76</v>
      </c>
      <c r="F20" s="16">
        <f>D20*C20</f>
        <v>45000</v>
      </c>
    </row>
    <row r="21" spans="1:6" ht="41.25" customHeight="1">
      <c r="A21" s="13">
        <v>10</v>
      </c>
      <c r="B21" s="14" t="s">
        <v>84</v>
      </c>
      <c r="C21" s="16"/>
      <c r="D21" s="16"/>
      <c r="E21" s="16"/>
      <c r="F21" s="16"/>
    </row>
    <row r="22" spans="1:6">
      <c r="A22" s="13"/>
      <c r="B22" s="15" t="s">
        <v>96</v>
      </c>
      <c r="C22" s="16">
        <v>20</v>
      </c>
      <c r="D22" s="16">
        <v>1850</v>
      </c>
      <c r="E22" s="16" t="s">
        <v>76</v>
      </c>
      <c r="F22" s="16">
        <f>D22*C22</f>
        <v>37000</v>
      </c>
    </row>
    <row r="23" spans="1:6" ht="39">
      <c r="A23" s="13">
        <v>11</v>
      </c>
      <c r="B23" s="14" t="s">
        <v>85</v>
      </c>
      <c r="C23" s="16"/>
      <c r="D23" s="16"/>
      <c r="E23" s="16"/>
      <c r="F23" s="16"/>
    </row>
    <row r="24" spans="1:6">
      <c r="A24" s="13"/>
      <c r="B24" s="15" t="s">
        <v>97</v>
      </c>
      <c r="C24" s="16">
        <v>1</v>
      </c>
      <c r="D24" s="16">
        <v>20000</v>
      </c>
      <c r="E24" s="16" t="s">
        <v>76</v>
      </c>
      <c r="F24" s="16">
        <f>D24*C24</f>
        <v>20000</v>
      </c>
    </row>
    <row r="25" spans="1:6" ht="26.25">
      <c r="A25" s="13">
        <v>12</v>
      </c>
      <c r="B25" s="14" t="s">
        <v>86</v>
      </c>
      <c r="C25" s="16"/>
      <c r="D25" s="16"/>
      <c r="E25" s="16"/>
      <c r="F25" s="16"/>
    </row>
    <row r="26" spans="1:6">
      <c r="A26" s="15"/>
      <c r="B26" s="15" t="s">
        <v>98</v>
      </c>
      <c r="C26" s="16">
        <v>3</v>
      </c>
      <c r="D26" s="16">
        <v>4960</v>
      </c>
      <c r="E26" s="16" t="s">
        <v>76</v>
      </c>
      <c r="F26" s="16">
        <f>D26*C26</f>
        <v>14880</v>
      </c>
    </row>
    <row r="27" spans="1:6" ht="39.75" thickBot="1">
      <c r="A27" s="17">
        <v>13</v>
      </c>
      <c r="B27" s="14" t="s">
        <v>99</v>
      </c>
      <c r="C27" s="16">
        <v>2</v>
      </c>
      <c r="D27" s="16">
        <v>110000</v>
      </c>
      <c r="E27" s="16"/>
      <c r="F27" s="16">
        <f>D27*C27</f>
        <v>220000</v>
      </c>
    </row>
    <row r="28" spans="1:6" ht="15.75" thickBot="1">
      <c r="E28" s="19" t="s">
        <v>12</v>
      </c>
      <c r="F28" s="18">
        <f>SUM(F4:F27)</f>
        <v>632311</v>
      </c>
    </row>
  </sheetData>
  <mergeCells count="1">
    <mergeCell ref="A1:F1"/>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O29"/>
  <sheetViews>
    <sheetView topLeftCell="A19" workbookViewId="0">
      <selection activeCell="C2" sqref="C2"/>
    </sheetView>
  </sheetViews>
  <sheetFormatPr defaultRowHeight="15"/>
  <cols>
    <col min="1" max="1" width="4.42578125" customWidth="1"/>
    <col min="2" max="2" width="19.42578125" bestFit="1" customWidth="1"/>
    <col min="3" max="4" width="7.7109375" customWidth="1"/>
    <col min="5" max="5" width="9" customWidth="1"/>
    <col min="6" max="6" width="7.5703125" customWidth="1"/>
    <col min="7" max="7" width="6.7109375" customWidth="1"/>
    <col min="8" max="8" width="7.28515625" customWidth="1"/>
    <col min="9" max="9" width="7.140625" customWidth="1"/>
    <col min="10" max="10" width="7.28515625" customWidth="1"/>
    <col min="11" max="11" width="6.7109375" customWidth="1"/>
    <col min="12" max="12" width="7.140625" customWidth="1"/>
    <col min="13" max="13" width="7.5703125" customWidth="1"/>
  </cols>
  <sheetData>
    <row r="1" spans="1:15" ht="23.25">
      <c r="A1" s="67" t="s">
        <v>107</v>
      </c>
      <c r="B1" s="67"/>
      <c r="C1" s="67"/>
      <c r="D1" s="67"/>
      <c r="E1" s="67"/>
      <c r="F1" s="67"/>
      <c r="G1" s="67"/>
      <c r="H1" s="67"/>
      <c r="I1" s="67"/>
      <c r="J1" s="67"/>
      <c r="K1" s="67"/>
      <c r="L1" s="67"/>
      <c r="M1" s="67"/>
      <c r="N1" s="67"/>
      <c r="O1" s="67"/>
    </row>
    <row r="2" spans="1:15" ht="19.5" thickBot="1">
      <c r="A2" s="1"/>
    </row>
    <row r="3" spans="1:15" ht="16.5" thickTop="1" thickBot="1">
      <c r="A3" s="68" t="s">
        <v>1</v>
      </c>
      <c r="B3" s="68" t="s">
        <v>108</v>
      </c>
      <c r="C3" s="68" t="s">
        <v>7</v>
      </c>
      <c r="D3" s="71" t="s">
        <v>109</v>
      </c>
      <c r="E3" s="71"/>
      <c r="F3" s="71" t="s">
        <v>110</v>
      </c>
      <c r="G3" s="71"/>
      <c r="H3" s="71" t="s">
        <v>111</v>
      </c>
      <c r="I3" s="71"/>
      <c r="J3" s="71" t="s">
        <v>112</v>
      </c>
      <c r="K3" s="71"/>
      <c r="L3" s="71" t="s">
        <v>113</v>
      </c>
      <c r="M3" s="71"/>
      <c r="N3" s="71" t="s">
        <v>114</v>
      </c>
      <c r="O3" s="71"/>
    </row>
    <row r="4" spans="1:15" ht="16.5" thickTop="1" thickBot="1">
      <c r="A4" s="69"/>
      <c r="B4" s="69"/>
      <c r="C4" s="69"/>
      <c r="D4" s="28" t="s">
        <v>115</v>
      </c>
      <c r="E4" s="28" t="s">
        <v>116</v>
      </c>
      <c r="F4" s="28" t="s">
        <v>115</v>
      </c>
      <c r="G4" s="28" t="s">
        <v>116</v>
      </c>
      <c r="H4" s="28" t="s">
        <v>115</v>
      </c>
      <c r="I4" s="28" t="s">
        <v>116</v>
      </c>
      <c r="J4" s="28" t="s">
        <v>115</v>
      </c>
      <c r="K4" s="28" t="s">
        <v>116</v>
      </c>
      <c r="L4" s="28" t="s">
        <v>115</v>
      </c>
      <c r="M4" s="28" t="s">
        <v>116</v>
      </c>
      <c r="N4" s="28" t="s">
        <v>115</v>
      </c>
      <c r="O4" s="28" t="s">
        <v>116</v>
      </c>
    </row>
    <row r="5" spans="1:15" ht="16.5" thickTop="1" thickBot="1">
      <c r="A5" s="70"/>
      <c r="B5" s="70"/>
      <c r="C5" s="70"/>
      <c r="D5" s="28" t="s">
        <v>117</v>
      </c>
      <c r="E5" s="28" t="s">
        <v>118</v>
      </c>
      <c r="F5" s="28" t="s">
        <v>117</v>
      </c>
      <c r="G5" s="28" t="s">
        <v>119</v>
      </c>
      <c r="H5" s="28" t="s">
        <v>117</v>
      </c>
      <c r="I5" s="28" t="s">
        <v>119</v>
      </c>
      <c r="J5" s="28" t="s">
        <v>117</v>
      </c>
      <c r="K5" s="28" t="s">
        <v>119</v>
      </c>
      <c r="L5" s="29" t="s">
        <v>117</v>
      </c>
      <c r="M5" s="28" t="s">
        <v>120</v>
      </c>
      <c r="N5" s="28" t="s">
        <v>117</v>
      </c>
      <c r="O5" s="28" t="s">
        <v>121</v>
      </c>
    </row>
    <row r="6" spans="1:15" ht="16.5" thickTop="1" thickBot="1">
      <c r="A6" s="30">
        <v>1</v>
      </c>
      <c r="B6" s="30">
        <v>2</v>
      </c>
      <c r="C6" s="30">
        <v>3</v>
      </c>
      <c r="D6" s="30">
        <v>4</v>
      </c>
      <c r="E6" s="30">
        <v>5</v>
      </c>
      <c r="F6" s="30">
        <v>6</v>
      </c>
      <c r="G6" s="30">
        <v>7</v>
      </c>
      <c r="H6" s="30">
        <v>8</v>
      </c>
      <c r="I6" s="30">
        <v>9</v>
      </c>
      <c r="J6" s="30">
        <v>10</v>
      </c>
      <c r="K6" s="30">
        <v>11</v>
      </c>
      <c r="L6" s="30">
        <v>12</v>
      </c>
      <c r="M6" s="30">
        <v>13</v>
      </c>
      <c r="N6" s="30">
        <v>14</v>
      </c>
      <c r="O6" s="30">
        <v>15</v>
      </c>
    </row>
    <row r="7" spans="1:15" ht="15.75" thickTop="1"/>
    <row r="8" spans="1:15">
      <c r="A8" s="31">
        <v>1</v>
      </c>
      <c r="B8" s="31" t="s">
        <v>122</v>
      </c>
      <c r="C8" s="35">
        <v>165</v>
      </c>
      <c r="D8" s="33">
        <v>3.44E-2</v>
      </c>
      <c r="E8" s="34">
        <f t="shared" ref="E8:E14" si="0">D8*C8</f>
        <v>5.6760000000000002</v>
      </c>
      <c r="F8" s="33">
        <v>0.25700000000000001</v>
      </c>
      <c r="G8" s="34">
        <f t="shared" ref="G8:G14" si="1">F8*C8</f>
        <v>42.405000000000001</v>
      </c>
      <c r="H8" s="32"/>
      <c r="I8" s="32"/>
      <c r="J8" s="32"/>
      <c r="K8" s="32"/>
      <c r="L8" s="36">
        <v>13.5</v>
      </c>
      <c r="M8" s="35">
        <f>L8*C8</f>
        <v>2227.5</v>
      </c>
      <c r="N8" s="32"/>
      <c r="O8" s="32"/>
    </row>
    <row r="9" spans="1:15">
      <c r="A9" s="31">
        <v>2</v>
      </c>
      <c r="B9" s="31" t="s">
        <v>123</v>
      </c>
      <c r="C9" s="32">
        <v>10</v>
      </c>
      <c r="D9" s="33">
        <v>0.17599999999999999</v>
      </c>
      <c r="E9" s="34">
        <f t="shared" si="0"/>
        <v>1.7599999999999998</v>
      </c>
      <c r="F9" s="36">
        <v>0.44</v>
      </c>
      <c r="G9" s="34">
        <f t="shared" si="1"/>
        <v>4.4000000000000004</v>
      </c>
      <c r="H9" s="36">
        <v>0.88</v>
      </c>
      <c r="I9" s="35">
        <f>H9*C9</f>
        <v>8.8000000000000007</v>
      </c>
      <c r="J9" s="32"/>
      <c r="K9" s="32"/>
      <c r="L9" s="32"/>
      <c r="M9" s="32"/>
      <c r="N9" s="32"/>
      <c r="O9" s="32"/>
    </row>
    <row r="10" spans="1:15">
      <c r="A10" s="31">
        <v>3</v>
      </c>
      <c r="B10" s="31" t="s">
        <v>124</v>
      </c>
      <c r="C10" s="32">
        <v>0.75</v>
      </c>
      <c r="D10" s="32"/>
      <c r="E10" s="35"/>
      <c r="F10" s="32"/>
      <c r="G10" s="35"/>
      <c r="H10" s="32"/>
      <c r="I10" s="35"/>
      <c r="J10" s="32"/>
      <c r="K10" s="32"/>
      <c r="L10" s="32"/>
      <c r="M10" s="32"/>
      <c r="N10" s="32" t="s">
        <v>125</v>
      </c>
      <c r="O10" s="37">
        <f>C10/20</f>
        <v>3.7499999999999999E-2</v>
      </c>
    </row>
    <row r="11" spans="1:15">
      <c r="A11" s="31">
        <v>4</v>
      </c>
      <c r="B11" s="31" t="s">
        <v>126</v>
      </c>
      <c r="C11" s="35">
        <v>585</v>
      </c>
      <c r="D11" s="33">
        <v>5.3E-3</v>
      </c>
      <c r="E11" s="34">
        <f t="shared" si="0"/>
        <v>3.1004999999999998</v>
      </c>
      <c r="F11" s="36">
        <v>0.04</v>
      </c>
      <c r="G11" s="34">
        <f t="shared" si="1"/>
        <v>23.400000000000002</v>
      </c>
      <c r="H11" s="32"/>
      <c r="I11" s="35"/>
      <c r="J11" s="32"/>
      <c r="K11" s="32"/>
      <c r="L11" s="32"/>
      <c r="M11" s="32"/>
      <c r="N11" s="32"/>
      <c r="O11" s="32"/>
    </row>
    <row r="12" spans="1:15">
      <c r="A12" s="31">
        <v>5</v>
      </c>
      <c r="B12" s="31" t="s">
        <v>127</v>
      </c>
      <c r="C12" s="32">
        <v>149</v>
      </c>
      <c r="D12" s="33">
        <v>5.7000000000000002E-3</v>
      </c>
      <c r="E12" s="34">
        <f t="shared" si="0"/>
        <v>0.84930000000000005</v>
      </c>
      <c r="F12" s="36">
        <v>0.03</v>
      </c>
      <c r="G12" s="34">
        <f t="shared" si="1"/>
        <v>4.47</v>
      </c>
      <c r="H12" s="32"/>
      <c r="I12" s="35"/>
      <c r="J12" s="32"/>
      <c r="K12" s="32"/>
      <c r="L12" s="32"/>
      <c r="M12" s="32"/>
      <c r="N12" s="32"/>
      <c r="O12" s="32"/>
    </row>
    <row r="13" spans="1:15">
      <c r="A13" s="31">
        <v>6</v>
      </c>
      <c r="B13" s="31" t="s">
        <v>128</v>
      </c>
      <c r="C13" s="32"/>
      <c r="D13" s="32"/>
      <c r="E13" s="35"/>
      <c r="F13" s="32"/>
      <c r="G13" s="35"/>
      <c r="H13" s="32"/>
      <c r="I13" s="35"/>
      <c r="J13" s="32"/>
      <c r="K13" s="32"/>
      <c r="L13" s="32"/>
      <c r="M13" s="32"/>
      <c r="N13" s="32"/>
      <c r="O13" s="32"/>
    </row>
    <row r="14" spans="1:15">
      <c r="A14" s="31"/>
      <c r="B14" s="31" t="s">
        <v>129</v>
      </c>
      <c r="C14" s="35">
        <f>[1]Sheet2!$C$26</f>
        <v>2998.5</v>
      </c>
      <c r="D14" s="36">
        <v>0.03</v>
      </c>
      <c r="E14" s="34">
        <f t="shared" si="0"/>
        <v>89.954999999999998</v>
      </c>
      <c r="F14" s="33">
        <v>7.3999999999999996E-2</v>
      </c>
      <c r="G14" s="34">
        <f t="shared" si="1"/>
        <v>221.88899999999998</v>
      </c>
      <c r="H14" s="33">
        <v>0.14699999999999999</v>
      </c>
      <c r="I14" s="35">
        <f t="shared" ref="I14" si="2">H14*C14</f>
        <v>440.77949999999998</v>
      </c>
      <c r="J14" s="32"/>
      <c r="K14" s="32"/>
      <c r="L14" s="32"/>
      <c r="M14" s="32"/>
      <c r="N14" s="32"/>
      <c r="O14" s="32"/>
    </row>
    <row r="15" spans="1:15" ht="15.75" thickBot="1">
      <c r="A15" s="31"/>
      <c r="B15" s="31"/>
      <c r="C15" s="32"/>
      <c r="D15" s="32"/>
      <c r="E15" s="35"/>
      <c r="F15" s="32"/>
      <c r="G15" s="35"/>
      <c r="H15" s="32"/>
      <c r="I15" s="32"/>
      <c r="J15" s="32"/>
      <c r="K15" s="32"/>
      <c r="L15" s="32"/>
      <c r="M15" s="32"/>
      <c r="N15" s="32"/>
      <c r="O15" s="32"/>
    </row>
    <row r="16" spans="1:15" ht="15.75" thickBot="1">
      <c r="A16" s="31"/>
      <c r="B16" s="38" t="s">
        <v>130</v>
      </c>
      <c r="C16" s="39"/>
      <c r="D16" s="39"/>
      <c r="E16" s="40">
        <f>SUM(E8:E15)</f>
        <v>101.3408</v>
      </c>
      <c r="F16" s="40"/>
      <c r="G16" s="40">
        <f>SUM(G8:G15)</f>
        <v>296.56399999999996</v>
      </c>
      <c r="H16" s="40"/>
      <c r="I16" s="40">
        <f>SUM(I9:I15)</f>
        <v>449.5795</v>
      </c>
      <c r="J16" s="40"/>
      <c r="K16" s="40">
        <f>SUM(K8:K15)</f>
        <v>0</v>
      </c>
      <c r="L16" s="40"/>
      <c r="M16" s="40">
        <f>SUM(M8:M15)</f>
        <v>2227.5</v>
      </c>
      <c r="N16" s="40"/>
      <c r="O16" s="41">
        <f>SUM(O10:O15)</f>
        <v>3.7499999999999999E-2</v>
      </c>
    </row>
    <row r="17" spans="1:15">
      <c r="A17" s="31"/>
      <c r="B17" s="31" t="s">
        <v>131</v>
      </c>
      <c r="C17" s="32"/>
      <c r="D17" s="32"/>
      <c r="E17" s="32">
        <v>78.33</v>
      </c>
      <c r="F17" s="32"/>
      <c r="G17" s="32">
        <v>4874</v>
      </c>
      <c r="H17" s="32"/>
      <c r="I17">
        <v>2823.24</v>
      </c>
      <c r="J17" s="32"/>
      <c r="K17" s="32">
        <v>2693</v>
      </c>
      <c r="L17" s="32"/>
      <c r="M17" s="32">
        <v>617.54</v>
      </c>
      <c r="N17" s="32"/>
      <c r="O17" s="32">
        <v>923.03</v>
      </c>
    </row>
    <row r="18" spans="1:15" ht="15.75" thickBot="1">
      <c r="A18" s="31"/>
      <c r="B18" s="31" t="s">
        <v>132</v>
      </c>
      <c r="C18" s="32"/>
      <c r="D18" s="32"/>
      <c r="E18" s="32" t="s">
        <v>133</v>
      </c>
      <c r="F18" s="32"/>
      <c r="G18" s="32" t="s">
        <v>101</v>
      </c>
      <c r="H18" s="32"/>
      <c r="I18" s="32" t="s">
        <v>101</v>
      </c>
      <c r="J18" s="32"/>
      <c r="K18" s="32" t="s">
        <v>101</v>
      </c>
      <c r="L18" s="32"/>
      <c r="M18" s="32" t="s">
        <v>134</v>
      </c>
      <c r="N18" s="32"/>
      <c r="O18" s="32" t="s">
        <v>135</v>
      </c>
    </row>
    <row r="19" spans="1:15" ht="15.75" thickBot="1">
      <c r="A19" s="31"/>
      <c r="B19" s="38" t="s">
        <v>136</v>
      </c>
      <c r="C19" s="39"/>
      <c r="D19" s="39"/>
      <c r="E19" s="39">
        <f>E16*E17</f>
        <v>7938.024864</v>
      </c>
      <c r="F19" s="39"/>
      <c r="G19" s="39">
        <f>G17*G16/100</f>
        <v>14454.529359999997</v>
      </c>
      <c r="H19" s="39"/>
      <c r="I19" s="39">
        <f>I17*I16/100</f>
        <v>12692.708275799998</v>
      </c>
      <c r="J19" s="39"/>
      <c r="K19" s="39">
        <f>K17*K16/100</f>
        <v>0</v>
      </c>
      <c r="L19" s="39"/>
      <c r="M19" s="39">
        <f>M16*M17/1000</f>
        <v>1375.57035</v>
      </c>
      <c r="N19" s="39"/>
      <c r="O19" s="42">
        <f>O17*O16</f>
        <v>34.613624999999999</v>
      </c>
    </row>
    <row r="20" spans="1:15">
      <c r="A20" s="43"/>
      <c r="B20" s="43"/>
      <c r="C20" s="44"/>
      <c r="D20" s="44"/>
      <c r="E20" s="44"/>
      <c r="F20" s="44"/>
      <c r="G20" s="44"/>
      <c r="H20" s="44"/>
      <c r="I20" s="44"/>
      <c r="J20" s="44"/>
      <c r="K20" s="44"/>
      <c r="L20" s="44"/>
      <c r="M20" s="44"/>
      <c r="N20" s="44"/>
      <c r="O20" s="44"/>
    </row>
    <row r="21" spans="1:15">
      <c r="A21" s="43"/>
      <c r="B21" s="43"/>
      <c r="C21" s="44"/>
      <c r="D21" s="44"/>
      <c r="E21" s="44"/>
      <c r="F21" s="44"/>
      <c r="G21" s="44"/>
      <c r="H21" s="44"/>
      <c r="I21" s="44"/>
      <c r="J21" s="44"/>
      <c r="K21" s="44"/>
      <c r="L21" s="44"/>
      <c r="M21" s="44"/>
      <c r="N21" s="44"/>
      <c r="O21" s="44"/>
    </row>
    <row r="22" spans="1:15" ht="15.75" thickBot="1">
      <c r="A22" s="43"/>
      <c r="B22" s="43"/>
      <c r="C22" s="43"/>
      <c r="D22" s="43"/>
      <c r="E22" s="43"/>
      <c r="F22" s="43"/>
      <c r="G22" s="43"/>
      <c r="H22" s="43"/>
      <c r="I22" s="43"/>
      <c r="J22" s="43"/>
      <c r="K22" s="43"/>
      <c r="L22" s="43"/>
      <c r="M22" s="43"/>
      <c r="N22" s="43"/>
      <c r="O22" s="43"/>
    </row>
    <row r="23" spans="1:15" ht="16.5" thickBot="1">
      <c r="A23" s="43"/>
      <c r="B23" s="43"/>
      <c r="C23" s="43"/>
      <c r="D23" s="43"/>
      <c r="E23" s="43"/>
      <c r="F23" s="43"/>
      <c r="G23" s="43"/>
      <c r="H23" s="43"/>
      <c r="I23" s="43"/>
      <c r="J23" s="65" t="s">
        <v>137</v>
      </c>
      <c r="K23" s="66"/>
      <c r="L23" s="66"/>
      <c r="M23" s="47">
        <f>SUM(O19+M19+K19+I19+G19+E19)</f>
        <v>36495.446474799995</v>
      </c>
      <c r="N23" s="48"/>
      <c r="O23" s="43"/>
    </row>
    <row r="24" spans="1:15">
      <c r="A24" s="43"/>
      <c r="B24" s="43"/>
      <c r="C24" s="43"/>
      <c r="D24" s="43"/>
      <c r="E24" s="43"/>
      <c r="F24" s="43"/>
      <c r="G24" s="43"/>
      <c r="H24" s="43"/>
      <c r="I24" s="43"/>
      <c r="J24" s="43"/>
      <c r="K24" s="43"/>
      <c r="L24" s="43"/>
      <c r="M24" s="43"/>
      <c r="N24" s="43"/>
      <c r="O24" s="43"/>
    </row>
    <row r="25" spans="1:15">
      <c r="A25" s="43"/>
      <c r="B25" s="43"/>
      <c r="C25" s="43"/>
      <c r="D25" s="43"/>
      <c r="E25" s="43"/>
      <c r="F25" s="43"/>
      <c r="G25" s="43"/>
      <c r="H25" s="43"/>
      <c r="I25" s="43"/>
      <c r="J25" s="43"/>
      <c r="K25" s="43"/>
      <c r="L25" s="43"/>
      <c r="M25" s="43"/>
      <c r="N25" s="43"/>
      <c r="O25" s="43"/>
    </row>
    <row r="27" spans="1:15">
      <c r="C27" s="45"/>
      <c r="D27" s="52" t="s">
        <v>145</v>
      </c>
      <c r="J27" s="45"/>
      <c r="K27" s="45"/>
    </row>
    <row r="28" spans="1:15">
      <c r="C28" s="46"/>
      <c r="D28" s="46" t="s">
        <v>146</v>
      </c>
      <c r="J28" s="46"/>
      <c r="K28" s="46"/>
    </row>
    <row r="29" spans="1:15">
      <c r="C29" s="45"/>
      <c r="D29" s="52" t="s">
        <v>147</v>
      </c>
      <c r="J29" s="45"/>
      <c r="K29" s="45"/>
    </row>
  </sheetData>
  <mergeCells count="11">
    <mergeCell ref="J23:L23"/>
    <mergeCell ref="A1:O1"/>
    <mergeCell ref="A3:A5"/>
    <mergeCell ref="B3:B5"/>
    <mergeCell ref="C3:C5"/>
    <mergeCell ref="D3:E3"/>
    <mergeCell ref="F3:G3"/>
    <mergeCell ref="H3:I3"/>
    <mergeCell ref="J3:K3"/>
    <mergeCell ref="L3:M3"/>
    <mergeCell ref="N3:O3"/>
  </mergeCells>
  <pageMargins left="0.7" right="0.7" top="0.75" bottom="0.75" header="0.3" footer="0.3"/>
  <pageSetup paperSize="9" orientation="landscape" horizontalDpi="0" verticalDpi="0" r:id="rId1"/>
</worksheet>
</file>

<file path=xl/worksheets/sheet5.xml><?xml version="1.0" encoding="utf-8"?>
<worksheet xmlns="http://schemas.openxmlformats.org/spreadsheetml/2006/main" xmlns:r="http://schemas.openxmlformats.org/officeDocument/2006/relationships">
  <dimension ref="A2:I24"/>
  <sheetViews>
    <sheetView workbookViewId="0">
      <selection activeCell="C15" sqref="C15"/>
    </sheetView>
  </sheetViews>
  <sheetFormatPr defaultRowHeight="15"/>
  <sheetData>
    <row r="2" spans="1:9" ht="27" customHeight="1">
      <c r="A2" s="50" t="s">
        <v>13</v>
      </c>
      <c r="B2" s="50"/>
      <c r="C2" s="50"/>
      <c r="D2" s="50"/>
      <c r="E2" s="50"/>
      <c r="F2" s="50"/>
      <c r="G2" s="50"/>
      <c r="H2" s="50"/>
      <c r="I2" s="51"/>
    </row>
    <row r="3" spans="1:9" ht="27.75" customHeight="1">
      <c r="B3" s="72" t="s">
        <v>138</v>
      </c>
      <c r="C3" s="72"/>
      <c r="D3" s="72"/>
      <c r="E3" s="72"/>
      <c r="F3" s="72"/>
      <c r="G3" s="72"/>
      <c r="H3" s="72"/>
    </row>
    <row r="4" spans="1:9">
      <c r="B4" s="52"/>
      <c r="C4" s="52"/>
      <c r="D4" s="52"/>
      <c r="E4" s="52"/>
      <c r="F4" s="52"/>
      <c r="G4" s="52"/>
      <c r="H4" s="52"/>
    </row>
    <row r="5" spans="1:9">
      <c r="B5" s="52"/>
      <c r="C5" s="52"/>
      <c r="D5" s="52"/>
      <c r="E5" s="52"/>
      <c r="F5" s="52"/>
      <c r="G5" s="52"/>
      <c r="H5" s="52"/>
    </row>
    <row r="6" spans="1:9">
      <c r="B6" s="52"/>
      <c r="C6" s="52"/>
      <c r="D6" s="52"/>
      <c r="E6" s="52"/>
      <c r="F6" s="52"/>
      <c r="G6" s="52"/>
      <c r="H6" s="52"/>
    </row>
    <row r="7" spans="1:9">
      <c r="B7" s="52"/>
      <c r="C7" s="52"/>
      <c r="D7" s="52"/>
      <c r="E7" s="52"/>
      <c r="F7" s="52"/>
      <c r="G7" s="52"/>
      <c r="H7" s="52"/>
    </row>
    <row r="8" spans="1:9">
      <c r="A8" s="46">
        <v>1</v>
      </c>
      <c r="B8" t="s">
        <v>139</v>
      </c>
      <c r="C8" s="46" t="s">
        <v>140</v>
      </c>
      <c r="E8" s="46" t="s">
        <v>141</v>
      </c>
      <c r="F8" s="73" t="e">
        <f>Sheet3!#REF!</f>
        <v>#REF!</v>
      </c>
      <c r="G8" s="73"/>
    </row>
    <row r="13" spans="1:9">
      <c r="A13" s="46">
        <v>2</v>
      </c>
      <c r="B13" t="s">
        <v>139</v>
      </c>
      <c r="C13" s="46" t="s">
        <v>142</v>
      </c>
      <c r="E13" s="46" t="s">
        <v>141</v>
      </c>
      <c r="F13" s="74">
        <f>Sheet2!$F$28</f>
        <v>632311</v>
      </c>
      <c r="G13" s="74"/>
    </row>
    <row r="14" spans="1:9" ht="15.75" thickBot="1"/>
    <row r="15" spans="1:9" ht="15.75" thickBot="1">
      <c r="E15" s="19" t="s">
        <v>143</v>
      </c>
      <c r="F15" s="53"/>
      <c r="G15" s="27">
        <v>1738369</v>
      </c>
    </row>
    <row r="22" spans="3:3">
      <c r="C22" s="52" t="s">
        <v>145</v>
      </c>
    </row>
    <row r="23" spans="3:3">
      <c r="C23" s="46" t="s">
        <v>146</v>
      </c>
    </row>
    <row r="24" spans="3:3">
      <c r="C24" s="52" t="s">
        <v>147</v>
      </c>
    </row>
  </sheetData>
  <mergeCells count="3">
    <mergeCell ref="B3:H3"/>
    <mergeCell ref="F8:G8"/>
    <mergeCell ref="F13:G13"/>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Sheet3</vt:lpstr>
      <vt:lpstr>Sheet1</vt:lpstr>
      <vt:lpstr>Sheet2</vt:lpstr>
      <vt:lpstr>Sheet4</vt:lpstr>
      <vt:lpstr>Sheet5</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2017-10-04T11:40:27Z</dcterms:modified>
</cp:coreProperties>
</file>