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G15" i="1" l="1"/>
  <c r="E15" i="1"/>
  <c r="S6" i="1"/>
  <c r="L15" i="1" l="1"/>
  <c r="C6" i="2" s="1"/>
  <c r="L9" i="1"/>
  <c r="E19" i="1"/>
  <c r="G19" i="1"/>
  <c r="L19" i="1" l="1"/>
  <c r="D6" i="2"/>
  <c r="G6" i="2"/>
  <c r="G8" i="2" s="1"/>
  <c r="E6" i="2"/>
  <c r="S9" i="1"/>
  <c r="L11" i="1"/>
  <c r="S11" i="1" l="1"/>
  <c r="L20" i="1"/>
  <c r="C7" i="2" s="1"/>
  <c r="F7" i="2" l="1"/>
  <c r="F8" i="2" s="1"/>
  <c r="E7" i="2"/>
  <c r="E8" i="2" s="1"/>
  <c r="D7" i="2"/>
  <c r="D8" i="2" s="1"/>
  <c r="S15" i="1"/>
  <c r="S20" i="1"/>
  <c r="S21" i="1" l="1"/>
</calcChain>
</file>

<file path=xl/sharedStrings.xml><?xml version="1.0" encoding="utf-8"?>
<sst xmlns="http://schemas.openxmlformats.org/spreadsheetml/2006/main" count="80" uniqueCount="43">
  <si>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</si>
  <si>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</si>
  <si>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</si>
  <si>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</si>
  <si>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</si>
  <si>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</si>
  <si>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</si>
  <si>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</si>
  <si>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</si>
  <si>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</si>
  <si>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</si>
  <si>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</si>
  <si>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</si>
  <si>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</si>
  <si>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</si>
  <si>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</si>
  <si>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</si>
  <si>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</si>
  <si>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</si>
  <si>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</si>
  <si>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</si>
  <si>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</si>
  <si>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</si>
  <si>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</si>
  <si>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</si>
  <si>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</si>
  <si>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</si>
  <si>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 xml:space="preserve">C.C 1:4:8 Stone </t>
  </si>
  <si>
    <t>Barrow pit excavation undressed lead  up to  100 ft (ordinary soil)(CSI.No:3.P/1)</t>
  </si>
  <si>
    <t xml:space="preserve">Dressing &amp; leveling  of earth work  to designed  section  etc  complete (ordinary or hard soil)  CSI.No:11 (b) P/3). Qty same item No:1 </t>
  </si>
  <si>
    <t>Earth work  compaction  ( Soft ordinary or hard soil (b) laying earth in 6" layers leveling  &amp; dressing  and water for compection etc complete ( CSI.No.13(a)P-03).</t>
  </si>
  <si>
    <t>+</t>
  </si>
  <si>
    <t>P.%.0Cft</t>
  </si>
  <si>
    <t>Stone</t>
  </si>
  <si>
    <t xml:space="preserve">Municipal Engineer </t>
  </si>
  <si>
    <t xml:space="preserve">Providing C.C Topping  from Rashid Shop to Main Road via Asif Burdi House Ward No.23 M.C  Nawabshah 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</si>
  <si>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</si>
  <si>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</si>
  <si>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</si>
  <si>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</si>
  <si>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</si>
  <si>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</si>
  <si>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>Schedule-B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</si>
</sst>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name val="Calibri Light"/>
      <family val="1"/>
      <scheme val="major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2" fillId="0" borderId="0" xfId="0" applyFont="1" applyAlignment="1"/>
    <xf numFmtId="0" fontId="13" fillId="0" borderId="0" xfId="0" applyFont="1" applyBorder="1" applyAlignment="1">
      <alignment horizontal="center" vertical="center"/>
    </xf>
    <xf numFmtId="2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/>
    </xf>
    <xf numFmtId="2" fontId="1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topLeftCell="A16" zoomScale="170" zoomScaleNormal="170" workbookViewId="0">
      <selection activeCell="H20" sqref="H20"/>
    </sheetView>
  </sheetViews>
  <sheetFormatPr defaultRowHeight="12.75" x14ac:dyDescent="0.2"/>
  <cols>
    <col min="1" max="1" width="5.85546875" style="3" customWidth="1"/>
    <col min="2" max="2" width="5.28515625" style="3" customWidth="1"/>
    <col min="3" max="3" width="4.28515625" style="3" customWidth="1"/>
    <col min="4" max="4" width="3.85546875" style="3" customWidth="1"/>
    <col min="5" max="5" width="5.140625" style="3" customWidth="1"/>
    <col min="6" max="6" width="2.5703125" style="3" customWidth="1"/>
    <col min="7" max="7" width="4.42578125" style="3" customWidth="1"/>
    <col min="8" max="8" width="4" style="3" customWidth="1"/>
    <col min="9" max="9" width="1.85546875" style="3" customWidth="1"/>
    <col min="10" max="10" width="4.42578125" style="3" customWidth="1"/>
    <col min="11" max="11" width="13.28515625" style="3" customWidth="1"/>
    <col min="12" max="12" width="8.28515625" style="3" customWidth="1"/>
    <col min="13" max="13" width="4" style="3" customWidth="1"/>
    <col min="14" max="14" width="2.85546875" style="3" customWidth="1"/>
    <col min="15" max="15" width="3.28515625" style="3" customWidth="1"/>
    <col min="16" max="16" width="8.28515625" style="3" customWidth="1"/>
    <col min="17" max="17" width="7.5703125" style="3" customWidth="1"/>
    <col min="18" max="18" width="3" style="3" customWidth="1"/>
    <col min="19" max="19" width="8.85546875" style="3" customWidth="1"/>
    <col min="20" max="20" width="1.42578125" style="3" customWidth="1"/>
    <col min="21" max="16384" width="9.140625" style="3"/>
  </cols>
  <sheetData>
    <row r="1" spans="1:22" ht="16.5" customHeight="1" x14ac:dyDescent="0.2">
      <c r="A1" s="64" t="s">
        <v>42</v>
      </c>
      <c r="B1" s="64"/>
      <c r="C1" s="64"/>
    </row>
    <row r="2" spans="1:22" ht="29.25" customHeight="1" x14ac:dyDescent="0.2">
      <c r="A2" s="44" t="s">
        <v>25</v>
      </c>
      <c r="B2" s="44"/>
      <c r="C2" s="44"/>
      <c r="D2" s="45" t="s">
        <v>35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2" ht="6" customHeight="1" x14ac:dyDescent="0.2">
      <c r="A3" s="29"/>
      <c r="B3" s="29"/>
      <c r="C3" s="29"/>
      <c r="D3" s="23"/>
      <c r="E3" s="23"/>
      <c r="F3" s="23"/>
      <c r="G3" s="23"/>
      <c r="H3" s="23"/>
      <c r="I3" s="38"/>
      <c r="J3" s="38"/>
      <c r="K3" s="23"/>
      <c r="L3" s="23"/>
      <c r="M3" s="23"/>
      <c r="N3" s="23"/>
      <c r="O3" s="23"/>
      <c r="P3" s="23"/>
      <c r="Q3" s="23"/>
      <c r="R3" s="23"/>
      <c r="S3" s="23"/>
    </row>
    <row r="4" spans="1:22" ht="15" customHeight="1" x14ac:dyDescent="0.2">
      <c r="A4" s="30" t="s">
        <v>7</v>
      </c>
      <c r="B4" s="46" t="s">
        <v>8</v>
      </c>
      <c r="C4" s="46"/>
      <c r="D4" s="46"/>
      <c r="E4" s="46"/>
      <c r="F4" s="46"/>
      <c r="G4" s="46"/>
      <c r="H4" s="46"/>
      <c r="I4" s="46"/>
      <c r="J4" s="46"/>
      <c r="K4" s="46"/>
      <c r="L4" s="46" t="s">
        <v>9</v>
      </c>
      <c r="M4" s="46"/>
      <c r="N4" s="46" t="s">
        <v>10</v>
      </c>
      <c r="O4" s="46"/>
      <c r="P4" s="46"/>
      <c r="Q4" s="30" t="s">
        <v>11</v>
      </c>
      <c r="R4" s="46" t="s">
        <v>12</v>
      </c>
      <c r="S4" s="46"/>
    </row>
    <row r="5" spans="1:22" ht="27.75" customHeight="1" x14ac:dyDescent="0.2">
      <c r="A5" s="12">
        <v>1</v>
      </c>
      <c r="B5" s="43" t="s">
        <v>28</v>
      </c>
      <c r="C5" s="43"/>
      <c r="D5" s="43"/>
      <c r="E5" s="43"/>
      <c r="F5" s="43"/>
      <c r="G5" s="43"/>
      <c r="H5" s="43"/>
      <c r="I5" s="43"/>
      <c r="J5" s="43"/>
      <c r="K5" s="43"/>
      <c r="L5" s="32"/>
      <c r="M5" s="32"/>
      <c r="N5" s="32"/>
      <c r="O5" s="32"/>
      <c r="P5" s="32"/>
      <c r="Q5" s="31"/>
      <c r="R5" s="32"/>
      <c r="S5" s="32"/>
    </row>
    <row r="6" spans="1:22" ht="29.25" customHeight="1" x14ac:dyDescent="0.2">
      <c r="A6" s="31"/>
      <c r="B6" s="55">
        <v>1</v>
      </c>
      <c r="C6" s="55" t="s">
        <v>0</v>
      </c>
      <c r="D6" s="55">
        <v>610</v>
      </c>
      <c r="E6" s="55" t="s">
        <v>0</v>
      </c>
      <c r="F6" s="55">
        <v>14</v>
      </c>
      <c r="G6" s="55" t="s">
        <v>0</v>
      </c>
      <c r="H6" s="56">
        <v>1.5</v>
      </c>
      <c r="I6" s="57" t="s">
        <v>31</v>
      </c>
      <c r="J6" s="55">
        <v>1.75</v>
      </c>
      <c r="K6" s="15" t="s">
        <v>5</v>
      </c>
      <c r="L6" s="28">
        <f>(H6+J6)/H7*D6*F6*B6</f>
        <v>13877.5</v>
      </c>
      <c r="M6" s="27" t="s">
        <v>1</v>
      </c>
      <c r="N6" s="15" t="s">
        <v>2</v>
      </c>
      <c r="O6" s="27" t="s">
        <v>3</v>
      </c>
      <c r="P6" s="17">
        <v>2117.5</v>
      </c>
      <c r="Q6" s="18" t="s">
        <v>32</v>
      </c>
      <c r="R6" s="18" t="s">
        <v>4</v>
      </c>
      <c r="S6" s="19">
        <f>L6*P6/1000</f>
        <v>29385.606250000001</v>
      </c>
    </row>
    <row r="7" spans="1:22" ht="17.25" customHeight="1" x14ac:dyDescent="0.2">
      <c r="A7" s="31"/>
      <c r="B7" s="58"/>
      <c r="C7" s="55"/>
      <c r="D7" s="55"/>
      <c r="E7" s="55"/>
      <c r="F7" s="55"/>
      <c r="G7" s="55"/>
      <c r="H7" s="59">
        <v>2</v>
      </c>
      <c r="I7" s="59"/>
      <c r="J7" s="59"/>
      <c r="K7" s="4"/>
      <c r="L7" s="28"/>
      <c r="M7" s="27"/>
      <c r="N7" s="15"/>
      <c r="O7" s="27"/>
      <c r="P7" s="17"/>
      <c r="Q7" s="18"/>
      <c r="R7" s="18"/>
      <c r="S7" s="19"/>
    </row>
    <row r="8" spans="1:22" ht="34.5" customHeight="1" x14ac:dyDescent="0.2">
      <c r="A8" s="12">
        <v>2</v>
      </c>
      <c r="B8" s="43" t="s">
        <v>29</v>
      </c>
      <c r="C8" s="43"/>
      <c r="D8" s="43"/>
      <c r="E8" s="43"/>
      <c r="F8" s="43"/>
      <c r="G8" s="43"/>
      <c r="H8" s="43"/>
      <c r="I8" s="43"/>
      <c r="J8" s="43"/>
      <c r="K8" s="43"/>
      <c r="L8" s="32"/>
      <c r="M8" s="40"/>
      <c r="N8" s="40"/>
      <c r="O8" s="40"/>
      <c r="P8" s="40"/>
      <c r="Q8" s="40"/>
      <c r="R8" s="41"/>
      <c r="S8" s="41"/>
      <c r="T8" s="41"/>
      <c r="U8" s="47"/>
      <c r="V8" s="47"/>
    </row>
    <row r="9" spans="1:22" ht="15" customHeight="1" x14ac:dyDescent="0.2">
      <c r="A9" s="31"/>
      <c r="B9" s="32"/>
      <c r="C9" s="32"/>
      <c r="D9" s="32"/>
      <c r="E9" s="32"/>
      <c r="F9" s="32"/>
      <c r="G9" s="32"/>
      <c r="H9" s="32"/>
      <c r="I9" s="32"/>
      <c r="J9" s="32"/>
      <c r="K9" s="15" t="s">
        <v>5</v>
      </c>
      <c r="L9" s="28">
        <f>L6</f>
        <v>13877.5</v>
      </c>
      <c r="M9" s="27" t="s">
        <v>1</v>
      </c>
      <c r="N9" s="15" t="s">
        <v>2</v>
      </c>
      <c r="O9" s="27" t="s">
        <v>3</v>
      </c>
      <c r="P9" s="17">
        <v>187.55</v>
      </c>
      <c r="Q9" s="18" t="s">
        <v>32</v>
      </c>
      <c r="R9" s="18" t="s">
        <v>4</v>
      </c>
      <c r="S9" s="19">
        <f>L9*P9/1000</f>
        <v>2602.7251249999999</v>
      </c>
      <c r="T9" s="42">
        <v>2</v>
      </c>
      <c r="U9" s="42"/>
      <c r="V9" s="42"/>
    </row>
    <row r="10" spans="1:22" ht="48" customHeight="1" x14ac:dyDescent="0.2">
      <c r="A10" s="12">
        <v>3</v>
      </c>
      <c r="B10" s="43" t="s">
        <v>30</v>
      </c>
      <c r="C10" s="43"/>
      <c r="D10" s="43"/>
      <c r="E10" s="43"/>
      <c r="F10" s="43"/>
      <c r="G10" s="43"/>
      <c r="H10" s="43"/>
      <c r="I10" s="43"/>
      <c r="J10" s="43"/>
      <c r="K10" s="43"/>
      <c r="L10" s="32"/>
      <c r="M10" s="32"/>
      <c r="N10" s="32"/>
      <c r="O10" s="32"/>
      <c r="P10" s="32"/>
      <c r="Q10" s="31"/>
      <c r="R10" s="32"/>
      <c r="S10" s="32"/>
    </row>
    <row r="11" spans="1:22" ht="15" customHeight="1" x14ac:dyDescent="0.2">
      <c r="A11" s="31"/>
      <c r="B11" s="32"/>
      <c r="C11" s="32"/>
      <c r="D11" s="32"/>
      <c r="E11" s="32"/>
      <c r="F11" s="32"/>
      <c r="G11" s="32"/>
      <c r="H11" s="32"/>
      <c r="I11" s="32"/>
      <c r="J11" s="32"/>
      <c r="K11" s="15" t="s">
        <v>5</v>
      </c>
      <c r="L11" s="28">
        <f>L9</f>
        <v>13877.5</v>
      </c>
      <c r="M11" s="27" t="s">
        <v>1</v>
      </c>
      <c r="N11" s="15" t="s">
        <v>2</v>
      </c>
      <c r="O11" s="27" t="s">
        <v>3</v>
      </c>
      <c r="P11" s="17">
        <v>354</v>
      </c>
      <c r="Q11" s="18" t="s">
        <v>32</v>
      </c>
      <c r="R11" s="18" t="s">
        <v>4</v>
      </c>
      <c r="S11" s="19">
        <f>L11*P11/1000</f>
        <v>4912.6350000000002</v>
      </c>
    </row>
    <row r="12" spans="1:22" ht="24" customHeight="1" x14ac:dyDescent="0.2">
      <c r="A12" s="12">
        <v>4</v>
      </c>
      <c r="B12" s="43" t="s">
        <v>26</v>
      </c>
      <c r="C12" s="43"/>
      <c r="D12" s="43"/>
      <c r="E12" s="43"/>
      <c r="F12" s="43"/>
      <c r="G12" s="43"/>
      <c r="H12" s="43"/>
      <c r="I12" s="43"/>
      <c r="J12" s="43"/>
      <c r="K12" s="43"/>
      <c r="L12" s="5"/>
      <c r="M12" s="5"/>
      <c r="N12" s="5"/>
      <c r="O12" s="5"/>
      <c r="P12" s="5"/>
      <c r="Q12" s="11"/>
      <c r="R12" s="5"/>
      <c r="S12" s="5"/>
    </row>
    <row r="13" spans="1:22" ht="6" customHeight="1" x14ac:dyDescent="0.2">
      <c r="A13" s="12"/>
      <c r="B13" s="26"/>
      <c r="C13" s="26"/>
      <c r="D13" s="26"/>
      <c r="E13" s="26"/>
      <c r="F13" s="26"/>
      <c r="G13" s="26"/>
      <c r="H13" s="26"/>
      <c r="I13" s="39"/>
      <c r="J13" s="39"/>
      <c r="K13" s="26"/>
      <c r="L13" s="5"/>
      <c r="M13" s="5"/>
      <c r="N13" s="5"/>
      <c r="O13" s="5"/>
      <c r="P13" s="5"/>
      <c r="Q13" s="11"/>
      <c r="R13" s="5"/>
      <c r="S13" s="5"/>
    </row>
    <row r="14" spans="1:22" ht="20.25" customHeight="1" x14ac:dyDescent="0.2">
      <c r="A14" s="25"/>
      <c r="B14" s="20" t="s">
        <v>24</v>
      </c>
      <c r="C14" s="24"/>
      <c r="D14" s="24"/>
      <c r="E14" s="24"/>
      <c r="F14" s="24"/>
      <c r="G14" s="24"/>
      <c r="H14" s="24"/>
      <c r="I14" s="24"/>
      <c r="J14" s="24"/>
      <c r="K14" s="24"/>
      <c r="L14" s="5"/>
      <c r="M14" s="5"/>
      <c r="N14" s="5"/>
      <c r="O14" s="5"/>
      <c r="P14" s="5"/>
      <c r="Q14" s="11"/>
      <c r="R14" s="5"/>
      <c r="S14" s="5"/>
    </row>
    <row r="15" spans="1:22" ht="20.25" customHeight="1" x14ac:dyDescent="0.2">
      <c r="B15" s="14"/>
      <c r="C15" s="60">
        <v>1</v>
      </c>
      <c r="D15" s="60" t="s">
        <v>0</v>
      </c>
      <c r="E15" s="60">
        <f>D6</f>
        <v>610</v>
      </c>
      <c r="F15" s="60" t="s">
        <v>0</v>
      </c>
      <c r="G15" s="60">
        <f>F6</f>
        <v>14</v>
      </c>
      <c r="H15" s="60" t="s">
        <v>0</v>
      </c>
      <c r="I15" s="61">
        <v>0.33</v>
      </c>
      <c r="J15" s="61"/>
      <c r="K15" s="4" t="s">
        <v>5</v>
      </c>
      <c r="L15" s="28">
        <f>C15*E15*G15*I15</f>
        <v>2818.2000000000003</v>
      </c>
      <c r="M15" s="27" t="s">
        <v>1</v>
      </c>
      <c r="N15" s="15" t="s">
        <v>2</v>
      </c>
      <c r="O15" s="27" t="s">
        <v>3</v>
      </c>
      <c r="P15" s="17">
        <v>9416.2800000000007</v>
      </c>
      <c r="Q15" s="18" t="s">
        <v>19</v>
      </c>
      <c r="R15" s="18" t="s">
        <v>4</v>
      </c>
      <c r="S15" s="19">
        <f>L15*P15%</f>
        <v>265369.60296000005</v>
      </c>
    </row>
    <row r="16" spans="1:22" ht="3.75" customHeight="1" x14ac:dyDescent="0.2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1"/>
      <c r="R16" s="32"/>
      <c r="S16" s="32"/>
    </row>
    <row r="17" spans="1:20" ht="55.5" customHeight="1" x14ac:dyDescent="0.2">
      <c r="A17" s="12">
        <v>5</v>
      </c>
      <c r="B17" s="43" t="s">
        <v>22</v>
      </c>
      <c r="C17" s="43"/>
      <c r="D17" s="43"/>
      <c r="E17" s="43"/>
      <c r="F17" s="43"/>
      <c r="G17" s="43"/>
      <c r="H17" s="43"/>
      <c r="I17" s="43"/>
      <c r="J17" s="43"/>
      <c r="K17" s="43"/>
      <c r="L17" s="5"/>
      <c r="M17" s="5"/>
      <c r="N17" s="5"/>
      <c r="O17" s="5"/>
      <c r="P17" s="5"/>
      <c r="Q17" s="11"/>
      <c r="R17" s="5"/>
      <c r="S17" s="5"/>
    </row>
    <row r="18" spans="1:20" ht="15" customHeight="1" x14ac:dyDescent="0.2">
      <c r="A18" s="2"/>
      <c r="B18" s="20" t="s">
        <v>24</v>
      </c>
      <c r="C18" s="22"/>
      <c r="D18" s="22"/>
      <c r="E18" s="22"/>
      <c r="F18" s="22"/>
      <c r="G18" s="22"/>
      <c r="H18" s="22"/>
      <c r="I18" s="24"/>
      <c r="J18" s="24"/>
      <c r="K18" s="22"/>
      <c r="L18" s="5"/>
      <c r="M18" s="5"/>
      <c r="N18" s="5"/>
      <c r="O18" s="5"/>
      <c r="P18" s="5"/>
      <c r="Q18" s="11"/>
      <c r="R18" s="5"/>
      <c r="S18" s="5"/>
    </row>
    <row r="19" spans="1:20" ht="15" customHeight="1" x14ac:dyDescent="0.2">
      <c r="A19" s="25"/>
      <c r="B19" s="33"/>
      <c r="C19" s="60">
        <v>1</v>
      </c>
      <c r="D19" s="60" t="s">
        <v>0</v>
      </c>
      <c r="E19" s="60">
        <f>E15</f>
        <v>610</v>
      </c>
      <c r="F19" s="60" t="s">
        <v>0</v>
      </c>
      <c r="G19" s="60">
        <f>G15</f>
        <v>14</v>
      </c>
      <c r="H19" s="60" t="s">
        <v>0</v>
      </c>
      <c r="I19" s="61">
        <v>0.25</v>
      </c>
      <c r="J19" s="61"/>
      <c r="K19" s="62" t="s">
        <v>5</v>
      </c>
      <c r="L19" s="63">
        <f>C19*E19*G19*I19</f>
        <v>2135</v>
      </c>
      <c r="M19" s="36"/>
      <c r="N19" s="36"/>
      <c r="O19" s="36"/>
      <c r="P19" s="36"/>
      <c r="Q19" s="11"/>
      <c r="R19" s="36"/>
      <c r="S19" s="36"/>
    </row>
    <row r="20" spans="1:20" ht="15" customHeight="1" thickBot="1" x14ac:dyDescent="0.25">
      <c r="L20" s="37">
        <f>SUM(L19:L19)</f>
        <v>2135</v>
      </c>
      <c r="M20" s="16" t="s">
        <v>1</v>
      </c>
      <c r="N20" s="15" t="s">
        <v>2</v>
      </c>
      <c r="O20" s="16" t="s">
        <v>3</v>
      </c>
      <c r="P20" s="17">
        <v>14429.25</v>
      </c>
      <c r="Q20" s="18" t="s">
        <v>19</v>
      </c>
      <c r="R20" s="34" t="s">
        <v>4</v>
      </c>
      <c r="S20" s="35">
        <f>L20*P20%</f>
        <v>308064.48749999999</v>
      </c>
    </row>
    <row r="21" spans="1:20" ht="15" customHeight="1" thickTop="1" x14ac:dyDescent="0.2">
      <c r="A21" s="2"/>
      <c r="R21" s="6" t="s">
        <v>4</v>
      </c>
      <c r="S21" s="7">
        <f>SUM(S6:S20)</f>
        <v>610335.05683500005</v>
      </c>
      <c r="T21" s="6"/>
    </row>
    <row r="22" spans="1:20" ht="3.75" customHeight="1" x14ac:dyDescent="0.2">
      <c r="L22" s="13"/>
    </row>
    <row r="23" spans="1:20" ht="15" x14ac:dyDescent="0.2">
      <c r="A23" s="51">
        <v>1</v>
      </c>
      <c r="B23" s="52" t="s">
        <v>36</v>
      </c>
      <c r="I23" s="13"/>
    </row>
    <row r="24" spans="1:20" ht="15" x14ac:dyDescent="0.2">
      <c r="A24" s="51"/>
      <c r="B24" s="52" t="s">
        <v>37</v>
      </c>
    </row>
    <row r="25" spans="1:20" ht="15" x14ac:dyDescent="0.2">
      <c r="A25" s="51">
        <v>2</v>
      </c>
      <c r="B25" s="52" t="s">
        <v>38</v>
      </c>
    </row>
    <row r="26" spans="1:20" ht="15" x14ac:dyDescent="0.2">
      <c r="A26" s="51"/>
      <c r="B26" s="52" t="s">
        <v>39</v>
      </c>
    </row>
    <row r="27" spans="1:20" ht="15.75" x14ac:dyDescent="0.2">
      <c r="A27" s="53">
        <v>3</v>
      </c>
      <c r="B27" s="52" t="s">
        <v>40</v>
      </c>
    </row>
    <row r="32" spans="1:20" x14ac:dyDescent="0.2">
      <c r="B32" s="54" t="s">
        <v>41</v>
      </c>
      <c r="C32" s="54"/>
      <c r="D32" s="54"/>
      <c r="E32" s="54"/>
      <c r="F32" s="54"/>
      <c r="G32" s="54"/>
      <c r="I32" s="13"/>
      <c r="O32" s="13" t="s">
        <v>34</v>
      </c>
    </row>
    <row r="33" spans="9:15" x14ac:dyDescent="0.2">
      <c r="I33" s="13"/>
      <c r="O33" s="13" t="s">
        <v>20</v>
      </c>
    </row>
    <row r="34" spans="9:15" x14ac:dyDescent="0.2">
      <c r="O34" s="13" t="s">
        <v>21</v>
      </c>
    </row>
  </sheetData>
  <mergeCells count="16">
    <mergeCell ref="A1:C1"/>
    <mergeCell ref="B5:K5"/>
    <mergeCell ref="B8:K8"/>
    <mergeCell ref="B10:K10"/>
    <mergeCell ref="I19:J19"/>
    <mergeCell ref="U8:V8"/>
    <mergeCell ref="H7:J7"/>
    <mergeCell ref="I15:J15"/>
    <mergeCell ref="B12:K12"/>
    <mergeCell ref="A2:C2"/>
    <mergeCell ref="D2:S2"/>
    <mergeCell ref="L4:M4"/>
    <mergeCell ref="N4:P4"/>
    <mergeCell ref="R4:S4"/>
    <mergeCell ref="B4:K4"/>
    <mergeCell ref="B17:K17"/>
  </mergeCells>
  <pageMargins left="0.49" right="0.23" top="0.36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C14" sqref="C14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8" t="s">
        <v>18</v>
      </c>
      <c r="C3" s="48"/>
      <c r="D3" s="48"/>
      <c r="E3" s="48"/>
      <c r="F3" s="48"/>
    </row>
    <row r="5" spans="1:7" s="1" customFormat="1" ht="46.5" customHeight="1" x14ac:dyDescent="0.25">
      <c r="A5" s="8" t="s">
        <v>7</v>
      </c>
      <c r="B5" s="8" t="s">
        <v>17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33</v>
      </c>
    </row>
    <row r="6" spans="1:7" s="1" customFormat="1" ht="46.5" customHeight="1" x14ac:dyDescent="0.25">
      <c r="A6" s="8">
        <v>1</v>
      </c>
      <c r="B6" s="9" t="s">
        <v>27</v>
      </c>
      <c r="C6" s="10">
        <f>Sheet1!L15</f>
        <v>2818.2000000000003</v>
      </c>
      <c r="D6" s="10">
        <f>C6*9.6%</f>
        <v>270.54720000000003</v>
      </c>
      <c r="E6" s="10">
        <f>C6*48%</f>
        <v>1352.7360000000001</v>
      </c>
      <c r="F6" s="10"/>
      <c r="G6" s="10">
        <f>C6*96%</f>
        <v>2705.4720000000002</v>
      </c>
    </row>
    <row r="7" spans="1:7" s="1" customFormat="1" ht="46.5" customHeight="1" x14ac:dyDescent="0.25">
      <c r="A7" s="8">
        <v>2</v>
      </c>
      <c r="B7" s="9" t="s">
        <v>23</v>
      </c>
      <c r="C7" s="10">
        <f>Sheet1!L20</f>
        <v>2135</v>
      </c>
      <c r="D7" s="10">
        <f>C7*17.6%</f>
        <v>375.76000000000005</v>
      </c>
      <c r="E7" s="10">
        <f>C7*44%</f>
        <v>939.4</v>
      </c>
      <c r="F7" s="10">
        <f>C7*88%</f>
        <v>1878.8</v>
      </c>
      <c r="G7" s="10"/>
    </row>
    <row r="8" spans="1:7" s="1" customFormat="1" ht="46.5" customHeight="1" x14ac:dyDescent="0.25">
      <c r="A8" s="9"/>
      <c r="B8" s="49" t="s">
        <v>6</v>
      </c>
      <c r="C8" s="50"/>
      <c r="D8" s="21">
        <f>SUM(D6:D7)</f>
        <v>646.30720000000008</v>
      </c>
      <c r="E8" s="21">
        <f>SUM(E6:E7)</f>
        <v>2292.136</v>
      </c>
      <c r="F8" s="21">
        <f>SUM(F6:F7)</f>
        <v>1878.8</v>
      </c>
      <c r="G8" s="21">
        <f>SUM(G6:G7)</f>
        <v>2705.4720000000002</v>
      </c>
    </row>
    <row r="15" spans="1:7" x14ac:dyDescent="0.25">
      <c r="E15" s="13" t="s">
        <v>34</v>
      </c>
    </row>
    <row r="16" spans="1:7" x14ac:dyDescent="0.25">
      <c r="E16" s="13" t="s">
        <v>20</v>
      </c>
    </row>
    <row r="17" spans="5:5" x14ac:dyDescent="0.25">
      <c r="E17" s="13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2017-09-11T12:40:19Z</cp:lastPrinted>
  <dcterms:created xsi:type="dcterms:W3CDTF">2016-04-08T10:52:49Z</dcterms:created>
  <dcterms:modified xsi:type="dcterms:W3CDTF">2017-09-11T12:40:36Z</dcterms:modified>
</cp:coreProperties>
</file>