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600" windowHeight="7185"/>
  </bookViews>
  <sheets>
    <sheet name="Sheet1" sheetId="1" r:id="rId1"/>
    <sheet name="Sheet2" sheetId="2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4" i="1" l="1"/>
  <c r="K25" i="1"/>
  <c r="R25" i="1" s="1"/>
  <c r="G12" i="2" l="1"/>
  <c r="R34" i="1"/>
  <c r="K29" i="1"/>
  <c r="K21" i="1"/>
  <c r="K11" i="1"/>
  <c r="K22" i="1" l="1"/>
  <c r="C8" i="2"/>
  <c r="K30" i="1"/>
  <c r="K12" i="1"/>
  <c r="C10" i="2" s="1"/>
  <c r="E10" i="2" l="1"/>
  <c r="F10" i="2"/>
  <c r="D10" i="2"/>
  <c r="F8" i="2"/>
  <c r="F12" i="2" s="1"/>
  <c r="D8" i="2"/>
  <c r="E8" i="2"/>
  <c r="R22" i="1"/>
  <c r="C9" i="2"/>
  <c r="R30" i="1"/>
  <c r="C11" i="2"/>
  <c r="R12" i="1"/>
  <c r="D16" i="1"/>
  <c r="K16" i="1" s="1"/>
  <c r="R16" i="1" s="1"/>
  <c r="E11" i="2" l="1"/>
  <c r="D11" i="2"/>
  <c r="E9" i="2"/>
  <c r="E12" i="2" s="1"/>
  <c r="H9" i="2"/>
  <c r="H12" i="2" s="1"/>
  <c r="D9" i="2"/>
  <c r="D12" i="2" l="1"/>
  <c r="K7" i="1"/>
  <c r="R7" i="1" s="1"/>
  <c r="R35" i="1" s="1"/>
</calcChain>
</file>

<file path=xl/sharedStrings.xml><?xml version="1.0" encoding="utf-8"?>
<sst xmlns="http://schemas.openxmlformats.org/spreadsheetml/2006/main" count="110" uniqueCount="53">
  <si>
    <t>x</t>
  </si>
  <si>
    <t>@</t>
  </si>
  <si>
    <t>Rs:</t>
  </si>
  <si>
    <t>Rs.</t>
  </si>
  <si>
    <t>=</t>
  </si>
  <si>
    <t>Total</t>
  </si>
  <si>
    <t>S.No</t>
  </si>
  <si>
    <t>Description</t>
  </si>
  <si>
    <t>Qty</t>
  </si>
  <si>
    <t>Rate</t>
  </si>
  <si>
    <t>Unit</t>
  </si>
  <si>
    <t>Amount</t>
  </si>
  <si>
    <t>Qty:</t>
  </si>
  <si>
    <t>Cement</t>
  </si>
  <si>
    <t>Bajri</t>
  </si>
  <si>
    <t>Item</t>
  </si>
  <si>
    <t>Assistant Executive Engineer</t>
  </si>
  <si>
    <t>Municipal Committee</t>
  </si>
  <si>
    <t xml:space="preserve">Nawabshah </t>
  </si>
  <si>
    <t>Material Statement</t>
  </si>
  <si>
    <t>H.Sand</t>
  </si>
  <si>
    <t xml:space="preserve">Bricks </t>
  </si>
  <si>
    <t>--</t>
  </si>
  <si>
    <t>Cft</t>
  </si>
  <si>
    <t>P%Cft</t>
  </si>
  <si>
    <t>Excavation in foundation of building bridges and other structures i/c dag belling dressing refilling around the structures with excavated Earth watering ramming lead up to one chain and lift up to 5’  (GSI No. 18 (b) P-04)</t>
  </si>
  <si>
    <t>P%.0Cft</t>
  </si>
  <si>
    <t>Cement concrete plain i/c placing compacting finishing and curing completed i/c screening and washing of stone aggregate without shuttering (CSI No: 5 (f) P-16)</t>
  </si>
  <si>
    <t xml:space="preserve">RCC work i/c all labour and material expect the cost of steel reinforcement and its  labour for bending and binding, which will be paid separately. This rates also i/c of  kinds of forms moulds lifting shuttering curing rendering and finishing the exposed  surface i/c screening and washing or single (a) RCC work in roof slab beams  columns rafts lintels and other structural  remembers laid in situ or pre-cost laid in  position complete in all respect Ratio: 1:2:4 (CSI No: 6 P-18).                                                                                                                                                                          </t>
  </si>
  <si>
    <t>P.Cft</t>
  </si>
  <si>
    <t>Fabrication of mild steel reinforcement cement concrete i/c cutting bending laying in  position making jointing and fastening i/c cost of binding wire also i/cs removal of  rust  from bars (CSI No: 7 (a) P-20).</t>
  </si>
  <si>
    <t>Cwt</t>
  </si>
  <si>
    <t>Each</t>
  </si>
  <si>
    <t>Ratio.1:2:4</t>
  </si>
  <si>
    <t>P%.Cft</t>
  </si>
  <si>
    <t>Steel</t>
  </si>
  <si>
    <t>C.C Plain(1:2:4)</t>
  </si>
  <si>
    <t>Pacca Brick Work (1:6)</t>
  </si>
  <si>
    <t>RCC Work (1:2:4)</t>
  </si>
  <si>
    <t>Cement Plaster 1/2" (1:2)</t>
  </si>
  <si>
    <r>
      <t xml:space="preserve">Pacca Brick work in foundation and plinth </t>
    </r>
    <r>
      <rPr>
        <b/>
        <sz val="10"/>
        <color theme="1"/>
        <rFont val="Times New Roman"/>
        <family val="1"/>
      </rPr>
      <t xml:space="preserve">Ratio 1:6 </t>
    </r>
    <r>
      <rPr>
        <sz val="10"/>
        <color theme="1"/>
        <rFont val="Times New Roman"/>
        <family val="1"/>
      </rPr>
      <t>(GSI.No.4(e) Page No.21).</t>
    </r>
  </si>
  <si>
    <r>
      <t xml:space="preserve">Cement Plaster </t>
    </r>
    <r>
      <rPr>
        <b/>
        <sz val="10"/>
        <color theme="1"/>
        <rFont val="Times New Roman"/>
        <family val="1"/>
      </rPr>
      <t>1:4</t>
    </r>
    <r>
      <rPr>
        <sz val="10"/>
        <color theme="1"/>
        <rFont val="Times New Roman"/>
        <family val="1"/>
      </rPr>
      <t xml:space="preserve"> upto 12' height 1/2" thick (GSI.No11(b) Page 52) </t>
    </r>
  </si>
  <si>
    <t>Filling watering raiming earth under floor with new earth ( excavted out side ) lead upto one chain and lift upto 5ft ( GSI.No.22 P/4)</t>
  </si>
  <si>
    <t>P.0%Cft</t>
  </si>
  <si>
    <t>Schedule B</t>
  </si>
  <si>
    <t xml:space="preserve">All works shall be carriedout as  standrad  specification  covered will be  public work Department  </t>
  </si>
  <si>
    <t xml:space="preserve">as &amp;  per  direction  of Municipal Engineer Municipal Committee Nawabshah </t>
  </si>
  <si>
    <t xml:space="preserve">Any error / omission in the  schedule "B"will be reffered  to approved estimate  of works  &amp; schedule  </t>
  </si>
  <si>
    <t xml:space="preserve">of rates decided accordingly </t>
  </si>
  <si>
    <t>No Premium will be  allowed  on non  schedule  items  of schedule"B".</t>
  </si>
  <si>
    <t>Contractor</t>
  </si>
  <si>
    <t xml:space="preserve">Municipal Engineer </t>
  </si>
  <si>
    <t xml:space="preserve">Name of work: Renovation  of Park Lab-e-Gajrawah Sanghar Road M.C Nawabshah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</si>
</sst>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name val="Times New Roman"/>
      <family val="1"/>
    </font>
    <font>
      <u val="double"/>
      <sz val="12"/>
      <color theme="1"/>
      <name val="Times New Roman"/>
      <family val="1"/>
    </font>
    <font>
      <sz val="12"/>
      <name val="Calibri Light"/>
      <family val="2"/>
      <scheme val="major"/>
    </font>
    <font>
      <b/>
      <u/>
      <sz val="12"/>
      <name val="Calibri Light"/>
      <family val="2"/>
      <scheme val="major"/>
    </font>
    <font>
      <b/>
      <sz val="12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b/>
      <u/>
      <sz val="10"/>
      <color theme="1"/>
      <name val="Times New Roman"/>
      <family val="1"/>
    </font>
    <font>
      <i/>
      <u/>
      <sz val="12"/>
      <color theme="1"/>
      <name val="Times New Roman"/>
      <family val="1"/>
    </font>
    <font>
      <sz val="10"/>
      <color theme="0"/>
      <name val="Times New Roman"/>
      <family val="1"/>
    </font>
    <font>
      <sz val="10"/>
      <name val="Arial"/>
      <family val="2"/>
    </font>
    <font>
      <sz val="11"/>
      <name val="Times New Roman"/>
      <family val="1"/>
    </font>
    <font>
      <sz val="11"/>
      <name val="Cambria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66">
    <xf numFmtId="0" fontId="0" fillId="0" borderId="0" xfId="0"/>
    <xf numFmtId="0" fontId="3" fillId="0" borderId="0" xfId="0" applyFont="1" applyAlignment="1">
      <alignment vertical="center"/>
    </xf>
    <xf numFmtId="3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5" fillId="0" borderId="0" xfId="0" applyFont="1"/>
    <xf numFmtId="0" fontId="7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2" fontId="5" fillId="0" borderId="2" xfId="0" quotePrefix="1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2" fontId="7" fillId="0" borderId="2" xfId="0" quotePrefix="1" applyNumberFormat="1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distributed"/>
    </xf>
    <xf numFmtId="0" fontId="5" fillId="0" borderId="0" xfId="0" applyFont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2" fontId="1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3" fontId="1" fillId="0" borderId="0" xfId="0" applyNumberFormat="1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2" fontId="0" fillId="0" borderId="2" xfId="0" quotePrefix="1" applyNumberFormat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2" fontId="1" fillId="0" borderId="0" xfId="0" applyNumberFormat="1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3" fontId="1" fillId="0" borderId="0" xfId="0" applyNumberFormat="1" applyFont="1" applyAlignment="1">
      <alignment horizontal="left" vertical="center"/>
    </xf>
    <xf numFmtId="0" fontId="1" fillId="0" borderId="6" xfId="0" applyFont="1" applyBorder="1" applyAlignment="1">
      <alignment vertical="center"/>
    </xf>
    <xf numFmtId="3" fontId="1" fillId="0" borderId="6" xfId="0" applyNumberFormat="1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2" fontId="11" fillId="0" borderId="0" xfId="0" applyNumberFormat="1" applyFont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/>
    </xf>
    <xf numFmtId="2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right" vertical="center"/>
    </xf>
    <xf numFmtId="3" fontId="14" fillId="0" borderId="0" xfId="0" applyNumberFormat="1" applyFont="1" applyAlignment="1">
      <alignment horizontal="left" vertical="center"/>
    </xf>
    <xf numFmtId="2" fontId="14" fillId="0" borderId="0" xfId="0" applyNumberFormat="1" applyFont="1" applyAlignment="1">
      <alignment vertical="center"/>
    </xf>
    <xf numFmtId="0" fontId="15" fillId="0" borderId="0" xfId="1" applyFont="1" applyAlignment="1">
      <alignment horizontal="center" vertical="center"/>
    </xf>
    <xf numFmtId="0" fontId="1" fillId="0" borderId="0" xfId="0" applyFont="1" applyAlignment="1"/>
    <xf numFmtId="2" fontId="1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2" fontId="11" fillId="0" borderId="0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 vertical="distributed"/>
    </xf>
    <xf numFmtId="0" fontId="7" fillId="0" borderId="3" xfId="0" applyFont="1" applyBorder="1" applyAlignment="1">
      <alignment horizontal="right" vertical="distributed"/>
    </xf>
    <xf numFmtId="0" fontId="7" fillId="0" borderId="5" xfId="0" applyFont="1" applyBorder="1" applyAlignment="1">
      <alignment horizontal="right" vertical="distributed"/>
    </xf>
    <xf numFmtId="0" fontId="7" fillId="0" borderId="4" xfId="0" applyFont="1" applyBorder="1" applyAlignment="1">
      <alignment horizontal="right" vertical="distributed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9"/>
  <sheetViews>
    <sheetView tabSelected="1" topLeftCell="A2" zoomScale="130" zoomScaleNormal="130" workbookViewId="0">
      <selection activeCell="M9" sqref="M9"/>
    </sheetView>
  </sheetViews>
  <sheetFormatPr defaultRowHeight="12.75" x14ac:dyDescent="0.25"/>
  <cols>
    <col min="1" max="1" width="8.28515625" style="21" customWidth="1"/>
    <col min="2" max="2" width="5.28515625" style="21" customWidth="1"/>
    <col min="3" max="3" width="4.28515625" style="21" customWidth="1"/>
    <col min="4" max="5" width="5.140625" style="21" customWidth="1"/>
    <col min="6" max="6" width="6" style="21" customWidth="1"/>
    <col min="7" max="7" width="5.42578125" style="21" customWidth="1"/>
    <col min="8" max="8" width="5.140625" style="21" customWidth="1"/>
    <col min="9" max="9" width="4.42578125" style="21" customWidth="1"/>
    <col min="10" max="10" width="9.85546875" style="21" customWidth="1"/>
    <col min="11" max="11" width="8.140625" style="21" customWidth="1"/>
    <col min="12" max="12" width="3.7109375" style="21" customWidth="1"/>
    <col min="13" max="13" width="2.85546875" style="21" customWidth="1"/>
    <col min="14" max="14" width="3.28515625" style="21" customWidth="1"/>
    <col min="15" max="15" width="8.28515625" style="21" customWidth="1"/>
    <col min="16" max="16" width="7.140625" style="21" customWidth="1"/>
    <col min="17" max="17" width="3" style="21" customWidth="1"/>
    <col min="18" max="18" width="8.5703125" style="21" customWidth="1"/>
    <col min="19" max="19" width="1.42578125" style="21" customWidth="1"/>
    <col min="20" max="16384" width="9.140625" style="21"/>
  </cols>
  <sheetData>
    <row r="1" spans="1:19" hidden="1" x14ac:dyDescent="0.25"/>
    <row r="2" spans="1:19" ht="15.75" x14ac:dyDescent="0.25">
      <c r="A2" s="54" t="s">
        <v>44</v>
      </c>
      <c r="B2" s="54"/>
      <c r="C2" s="54"/>
      <c r="D2" s="54"/>
      <c r="E2" s="54"/>
    </row>
    <row r="3" spans="1:19" ht="29.25" customHeight="1" x14ac:dyDescent="0.25">
      <c r="A3" s="57" t="s">
        <v>52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</row>
    <row r="4" spans="1:19" ht="20.25" customHeight="1" x14ac:dyDescent="0.25">
      <c r="A4" s="16" t="s">
        <v>6</v>
      </c>
      <c r="B4" s="58" t="s">
        <v>7</v>
      </c>
      <c r="C4" s="58"/>
      <c r="D4" s="58"/>
      <c r="E4" s="58"/>
      <c r="F4" s="58"/>
      <c r="G4" s="58"/>
      <c r="H4" s="58"/>
      <c r="I4" s="58"/>
      <c r="J4" s="58"/>
      <c r="K4" s="58" t="s">
        <v>8</v>
      </c>
      <c r="L4" s="58"/>
      <c r="M4" s="58" t="s">
        <v>9</v>
      </c>
      <c r="N4" s="58"/>
      <c r="O4" s="58"/>
      <c r="P4" s="16" t="s">
        <v>10</v>
      </c>
      <c r="Q4" s="58" t="s">
        <v>11</v>
      </c>
      <c r="R4" s="58"/>
      <c r="S4" s="27"/>
    </row>
    <row r="5" spans="1:19" ht="55.5" customHeight="1" x14ac:dyDescent="0.25">
      <c r="A5" s="26">
        <v>1</v>
      </c>
      <c r="B5" s="55" t="s">
        <v>25</v>
      </c>
      <c r="C5" s="55"/>
      <c r="D5" s="55"/>
      <c r="E5" s="55"/>
      <c r="F5" s="55"/>
      <c r="G5" s="55"/>
      <c r="H5" s="55"/>
      <c r="I5" s="55"/>
      <c r="J5" s="55"/>
    </row>
    <row r="6" spans="1:19" ht="5.25" customHeight="1" x14ac:dyDescent="0.25">
      <c r="A6" s="26"/>
      <c r="B6" s="25"/>
      <c r="C6" s="25"/>
      <c r="D6" s="25"/>
      <c r="E6" s="25"/>
      <c r="F6" s="25"/>
      <c r="G6" s="25"/>
      <c r="H6" s="25"/>
      <c r="I6" s="25"/>
      <c r="J6" s="25"/>
    </row>
    <row r="7" spans="1:19" ht="15.75" customHeight="1" x14ac:dyDescent="0.25">
      <c r="A7" s="3"/>
      <c r="C7" s="36">
        <v>1</v>
      </c>
      <c r="D7" s="36" t="s">
        <v>0</v>
      </c>
      <c r="E7" s="36">
        <v>500</v>
      </c>
      <c r="F7" s="36" t="s">
        <v>0</v>
      </c>
      <c r="G7" s="36">
        <v>1.5</v>
      </c>
      <c r="H7" s="36" t="s">
        <v>0</v>
      </c>
      <c r="I7" s="36">
        <v>1</v>
      </c>
      <c r="J7" s="28" t="s">
        <v>4</v>
      </c>
      <c r="K7" s="17">
        <f>C7*E7*G7*I7</f>
        <v>750</v>
      </c>
      <c r="L7" s="21" t="s">
        <v>23</v>
      </c>
      <c r="M7" s="28" t="s">
        <v>1</v>
      </c>
      <c r="N7" s="3" t="s">
        <v>2</v>
      </c>
      <c r="O7" s="29">
        <v>3176.35</v>
      </c>
      <c r="P7" s="21" t="s">
        <v>26</v>
      </c>
      <c r="Q7" s="19" t="s">
        <v>3</v>
      </c>
      <c r="R7" s="20">
        <f>K7*O7/1000</f>
        <v>2382.2624999999998</v>
      </c>
    </row>
    <row r="8" spans="1:19" ht="4.5" customHeight="1" x14ac:dyDescent="0.25">
      <c r="A8" s="26"/>
      <c r="B8" s="25"/>
      <c r="C8" s="25"/>
      <c r="D8" s="25"/>
      <c r="E8" s="25"/>
      <c r="F8" s="25"/>
      <c r="G8" s="25"/>
      <c r="H8" s="25"/>
      <c r="I8" s="25"/>
      <c r="J8" s="25"/>
      <c r="K8" s="30"/>
      <c r="L8" s="30"/>
      <c r="M8" s="30"/>
      <c r="N8" s="30"/>
      <c r="O8" s="30"/>
      <c r="P8" s="19"/>
      <c r="R8" s="31"/>
    </row>
    <row r="9" spans="1:19" ht="106.5" customHeight="1" x14ac:dyDescent="0.25">
      <c r="A9" s="26">
        <v>4</v>
      </c>
      <c r="B9" s="55" t="s">
        <v>28</v>
      </c>
      <c r="C9" s="55"/>
      <c r="D9" s="55"/>
      <c r="E9" s="55"/>
      <c r="F9" s="55"/>
      <c r="G9" s="55"/>
      <c r="H9" s="55"/>
      <c r="I9" s="55"/>
      <c r="J9" s="55"/>
    </row>
    <row r="10" spans="1:19" ht="6.75" customHeight="1" x14ac:dyDescent="0.25">
      <c r="A10" s="26"/>
      <c r="B10" s="25"/>
      <c r="C10" s="25"/>
      <c r="D10" s="25"/>
      <c r="E10" s="25"/>
      <c r="F10" s="25"/>
      <c r="G10" s="25"/>
      <c r="H10" s="25"/>
      <c r="I10" s="25"/>
      <c r="J10" s="25"/>
    </row>
    <row r="11" spans="1:19" ht="15" customHeight="1" x14ac:dyDescent="0.25">
      <c r="A11" s="3"/>
      <c r="B11" s="38"/>
      <c r="C11" s="39">
        <v>1</v>
      </c>
      <c r="D11" s="39" t="s">
        <v>0</v>
      </c>
      <c r="E11" s="39">
        <v>400</v>
      </c>
      <c r="F11" s="39" t="s">
        <v>0</v>
      </c>
      <c r="G11" s="39">
        <v>0.75</v>
      </c>
      <c r="H11" s="39" t="s">
        <v>0</v>
      </c>
      <c r="I11" s="39">
        <v>3.5</v>
      </c>
      <c r="J11" s="40"/>
      <c r="K11" s="41">
        <f t="shared" ref="K11" si="0">C11*E11*G11*I11</f>
        <v>1050</v>
      </c>
    </row>
    <row r="12" spans="1:19" ht="15" customHeight="1" x14ac:dyDescent="0.25">
      <c r="A12" s="26"/>
      <c r="B12" s="25"/>
      <c r="C12" s="25"/>
      <c r="D12" s="25"/>
      <c r="E12" s="25"/>
      <c r="F12" s="25"/>
      <c r="G12" s="25"/>
      <c r="H12" s="25"/>
      <c r="I12" s="25"/>
      <c r="J12" s="25"/>
      <c r="K12" s="53">
        <f>SUM(K11:K11)</f>
        <v>1050</v>
      </c>
      <c r="L12" s="21" t="s">
        <v>23</v>
      </c>
      <c r="M12" s="28" t="s">
        <v>1</v>
      </c>
      <c r="N12" s="3" t="s">
        <v>2</v>
      </c>
      <c r="O12" s="29">
        <v>337</v>
      </c>
      <c r="P12" s="21" t="s">
        <v>29</v>
      </c>
      <c r="Q12" s="19" t="s">
        <v>3</v>
      </c>
      <c r="R12" s="20">
        <f>K12*O12</f>
        <v>353850</v>
      </c>
    </row>
    <row r="13" spans="1:19" ht="3.75" customHeight="1" x14ac:dyDescent="0.25">
      <c r="A13" s="26"/>
      <c r="B13" s="25"/>
      <c r="C13" s="25"/>
      <c r="D13" s="25"/>
      <c r="E13" s="25"/>
      <c r="F13" s="25"/>
      <c r="G13" s="25"/>
      <c r="H13" s="25"/>
      <c r="I13" s="25"/>
      <c r="J13" s="25"/>
      <c r="K13" s="30"/>
      <c r="L13" s="30"/>
      <c r="M13" s="30"/>
      <c r="N13" s="30"/>
      <c r="O13" s="30"/>
      <c r="P13" s="19"/>
      <c r="R13" s="31"/>
    </row>
    <row r="14" spans="1:19" ht="61.5" customHeight="1" x14ac:dyDescent="0.25">
      <c r="A14" s="26">
        <v>5</v>
      </c>
      <c r="B14" s="55" t="s">
        <v>30</v>
      </c>
      <c r="C14" s="55"/>
      <c r="D14" s="55"/>
      <c r="E14" s="55"/>
      <c r="F14" s="55"/>
      <c r="G14" s="55"/>
      <c r="H14" s="55"/>
      <c r="I14" s="55"/>
      <c r="J14" s="55"/>
    </row>
    <row r="15" spans="1:19" ht="6" customHeight="1" x14ac:dyDescent="0.25">
      <c r="A15" s="26"/>
    </row>
    <row r="16" spans="1:19" ht="15" customHeight="1" x14ac:dyDescent="0.25">
      <c r="A16" s="26"/>
      <c r="C16" s="26"/>
      <c r="D16" s="60">
        <f>K12</f>
        <v>1050</v>
      </c>
      <c r="E16" s="60"/>
      <c r="F16" s="39" t="s">
        <v>0</v>
      </c>
      <c r="G16" s="39">
        <v>4</v>
      </c>
      <c r="H16" s="39"/>
      <c r="I16" s="26"/>
      <c r="J16" s="28" t="s">
        <v>4</v>
      </c>
      <c r="K16" s="17">
        <f>D16*G16/E17</f>
        <v>37.5</v>
      </c>
      <c r="L16" s="3" t="s">
        <v>31</v>
      </c>
      <c r="M16" s="28" t="s">
        <v>1</v>
      </c>
      <c r="N16" s="3" t="s">
        <v>2</v>
      </c>
      <c r="O16" s="29">
        <v>5001.7</v>
      </c>
      <c r="P16" s="21" t="s">
        <v>32</v>
      </c>
      <c r="Q16" s="21" t="s">
        <v>3</v>
      </c>
      <c r="R16" s="31">
        <f>K16*O16</f>
        <v>187563.75</v>
      </c>
    </row>
    <row r="17" spans="1:31" ht="15" customHeight="1" x14ac:dyDescent="0.25">
      <c r="A17" s="26"/>
      <c r="D17" s="38"/>
      <c r="E17" s="59">
        <v>112</v>
      </c>
      <c r="F17" s="59"/>
      <c r="G17" s="59"/>
      <c r="H17" s="38"/>
    </row>
    <row r="18" spans="1:31" ht="3.75" customHeight="1" x14ac:dyDescent="0.25">
      <c r="A18" s="26"/>
      <c r="B18" s="25"/>
      <c r="C18" s="25"/>
      <c r="D18" s="25"/>
      <c r="E18" s="25"/>
      <c r="F18" s="25"/>
      <c r="G18" s="25"/>
      <c r="H18" s="25"/>
      <c r="I18" s="25"/>
      <c r="J18" s="25"/>
      <c r="K18" s="30"/>
      <c r="L18" s="30"/>
      <c r="M18" s="30"/>
      <c r="N18" s="30"/>
      <c r="O18" s="30"/>
      <c r="P18" s="19"/>
      <c r="R18" s="31"/>
    </row>
    <row r="19" spans="1:31" ht="23.25" customHeight="1" x14ac:dyDescent="0.25">
      <c r="A19" s="26">
        <v>6</v>
      </c>
      <c r="B19" s="55" t="s">
        <v>40</v>
      </c>
      <c r="C19" s="55"/>
      <c r="D19" s="55"/>
      <c r="E19" s="55"/>
      <c r="F19" s="55"/>
      <c r="G19" s="55"/>
      <c r="H19" s="55"/>
      <c r="I19" s="55"/>
      <c r="J19" s="55"/>
      <c r="L19" s="30"/>
      <c r="M19" s="30"/>
      <c r="N19" s="30"/>
      <c r="O19" s="30"/>
      <c r="P19" s="19"/>
      <c r="R19" s="31"/>
    </row>
    <row r="20" spans="1:31" ht="6.75" customHeight="1" x14ac:dyDescent="0.25">
      <c r="A20" s="26"/>
      <c r="B20" s="25"/>
      <c r="C20" s="25"/>
      <c r="D20" s="25"/>
      <c r="E20" s="25"/>
      <c r="F20" s="25"/>
      <c r="G20" s="25"/>
      <c r="H20" s="25"/>
      <c r="I20" s="25"/>
      <c r="J20" s="25"/>
      <c r="L20" s="30"/>
      <c r="M20" s="30"/>
      <c r="N20" s="30"/>
      <c r="O20" s="30"/>
      <c r="P20" s="19"/>
      <c r="R20" s="31"/>
    </row>
    <row r="21" spans="1:31" ht="6" customHeight="1" x14ac:dyDescent="0.25">
      <c r="A21" s="3"/>
      <c r="C21" s="36">
        <v>1</v>
      </c>
      <c r="D21" s="36" t="s">
        <v>0</v>
      </c>
      <c r="E21" s="36">
        <v>100</v>
      </c>
      <c r="F21" s="36" t="s">
        <v>0</v>
      </c>
      <c r="G21" s="36">
        <v>0.75</v>
      </c>
      <c r="H21" s="36" t="s">
        <v>0</v>
      </c>
      <c r="I21" s="36">
        <v>3</v>
      </c>
      <c r="J21" s="37"/>
      <c r="K21" s="41">
        <f>C21*E21*G21*I21</f>
        <v>225</v>
      </c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2"/>
      <c r="AE21" s="2"/>
    </row>
    <row r="22" spans="1:31" ht="18" customHeight="1" x14ac:dyDescent="0.25">
      <c r="A22" s="3"/>
      <c r="B22" s="25"/>
      <c r="C22" s="26"/>
      <c r="D22" s="26"/>
      <c r="E22" s="26"/>
      <c r="F22" s="26"/>
      <c r="G22" s="26"/>
      <c r="H22" s="26"/>
      <c r="I22" s="26"/>
      <c r="J22" s="28" t="s">
        <v>4</v>
      </c>
      <c r="K22" s="53">
        <f>SUM(K21:K21)</f>
        <v>225</v>
      </c>
      <c r="L22" s="21" t="s">
        <v>23</v>
      </c>
      <c r="M22" s="28" t="s">
        <v>1</v>
      </c>
      <c r="N22" s="3" t="s">
        <v>2</v>
      </c>
      <c r="O22" s="29">
        <v>11948.36</v>
      </c>
      <c r="P22" s="21" t="s">
        <v>24</v>
      </c>
      <c r="Q22" s="19" t="s">
        <v>3</v>
      </c>
      <c r="R22" s="20">
        <f>K22*O22%</f>
        <v>26883.81</v>
      </c>
    </row>
    <row r="23" spans="1:31" ht="44.25" customHeight="1" x14ac:dyDescent="0.25">
      <c r="A23" s="26">
        <v>8</v>
      </c>
      <c r="B23" s="55" t="s">
        <v>27</v>
      </c>
      <c r="C23" s="55"/>
      <c r="D23" s="55"/>
      <c r="E23" s="55"/>
      <c r="F23" s="55"/>
      <c r="G23" s="55"/>
      <c r="H23" s="55"/>
      <c r="I23" s="55"/>
      <c r="J23" s="55"/>
    </row>
    <row r="24" spans="1:31" ht="18" customHeight="1" x14ac:dyDescent="0.25">
      <c r="A24" s="26"/>
      <c r="B24" s="18" t="s">
        <v>33</v>
      </c>
      <c r="C24" s="25"/>
      <c r="D24" s="25"/>
      <c r="E24" s="25"/>
      <c r="F24" s="25"/>
      <c r="G24" s="25"/>
      <c r="H24" s="25"/>
      <c r="I24" s="25"/>
      <c r="J24" s="25"/>
    </row>
    <row r="25" spans="1:31" ht="18" customHeight="1" x14ac:dyDescent="0.25">
      <c r="A25" s="3"/>
      <c r="C25" s="36">
        <v>1</v>
      </c>
      <c r="D25" s="36" t="s">
        <v>0</v>
      </c>
      <c r="E25" s="36">
        <v>100</v>
      </c>
      <c r="F25" s="36" t="s">
        <v>0</v>
      </c>
      <c r="G25" s="36">
        <v>0.75</v>
      </c>
      <c r="H25" s="36" t="s">
        <v>0</v>
      </c>
      <c r="I25" s="36">
        <v>2</v>
      </c>
      <c r="J25" s="28" t="s">
        <v>4</v>
      </c>
      <c r="K25" s="17">
        <f>C25*E25*G25*I25</f>
        <v>150</v>
      </c>
      <c r="L25" s="21" t="s">
        <v>23</v>
      </c>
      <c r="M25" s="28" t="s">
        <v>1</v>
      </c>
      <c r="N25" s="3" t="s">
        <v>2</v>
      </c>
      <c r="O25" s="29">
        <v>14429.25</v>
      </c>
      <c r="P25" s="21" t="s">
        <v>34</v>
      </c>
      <c r="Q25" s="19" t="s">
        <v>3</v>
      </c>
      <c r="R25" s="20">
        <f>K25*O25/100</f>
        <v>21643.875</v>
      </c>
    </row>
    <row r="26" spans="1:31" ht="11.25" customHeight="1" x14ac:dyDescent="0.25">
      <c r="A26" s="3"/>
      <c r="B26" s="25"/>
      <c r="C26" s="26"/>
      <c r="D26" s="26"/>
      <c r="E26" s="26"/>
      <c r="F26" s="26"/>
      <c r="G26" s="26"/>
      <c r="H26" s="26"/>
      <c r="I26" s="26"/>
      <c r="J26" s="28"/>
      <c r="K26" s="17"/>
    </row>
    <row r="27" spans="1:31" ht="27" customHeight="1" x14ac:dyDescent="0.25">
      <c r="A27" s="26">
        <v>9</v>
      </c>
      <c r="B27" s="55" t="s">
        <v>41</v>
      </c>
      <c r="C27" s="55"/>
      <c r="D27" s="55"/>
      <c r="E27" s="55"/>
      <c r="F27" s="55"/>
      <c r="G27" s="55"/>
      <c r="H27" s="55"/>
      <c r="I27" s="55"/>
      <c r="J27" s="55"/>
      <c r="L27" s="30"/>
      <c r="M27" s="30"/>
      <c r="N27" s="30"/>
      <c r="O27" s="30"/>
      <c r="P27" s="19"/>
      <c r="R27" s="31"/>
    </row>
    <row r="28" spans="1:31" ht="3.75" customHeight="1" x14ac:dyDescent="0.25">
      <c r="A28" s="26"/>
      <c r="B28" s="25"/>
      <c r="C28" s="25"/>
      <c r="D28" s="25"/>
      <c r="E28" s="25"/>
      <c r="F28" s="25"/>
      <c r="G28" s="25"/>
      <c r="H28" s="25"/>
      <c r="I28" s="25"/>
      <c r="J28" s="25"/>
      <c r="K28" s="19"/>
      <c r="L28" s="30"/>
      <c r="M28" s="30"/>
      <c r="N28" s="30"/>
      <c r="O28" s="30"/>
      <c r="P28" s="19"/>
      <c r="R28" s="31"/>
    </row>
    <row r="29" spans="1:31" ht="18" hidden="1" customHeight="1" x14ac:dyDescent="0.25">
      <c r="A29" s="3"/>
      <c r="C29" s="26">
        <v>1</v>
      </c>
      <c r="D29" s="26" t="s">
        <v>0</v>
      </c>
      <c r="E29" s="26">
        <v>500</v>
      </c>
      <c r="F29" s="26" t="s">
        <v>0</v>
      </c>
      <c r="G29" s="26">
        <v>5</v>
      </c>
      <c r="H29" s="26"/>
      <c r="I29" s="26"/>
      <c r="J29" s="28"/>
      <c r="K29" s="17">
        <f>C29*E29*G29</f>
        <v>2500</v>
      </c>
    </row>
    <row r="30" spans="1:31" ht="18.75" customHeight="1" x14ac:dyDescent="0.25">
      <c r="A30" s="3"/>
      <c r="B30" s="25"/>
      <c r="C30" s="26"/>
      <c r="D30" s="26"/>
      <c r="E30" s="26"/>
      <c r="F30" s="26"/>
      <c r="G30" s="26"/>
      <c r="H30" s="26"/>
      <c r="I30" s="26"/>
      <c r="J30" s="28" t="s">
        <v>4</v>
      </c>
      <c r="K30" s="53">
        <f>SUM(K29:K29)</f>
        <v>2500</v>
      </c>
      <c r="L30" s="21" t="s">
        <v>23</v>
      </c>
      <c r="M30" s="28" t="s">
        <v>1</v>
      </c>
      <c r="N30" s="3" t="s">
        <v>2</v>
      </c>
      <c r="O30" s="29">
        <v>2283.9299999999998</v>
      </c>
      <c r="P30" s="21" t="s">
        <v>24</v>
      </c>
      <c r="Q30" s="19" t="s">
        <v>3</v>
      </c>
      <c r="R30" s="20">
        <f>K30*O30%</f>
        <v>57098.249999999993</v>
      </c>
    </row>
    <row r="31" spans="1:31" ht="13.5" customHeight="1" x14ac:dyDescent="0.25">
      <c r="A31" s="3"/>
      <c r="B31" s="25"/>
      <c r="C31" s="26"/>
      <c r="D31" s="26"/>
      <c r="E31" s="26"/>
      <c r="F31" s="26"/>
      <c r="G31" s="26"/>
      <c r="H31" s="26"/>
      <c r="I31" s="26"/>
      <c r="J31" s="28"/>
      <c r="K31" s="17"/>
    </row>
    <row r="32" spans="1:31" ht="37.5" customHeight="1" x14ac:dyDescent="0.25">
      <c r="A32" s="26">
        <v>11</v>
      </c>
      <c r="B32" s="55" t="s">
        <v>42</v>
      </c>
      <c r="C32" s="55"/>
      <c r="D32" s="55"/>
      <c r="E32" s="55"/>
      <c r="F32" s="55"/>
      <c r="G32" s="55"/>
      <c r="H32" s="55"/>
      <c r="I32" s="55"/>
      <c r="J32" s="55"/>
      <c r="L32" s="30"/>
      <c r="M32" s="30"/>
      <c r="N32" s="30"/>
      <c r="O32" s="30"/>
      <c r="P32" s="19"/>
      <c r="R32" s="31"/>
    </row>
    <row r="33" spans="1:28" ht="9" customHeight="1" x14ac:dyDescent="0.25">
      <c r="A33" s="26"/>
      <c r="B33" s="25"/>
      <c r="C33" s="25"/>
      <c r="D33" s="25"/>
      <c r="E33" s="25"/>
      <c r="F33" s="25"/>
      <c r="G33" s="25"/>
      <c r="H33" s="25"/>
      <c r="I33" s="25"/>
      <c r="J33" s="25"/>
      <c r="L33" s="30"/>
      <c r="M33" s="30"/>
      <c r="N33" s="30"/>
      <c r="O33" s="30"/>
      <c r="P33" s="19"/>
      <c r="R33" s="31"/>
    </row>
    <row r="34" spans="1:28" ht="18" customHeight="1" thickBot="1" x14ac:dyDescent="0.3">
      <c r="A34" s="3"/>
      <c r="B34" s="25"/>
      <c r="C34" s="36">
        <v>1</v>
      </c>
      <c r="D34" s="36" t="s">
        <v>0</v>
      </c>
      <c r="E34" s="36">
        <v>500</v>
      </c>
      <c r="F34" s="36" t="s">
        <v>0</v>
      </c>
      <c r="G34" s="36">
        <v>20</v>
      </c>
      <c r="H34" s="36" t="s">
        <v>0</v>
      </c>
      <c r="I34" s="36">
        <v>2</v>
      </c>
      <c r="J34" s="28"/>
      <c r="K34" s="17">
        <f>C34*E34*G34*I34</f>
        <v>20000</v>
      </c>
      <c r="L34" s="21" t="s">
        <v>23</v>
      </c>
      <c r="M34" s="28" t="s">
        <v>1</v>
      </c>
      <c r="N34" s="3" t="s">
        <v>2</v>
      </c>
      <c r="O34" s="29">
        <v>3630</v>
      </c>
      <c r="P34" s="21" t="s">
        <v>43</v>
      </c>
      <c r="Q34" s="32" t="s">
        <v>3</v>
      </c>
      <c r="R34" s="33">
        <f>K34*O34/1000</f>
        <v>72600</v>
      </c>
    </row>
    <row r="35" spans="1:28" ht="18" customHeight="1" x14ac:dyDescent="0.25">
      <c r="A35" s="3"/>
      <c r="B35" s="25"/>
      <c r="C35" s="26"/>
      <c r="D35" s="26"/>
      <c r="E35" s="26"/>
      <c r="F35" s="26"/>
      <c r="G35" s="26"/>
      <c r="H35" s="26"/>
      <c r="I35" s="26"/>
      <c r="J35" s="28"/>
      <c r="K35" s="17"/>
      <c r="O35" s="56" t="s">
        <v>5</v>
      </c>
      <c r="P35" s="56"/>
      <c r="Q35" s="19" t="s">
        <v>3</v>
      </c>
      <c r="R35" s="20">
        <f>SUM(R5:R34)</f>
        <v>722021.94750000001</v>
      </c>
    </row>
    <row r="36" spans="1:28" ht="7.5" customHeight="1" x14ac:dyDescent="0.25">
      <c r="A36" s="3"/>
      <c r="B36" s="34"/>
      <c r="C36" s="35"/>
      <c r="D36" s="35"/>
      <c r="E36" s="35"/>
      <c r="F36" s="35"/>
      <c r="G36" s="35"/>
      <c r="H36" s="35"/>
      <c r="I36" s="35"/>
      <c r="J36" s="28"/>
      <c r="K36" s="17"/>
      <c r="O36" s="35"/>
      <c r="P36" s="35"/>
      <c r="Q36" s="19"/>
      <c r="R36" s="20"/>
    </row>
    <row r="37" spans="1:28" ht="18" customHeight="1" x14ac:dyDescent="0.25">
      <c r="A37" s="3"/>
      <c r="B37" s="34"/>
      <c r="C37" s="35"/>
      <c r="D37" s="35"/>
      <c r="E37" s="35"/>
      <c r="F37" s="35"/>
      <c r="G37" s="35"/>
      <c r="H37" s="35"/>
      <c r="I37" s="35"/>
      <c r="J37" s="28"/>
      <c r="K37" s="17"/>
      <c r="O37" s="35"/>
      <c r="P37" s="35"/>
      <c r="Q37" s="19"/>
      <c r="R37" s="20"/>
    </row>
    <row r="38" spans="1:28" s="47" customFormat="1" ht="12.75" customHeight="1" x14ac:dyDescent="0.2">
      <c r="A38" s="42">
        <v>1</v>
      </c>
      <c r="B38" s="43" t="s">
        <v>45</v>
      </c>
      <c r="C38" s="44"/>
      <c r="D38" s="44"/>
      <c r="E38" s="44"/>
      <c r="F38" s="44"/>
      <c r="G38" s="44"/>
      <c r="H38" s="44"/>
      <c r="I38" s="45"/>
      <c r="J38" s="44"/>
      <c r="K38" s="44"/>
      <c r="L38" s="44"/>
      <c r="M38" s="44"/>
      <c r="N38" s="44"/>
      <c r="O38" s="44"/>
      <c r="P38" s="44"/>
      <c r="Q38" s="46"/>
      <c r="V38" s="48"/>
      <c r="W38" s="49"/>
      <c r="X38" s="49"/>
      <c r="Y38" s="49"/>
      <c r="AA38" s="50"/>
      <c r="AB38" s="50"/>
    </row>
    <row r="39" spans="1:28" s="47" customFormat="1" ht="15.75" hidden="1" customHeight="1" x14ac:dyDescent="0.2">
      <c r="A39" s="42"/>
      <c r="B39" s="43" t="s">
        <v>46</v>
      </c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W39" s="49"/>
      <c r="X39" s="49"/>
      <c r="Y39" s="49"/>
      <c r="AA39" s="50"/>
      <c r="AB39" s="50"/>
    </row>
    <row r="40" spans="1:28" s="47" customFormat="1" ht="15.75" customHeight="1" x14ac:dyDescent="0.2">
      <c r="A40" s="42">
        <v>2</v>
      </c>
      <c r="B40" s="43" t="s">
        <v>47</v>
      </c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W40" s="49"/>
      <c r="X40" s="49"/>
      <c r="Y40" s="49"/>
      <c r="AA40" s="50"/>
      <c r="AB40" s="50"/>
    </row>
    <row r="41" spans="1:28" s="47" customFormat="1" ht="15.75" customHeight="1" x14ac:dyDescent="0.2">
      <c r="A41" s="42"/>
      <c r="B41" s="43" t="s">
        <v>48</v>
      </c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W41" s="49"/>
      <c r="X41" s="49"/>
      <c r="Y41" s="49"/>
      <c r="AA41" s="50"/>
      <c r="AB41" s="50"/>
    </row>
    <row r="42" spans="1:28" s="47" customFormat="1" ht="15.75" customHeight="1" x14ac:dyDescent="0.2">
      <c r="A42" s="51">
        <v>3</v>
      </c>
      <c r="B42" s="43" t="s">
        <v>49</v>
      </c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W42" s="49"/>
      <c r="X42" s="49"/>
      <c r="Y42" s="49"/>
      <c r="AA42" s="50"/>
      <c r="AB42" s="50"/>
    </row>
    <row r="43" spans="1:28" s="47" customFormat="1" ht="12" customHeight="1" x14ac:dyDescent="0.2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W43" s="49"/>
      <c r="X43" s="49"/>
      <c r="Y43" s="49"/>
      <c r="AA43" s="50"/>
      <c r="AB43" s="50"/>
    </row>
    <row r="44" spans="1:28" s="47" customFormat="1" ht="12" customHeight="1" x14ac:dyDescent="0.2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W44" s="49"/>
      <c r="X44" s="49"/>
      <c r="Y44" s="49"/>
      <c r="AA44" s="50"/>
      <c r="AB44" s="50"/>
    </row>
    <row r="45" spans="1:28" s="47" customFormat="1" ht="12" customHeight="1" x14ac:dyDescent="0.2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W45" s="49"/>
      <c r="X45" s="49"/>
      <c r="Y45" s="49"/>
      <c r="AA45" s="50"/>
      <c r="AB45" s="50"/>
    </row>
    <row r="46" spans="1:28" s="47" customFormat="1" ht="12" customHeight="1" x14ac:dyDescent="0.2">
      <c r="A46" s="44"/>
      <c r="B46" s="52" t="s">
        <v>50</v>
      </c>
      <c r="C46" s="52"/>
      <c r="D46" s="52"/>
      <c r="E46" s="52"/>
      <c r="F46" s="52"/>
      <c r="G46" s="52"/>
      <c r="H46" s="44"/>
      <c r="I46" s="45"/>
      <c r="J46" s="44"/>
      <c r="K46" s="44"/>
      <c r="L46" s="44"/>
      <c r="M46" s="44"/>
      <c r="Q46" s="45" t="s">
        <v>51</v>
      </c>
      <c r="U46" s="44"/>
      <c r="W46" s="49"/>
      <c r="X46" s="49"/>
      <c r="Y46" s="49"/>
      <c r="AA46" s="50"/>
      <c r="AB46" s="50"/>
    </row>
    <row r="47" spans="1:28" s="47" customFormat="1" ht="12" customHeight="1" x14ac:dyDescent="0.2">
      <c r="A47" s="44"/>
      <c r="B47" s="44"/>
      <c r="C47" s="44"/>
      <c r="D47" s="44"/>
      <c r="E47" s="44"/>
      <c r="F47" s="44"/>
      <c r="G47" s="44"/>
      <c r="H47" s="44"/>
      <c r="I47" s="45"/>
      <c r="J47" s="44"/>
      <c r="K47" s="44"/>
      <c r="L47" s="44"/>
      <c r="M47" s="44"/>
      <c r="Q47" s="45" t="s">
        <v>17</v>
      </c>
      <c r="U47" s="44"/>
      <c r="W47" s="49"/>
      <c r="X47" s="49"/>
      <c r="Y47" s="49"/>
      <c r="AA47" s="50"/>
      <c r="AB47" s="50"/>
    </row>
    <row r="48" spans="1:28" s="47" customFormat="1" ht="12" customHeight="1" x14ac:dyDescent="0.2">
      <c r="A48" s="44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Q48" s="45" t="s">
        <v>18</v>
      </c>
      <c r="U48" s="44"/>
      <c r="W48" s="49"/>
      <c r="X48" s="49"/>
      <c r="Y48" s="49"/>
      <c r="AA48" s="50"/>
      <c r="AB48" s="50"/>
    </row>
    <row r="49" s="44" customFormat="1" x14ac:dyDescent="0.2"/>
  </sheetData>
  <mergeCells count="16">
    <mergeCell ref="A2:E2"/>
    <mergeCell ref="B23:J23"/>
    <mergeCell ref="B27:J27"/>
    <mergeCell ref="B32:J32"/>
    <mergeCell ref="O35:P35"/>
    <mergeCell ref="A3:R3"/>
    <mergeCell ref="K4:L4"/>
    <mergeCell ref="M4:O4"/>
    <mergeCell ref="Q4:R4"/>
    <mergeCell ref="B4:J4"/>
    <mergeCell ref="E17:G17"/>
    <mergeCell ref="B19:J19"/>
    <mergeCell ref="B5:J5"/>
    <mergeCell ref="B9:J9"/>
    <mergeCell ref="B14:J14"/>
    <mergeCell ref="D16:E16"/>
  </mergeCells>
  <pageMargins left="0.49" right="0.23" top="0.44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9"/>
  <sheetViews>
    <sheetView topLeftCell="A7" workbookViewId="0">
      <selection activeCell="A8" sqref="A8:F8"/>
    </sheetView>
  </sheetViews>
  <sheetFormatPr defaultRowHeight="15" x14ac:dyDescent="0.25"/>
  <cols>
    <col min="1" max="1" width="7.28515625" customWidth="1"/>
    <col min="2" max="2" width="18.5703125" customWidth="1"/>
    <col min="3" max="6" width="11.140625" customWidth="1"/>
    <col min="7" max="7" width="11.5703125" customWidth="1"/>
  </cols>
  <sheetData>
    <row r="5" spans="1:8" ht="15.75" x14ac:dyDescent="0.25">
      <c r="A5" s="4"/>
      <c r="B5" s="61" t="s">
        <v>19</v>
      </c>
      <c r="C5" s="61"/>
      <c r="D5" s="61"/>
      <c r="E5" s="61"/>
      <c r="F5" s="61"/>
      <c r="G5" s="61"/>
    </row>
    <row r="6" spans="1:8" ht="15.75" x14ac:dyDescent="0.25">
      <c r="A6" s="4"/>
      <c r="B6" s="4"/>
      <c r="C6" s="4"/>
      <c r="D6" s="4"/>
      <c r="E6" s="4"/>
      <c r="F6" s="4"/>
      <c r="G6" s="4"/>
    </row>
    <row r="7" spans="1:8" ht="45.75" customHeight="1" x14ac:dyDescent="0.25">
      <c r="A7" s="5" t="s">
        <v>6</v>
      </c>
      <c r="B7" s="5" t="s">
        <v>15</v>
      </c>
      <c r="C7" s="5" t="s">
        <v>12</v>
      </c>
      <c r="D7" s="5" t="s">
        <v>13</v>
      </c>
      <c r="E7" s="5" t="s">
        <v>20</v>
      </c>
      <c r="F7" s="5" t="s">
        <v>14</v>
      </c>
      <c r="G7" s="5" t="s">
        <v>35</v>
      </c>
      <c r="H7" s="22" t="s">
        <v>21</v>
      </c>
    </row>
    <row r="8" spans="1:8" ht="45.75" customHeight="1" x14ac:dyDescent="0.25">
      <c r="A8" s="6">
        <v>2</v>
      </c>
      <c r="B8" s="15" t="s">
        <v>36</v>
      </c>
      <c r="C8" s="7">
        <f>Sheet1!K25</f>
        <v>150</v>
      </c>
      <c r="D8" s="8">
        <f>C8*17.6%</f>
        <v>26.400000000000002</v>
      </c>
      <c r="E8" s="9">
        <f>C8*44%</f>
        <v>66</v>
      </c>
      <c r="F8" s="8">
        <f>C8*88%</f>
        <v>132</v>
      </c>
      <c r="G8" s="9" t="s">
        <v>22</v>
      </c>
      <c r="H8" s="23" t="s">
        <v>22</v>
      </c>
    </row>
    <row r="9" spans="1:8" ht="45.75" customHeight="1" x14ac:dyDescent="0.25">
      <c r="A9" s="6">
        <v>3</v>
      </c>
      <c r="B9" s="15" t="s">
        <v>37</v>
      </c>
      <c r="C9" s="7">
        <f>Sheet1!K22</f>
        <v>225</v>
      </c>
      <c r="D9" s="8">
        <f>C9*3.44%</f>
        <v>7.74</v>
      </c>
      <c r="E9" s="9">
        <f>C9*25.7%</f>
        <v>57.825000000000003</v>
      </c>
      <c r="F9" s="9" t="s">
        <v>22</v>
      </c>
      <c r="G9" s="9" t="s">
        <v>22</v>
      </c>
      <c r="H9" s="23">
        <f>C9*1350/100</f>
        <v>3037.5</v>
      </c>
    </row>
    <row r="10" spans="1:8" ht="45.75" customHeight="1" x14ac:dyDescent="0.25">
      <c r="A10" s="6">
        <v>5</v>
      </c>
      <c r="B10" s="15" t="s">
        <v>38</v>
      </c>
      <c r="C10" s="7">
        <f>Sheet1!K12</f>
        <v>1050</v>
      </c>
      <c r="D10" s="8">
        <f>C10*17.6%</f>
        <v>184.8</v>
      </c>
      <c r="E10" s="9">
        <f>C10*44%</f>
        <v>462</v>
      </c>
      <c r="F10" s="8">
        <f>C10*88%</f>
        <v>924</v>
      </c>
      <c r="G10" s="9"/>
      <c r="H10" s="23" t="s">
        <v>22</v>
      </c>
    </row>
    <row r="11" spans="1:8" ht="45.75" customHeight="1" x14ac:dyDescent="0.25">
      <c r="A11" s="6">
        <v>6</v>
      </c>
      <c r="B11" s="15" t="s">
        <v>39</v>
      </c>
      <c r="C11" s="7">
        <f>Sheet1!K30</f>
        <v>2500</v>
      </c>
      <c r="D11" s="8">
        <f>C11*0.73%</f>
        <v>18.25</v>
      </c>
      <c r="E11" s="9">
        <f>C11*3.7%</f>
        <v>92.500000000000014</v>
      </c>
      <c r="F11" s="9" t="s">
        <v>22</v>
      </c>
      <c r="G11" s="9" t="s">
        <v>22</v>
      </c>
      <c r="H11" s="23" t="s">
        <v>22</v>
      </c>
    </row>
    <row r="12" spans="1:8" ht="28.5" customHeight="1" x14ac:dyDescent="0.25">
      <c r="A12" s="63" t="s">
        <v>5</v>
      </c>
      <c r="B12" s="64"/>
      <c r="C12" s="65"/>
      <c r="D12" s="7">
        <f>SUM(D8:D11)</f>
        <v>237.19</v>
      </c>
      <c r="E12" s="11">
        <f>SUM(E8:E11)</f>
        <v>678.32500000000005</v>
      </c>
      <c r="F12" s="7">
        <f>SUM(F8:F11)</f>
        <v>1056</v>
      </c>
      <c r="G12" s="7">
        <f>SUM(G8:G11)</f>
        <v>0</v>
      </c>
      <c r="H12" s="24">
        <f>SUM(H9:H11)</f>
        <v>3037.5</v>
      </c>
    </row>
    <row r="13" spans="1:8" ht="15.75" x14ac:dyDescent="0.25">
      <c r="A13" s="10"/>
      <c r="B13" s="62"/>
      <c r="C13" s="62"/>
      <c r="D13" s="12"/>
      <c r="E13" s="12"/>
      <c r="F13" s="12"/>
      <c r="G13" s="12"/>
    </row>
    <row r="14" spans="1:8" ht="15.75" x14ac:dyDescent="0.25">
      <c r="A14" s="10"/>
      <c r="B14" s="13"/>
      <c r="C14" s="12"/>
      <c r="D14" s="12"/>
      <c r="E14" s="12"/>
      <c r="F14" s="12"/>
      <c r="G14" s="12"/>
    </row>
    <row r="15" spans="1:8" ht="15.75" x14ac:dyDescent="0.25">
      <c r="A15" s="10"/>
      <c r="B15" s="13"/>
      <c r="C15" s="12"/>
      <c r="D15" s="12"/>
      <c r="E15" s="12"/>
      <c r="F15" s="12"/>
      <c r="G15" s="12"/>
    </row>
    <row r="16" spans="1:8" ht="15.75" x14ac:dyDescent="0.25">
      <c r="A16" s="10"/>
      <c r="B16" s="13"/>
      <c r="C16" s="12"/>
      <c r="D16" s="12"/>
      <c r="E16" s="12"/>
      <c r="F16" s="12"/>
      <c r="G16" s="12"/>
    </row>
    <row r="17" spans="1:7" ht="15.75" x14ac:dyDescent="0.25">
      <c r="A17" s="10"/>
      <c r="B17" s="13"/>
      <c r="C17" s="12"/>
      <c r="D17" s="12"/>
      <c r="E17" s="12"/>
      <c r="F17" s="14" t="s">
        <v>16</v>
      </c>
      <c r="G17" s="12"/>
    </row>
    <row r="18" spans="1:7" ht="15.75" x14ac:dyDescent="0.25">
      <c r="A18" s="10"/>
      <c r="B18" s="13"/>
      <c r="C18" s="12"/>
      <c r="D18" s="12"/>
      <c r="E18" s="12"/>
      <c r="F18" s="14" t="s">
        <v>17</v>
      </c>
      <c r="G18" s="12"/>
    </row>
    <row r="19" spans="1:7" ht="15.75" x14ac:dyDescent="0.25">
      <c r="A19" s="10"/>
      <c r="B19" s="13"/>
      <c r="C19" s="12"/>
      <c r="D19" s="12"/>
      <c r="E19" s="12"/>
      <c r="F19" s="14" t="s">
        <v>18</v>
      </c>
      <c r="G19" s="12"/>
    </row>
  </sheetData>
  <mergeCells count="3">
    <mergeCell ref="B5:G5"/>
    <mergeCell ref="B13:C13"/>
    <mergeCell ref="A12:C12"/>
  </mergeCells>
  <pageMargins left="0.8" right="0.3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2017-09-12T19:23:55Z</cp:lastPrinted>
  <dcterms:created xsi:type="dcterms:W3CDTF">2016-04-08T10:52:49Z</dcterms:created>
  <dcterms:modified xsi:type="dcterms:W3CDTF">2017-09-12T22:26:19Z</dcterms:modified>
</cp:coreProperties>
</file>