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8840" windowHeight="7185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E11" i="1"/>
  <c r="E16" i="1" s="1"/>
  <c r="G20" i="1" s="1"/>
  <c r="K11" i="1" l="1"/>
  <c r="K20" i="1" l="1"/>
  <c r="K16" i="1"/>
  <c r="C9" i="2" s="1"/>
  <c r="K12" i="1"/>
  <c r="G9" i="2" l="1"/>
  <c r="G11" i="2" s="1"/>
  <c r="E9" i="2"/>
  <c r="D9" i="2"/>
  <c r="R12" i="1"/>
  <c r="C8" i="2"/>
  <c r="K17" i="1"/>
  <c r="K21" i="1"/>
  <c r="C10" i="2" s="1"/>
  <c r="E10" i="2" l="1"/>
  <c r="D10" i="2"/>
  <c r="E8" i="2"/>
  <c r="E11" i="2" s="1"/>
  <c r="F8" i="2"/>
  <c r="D8" i="2"/>
  <c r="F11" i="2"/>
  <c r="R21" i="1"/>
  <c r="R17" i="1"/>
  <c r="D11" i="2" l="1"/>
  <c r="K7" i="1"/>
  <c r="R7" i="1" s="1"/>
  <c r="R22" i="1" s="1"/>
</calcChain>
</file>

<file path=xl/sharedStrings.xml><?xml version="1.0" encoding="utf-8"?>
<sst xmlns="http://schemas.openxmlformats.org/spreadsheetml/2006/main" count="79" uniqueCount="44">
  <si>
    <t>x</t>
  </si>
  <si>
    <t>@</t>
  </si>
  <si>
    <t>Rs:</t>
  </si>
  <si>
    <t>Rs.</t>
  </si>
  <si>
    <t>=</t>
  </si>
  <si>
    <t>Total</t>
  </si>
  <si>
    <t>S.No</t>
  </si>
  <si>
    <t>Description</t>
  </si>
  <si>
    <t>Qty</t>
  </si>
  <si>
    <t>Rate</t>
  </si>
  <si>
    <t>Unit</t>
  </si>
  <si>
    <t>Amount</t>
  </si>
  <si>
    <t>Qty:</t>
  </si>
  <si>
    <t>Cement</t>
  </si>
  <si>
    <t>Bajri</t>
  </si>
  <si>
    <t>Item</t>
  </si>
  <si>
    <t>Assistant Executive Engineer</t>
  </si>
  <si>
    <t>Municipal Committee</t>
  </si>
  <si>
    <t xml:space="preserve">Nawabshah </t>
  </si>
  <si>
    <t>Material Statement</t>
  </si>
  <si>
    <t>H.Sand</t>
  </si>
  <si>
    <t xml:space="preserve">Bricks </t>
  </si>
  <si>
    <t>--</t>
  </si>
  <si>
    <t>Cft</t>
  </si>
  <si>
    <t>P%Cft</t>
  </si>
  <si>
    <t>Excavation in foundation of building bridges and other structures i/c dag belling dressing refilling around the structures with excavated Earth watering ramming lead up to one chain and lift up to 5’  (GSI No. 18 (b) P-04)</t>
  </si>
  <si>
    <t>P%.0Cft</t>
  </si>
  <si>
    <t>Cement concrete plain i/c placing compacting finishing and curing completed i/c screening and washing of stone aggregate without shuttering (CSI No: 5 (f) P-16)</t>
  </si>
  <si>
    <t>P%.Cft</t>
  </si>
  <si>
    <t>C.C Plain(1:2:4)</t>
  </si>
  <si>
    <t>Pacca Brick Work (1:4)</t>
  </si>
  <si>
    <t>Cement Plaster 3/8" (1:6)</t>
  </si>
  <si>
    <t>Ratio:1:2:4</t>
  </si>
  <si>
    <r>
      <t>Pacca Brick work other then Building i/c stricking of joints upto 20'ft height in Ratio:</t>
    </r>
    <r>
      <rPr>
        <b/>
        <sz val="10"/>
        <color theme="1"/>
        <rFont val="Times New Roman"/>
        <family val="1"/>
      </rPr>
      <t xml:space="preserve"> 1:4 </t>
    </r>
    <r>
      <rPr>
        <sz val="10"/>
        <color theme="1"/>
        <rFont val="Times New Roman"/>
        <family val="1"/>
      </rPr>
      <t>(GSI.No.7 (c)Page No.21).</t>
    </r>
  </si>
  <si>
    <t>Cement plater Ratio 1:4: upto 12' height 3/4" thick ( GSI.No.11 P/51)</t>
  </si>
  <si>
    <t xml:space="preserve">Name of work: Construction of Footpath from Maryaim Road &amp; Bilawal Chowk to Society Chowk M.C Nawabshah 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</si>
  <si>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</si>
  <si>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</si>
  <si>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</si>
  <si>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</si>
  <si>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</si>
  <si>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</si>
  <si>
    <t xml:space="preserve">Municipal Engineer </t>
  </si>
  <si>
    <t>Schedule-B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</si>
</sst>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u val="double"/>
      <sz val="12"/>
      <color theme="1"/>
      <name val="Times New Roman"/>
      <family val="1"/>
    </font>
    <font>
      <sz val="12"/>
      <name val="Calibri Light"/>
      <family val="2"/>
      <scheme val="major"/>
    </font>
    <font>
      <b/>
      <u/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i/>
      <u/>
      <sz val="12"/>
      <color theme="1"/>
      <name val="Times New Roman"/>
      <family val="1"/>
    </font>
    <font>
      <sz val="10"/>
      <color theme="0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2"/>
      <name val="Times New Roman"/>
      <family val="1"/>
    </font>
    <font>
      <sz val="11"/>
      <name val="Cambria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7">
    <xf numFmtId="0" fontId="0" fillId="0" borderId="0" xfId="0"/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/>
    <xf numFmtId="0" fontId="7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3" xfId="0" quotePrefix="1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2" fontId="7" fillId="0" borderId="3" xfId="0" quotePrefix="1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distributed"/>
    </xf>
    <xf numFmtId="0" fontId="5" fillId="0" borderId="0" xfId="0" applyFont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3" fontId="1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3" fontId="1" fillId="0" borderId="2" xfId="0" applyNumberFormat="1" applyFont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/>
    </xf>
    <xf numFmtId="2" fontId="0" fillId="0" borderId="3" xfId="0" quotePrefix="1" applyNumberForma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3" fontId="1" fillId="0" borderId="0" xfId="0" applyNumberFormat="1" applyFont="1" applyAlignment="1">
      <alignment horizontal="left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 vertical="distributed"/>
    </xf>
    <xf numFmtId="0" fontId="7" fillId="0" borderId="4" xfId="0" applyFont="1" applyBorder="1" applyAlignment="1">
      <alignment horizontal="right" vertical="distributed"/>
    </xf>
    <xf numFmtId="0" fontId="7" fillId="0" borderId="6" xfId="0" applyFont="1" applyBorder="1" applyAlignment="1">
      <alignment horizontal="right" vertical="distributed"/>
    </xf>
    <xf numFmtId="0" fontId="7" fillId="0" borderId="5" xfId="0" applyFont="1" applyBorder="1" applyAlignment="1">
      <alignment horizontal="right" vertical="distributed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2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3" fillId="0" borderId="0" xfId="1" applyFont="1" applyAlignment="1">
      <alignment horizontal="center" vertical="center"/>
    </xf>
    <xf numFmtId="0" fontId="1" fillId="0" borderId="0" xfId="0" applyFont="1" applyAlignment="1"/>
    <xf numFmtId="0" fontId="14" fillId="0" borderId="0" xfId="0" applyFont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4"/>
  <sheetViews>
    <sheetView tabSelected="1" topLeftCell="A2" zoomScale="150" zoomScaleNormal="150" workbookViewId="0">
      <selection activeCell="H7" sqref="H7"/>
    </sheetView>
  </sheetViews>
  <sheetFormatPr defaultRowHeight="12.75" x14ac:dyDescent="0.25"/>
  <cols>
    <col min="1" max="1" width="8.28515625" style="20" customWidth="1"/>
    <col min="2" max="2" width="5.28515625" style="20" customWidth="1"/>
    <col min="3" max="3" width="4.28515625" style="20" customWidth="1"/>
    <col min="4" max="5" width="5.140625" style="20" customWidth="1"/>
    <col min="6" max="6" width="6" style="20" customWidth="1"/>
    <col min="7" max="7" width="5.42578125" style="20" customWidth="1"/>
    <col min="8" max="8" width="5.140625" style="20" customWidth="1"/>
    <col min="9" max="9" width="4.42578125" style="20" customWidth="1"/>
    <col min="10" max="10" width="9.85546875" style="20" customWidth="1"/>
    <col min="11" max="11" width="7.85546875" style="20" customWidth="1"/>
    <col min="12" max="12" width="3.7109375" style="20" customWidth="1"/>
    <col min="13" max="13" width="2.85546875" style="20" customWidth="1"/>
    <col min="14" max="14" width="3.28515625" style="20" customWidth="1"/>
    <col min="15" max="15" width="8.28515625" style="20" customWidth="1"/>
    <col min="16" max="16" width="7.140625" style="20" customWidth="1"/>
    <col min="17" max="17" width="3" style="20" customWidth="1"/>
    <col min="18" max="18" width="7.42578125" style="20" customWidth="1"/>
    <col min="19" max="19" width="1.42578125" style="20" customWidth="1"/>
    <col min="20" max="16384" width="9.140625" style="20"/>
  </cols>
  <sheetData>
    <row r="1" spans="1:31" hidden="1" x14ac:dyDescent="0.25"/>
    <row r="2" spans="1:31" ht="15.75" x14ac:dyDescent="0.25">
      <c r="A2" s="39" t="s">
        <v>43</v>
      </c>
      <c r="B2" s="39"/>
      <c r="C2" s="39"/>
      <c r="D2" s="39"/>
      <c r="E2" s="39"/>
    </row>
    <row r="3" spans="1:31" ht="29.25" customHeight="1" x14ac:dyDescent="0.25">
      <c r="A3" s="37" t="s">
        <v>35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</row>
    <row r="4" spans="1:31" ht="20.25" customHeight="1" x14ac:dyDescent="0.25">
      <c r="A4" s="16" t="s">
        <v>6</v>
      </c>
      <c r="B4" s="38" t="s">
        <v>7</v>
      </c>
      <c r="C4" s="38"/>
      <c r="D4" s="38"/>
      <c r="E4" s="38"/>
      <c r="F4" s="38"/>
      <c r="G4" s="38"/>
      <c r="H4" s="38"/>
      <c r="I4" s="38"/>
      <c r="J4" s="38"/>
      <c r="K4" s="38" t="s">
        <v>8</v>
      </c>
      <c r="L4" s="38"/>
      <c r="M4" s="38" t="s">
        <v>9</v>
      </c>
      <c r="N4" s="38"/>
      <c r="O4" s="38"/>
      <c r="P4" s="16" t="s">
        <v>10</v>
      </c>
      <c r="Q4" s="38" t="s">
        <v>11</v>
      </c>
      <c r="R4" s="38"/>
      <c r="S4" s="28"/>
    </row>
    <row r="5" spans="1:31" ht="55.5" customHeight="1" x14ac:dyDescent="0.25">
      <c r="A5" s="27">
        <v>1</v>
      </c>
      <c r="B5" s="40" t="s">
        <v>25</v>
      </c>
      <c r="C5" s="40"/>
      <c r="D5" s="40"/>
      <c r="E5" s="40"/>
      <c r="F5" s="40"/>
      <c r="G5" s="40"/>
      <c r="H5" s="40"/>
      <c r="I5" s="40"/>
      <c r="J5" s="40"/>
    </row>
    <row r="6" spans="1:31" ht="8.25" customHeight="1" x14ac:dyDescent="0.25">
      <c r="A6" s="27"/>
      <c r="B6" s="26"/>
      <c r="C6" s="26"/>
      <c r="D6" s="26"/>
      <c r="E6" s="26"/>
      <c r="F6" s="26"/>
      <c r="G6" s="26"/>
      <c r="H6" s="26"/>
      <c r="I6" s="26"/>
      <c r="J6" s="26"/>
    </row>
    <row r="7" spans="1:31" ht="21" customHeight="1" x14ac:dyDescent="0.25">
      <c r="A7" s="3"/>
      <c r="C7" s="46">
        <v>1</v>
      </c>
      <c r="D7" s="46" t="s">
        <v>0</v>
      </c>
      <c r="E7" s="46">
        <v>2500</v>
      </c>
      <c r="F7" s="46" t="s">
        <v>0</v>
      </c>
      <c r="G7" s="46">
        <v>1.5</v>
      </c>
      <c r="H7" s="46" t="s">
        <v>0</v>
      </c>
      <c r="I7" s="46">
        <v>1</v>
      </c>
      <c r="J7" s="29" t="s">
        <v>4</v>
      </c>
      <c r="K7" s="17">
        <f>C7*E7*G7*I7</f>
        <v>3750</v>
      </c>
      <c r="L7" s="20" t="s">
        <v>23</v>
      </c>
      <c r="M7" s="29" t="s">
        <v>1</v>
      </c>
      <c r="N7" s="3" t="s">
        <v>2</v>
      </c>
      <c r="O7" s="30">
        <v>3176.35</v>
      </c>
      <c r="P7" s="20" t="s">
        <v>26</v>
      </c>
      <c r="Q7" s="18" t="s">
        <v>3</v>
      </c>
      <c r="R7" s="19">
        <f>K7*O7/1000</f>
        <v>11911.3125</v>
      </c>
    </row>
    <row r="8" spans="1:31" ht="4.5" customHeight="1" x14ac:dyDescent="0.25">
      <c r="A8" s="27"/>
      <c r="B8" s="26"/>
      <c r="C8" s="26"/>
      <c r="D8" s="26"/>
      <c r="E8" s="26"/>
      <c r="F8" s="26"/>
      <c r="G8" s="26"/>
      <c r="H8" s="26"/>
      <c r="I8" s="26"/>
      <c r="J8" s="26"/>
      <c r="K8" s="31"/>
      <c r="L8" s="31"/>
      <c r="M8" s="31"/>
      <c r="N8" s="31"/>
      <c r="O8" s="31"/>
      <c r="P8" s="18"/>
      <c r="R8" s="32"/>
    </row>
    <row r="9" spans="1:31" ht="39" customHeight="1" x14ac:dyDescent="0.25">
      <c r="A9" s="27">
        <v>2</v>
      </c>
      <c r="B9" s="40" t="s">
        <v>27</v>
      </c>
      <c r="C9" s="40"/>
      <c r="D9" s="40"/>
      <c r="E9" s="40"/>
      <c r="F9" s="40"/>
      <c r="G9" s="40"/>
      <c r="H9" s="40"/>
      <c r="I9" s="40"/>
      <c r="J9" s="40"/>
    </row>
    <row r="10" spans="1:31" ht="5.25" customHeight="1" x14ac:dyDescent="0.25">
      <c r="A10" s="27"/>
      <c r="B10" s="26"/>
      <c r="C10" s="26"/>
      <c r="D10" s="26"/>
      <c r="E10" s="26"/>
      <c r="F10" s="26"/>
      <c r="G10" s="26"/>
      <c r="H10" s="26"/>
      <c r="I10" s="26"/>
      <c r="J10" s="26"/>
    </row>
    <row r="11" spans="1:31" ht="15" customHeight="1" x14ac:dyDescent="0.25">
      <c r="A11" s="35" t="s">
        <v>32</v>
      </c>
      <c r="C11" s="46">
        <v>1</v>
      </c>
      <c r="D11" s="46" t="s">
        <v>0</v>
      </c>
      <c r="E11" s="46">
        <f>E7</f>
        <v>2500</v>
      </c>
      <c r="F11" s="46" t="s">
        <v>0</v>
      </c>
      <c r="G11" s="46">
        <v>1</v>
      </c>
      <c r="H11" s="46" t="s">
        <v>0</v>
      </c>
      <c r="I11" s="46">
        <v>0.5</v>
      </c>
      <c r="J11" s="47" t="s">
        <v>4</v>
      </c>
      <c r="K11" s="48">
        <f>C11*E11*G11*I11</f>
        <v>1250</v>
      </c>
    </row>
    <row r="12" spans="1:31" ht="15" customHeight="1" x14ac:dyDescent="0.25">
      <c r="A12" s="27"/>
      <c r="B12" s="26"/>
      <c r="C12" s="26"/>
      <c r="D12" s="26"/>
      <c r="E12" s="26"/>
      <c r="F12" s="26"/>
      <c r="G12" s="26"/>
      <c r="H12" s="26"/>
      <c r="I12" s="26"/>
      <c r="J12" s="26"/>
      <c r="K12" s="33">
        <f>SUM(K11:K11)</f>
        <v>1250</v>
      </c>
      <c r="L12" s="20" t="s">
        <v>23</v>
      </c>
      <c r="M12" s="29" t="s">
        <v>1</v>
      </c>
      <c r="N12" s="3" t="s">
        <v>2</v>
      </c>
      <c r="O12" s="30">
        <v>14429.25</v>
      </c>
      <c r="P12" s="20" t="s">
        <v>28</v>
      </c>
      <c r="Q12" s="18" t="s">
        <v>3</v>
      </c>
      <c r="R12" s="19">
        <f>K12*O12/100</f>
        <v>180365.625</v>
      </c>
    </row>
    <row r="13" spans="1:31" ht="6" customHeight="1" x14ac:dyDescent="0.25">
      <c r="A13" s="27"/>
      <c r="B13" s="26"/>
      <c r="C13" s="26"/>
      <c r="D13" s="26"/>
      <c r="E13" s="26"/>
      <c r="F13" s="26"/>
      <c r="G13" s="26"/>
      <c r="H13" s="26"/>
      <c r="I13" s="26"/>
      <c r="J13" s="26"/>
      <c r="K13" s="34"/>
      <c r="M13" s="29"/>
      <c r="N13" s="3"/>
      <c r="O13" s="30"/>
      <c r="Q13" s="18"/>
      <c r="R13" s="19"/>
    </row>
    <row r="14" spans="1:31" ht="23.25" customHeight="1" x14ac:dyDescent="0.25">
      <c r="A14" s="27">
        <v>3</v>
      </c>
      <c r="B14" s="40" t="s">
        <v>33</v>
      </c>
      <c r="C14" s="40"/>
      <c r="D14" s="40"/>
      <c r="E14" s="40"/>
      <c r="F14" s="40"/>
      <c r="G14" s="40"/>
      <c r="H14" s="40"/>
      <c r="I14" s="40"/>
      <c r="J14" s="40"/>
      <c r="L14" s="31"/>
      <c r="M14" s="31"/>
      <c r="N14" s="31"/>
      <c r="O14" s="31"/>
      <c r="P14" s="18"/>
      <c r="R14" s="32"/>
    </row>
    <row r="15" spans="1:31" ht="6.75" customHeight="1" x14ac:dyDescent="0.25">
      <c r="A15" s="27"/>
      <c r="B15" s="26"/>
      <c r="C15" s="26"/>
      <c r="D15" s="26"/>
      <c r="E15" s="26"/>
      <c r="F15" s="26"/>
      <c r="G15" s="26"/>
      <c r="H15" s="26"/>
      <c r="I15" s="26"/>
      <c r="J15" s="26"/>
      <c r="L15" s="31"/>
      <c r="M15" s="31"/>
      <c r="N15" s="31"/>
      <c r="O15" s="31"/>
      <c r="P15" s="18"/>
      <c r="R15" s="32"/>
    </row>
    <row r="16" spans="1:31" ht="18" customHeight="1" x14ac:dyDescent="0.25">
      <c r="A16" s="3"/>
      <c r="C16" s="46">
        <f>C11</f>
        <v>1</v>
      </c>
      <c r="D16" s="46" t="s">
        <v>0</v>
      </c>
      <c r="E16" s="46">
        <f>E11</f>
        <v>2500</v>
      </c>
      <c r="F16" s="46" t="s">
        <v>0</v>
      </c>
      <c r="G16" s="46">
        <v>0.5</v>
      </c>
      <c r="H16" s="46" t="s">
        <v>0</v>
      </c>
      <c r="I16" s="46">
        <v>1</v>
      </c>
      <c r="J16" s="47"/>
      <c r="K16" s="48">
        <f>C16*E16*G16*I16</f>
        <v>1250</v>
      </c>
      <c r="L16" s="49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2"/>
      <c r="AE16" s="2"/>
    </row>
    <row r="17" spans="1:18" ht="18" customHeight="1" x14ac:dyDescent="0.25">
      <c r="A17" s="3"/>
      <c r="B17" s="26"/>
      <c r="C17" s="27"/>
      <c r="D17" s="27"/>
      <c r="E17" s="27"/>
      <c r="F17" s="27"/>
      <c r="G17" s="27"/>
      <c r="H17" s="27"/>
      <c r="I17" s="27"/>
      <c r="J17" s="29" t="s">
        <v>4</v>
      </c>
      <c r="K17" s="33">
        <f>SUM(K16:K16)</f>
        <v>1250</v>
      </c>
      <c r="L17" s="20" t="s">
        <v>23</v>
      </c>
      <c r="M17" s="29" t="s">
        <v>1</v>
      </c>
      <c r="N17" s="3" t="s">
        <v>2</v>
      </c>
      <c r="O17" s="30">
        <v>12899.7</v>
      </c>
      <c r="P17" s="20" t="s">
        <v>24</v>
      </c>
      <c r="Q17" s="18" t="s">
        <v>3</v>
      </c>
      <c r="R17" s="19">
        <f>K17*O17%</f>
        <v>161246.25000000003</v>
      </c>
    </row>
    <row r="18" spans="1:18" ht="25.5" customHeight="1" x14ac:dyDescent="0.25">
      <c r="A18" s="27">
        <v>4</v>
      </c>
      <c r="B18" s="40" t="s">
        <v>34</v>
      </c>
      <c r="C18" s="40"/>
      <c r="D18" s="40"/>
      <c r="E18" s="40"/>
      <c r="F18" s="40"/>
      <c r="G18" s="40"/>
      <c r="H18" s="40"/>
      <c r="I18" s="40"/>
      <c r="J18" s="40"/>
      <c r="L18" s="31"/>
      <c r="M18" s="31"/>
      <c r="N18" s="31"/>
      <c r="O18" s="31"/>
      <c r="P18" s="18"/>
      <c r="R18" s="32"/>
    </row>
    <row r="19" spans="1:18" ht="5.25" customHeight="1" x14ac:dyDescent="0.25">
      <c r="A19" s="27"/>
      <c r="B19" s="26"/>
      <c r="C19" s="26"/>
      <c r="D19" s="26"/>
      <c r="E19" s="26"/>
      <c r="F19" s="26"/>
      <c r="G19" s="26"/>
      <c r="H19" s="26"/>
      <c r="I19" s="26"/>
      <c r="J19" s="26"/>
      <c r="L19" s="31"/>
      <c r="M19" s="31"/>
      <c r="N19" s="31"/>
      <c r="O19" s="31"/>
      <c r="P19" s="18"/>
      <c r="R19" s="32"/>
    </row>
    <row r="20" spans="1:18" ht="18" customHeight="1" x14ac:dyDescent="0.25">
      <c r="A20" s="3"/>
      <c r="C20" s="46">
        <v>1</v>
      </c>
      <c r="D20" s="46" t="s">
        <v>0</v>
      </c>
      <c r="E20" s="46">
        <v>2</v>
      </c>
      <c r="F20" s="46" t="s">
        <v>0</v>
      </c>
      <c r="G20" s="46">
        <f>E16</f>
        <v>2500</v>
      </c>
      <c r="H20" s="46" t="s">
        <v>0</v>
      </c>
      <c r="I20" s="46">
        <v>1.5</v>
      </c>
      <c r="J20" s="47"/>
      <c r="K20" s="48">
        <f>C20*E20*G20*I20</f>
        <v>7500</v>
      </c>
      <c r="L20" s="49"/>
    </row>
    <row r="21" spans="1:18" ht="18" customHeight="1" thickBot="1" x14ac:dyDescent="0.3">
      <c r="A21" s="3"/>
      <c r="B21" s="26"/>
      <c r="C21" s="27"/>
      <c r="D21" s="27"/>
      <c r="E21" s="27"/>
      <c r="F21" s="27"/>
      <c r="G21" s="27"/>
      <c r="H21" s="27"/>
      <c r="I21" s="27"/>
      <c r="J21" s="29" t="s">
        <v>4</v>
      </c>
      <c r="K21" s="33">
        <f>SUM(K20:K20)</f>
        <v>7500</v>
      </c>
      <c r="L21" s="20" t="s">
        <v>23</v>
      </c>
      <c r="M21" s="29" t="s">
        <v>1</v>
      </c>
      <c r="N21" s="3" t="s">
        <v>2</v>
      </c>
      <c r="O21" s="30">
        <v>3015.76</v>
      </c>
      <c r="P21" s="20" t="s">
        <v>24</v>
      </c>
      <c r="Q21" s="21" t="s">
        <v>3</v>
      </c>
      <c r="R21" s="22">
        <f>K21*O21%</f>
        <v>226182.00000000003</v>
      </c>
    </row>
    <row r="22" spans="1:18" ht="18" customHeight="1" thickTop="1" x14ac:dyDescent="0.25">
      <c r="A22" s="3"/>
      <c r="B22" s="26"/>
      <c r="C22" s="27"/>
      <c r="D22" s="27"/>
      <c r="E22" s="27"/>
      <c r="F22" s="27"/>
      <c r="G22" s="27"/>
      <c r="H22" s="27"/>
      <c r="I22" s="27"/>
      <c r="J22" s="29"/>
      <c r="K22" s="17"/>
      <c r="O22" s="36" t="s">
        <v>5</v>
      </c>
      <c r="P22" s="36"/>
      <c r="Q22" s="18" t="s">
        <v>3</v>
      </c>
      <c r="R22" s="19">
        <f>SUM(R5:R21)</f>
        <v>579705.1875</v>
      </c>
    </row>
    <row r="23" spans="1:18" ht="15" x14ac:dyDescent="0.2">
      <c r="A23" s="50">
        <v>1</v>
      </c>
      <c r="B23" s="51" t="s">
        <v>36</v>
      </c>
      <c r="C23" s="52"/>
      <c r="D23" s="52"/>
      <c r="E23" s="52"/>
      <c r="F23" s="52"/>
      <c r="G23" s="52"/>
      <c r="H23" s="52"/>
      <c r="I23" s="53"/>
      <c r="J23" s="52"/>
      <c r="K23" s="52"/>
      <c r="L23" s="52"/>
      <c r="M23" s="52"/>
      <c r="N23" s="52"/>
      <c r="O23" s="52"/>
      <c r="P23" s="52"/>
      <c r="Q23" s="52"/>
    </row>
    <row r="24" spans="1:18" ht="15" x14ac:dyDescent="0.2">
      <c r="A24" s="50"/>
      <c r="B24" s="51" t="s">
        <v>37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spans="1:18" ht="15" x14ac:dyDescent="0.2">
      <c r="A25" s="50">
        <v>2</v>
      </c>
      <c r="B25" s="51" t="s">
        <v>38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spans="1:18" ht="15" x14ac:dyDescent="0.2">
      <c r="A26" s="50"/>
      <c r="B26" s="51" t="s">
        <v>39</v>
      </c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spans="1:18" ht="15.75" x14ac:dyDescent="0.2">
      <c r="A27" s="54">
        <v>3</v>
      </c>
      <c r="B27" s="51" t="s">
        <v>40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spans="1:18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spans="1:18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spans="1:18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spans="1:18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  <row r="32" spans="1:18" ht="14.25" x14ac:dyDescent="0.2">
      <c r="A32" s="52"/>
      <c r="B32" s="55" t="s">
        <v>41</v>
      </c>
      <c r="C32" s="55"/>
      <c r="D32" s="55"/>
      <c r="E32" s="55"/>
      <c r="F32" s="55"/>
      <c r="G32" s="55"/>
      <c r="H32" s="52"/>
      <c r="I32" s="53"/>
      <c r="J32" s="52"/>
      <c r="K32" s="52"/>
      <c r="L32" s="52"/>
      <c r="M32" s="52"/>
      <c r="N32" s="52"/>
      <c r="O32" s="53" t="s">
        <v>42</v>
      </c>
      <c r="P32" s="52"/>
      <c r="Q32" s="56"/>
    </row>
    <row r="33" spans="1:17" ht="14.25" x14ac:dyDescent="0.2">
      <c r="A33" s="52"/>
      <c r="B33" s="52"/>
      <c r="C33" s="52"/>
      <c r="D33" s="52"/>
      <c r="E33" s="52"/>
      <c r="F33" s="52"/>
      <c r="G33" s="52"/>
      <c r="H33" s="52"/>
      <c r="I33" s="53"/>
      <c r="J33" s="52"/>
      <c r="K33" s="52"/>
      <c r="L33" s="52"/>
      <c r="M33" s="52"/>
      <c r="N33" s="52"/>
      <c r="O33" s="53" t="s">
        <v>17</v>
      </c>
      <c r="P33" s="52"/>
      <c r="Q33" s="56"/>
    </row>
    <row r="34" spans="1:17" ht="14.25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3" t="s">
        <v>18</v>
      </c>
      <c r="P34" s="52"/>
      <c r="Q34" s="56"/>
    </row>
  </sheetData>
  <mergeCells count="11">
    <mergeCell ref="A2:E2"/>
    <mergeCell ref="B14:J14"/>
    <mergeCell ref="B18:J18"/>
    <mergeCell ref="B5:J5"/>
    <mergeCell ref="B9:J9"/>
    <mergeCell ref="O22:P22"/>
    <mergeCell ref="A3:R3"/>
    <mergeCell ref="K4:L4"/>
    <mergeCell ref="M4:O4"/>
    <mergeCell ref="Q4:R4"/>
    <mergeCell ref="B4:J4"/>
  </mergeCells>
  <pageMargins left="0.49" right="0.23" top="0.44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18"/>
  <sheetViews>
    <sheetView topLeftCell="A4" workbookViewId="0">
      <selection activeCell="H16" sqref="H16"/>
    </sheetView>
  </sheetViews>
  <sheetFormatPr defaultRowHeight="15" x14ac:dyDescent="0.25"/>
  <cols>
    <col min="1" max="1" width="7.28515625" customWidth="1"/>
    <col min="2" max="2" width="18.5703125" customWidth="1"/>
    <col min="3" max="6" width="11.140625" customWidth="1"/>
  </cols>
  <sheetData>
    <row r="5" spans="1:7" ht="15.75" x14ac:dyDescent="0.25">
      <c r="A5" s="4"/>
      <c r="B5" s="41" t="s">
        <v>19</v>
      </c>
      <c r="C5" s="41"/>
      <c r="D5" s="41"/>
      <c r="E5" s="41"/>
      <c r="F5" s="41"/>
    </row>
    <row r="6" spans="1:7" ht="15.75" x14ac:dyDescent="0.25">
      <c r="A6" s="4"/>
      <c r="B6" s="4"/>
      <c r="C6" s="4"/>
      <c r="D6" s="4"/>
      <c r="E6" s="4"/>
      <c r="F6" s="4"/>
    </row>
    <row r="7" spans="1:7" ht="45.75" customHeight="1" x14ac:dyDescent="0.25">
      <c r="A7" s="5" t="s">
        <v>6</v>
      </c>
      <c r="B7" s="5" t="s">
        <v>15</v>
      </c>
      <c r="C7" s="5" t="s">
        <v>12</v>
      </c>
      <c r="D7" s="5" t="s">
        <v>13</v>
      </c>
      <c r="E7" s="5" t="s">
        <v>20</v>
      </c>
      <c r="F7" s="5" t="s">
        <v>14</v>
      </c>
      <c r="G7" s="23" t="s">
        <v>21</v>
      </c>
    </row>
    <row r="8" spans="1:7" ht="45.75" customHeight="1" x14ac:dyDescent="0.25">
      <c r="A8" s="6">
        <v>2</v>
      </c>
      <c r="B8" s="15" t="s">
        <v>29</v>
      </c>
      <c r="C8" s="7">
        <f>Sheet1!K12</f>
        <v>1250</v>
      </c>
      <c r="D8" s="8">
        <f>C8*17.6%</f>
        <v>220.00000000000003</v>
      </c>
      <c r="E8" s="9">
        <f>C8*44%</f>
        <v>550</v>
      </c>
      <c r="F8" s="8">
        <f>C8*88%</f>
        <v>1100</v>
      </c>
      <c r="G8" s="24" t="s">
        <v>22</v>
      </c>
    </row>
    <row r="9" spans="1:7" ht="45.75" customHeight="1" x14ac:dyDescent="0.25">
      <c r="A9" s="6">
        <v>3</v>
      </c>
      <c r="B9" s="15" t="s">
        <v>30</v>
      </c>
      <c r="C9" s="7">
        <f>Sheet1!K16</f>
        <v>1250</v>
      </c>
      <c r="D9" s="8">
        <f>C9*4.8%</f>
        <v>60</v>
      </c>
      <c r="E9" s="9">
        <f>C9*24%</f>
        <v>300</v>
      </c>
      <c r="F9" s="9" t="s">
        <v>22</v>
      </c>
      <c r="G9" s="24">
        <f>C9*1350%</f>
        <v>16875</v>
      </c>
    </row>
    <row r="10" spans="1:7" ht="45.75" customHeight="1" x14ac:dyDescent="0.25">
      <c r="A10" s="6">
        <v>7</v>
      </c>
      <c r="B10" s="15" t="s">
        <v>31</v>
      </c>
      <c r="C10" s="7">
        <f>Sheet1!K21</f>
        <v>7500</v>
      </c>
      <c r="D10" s="8">
        <f>C10*1.14%</f>
        <v>85.499999999999986</v>
      </c>
      <c r="E10" s="9">
        <f>C10*5.5%</f>
        <v>412.5</v>
      </c>
      <c r="F10" s="9" t="s">
        <v>22</v>
      </c>
      <c r="G10" s="24" t="s">
        <v>22</v>
      </c>
    </row>
    <row r="11" spans="1:7" ht="28.5" customHeight="1" x14ac:dyDescent="0.25">
      <c r="A11" s="43" t="s">
        <v>5</v>
      </c>
      <c r="B11" s="44"/>
      <c r="C11" s="45"/>
      <c r="D11" s="7">
        <f>SUM(D8:D10)</f>
        <v>365.5</v>
      </c>
      <c r="E11" s="11">
        <f>SUM(E8:E10)</f>
        <v>1262.5</v>
      </c>
      <c r="F11" s="7">
        <f>SUM(F8:F10)</f>
        <v>1100</v>
      </c>
      <c r="G11" s="25">
        <f>SUM(G9:G10)</f>
        <v>16875</v>
      </c>
    </row>
    <row r="12" spans="1:7" ht="15.75" x14ac:dyDescent="0.25">
      <c r="A12" s="10"/>
      <c r="B12" s="42"/>
      <c r="C12" s="42"/>
      <c r="D12" s="12"/>
      <c r="E12" s="12"/>
      <c r="F12" s="12"/>
    </row>
    <row r="13" spans="1:7" ht="15.75" x14ac:dyDescent="0.25">
      <c r="A13" s="10"/>
      <c r="B13" s="13"/>
      <c r="C13" s="12"/>
      <c r="D13" s="12"/>
      <c r="E13" s="12"/>
      <c r="F13" s="12"/>
    </row>
    <row r="14" spans="1:7" ht="15.75" x14ac:dyDescent="0.25">
      <c r="A14" s="10"/>
      <c r="B14" s="13"/>
      <c r="C14" s="12"/>
      <c r="D14" s="12"/>
      <c r="E14" s="12"/>
      <c r="F14" s="12"/>
    </row>
    <row r="15" spans="1:7" ht="15.75" x14ac:dyDescent="0.25">
      <c r="A15" s="10"/>
      <c r="B15" s="13"/>
      <c r="C15" s="12"/>
      <c r="D15" s="12"/>
      <c r="E15" s="12"/>
      <c r="F15" s="12"/>
    </row>
    <row r="16" spans="1:7" ht="15.75" x14ac:dyDescent="0.25">
      <c r="A16" s="10"/>
      <c r="B16" s="13"/>
      <c r="C16" s="12"/>
      <c r="D16" s="12"/>
      <c r="E16" s="12"/>
      <c r="F16" s="14" t="s">
        <v>16</v>
      </c>
    </row>
    <row r="17" spans="1:6" ht="15.75" x14ac:dyDescent="0.25">
      <c r="A17" s="10"/>
      <c r="B17" s="13"/>
      <c r="C17" s="12"/>
      <c r="D17" s="12"/>
      <c r="E17" s="12"/>
      <c r="F17" s="14" t="s">
        <v>17</v>
      </c>
    </row>
    <row r="18" spans="1:6" ht="15.75" x14ac:dyDescent="0.25">
      <c r="A18" s="10"/>
      <c r="B18" s="13"/>
      <c r="C18" s="12"/>
      <c r="D18" s="12"/>
      <c r="E18" s="12"/>
      <c r="F18" s="14" t="s">
        <v>18</v>
      </c>
    </row>
  </sheetData>
  <mergeCells count="3">
    <mergeCell ref="B5:F5"/>
    <mergeCell ref="B12:C12"/>
    <mergeCell ref="A11:C11"/>
  </mergeCells>
  <pageMargins left="0.8" right="0.3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 Jan</cp:lastModifiedBy>
  <cp:lastPrinted>2017-09-11T12:47:05Z</cp:lastPrinted>
  <dcterms:created xsi:type="dcterms:W3CDTF">2016-04-08T10:52:49Z</dcterms:created>
  <dcterms:modified xsi:type="dcterms:W3CDTF">2017-09-11T12:48:21Z</dcterms:modified>
</cp:coreProperties>
</file>