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0" windowWidth="15255" windowHeight="7935" tabRatio="961" firstSheet="3" activeTab="6"/>
  </bookViews>
  <sheets>
    <sheet name="Face Sheet" sheetId="23" state="hidden" r:id="rId1"/>
    <sheet name="Geneal Abstract" sheetId="2" state="hidden" r:id="rId2"/>
    <sheet name="Summary" sheetId="1" state="hidden" r:id="rId3"/>
    <sheet name="SUMMARY Telegraph" sheetId="26" r:id="rId4"/>
    <sheet name="T.Graph BOQ CIVIL" sheetId="25" r:id="rId5"/>
    <sheet name="Plumbing" sheetId="19" r:id="rId6"/>
    <sheet name="Electrical Work" sheetId="22" r:id="rId7"/>
  </sheets>
  <definedNames>
    <definedName name="Bajri" localSheetId="5">#REF!</definedName>
    <definedName name="BorrowPit" localSheetId="5">#REF!</definedName>
    <definedName name="Bricks" localSheetId="5">#REF!</definedName>
    <definedName name="Cement" localSheetId="5">#REF!</definedName>
    <definedName name="Hillsand" localSheetId="5">#REF!</definedName>
    <definedName name="_xlnm.Print_Area" localSheetId="6">'Electrical Work'!$A$1:$G$37</definedName>
    <definedName name="_xlnm.Print_Area" localSheetId="0">'Face Sheet'!$A$2:$L$42</definedName>
    <definedName name="_xlnm.Print_Area" localSheetId="5">Plumbing!$A$1:$G$74</definedName>
    <definedName name="_xlnm.Print_Area" localSheetId="4">'T.Graph BOQ CIVIL'!$A$6:$F$47</definedName>
    <definedName name="_xlnm.Print_Titles" localSheetId="4">'T.Graph BOQ CIVIL'!$4:$4</definedName>
    <definedName name="Sand" localSheetId="5">#REF!</definedName>
    <definedName name="Steel" localSheetId="5">#REF!</definedName>
    <definedName name="StoneMatel" localSheetId="5">#REF!</definedName>
    <definedName name="StoneMatil" localSheetId="5">#REF!</definedName>
  </definedNames>
  <calcPr calcId="144525"/>
</workbook>
</file>

<file path=xl/calcChain.xml><?xml version="1.0" encoding="utf-8"?>
<calcChain xmlns="http://schemas.openxmlformats.org/spreadsheetml/2006/main">
  <c r="F41" i="25" l="1"/>
  <c r="D58" i="25" l="1"/>
  <c r="D57" i="25"/>
  <c r="D56" i="25"/>
  <c r="D55" i="25"/>
  <c r="D54" i="25"/>
  <c r="D50" i="25"/>
  <c r="D47" i="25"/>
  <c r="F47" i="25" s="1"/>
  <c r="D46" i="25"/>
  <c r="F46" i="25" s="1"/>
  <c r="F45" i="25"/>
  <c r="F44" i="25"/>
  <c r="F43" i="25"/>
  <c r="F42" i="25"/>
  <c r="F40" i="25"/>
  <c r="F39" i="25"/>
  <c r="F38" i="25"/>
  <c r="F37" i="25"/>
  <c r="F35" i="25"/>
  <c r="F34" i="25"/>
  <c r="F33" i="25"/>
  <c r="F32" i="25"/>
  <c r="F31" i="25"/>
  <c r="F30" i="25"/>
  <c r="E29" i="25"/>
  <c r="F29" i="25" s="1"/>
  <c r="E28" i="25"/>
  <c r="F28" i="25" s="1"/>
  <c r="F27" i="25"/>
  <c r="F26" i="25"/>
  <c r="F25" i="25"/>
  <c r="D24" i="25"/>
  <c r="F24" i="25" s="1"/>
  <c r="D23" i="25"/>
  <c r="F23" i="25" s="1"/>
  <c r="F22" i="25"/>
  <c r="D21" i="25"/>
  <c r="F21" i="25" s="1"/>
  <c r="F20" i="25"/>
  <c r="F19" i="25"/>
  <c r="D18" i="25"/>
  <c r="F18" i="25" s="1"/>
  <c r="F17" i="25"/>
  <c r="D17" i="25"/>
  <c r="F16" i="25"/>
  <c r="F15" i="25"/>
  <c r="F14" i="25"/>
  <c r="F13" i="25"/>
  <c r="D12" i="25"/>
  <c r="F12" i="25" s="1"/>
  <c r="F11" i="25"/>
  <c r="D10" i="25"/>
  <c r="F10" i="25" s="1"/>
  <c r="D9" i="25"/>
  <c r="F9" i="25" s="1"/>
  <c r="F8" i="25"/>
  <c r="D8" i="25"/>
  <c r="F7" i="25"/>
  <c r="D6" i="25"/>
  <c r="F6" i="25" s="1"/>
  <c r="F48" i="25" l="1"/>
  <c r="G5" i="19" l="1"/>
  <c r="G20" i="22" l="1"/>
  <c r="G22" i="22"/>
  <c r="C16" i="22"/>
  <c r="G16" i="22" s="1"/>
  <c r="C15" i="22"/>
  <c r="G15" i="22" s="1"/>
  <c r="G14" i="22"/>
  <c r="G25" i="22"/>
  <c r="G24" i="22"/>
  <c r="G23" i="22"/>
  <c r="G21" i="22"/>
  <c r="G19" i="22"/>
  <c r="G18" i="22"/>
  <c r="G17" i="22"/>
  <c r="G13" i="22"/>
  <c r="G12" i="22"/>
  <c r="G11" i="22"/>
  <c r="G10" i="22"/>
  <c r="G9" i="22"/>
  <c r="G8" i="22"/>
  <c r="G26" i="22" l="1"/>
  <c r="F36" i="1"/>
  <c r="F24" i="1" l="1"/>
  <c r="F23" i="1"/>
  <c r="F25" i="1" l="1"/>
  <c r="F18" i="1"/>
  <c r="G60" i="19"/>
  <c r="G59" i="19"/>
  <c r="G58" i="19"/>
  <c r="G56" i="19"/>
  <c r="G54" i="19"/>
  <c r="G53" i="19"/>
  <c r="G52" i="19"/>
  <c r="G51" i="19"/>
  <c r="G49" i="19"/>
  <c r="G47" i="19"/>
  <c r="G45" i="19"/>
  <c r="G43" i="19"/>
  <c r="G41" i="19"/>
  <c r="G40" i="19"/>
  <c r="G38" i="19"/>
  <c r="G37" i="19"/>
  <c r="G36" i="19"/>
  <c r="G34" i="19"/>
  <c r="G33" i="19"/>
  <c r="G32" i="19"/>
  <c r="G31" i="19"/>
  <c r="G29" i="19"/>
  <c r="G27" i="19"/>
  <c r="G25" i="19"/>
  <c r="G23" i="19"/>
  <c r="G20" i="19"/>
  <c r="G18" i="19"/>
  <c r="G16" i="19"/>
  <c r="G14" i="19"/>
  <c r="G12" i="19"/>
  <c r="G9" i="19"/>
  <c r="G7" i="19"/>
  <c r="G61" i="19" l="1"/>
  <c r="G73" i="19" s="1"/>
  <c r="F19" i="1"/>
  <c r="F20" i="1" s="1"/>
  <c r="F30" i="1"/>
  <c r="F28" i="1"/>
  <c r="F29" i="1" s="1"/>
  <c r="F31" i="1" l="1"/>
  <c r="F14" i="1" l="1"/>
  <c r="F12" i="1" l="1"/>
  <c r="F13" i="1" l="1"/>
  <c r="F15" i="1" s="1"/>
  <c r="F34" i="1"/>
  <c r="F35" i="1" s="1"/>
  <c r="F37" i="1" l="1"/>
  <c r="F38" i="1" s="1"/>
  <c r="D13" i="2" s="1"/>
  <c r="D15" i="2" s="1"/>
  <c r="D17" i="2" s="1"/>
</calcChain>
</file>

<file path=xl/sharedStrings.xml><?xml version="1.0" encoding="utf-8"?>
<sst xmlns="http://schemas.openxmlformats.org/spreadsheetml/2006/main" count="393" uniqueCount="235">
  <si>
    <t>S#</t>
  </si>
  <si>
    <t>DESCRIPTION</t>
  </si>
  <si>
    <t>Total</t>
  </si>
  <si>
    <t>5</t>
  </si>
  <si>
    <t>6</t>
  </si>
  <si>
    <t>7</t>
  </si>
  <si>
    <t>P.Cft</t>
  </si>
  <si>
    <t>P.Sft</t>
  </si>
  <si>
    <t>Two Coat of bitumen laid hot using 34 lbs for % Sft Over Roof and blinded with sand at one Cft Per %Sft</t>
  </si>
  <si>
    <t>Glazed tiles dedo 1/4'' thicks laid in pigment over 1:2 cement sand mortar 3/4'' thick i/c finishing (S.No.38 / P.45)</t>
  </si>
  <si>
    <t>P.No</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</si>
  <si>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</si>
  <si>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</si>
  <si>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</si>
  <si>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Providing and laying 1'' thick topping cement concret (1:2:4) i/c surface finishing and dividing into panels (S.No.16 d/P.41)</t>
  </si>
  <si>
    <t>No</t>
  </si>
  <si>
    <t>Bitumen coating to plastered or cement concrete surface (S.No. 9 P 71)</t>
  </si>
  <si>
    <t>Providing and fixing iron / steel grill of 1/4"x3/4" size iron  of approved etc fixed in position i/c holds fasts to be less than 3.lbs/ Square foot finished grill. (S.I.No. 26/P.92)</t>
  </si>
  <si>
    <t>Qty:</t>
  </si>
  <si>
    <t>2</t>
  </si>
  <si>
    <t>3</t>
  </si>
  <si>
    <t>4</t>
  </si>
  <si>
    <t>1-1/2'' Thick</t>
  </si>
  <si>
    <t>1</t>
  </si>
  <si>
    <t>Nos</t>
  </si>
  <si>
    <t>Amount</t>
  </si>
  <si>
    <t>Providing Anti-Termite treatement  by Spraying / Sprinkling  or spreading  NEPTACHLAR 0.5% Emulsion as an overall pre Construction treatement in slab and type construction under the slab and along attached perches of contrace etc completed as per Direction of Engineer In charge . ( S I NO: 92  P/115)</t>
  </si>
  <si>
    <t xml:space="preserve">A Door </t>
  </si>
  <si>
    <t>B Window</t>
  </si>
  <si>
    <t>S.No</t>
  </si>
  <si>
    <t>S.NO:</t>
  </si>
  <si>
    <t>Item of Work</t>
  </si>
  <si>
    <t>Qnty</t>
  </si>
  <si>
    <t>Rate</t>
  </si>
  <si>
    <t>Unit</t>
  </si>
  <si>
    <t>P/F eaurpean white glzaed earthen ware wash down w.c pan complete with i-c the cost of white / black plastic seat (best quality) band laid with C.P brass hinges and burrers, 3 gallon white galzed earthen ware low level foushin cistern with siphone fitting 1- 1/2 whtie pocelain enamelled flush bend 3/4 dia and making requisite nmber of holes in walls plinth and floor for pipe connection and making good in cement concrete 1:2:4 foreign quality (S.I.NO:  5  P/2)</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</si>
  <si>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</si>
  <si>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</si>
  <si>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</si>
  <si>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</si>
  <si>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</si>
  <si>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</si>
  <si>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</si>
  <si>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</si>
  <si>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</si>
  <si>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</si>
  <si>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</si>
  <si>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</si>
  <si>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</si>
  <si>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</si>
  <si>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</si>
  <si>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1 1/2'  dia</t>
  </si>
  <si>
    <t>Add extra labour for concealed G.I Pipe &amp; fittings I/C making recess in the wall for Pipe &amp; making good in cement mortor etc. complete (S.I.NO:  2  P/12)</t>
  </si>
  <si>
    <t>(I)</t>
  </si>
  <si>
    <t xml:space="preserve">1/2" dia                   </t>
  </si>
  <si>
    <t>(II)</t>
  </si>
  <si>
    <t xml:space="preserve">3/4" dia                   </t>
  </si>
  <si>
    <t>(III)</t>
  </si>
  <si>
    <t>1" dia</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</si>
  <si>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</si>
  <si>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</si>
  <si>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</si>
  <si>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</si>
  <si>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</si>
  <si>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3" dia</t>
  </si>
  <si>
    <t>4"  dia</t>
  </si>
  <si>
    <t>6"  dia</t>
  </si>
  <si>
    <t>12"  dia</t>
  </si>
  <si>
    <t>Construction of main hole i/c inspection of chamber &amp; required depth 3/6" wall etc. complete</t>
  </si>
  <si>
    <t>4" dia</t>
  </si>
  <si>
    <t>6" dia</t>
  </si>
  <si>
    <t>1 No</t>
  </si>
  <si>
    <t>P.ton</t>
  </si>
  <si>
    <t>CC Plain i/c placing compting finishing and curing ratio 1:3:6 (S.I No.5 H P/16)</t>
  </si>
  <si>
    <t>P/Cft</t>
  </si>
  <si>
    <t xml:space="preserve">Erection and removal of centering for RCC or plain cement concrete works of deodar wood S.I No. 19(b)2 P/18) </t>
  </si>
  <si>
    <t>Supplying and Filling Sand under floor and pluging in to wall. (S.I No. 29 P/26)</t>
  </si>
  <si>
    <t>P. Cft</t>
  </si>
  <si>
    <t>P. Sft</t>
  </si>
  <si>
    <t>Filling watering and ramming earth in floor with surplus earth from foundation lead upto one chain and lift upto 5 ft (S.I.No. 21 P/4)</t>
  </si>
  <si>
    <t>P/F G.I fram chowkats size 7''x2'' or 4''x3'' for doors  and window using 20 gauge G.I Sheet i/c welded hinger and fixing at site with necessary hold fasts i/c all carriage tools and plants used etc. (S.I.No. 29 P/93)</t>
  </si>
  <si>
    <t>First class deodar wood wrought, joinery in doors and windows joinery in fixed in position i/c chowkats hold fasts 3/4'' (S.I No. 7 (b) P/58)</t>
  </si>
  <si>
    <t>T.Qty</t>
  </si>
  <si>
    <t>B.O.Q</t>
  </si>
  <si>
    <t>Sub structure (SR Cement Ratio 1:2:4)</t>
  </si>
  <si>
    <t>a)Foundation</t>
  </si>
  <si>
    <t>b)Col upto plinth</t>
  </si>
  <si>
    <t>c)Plinth beam</t>
  </si>
  <si>
    <t>Providing and laying steel reinformcement bars including straghting, removing twists, cutting, bending, binding, wastage and such overlaps as or not shown on drawings, placing in position on precost concrete of steel chairs, tying with G.I binding wire of 18 guage complete as drawings and specificcatioin. note rates are inclusive of sales tax on steel  etc (a) Deformed steel reinforcement of yield strength (60000 Psi) (N.S.I)</t>
  </si>
  <si>
    <t xml:space="preserve">Rate </t>
  </si>
  <si>
    <t>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t>
  </si>
  <si>
    <t>Painting New surfaces, painting of Door &amp; Window any type i/c edge. (S.I# 5C  P/70)</t>
  </si>
  <si>
    <t>P/L best quality machine made solid block massonary having 1000-1200 Psi strength with fair face or massonary block of specified thickness set in 1:6: cement sand mortor etc complete. (NSI)</t>
  </si>
  <si>
    <t>Cement plaster 3/4" thick, ratio 1:6 upto 12' height.(S.I.# 11C/P-52)</t>
  </si>
  <si>
    <t>Railling comprising 2'' dia chromed plated MS pipe hand rail welded to 2'' dia chromed plated MS pipe @ 1' center to center 1'' dia chromed plated MS pipe parallel to hand rail. (NSI)</t>
  </si>
  <si>
    <t>Stone soling 6'' thick of approved quary including hand paking and filling voids with sprawls and chips, khaka consolidating and compecting with power or hand compector. NSI</t>
  </si>
  <si>
    <t>lean Cement concrete plain (SR cement) work including compecting, finishing and curring complete (including screening and washing at stone aggregate without shuttering) Ratio 1:4:8 (NSI)</t>
  </si>
  <si>
    <t>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members laid in situ or precast laid in position complete in all respect. Sub structure (SR cementRatio 1:2:4.) NSI</t>
  </si>
  <si>
    <t xml:space="preserve">Schedule Item </t>
  </si>
  <si>
    <t xml:space="preserve">Non Schedule Item </t>
  </si>
  <si>
    <t xml:space="preserve">Total Schedule Item </t>
  </si>
  <si>
    <t xml:space="preserve">Total Non Schedule Item </t>
  </si>
  <si>
    <t>Name of Component</t>
  </si>
  <si>
    <t xml:space="preserve">Summary of Cost </t>
  </si>
  <si>
    <t xml:space="preserve">Government of Sindh </t>
  </si>
  <si>
    <t xml:space="preserve">Education &amp; Literacy Department </t>
  </si>
  <si>
    <t xml:space="preserve">Project Management and Implementation </t>
  </si>
  <si>
    <t xml:space="preserve">School ID </t>
  </si>
  <si>
    <t>Main Building (Schedule Amount)</t>
  </si>
  <si>
    <t>Main Building (Non Schedule Amount)</t>
  </si>
  <si>
    <t xml:space="preserve">NEW WORK </t>
  </si>
  <si>
    <t>Boundary Wall (Schedule Amount)</t>
  </si>
  <si>
    <t>Boundary Wall (Non Schedule Amount)</t>
  </si>
  <si>
    <t xml:space="preserve">PLUMBING WORK </t>
  </si>
  <si>
    <t xml:space="preserve">ELECTRIC WORK </t>
  </si>
  <si>
    <t>Total Main Building (Electric)</t>
  </si>
  <si>
    <t>BOUNDARY WALL</t>
  </si>
  <si>
    <t xml:space="preserve">Total B.Wall </t>
  </si>
  <si>
    <t xml:space="preserve">DISMENTLING WORK </t>
  </si>
  <si>
    <t xml:space="preserve">GRAND TOTAL </t>
  </si>
  <si>
    <t xml:space="preserve">1 Job </t>
  </si>
  <si>
    <t>P.Job</t>
  </si>
  <si>
    <t>Supplying and Installing centerfugal horizontal pumping set motor 1 No. HP  (NSI)</t>
  </si>
  <si>
    <t>Drilling of 8'' dia bor upto 50 meter deep by reverse circulation method in all kind of soil and supply, fixing and lowering of 6'' dia class A G.I pipe with all piping fitting job also include providing and installation of 2 HP ejector pump with all wiring and fitting complete in all respect as per drawing. (NSI)</t>
  </si>
  <si>
    <t>P/L U P V C Pressare pipe of class B i/c cutting fitting and jointing. (S.I No. E1 P/22)</t>
  </si>
  <si>
    <t xml:space="preserve">Construction of septic tank along with 24'' x 24'' normal duty (40Kg) cost iron frame and covers dia 3'' C.I gooseneck airvent as shown on drawing and as specified (NSI) </t>
  </si>
  <si>
    <t xml:space="preserve">Construction of Soakpit along with 24'' x 24'' normal duty (40Kg) cost iron frame and covers including necessary connection from septic tank with 6'' dia RCC pipe as per drawing (NSI) </t>
  </si>
  <si>
    <t>Supplying and Installing PPRC (Polypropylene random copolymer pipe Pak Arab, Karachi pipe make or equivelent (light quality) of following dia meter (NSI)</t>
  </si>
  <si>
    <t xml:space="preserve">1'' dia </t>
  </si>
  <si>
    <t>S/F fiber glass tank of approved quality and design and wall thicness as specifiesd I/C cost of nutes, bolts and fixing in plateform of cement concerete 1:3:6 and makin connections for in let &amp; out-let &amp; over flow Pipe etc. copmlete (500g)(S.I.NO:3 P/21)</t>
  </si>
  <si>
    <t>P/F orisa type white or colour glazed earthen were w.e pan with including the cost of flushing cistern with internal fitting and flush Pipe with bend &amp; making requisite number of holes in walls plinth &amp; floor for pipe connections &amp; making good in cement concerete 1:2:4 (S.I.NO:  3  A(ii) P/2)</t>
  </si>
  <si>
    <t>Sr:No</t>
  </si>
  <si>
    <t>ITEMS OF WORK</t>
  </si>
  <si>
    <t>PART - A Schedule items</t>
  </si>
  <si>
    <t>P.point</t>
  </si>
  <si>
    <t>Mtr</t>
  </si>
  <si>
    <t>P  Mtr</t>
  </si>
  <si>
    <t>P/L (MAIN OR SUB MAIN) PVC insulated with size 2-7/.052 (4mm2) copper condition in 3/4" dia PVC conduit on surface (S.I.No.6 P-1)</t>
  </si>
  <si>
    <t>P/F  AC One way Single phase  10/15 amp switch  flush type on a given prepared board . (S.I.No A -219 P-33)</t>
  </si>
  <si>
    <t>Each</t>
  </si>
  <si>
    <t>P/F two pin 5 amp plug &amp; Socket Flush type  single phase &amp; shoe unit on prepared Board … (S.i.No.225, P-33)</t>
  </si>
  <si>
    <t>P/F  03pin 15 amp plug  Socket Flush type Switch  single phase &amp; shoe unit on prepared Board … (S.i.No.227, P-33)</t>
  </si>
  <si>
    <t>P/F Circuit Brackers 6,10,15,20,30,40,50,&amp;63 AMP SP(TB - 5S) on prepaird board as required.(S . I NO: 203 P/31 )</t>
  </si>
  <si>
    <t>P/F Circuit Brackers 6,10,15,20,30,40,50,&amp;63 AMP SP(TP - 5S) (XE-100CS) on prepaird board as required.(S . I NO: 207 P/31 )</t>
  </si>
  <si>
    <t>P/F Circuit Brackers 6,10,15,20,30,40,50,&amp;63 AMP DP(TB - 5S) on prepaird board as required.(S.I 204 -P/31 )</t>
  </si>
  <si>
    <t>P/F Bakelite ceiling rose with two terminals. (S.I.No B- 228, P-33)</t>
  </si>
  <si>
    <t>P/F Voltameter size 96/96 mm 500 Volts as required &amp; as perinstuction by Engineer incharge.</t>
  </si>
  <si>
    <t>TOTAL</t>
  </si>
  <si>
    <t xml:space="preserve">PART - B Non- Schedule items </t>
  </si>
  <si>
    <t>P/F mild steel bar fan clamp 15.8 mm (5/8") dia suitable for R.C.C roof.</t>
  </si>
  <si>
    <t xml:space="preserve">P/F Ceilling fan 56" complete in all respect  as required (GFC Karachi made/pak orignal good Quility) </t>
  </si>
  <si>
    <t xml:space="preserve">Wiring for light or fan point with 1/1.13 (3/0.29) PVC insulated wire in (3/4") Conduit recessed in the wall or Column etc complete. (S.I.No. 124/P-15)   </t>
  </si>
  <si>
    <t xml:space="preserve">Wiring for plug point with 1/1.13 (3/0.29) PVC insulated wire in recessed in the wall etc complete. (S.I.No. 126/P-15)   </t>
  </si>
  <si>
    <t xml:space="preserve">Wiring for call bell point with 1/1.13 (3/0.29) PVC insulated wire in recessed in the wall etc complete. (S.I.No. 128/P-15)   </t>
  </si>
  <si>
    <t xml:space="preserve">Wiring for mains with 2 - 7/0.29 PVC insulated wire  in recessed in the wall etc complete. (S.I.No. 10/P-2)   </t>
  </si>
  <si>
    <t xml:space="preserve">Wiring for mains with 2 - 7/0.44 PVC insulated wire  in recessed in the wall etc complete. (S.I.No. 12/P-2)   </t>
  </si>
  <si>
    <t xml:space="preserve">Wiring for mains with 2 - 7/0.64 PVC insulated wire  in recessed in the wall etc complete. (S.I.No. 14/P-2)   </t>
  </si>
  <si>
    <t xml:space="preserve">P/F junction box as per following specification Size of Box 8'' 6'' 4'', MS plate size 16 SWG Thick  Clamp with nuts and bolts cover plate with screw painting etc (S.I # 158 P/24) </t>
  </si>
  <si>
    <t>P/F Circuit Brackers 6,10,15,20,30,40,50,&amp;63 AMP TP (XE-100CS) on prepaird board as required.(S.I 206 -P/31 )</t>
  </si>
  <si>
    <t xml:space="preserve">Supply and Installation testing Earthen set consisting of 3 meter long 3/4'' dia copper rod driven into ground including construction of inspection chamber with medium duty C.I cover 600x600 mm complete in all respect </t>
  </si>
  <si>
    <t>Job</t>
  </si>
  <si>
    <t>P/F hard drawn bear copper wire No. 10SWG as earth continuty with any given mains or sub main in all system of wiring including metalic elctrical necessary.</t>
  </si>
  <si>
    <t>Bublb holder compelte with 23 watt philips Cfl including necessary electric connection and fixing on wall or ceilling.</t>
  </si>
  <si>
    <t xml:space="preserve">Distribution board -1 for (RO/Washroom) with following specification and requirement </t>
  </si>
  <si>
    <t>B MCB (10AMP) 1 No</t>
  </si>
  <si>
    <t xml:space="preserve">A MCB (15AMP) 1 No </t>
  </si>
  <si>
    <t>C MCB (2-6AMP) 6 No (1 Spare)</t>
  </si>
  <si>
    <t>Supply and Installation , connection of wires cables, testing and commissioning 500 Volts, 50 HZ, 3-Phase and nutral Distribution Board (DBs) concealed type, wall mounted to be installed as and where shown on drawing of MS sheet 16 SWG with hinged door, handle, catcher,earthing bar, nutral strip, internal wiring from MCCBs teminating on cable terminal blocks 1 coats anti rust and anti corrosive paint, with further two coat of enamelled paint of approved colour all necessary materials complete in all respect. 4-ways, -phase</t>
  </si>
  <si>
    <t>Taluka Kotri</t>
  </si>
  <si>
    <t>District Jamshoro</t>
  </si>
  <si>
    <t>PROJECT MANAGEMENT AND IMPLEMENTATION (PMIU)</t>
  </si>
  <si>
    <t>SERP-II EDUCATION &amp; LITERACY DEPARTMENT</t>
  </si>
  <si>
    <t xml:space="preserve">GOVERNMENT OF SINDH </t>
  </si>
  <si>
    <t xml:space="preserve">Modified Detailed Working Estimate </t>
  </si>
  <si>
    <t xml:space="preserve">School Name </t>
  </si>
  <si>
    <t xml:space="preserve">Amount </t>
  </si>
  <si>
    <t>GENERAL ABSTRACT</t>
  </si>
  <si>
    <t xml:space="preserve">Say in Million </t>
  </si>
  <si>
    <t>Modified Detailed Working Estimate</t>
  </si>
  <si>
    <t>PACKAGE # 1</t>
  </si>
  <si>
    <t>Excavation in foundation of building, bridges &amp; other structures I/c  degbelling, dressing, refilling around structure with excavated earth watering &amp; ramming lead up to 5 feet. (b) In ordinary soil.  (S.INo:18(b)/P-4)</t>
  </si>
  <si>
    <t>8</t>
  </si>
  <si>
    <t>14</t>
  </si>
  <si>
    <t>Laying floor of approved Colour galazed tiles 1/4'' thick in white cement 1:2 over 3/4'' thick cement mortar 1:2 (S.No.24/ P.43)</t>
  </si>
  <si>
    <t>Preparing the surface and painting with weather coat new surface i/c rubbing the surface with rubbing bricks / sand paper filling the viod with chalk/plaster of paris painting with weather coat of approved make new surface. (S.I# 38 P/56)</t>
  </si>
  <si>
    <t>Lav: Block (Schedule Amount)</t>
  </si>
  <si>
    <t xml:space="preserve">Add Premium  8% on Above </t>
  </si>
  <si>
    <t>Lav: Block (Non Schedule Amount)</t>
  </si>
  <si>
    <t>Lav Block (Non Schedule Amount)</t>
  </si>
  <si>
    <t>Total (Civil)</t>
  </si>
  <si>
    <t>Total (Plumbing)</t>
  </si>
  <si>
    <t>Add Premium 8% Above</t>
  </si>
  <si>
    <t>Renovation &amp; Repair Work (Schedule Amount)</t>
  </si>
  <si>
    <t>Renovation &amp; Repair Work (Non Schedule Amount)</t>
  </si>
  <si>
    <t>Total Renovation &amp; Repair work</t>
  </si>
  <si>
    <t>School Name : GBPS Telegraph Workshop Colony</t>
  </si>
  <si>
    <t>School ID : 422010112</t>
  </si>
  <si>
    <t>GBPS Telegraph Colony</t>
  </si>
  <si>
    <t>PACAKGE # 1 DISTRICT JAMSHORO</t>
  </si>
  <si>
    <t xml:space="preserve">Total Non Schedule </t>
  </si>
  <si>
    <t xml:space="preserve">NON SCHEDULE ITEMS </t>
  </si>
  <si>
    <t xml:space="preserve">TOTAL SCHEDULE ITEMS </t>
  </si>
  <si>
    <t>PLUMBING WORK</t>
  </si>
  <si>
    <t>ELECTRICAL</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</si>
  <si>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</si>
  <si>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Making &amp; Fixing steel grated door with 1/16'' thick sheeting i/c angle iron frame 2''x2'' 3/8'' square bars 4'' center to center with locking arrangement. (S.I No24 P/92)</t>
  </si>
  <si>
    <t>Providing and fixing angle iron vertical posts for barbid wire fancing of size 2''x2''x1/4'' embeded in RCC / massonary piller i.c making cuts / holders at 12'' i.c fixing in pillers by chiseing and filling the cement sand mortar, saparing and finishing the surface  (S.I No 8 P/95)</t>
  </si>
  <si>
    <t xml:space="preserve">Distemper   03 coats. </t>
  </si>
  <si>
    <t>Primary coats of chalk under distemper.(S.No.23 /P.53)</t>
  </si>
  <si>
    <t>Provide and fixing barbid wire facing of size 12 guage -4. at 6'' apart barbide wire i.c stretining fixing in angle iron vertical posts (S.I No.9 p/96)</t>
  </si>
  <si>
    <t>Preparing new surfaces and painting guard bars gates of iron bars i/c standards braces etc and similar open work (S.I No. 5D p/70)</t>
  </si>
  <si>
    <t>Removing Cement or Lime Plaster (S-I No.53 Page No: 13)</t>
  </si>
  <si>
    <t>P.sft</t>
  </si>
  <si>
    <t xml:space="preserve">Applying Floating Coat Of high bond Cement 1/32” thick (S-I No.13 (1)Page No.52) 
</t>
  </si>
  <si>
    <t>26</t>
  </si>
  <si>
    <t>Scraping Ordinary Distemper, oil Bond Distemper Or Paint On Walls (S-I No.54 (b) Page No.13)</t>
  </si>
  <si>
    <t>P/L 1" thick topping cement concrete 1:2:4 I/C Surface Finishing &amp;  dividing into Panel (S-I No. 16(d) Page No.42(a) 3" thick</t>
  </si>
  <si>
    <t>Distempering Two Coats (S-I No.24(b) Page No. 54)</t>
  </si>
  <si>
    <t>providing and fixing iron / steel grill using solid sq bars of  1/2'' x 1/2'' placed at 4'' including from of flat iron patti 3/4'' x 3/4'' circle shape at 1.00 apart equivelent fitted with screws or pins.(S.I.No. 30/P.94)</t>
  </si>
  <si>
    <t>P/F ornamental CC jali 2'' thick (1:2:4) without steel (S.I.No. 11 P/18)</t>
  </si>
  <si>
    <t>33</t>
  </si>
  <si>
    <t xml:space="preserve">Dismantling Pacca Brick Works Cement Mortar (S-I No.13 Page No: 10)       
</t>
  </si>
  <si>
    <t>Dismantling Cement Concrete Plain 1:2:4 (S-I No.19© Page No: 10)</t>
  </si>
  <si>
    <t>Preparing the surface and painting with matt finish i-c rubbing the surface with bathy (silicon corbite rubbing brick) filling the voids with zink/ chalk/ plaster of paris mixture, applying first coat primix, making the surface smooth and then painting 3 coats with matt finish of approved make etc complete new surfaces (S.I# 36 P/55)</t>
  </si>
  <si>
    <t xml:space="preserve">CIVIL WORKS </t>
  </si>
  <si>
    <t>(Main Building + B/Wehall + Rehabilitation)</t>
  </si>
  <si>
    <t xml:space="preserve">Add Premium  10% on Above </t>
  </si>
  <si>
    <t>Total (Civil) A=</t>
  </si>
  <si>
    <t>Total (Plumbing) B=</t>
  </si>
  <si>
    <t>ELECTRIC WORK C</t>
  </si>
  <si>
    <t>Total Electric C</t>
  </si>
  <si>
    <t>TOTAL AMOUNT A+B+C</t>
  </si>
  <si>
    <t>Preparing the Surface painting with old surface doors &amp; windows any type including edge (S-I No. 4 © Page No. 68)</t>
  </si>
  <si>
    <t>Providing and fixing cement paving block flooring having size  197x97x60(mm) of city quddra / coble with pigment having strenth b/w 5000 psi to 8500 psi i/c filling the joints with hill sand and laying in specified manner / pattern and design etc (S.I.No. 72-P/49)</t>
  </si>
  <si>
    <t xml:space="preserve">2'' thick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</si>
</sst>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quot;-&quot;??_);_(@_)"/>
    <numFmt numFmtId="165" formatCode="_(* #,##0_);_(* \(#,##0\);_(* &quot;-&quot;??_);_(@_)"/>
    <numFmt numFmtId="166" formatCode="#,##0.000"/>
    <numFmt numFmtId="167" formatCode="0.0"/>
    <numFmt numFmtId="168" formatCode="0.000"/>
  </numFmts>
  <fonts count="58" x14ac:knownFonts="1">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sz val="11"/>
      <color indexed="8"/>
      <name val="Arial"/>
      <family val="2"/>
    </font>
    <font>
      <sz val="10"/>
      <name val="Arial"/>
      <family val="2"/>
    </font>
    <font>
      <b/>
      <i/>
      <sz val="14"/>
      <name val="Palatino Linotype"/>
      <family val="1"/>
    </font>
    <font>
      <b/>
      <i/>
      <sz val="16"/>
      <name val="Palatino Linotype"/>
      <family val="1"/>
    </font>
    <font>
      <sz val="11"/>
      <color theme="1"/>
      <name val="Calibri"/>
      <family val="2"/>
      <scheme val="minor"/>
    </font>
    <font>
      <sz val="10"/>
      <color theme="1"/>
      <name val="Arial"/>
      <family val="2"/>
    </font>
    <font>
      <sz val="10"/>
      <name val="Arial"/>
      <family val="2"/>
    </font>
    <font>
      <b/>
      <u/>
      <sz val="14"/>
      <name val="Arial"/>
      <family val="2"/>
    </font>
    <font>
      <b/>
      <sz val="10"/>
      <name val="Arial"/>
      <family val="2"/>
    </font>
    <font>
      <sz val="9"/>
      <name val="Arial"/>
      <family val="2"/>
    </font>
    <font>
      <sz val="11"/>
      <name val="Arial"/>
      <family val="2"/>
    </font>
    <font>
      <sz val="10"/>
      <name val="Calibri"/>
      <family val="2"/>
      <scheme val="minor"/>
    </font>
    <font>
      <b/>
      <i/>
      <sz val="10"/>
      <name val="Calibri"/>
      <family val="2"/>
      <scheme val="minor"/>
    </font>
    <font>
      <i/>
      <sz val="10"/>
      <name val="Calibri"/>
      <family val="2"/>
      <scheme val="minor"/>
    </font>
    <font>
      <b/>
      <sz val="10"/>
      <name val="Calibri"/>
      <family val="2"/>
      <scheme val="minor"/>
    </font>
    <font>
      <sz val="10"/>
      <name val="Palatino Linotype"/>
      <family val="1"/>
    </font>
    <font>
      <b/>
      <i/>
      <u/>
      <sz val="12"/>
      <name val="Calibri"/>
      <family val="2"/>
      <scheme val="minor"/>
    </font>
    <font>
      <i/>
      <sz val="12"/>
      <name val="Calibri"/>
      <family val="2"/>
      <scheme val="minor"/>
    </font>
    <font>
      <b/>
      <sz val="11"/>
      <color theme="1"/>
      <name val="Calibri"/>
      <family val="2"/>
      <scheme val="minor"/>
    </font>
    <font>
      <b/>
      <sz val="16"/>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sz val="11"/>
      <color theme="1"/>
      <name val="Times New Roman"/>
      <family val="1"/>
    </font>
    <font>
      <sz val="16"/>
      <color theme="1"/>
      <name val="Times New Roman"/>
      <family val="1"/>
    </font>
    <font>
      <b/>
      <i/>
      <u/>
      <sz val="18"/>
      <color theme="1"/>
      <name val="Times New Roman"/>
      <family val="1"/>
    </font>
    <font>
      <b/>
      <i/>
      <u/>
      <sz val="12"/>
      <color theme="1"/>
      <name val="Times New Roman"/>
      <family val="1"/>
    </font>
    <font>
      <b/>
      <i/>
      <u/>
      <sz val="16"/>
      <color theme="1"/>
      <name val="Times New Roman"/>
      <family val="1"/>
    </font>
    <font>
      <b/>
      <sz val="11"/>
      <color theme="1"/>
      <name val="Times New Roman"/>
      <family val="1"/>
    </font>
    <font>
      <b/>
      <i/>
      <sz val="14"/>
      <color theme="1"/>
      <name val="Times New Roman"/>
      <family val="1"/>
    </font>
    <font>
      <b/>
      <i/>
      <sz val="16"/>
      <color theme="1"/>
      <name val="Times New Roman"/>
      <family val="1"/>
    </font>
    <font>
      <b/>
      <i/>
      <sz val="18"/>
      <color theme="1"/>
      <name val="Times New Roman"/>
      <family val="1"/>
    </font>
    <font>
      <sz val="12"/>
      <color theme="1"/>
      <name val="Times New Roman"/>
      <family val="1"/>
    </font>
    <font>
      <b/>
      <i/>
      <sz val="12"/>
      <color theme="1"/>
      <name val="Times New Roman"/>
      <family val="1"/>
    </font>
    <font>
      <b/>
      <i/>
      <u/>
      <sz val="14"/>
      <color theme="1"/>
      <name val="Times New Roman"/>
      <family val="1"/>
    </font>
    <font>
      <sz val="12"/>
      <color theme="3"/>
      <name val="Times New Roman"/>
      <family val="1"/>
    </font>
    <font>
      <i/>
      <sz val="11"/>
      <color theme="1"/>
      <name val="Palatino Linotype"/>
      <family val="1"/>
    </font>
    <font>
      <b/>
      <i/>
      <u/>
      <sz val="22"/>
      <color rgb="FF000000"/>
      <name val="Palatino Linotype"/>
      <family val="1"/>
    </font>
    <font>
      <b/>
      <i/>
      <u/>
      <sz val="22"/>
      <color theme="1"/>
      <name val="Palatino Linotype"/>
      <family val="1"/>
    </font>
    <font>
      <b/>
      <sz val="11"/>
      <color theme="1"/>
      <name val="Arial"/>
      <family val="2"/>
    </font>
    <font>
      <b/>
      <i/>
      <u/>
      <sz val="20"/>
      <color theme="1"/>
      <name val="Palatino Linotype"/>
      <family val="1"/>
    </font>
    <font>
      <i/>
      <sz val="14"/>
      <color theme="1"/>
      <name val="Palatino Linotype"/>
      <family val="1"/>
    </font>
    <font>
      <b/>
      <i/>
      <sz val="16"/>
      <color theme="1"/>
      <name val="Palatino Linotype"/>
      <family val="1"/>
    </font>
    <font>
      <b/>
      <i/>
      <sz val="14"/>
      <color theme="1"/>
      <name val="Palatino Linotype"/>
      <family val="1"/>
    </font>
    <font>
      <b/>
      <i/>
      <sz val="18"/>
      <color theme="1"/>
      <name val="Palatino Linotype"/>
      <family val="1"/>
    </font>
    <font>
      <i/>
      <sz val="18"/>
      <color theme="1"/>
      <name val="Palatino Linotype"/>
      <family val="1"/>
    </font>
    <font>
      <b/>
      <i/>
      <sz val="20"/>
      <color theme="1"/>
      <name val="Palatino Linotype"/>
      <family val="1"/>
    </font>
    <font>
      <b/>
      <sz val="11"/>
      <name val="Arial"/>
      <family val="2"/>
    </font>
    <font>
      <b/>
      <sz val="12"/>
      <name val="Arial"/>
      <family val="2"/>
    </font>
    <font>
      <b/>
      <sz val="18"/>
      <name val="Calibri"/>
      <family val="2"/>
      <scheme val="minor"/>
    </font>
    <font>
      <b/>
      <i/>
      <u/>
      <sz val="16"/>
      <name val="Calibri"/>
      <family val="2"/>
      <scheme val="minor"/>
    </font>
    <font>
      <b/>
      <i/>
      <sz val="12"/>
      <name val="Calibri"/>
      <family val="2"/>
      <scheme val="minor"/>
    </font>
  </fonts>
  <fills count="3">
    <fill>
      <patternFill patternType="none"/>
    </fill>
    <fill>
      <patternFill patternType="gray125"/>
    </fill>
    <fill>
      <patternFill patternType="solid">
        <fgColor theme="0"/>
        <bgColor indexed="64"/>
      </patternFill>
    </fill>
  </fills>
  <borders count="3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hair">
        <color indexed="64"/>
      </left>
      <right style="hair">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s>
  <cellStyleXfs count="23">
    <xf numFmtId="0" fontId="0" fillId="0" borderId="0"/>
    <xf numFmtId="0" fontId="1" fillId="0" borderId="0"/>
    <xf numFmtId="164" fontId="6" fillId="0" borderId="0" applyFont="0" applyFill="0" applyBorder="0" applyAlignment="0" applyProtection="0"/>
    <xf numFmtId="164" fontId="6" fillId="0" borderId="0" applyFont="0" applyFill="0" applyBorder="0" applyAlignment="0" applyProtection="0"/>
    <xf numFmtId="0" fontId="7" fillId="0" borderId="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1" fillId="0" borderId="0"/>
    <xf numFmtId="0" fontId="11" fillId="0" borderId="0"/>
    <xf numFmtId="0" fontId="12" fillId="0" borderId="0"/>
    <xf numFmtId="0" fontId="10" fillId="0" borderId="0"/>
    <xf numFmtId="0" fontId="7" fillId="0" borderId="0"/>
    <xf numFmtId="164" fontId="7" fillId="0" borderId="0" applyFont="0" applyFill="0" applyBorder="0" applyAlignment="0" applyProtection="0"/>
    <xf numFmtId="9" fontId="7" fillId="0" borderId="0" applyFont="0" applyFill="0" applyBorder="0" applyAlignment="0" applyProtection="0"/>
    <xf numFmtId="164" fontId="10" fillId="0" borderId="0" applyFont="0" applyFill="0" applyBorder="0" applyAlignment="0" applyProtection="0"/>
  </cellStyleXfs>
  <cellXfs count="325">
    <xf numFmtId="0" fontId="0" fillId="0" borderId="0" xfId="0"/>
    <xf numFmtId="3" fontId="3" fillId="0" borderId="0" xfId="1" applyNumberFormat="1" applyFont="1" applyFill="1" applyAlignment="1">
      <alignment horizontal="left" vertical="center"/>
    </xf>
    <xf numFmtId="164" fontId="5" fillId="0" borderId="0" xfId="1" applyNumberFormat="1" applyFont="1" applyFill="1" applyAlignment="1">
      <alignment horizontal="left" vertical="center"/>
    </xf>
    <xf numFmtId="3" fontId="5"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right" vertical="center"/>
    </xf>
    <xf numFmtId="0" fontId="7" fillId="0" borderId="0" xfId="19"/>
    <xf numFmtId="0" fontId="7" fillId="0" borderId="0" xfId="19" applyAlignment="1">
      <alignment vertical="top"/>
    </xf>
    <xf numFmtId="0" fontId="14" fillId="0" borderId="8" xfId="19" applyFont="1" applyFill="1" applyBorder="1" applyAlignment="1">
      <alignment horizontal="center" vertical="center"/>
    </xf>
    <xf numFmtId="0" fontId="15" fillId="0" borderId="0" xfId="19" applyFont="1" applyBorder="1" applyAlignment="1">
      <alignment horizontal="center"/>
    </xf>
    <xf numFmtId="0" fontId="15" fillId="0" borderId="0" xfId="19" applyFont="1"/>
    <xf numFmtId="3" fontId="19" fillId="0" borderId="0" xfId="0" applyNumberFormat="1" applyFont="1" applyFill="1" applyAlignment="1">
      <alignment horizontal="left" vertical="center"/>
    </xf>
    <xf numFmtId="3" fontId="19" fillId="0" borderId="0" xfId="0" applyNumberFormat="1" applyFont="1" applyFill="1" applyAlignment="1">
      <alignment horizontal="right" vertical="center"/>
    </xf>
    <xf numFmtId="2" fontId="19" fillId="0" borderId="0" xfId="0" applyNumberFormat="1" applyFont="1" applyFill="1" applyAlignment="1">
      <alignment horizontal="left" vertical="center"/>
    </xf>
    <xf numFmtId="3" fontId="19" fillId="0" borderId="0" xfId="1" applyNumberFormat="1" applyFont="1" applyFill="1" applyAlignment="1">
      <alignment horizontal="left" vertical="center"/>
    </xf>
    <xf numFmtId="167" fontId="18" fillId="0" borderId="0" xfId="0" applyNumberFormat="1" applyFont="1" applyFill="1" applyAlignment="1">
      <alignment horizontal="right" vertical="center"/>
    </xf>
    <xf numFmtId="0" fontId="19" fillId="0" borderId="0" xfId="0" applyFont="1" applyFill="1" applyAlignment="1">
      <alignment vertical="center"/>
    </xf>
    <xf numFmtId="0" fontId="19" fillId="0" borderId="0" xfId="1" applyFont="1" applyFill="1" applyAlignment="1">
      <alignment vertical="center"/>
    </xf>
    <xf numFmtId="2" fontId="19" fillId="0" borderId="0" xfId="1" applyNumberFormat="1" applyFont="1" applyFill="1" applyAlignment="1">
      <alignment horizontal="right" vertical="center"/>
    </xf>
    <xf numFmtId="167" fontId="19" fillId="0" borderId="0" xfId="0" applyNumberFormat="1" applyFont="1" applyFill="1" applyAlignment="1">
      <alignment horizontal="right" vertical="center"/>
    </xf>
    <xf numFmtId="3" fontId="19" fillId="0" borderId="0" xfId="0" applyNumberFormat="1" applyFont="1" applyFill="1" applyAlignment="1">
      <alignment vertical="center"/>
    </xf>
    <xf numFmtId="3" fontId="21" fillId="0" borderId="0" xfId="1" applyNumberFormat="1" applyFont="1" applyFill="1" applyAlignment="1">
      <alignment horizontal="left" vertical="center"/>
    </xf>
    <xf numFmtId="2" fontId="21" fillId="0" borderId="0" xfId="1" applyNumberFormat="1" applyFont="1" applyFill="1" applyAlignment="1">
      <alignment horizontal="right" vertical="center"/>
    </xf>
    <xf numFmtId="3" fontId="21" fillId="0" borderId="0" xfId="1" applyNumberFormat="1" applyFont="1" applyFill="1" applyAlignment="1">
      <alignment horizontal="center" vertical="center"/>
    </xf>
    <xf numFmtId="164" fontId="21" fillId="0" borderId="0" xfId="1" applyNumberFormat="1" applyFont="1" applyFill="1" applyAlignment="1">
      <alignment horizontal="left" vertical="center"/>
    </xf>
    <xf numFmtId="0" fontId="19" fillId="0" borderId="0" xfId="0" applyFont="1" applyFill="1" applyAlignment="1">
      <alignment vertical="center" wrapText="1"/>
    </xf>
    <xf numFmtId="3" fontId="23" fillId="0" borderId="0" xfId="1" applyNumberFormat="1" applyFont="1" applyFill="1" applyAlignment="1">
      <alignment horizontal="left" vertical="center"/>
    </xf>
    <xf numFmtId="3" fontId="23" fillId="0" borderId="0" xfId="1" applyNumberFormat="1" applyFont="1" applyFill="1" applyBorder="1" applyAlignment="1">
      <alignment horizontal="left" vertical="center"/>
    </xf>
    <xf numFmtId="3" fontId="20" fillId="0" borderId="2" xfId="1" applyNumberFormat="1" applyFont="1" applyFill="1" applyBorder="1" applyAlignment="1">
      <alignment horizontal="center" vertical="center"/>
    </xf>
    <xf numFmtId="164" fontId="20" fillId="0" borderId="2" xfId="1" applyNumberFormat="1" applyFont="1" applyFill="1" applyBorder="1" applyAlignment="1">
      <alignment horizontal="center" vertical="center"/>
    </xf>
    <xf numFmtId="3" fontId="17" fillId="0" borderId="4" xfId="1" applyNumberFormat="1" applyFont="1" applyFill="1" applyBorder="1" applyAlignment="1">
      <alignment horizontal="center" vertical="center"/>
    </xf>
    <xf numFmtId="3" fontId="17" fillId="0" borderId="0" xfId="1" applyNumberFormat="1" applyFont="1" applyFill="1" applyBorder="1" applyAlignment="1">
      <alignment horizontal="center" vertical="center"/>
    </xf>
    <xf numFmtId="0" fontId="14" fillId="0" borderId="8" xfId="19" applyFont="1" applyFill="1" applyBorder="1" applyAlignment="1">
      <alignment horizontal="center" vertical="center" wrapText="1"/>
    </xf>
    <xf numFmtId="0" fontId="24" fillId="0" borderId="0" xfId="0" applyFont="1"/>
    <xf numFmtId="0" fontId="26" fillId="0" borderId="0" xfId="0" applyFont="1" applyAlignment="1">
      <alignment horizontal="center"/>
    </xf>
    <xf numFmtId="0" fontId="24" fillId="0" borderId="0" xfId="0" applyFont="1" applyAlignment="1">
      <alignment horizontal="center"/>
    </xf>
    <xf numFmtId="0" fontId="27" fillId="0" borderId="0" xfId="0" applyFont="1"/>
    <xf numFmtId="0" fontId="27" fillId="0" borderId="0" xfId="0" applyFont="1" applyAlignment="1">
      <alignment horizontal="center"/>
    </xf>
    <xf numFmtId="0" fontId="0" fillId="0" borderId="8" xfId="0" applyBorder="1" applyAlignment="1">
      <alignment vertical="center"/>
    </xf>
    <xf numFmtId="0" fontId="0" fillId="0" borderId="0" xfId="0" applyAlignment="1">
      <alignment vertical="center"/>
    </xf>
    <xf numFmtId="0" fontId="27" fillId="0" borderId="8" xfId="0" applyFont="1" applyBorder="1" applyAlignment="1">
      <alignment horizontal="center" vertical="center"/>
    </xf>
    <xf numFmtId="0" fontId="27" fillId="0" borderId="0" xfId="0" applyFont="1" applyAlignment="1">
      <alignment vertical="center"/>
    </xf>
    <xf numFmtId="0" fontId="0" fillId="0" borderId="8" xfId="0" applyBorder="1" applyAlignment="1">
      <alignment horizontal="center" vertical="center"/>
    </xf>
    <xf numFmtId="0" fontId="24" fillId="0" borderId="8" xfId="0" applyFont="1" applyBorder="1" applyAlignment="1">
      <alignment horizontal="center" vertical="center"/>
    </xf>
    <xf numFmtId="0" fontId="29" fillId="0" borderId="0" xfId="1" applyFont="1" applyFill="1"/>
    <xf numFmtId="0" fontId="30" fillId="0" borderId="0" xfId="1" applyFont="1" applyFill="1"/>
    <xf numFmtId="2" fontId="30" fillId="0" borderId="0" xfId="1" applyNumberFormat="1" applyFont="1" applyFill="1"/>
    <xf numFmtId="0" fontId="38" fillId="0" borderId="0" xfId="1" applyFont="1" applyFill="1"/>
    <xf numFmtId="0" fontId="39" fillId="0" borderId="0" xfId="1" applyFont="1" applyFill="1"/>
    <xf numFmtId="0" fontId="38" fillId="0" borderId="0" xfId="1" applyFont="1" applyFill="1" applyAlignment="1">
      <alignment vertical="center"/>
    </xf>
    <xf numFmtId="167" fontId="35" fillId="0" borderId="8" xfId="1" applyNumberFormat="1" applyFont="1" applyFill="1" applyBorder="1"/>
    <xf numFmtId="0" fontId="42" fillId="2" borderId="0" xfId="1" applyFont="1" applyFill="1"/>
    <xf numFmtId="0" fontId="1" fillId="2" borderId="0" xfId="1" applyFill="1" applyBorder="1"/>
    <xf numFmtId="0" fontId="42" fillId="2" borderId="11" xfId="1" applyFont="1" applyFill="1" applyBorder="1"/>
    <xf numFmtId="0" fontId="42" fillId="2" borderId="12" xfId="1" applyFont="1" applyFill="1" applyBorder="1"/>
    <xf numFmtId="0" fontId="42" fillId="2" borderId="13" xfId="1" applyFont="1" applyFill="1" applyBorder="1"/>
    <xf numFmtId="0" fontId="42" fillId="2" borderId="14" xfId="1" applyFont="1" applyFill="1" applyBorder="1"/>
    <xf numFmtId="0" fontId="42" fillId="2" borderId="0" xfId="1" applyFont="1" applyFill="1" applyBorder="1"/>
    <xf numFmtId="0" fontId="42" fillId="2" borderId="15" xfId="1" applyFont="1" applyFill="1" applyBorder="1"/>
    <xf numFmtId="0" fontId="1" fillId="2" borderId="0" xfId="1" applyFill="1"/>
    <xf numFmtId="0" fontId="43" fillId="2" borderId="14" xfId="1" applyFont="1" applyFill="1" applyBorder="1" applyAlignment="1">
      <alignment horizontal="center"/>
    </xf>
    <xf numFmtId="0" fontId="43" fillId="2" borderId="0" xfId="1" applyFont="1" applyFill="1" applyBorder="1" applyAlignment="1">
      <alignment horizontal="center"/>
    </xf>
    <xf numFmtId="0" fontId="43" fillId="2" borderId="15" xfId="1" applyFont="1" applyFill="1" applyBorder="1" applyAlignment="1">
      <alignment horizontal="center"/>
    </xf>
    <xf numFmtId="0" fontId="45" fillId="2" borderId="0" xfId="1" applyFont="1" applyFill="1"/>
    <xf numFmtId="0" fontId="46" fillId="2" borderId="14" xfId="1" applyFont="1" applyFill="1" applyBorder="1" applyAlignment="1">
      <alignment horizontal="center" vertical="center"/>
    </xf>
    <xf numFmtId="0" fontId="46" fillId="2" borderId="0" xfId="1" applyFont="1" applyFill="1" applyBorder="1" applyAlignment="1">
      <alignment horizontal="center" vertical="center"/>
    </xf>
    <xf numFmtId="0" fontId="46" fillId="2" borderId="15" xfId="1" applyFont="1" applyFill="1" applyBorder="1" applyAlignment="1">
      <alignment horizontal="center" vertical="center"/>
    </xf>
    <xf numFmtId="0" fontId="47" fillId="2" borderId="14" xfId="1" applyFont="1" applyFill="1" applyBorder="1" applyAlignment="1">
      <alignment horizontal="center"/>
    </xf>
    <xf numFmtId="0" fontId="47" fillId="2" borderId="15" xfId="1" applyFont="1" applyFill="1" applyBorder="1" applyAlignment="1">
      <alignment horizontal="center"/>
    </xf>
    <xf numFmtId="3" fontId="8" fillId="2" borderId="14" xfId="1" applyNumberFormat="1" applyFont="1" applyFill="1" applyBorder="1" applyAlignment="1">
      <alignment vertical="top" wrapText="1"/>
    </xf>
    <xf numFmtId="3" fontId="8" fillId="2" borderId="15" xfId="1" applyNumberFormat="1" applyFont="1" applyFill="1" applyBorder="1" applyAlignment="1">
      <alignment vertical="top" wrapText="1"/>
    </xf>
    <xf numFmtId="3" fontId="8" fillId="2" borderId="0" xfId="1" applyNumberFormat="1" applyFont="1" applyFill="1" applyBorder="1" applyAlignment="1">
      <alignment vertical="top" wrapText="1"/>
    </xf>
    <xf numFmtId="0" fontId="48" fillId="2" borderId="0" xfId="1" applyFont="1" applyFill="1" applyBorder="1" applyAlignment="1">
      <alignment horizontal="center" wrapText="1"/>
    </xf>
    <xf numFmtId="0" fontId="48" fillId="2" borderId="0" xfId="1" applyFont="1" applyFill="1" applyBorder="1" applyAlignment="1">
      <alignment horizontal="right"/>
    </xf>
    <xf numFmtId="166" fontId="9" fillId="2" borderId="0" xfId="1" applyNumberFormat="1" applyFont="1" applyFill="1" applyBorder="1" applyAlignment="1">
      <alignment horizontal="center" wrapText="1"/>
    </xf>
    <xf numFmtId="3" fontId="9" fillId="2" borderId="0" xfId="1" applyNumberFormat="1" applyFont="1" applyFill="1" applyBorder="1" applyAlignment="1">
      <alignment horizontal="center" wrapText="1"/>
    </xf>
    <xf numFmtId="0" fontId="49" fillId="2" borderId="0" xfId="1" applyFont="1" applyFill="1" applyBorder="1" applyAlignment="1"/>
    <xf numFmtId="0" fontId="50" fillId="2" borderId="0" xfId="1" applyFont="1" applyFill="1" applyBorder="1" applyAlignment="1"/>
    <xf numFmtId="0" fontId="48" fillId="2" borderId="14" xfId="1" applyFont="1" applyFill="1" applyBorder="1" applyAlignment="1">
      <alignment horizontal="center"/>
    </xf>
    <xf numFmtId="0" fontId="48" fillId="2" borderId="0" xfId="1" applyFont="1" applyFill="1" applyBorder="1" applyAlignment="1">
      <alignment horizontal="center"/>
    </xf>
    <xf numFmtId="0" fontId="48" fillId="2" borderId="0" xfId="1" applyFont="1" applyFill="1" applyBorder="1" applyAlignment="1"/>
    <xf numFmtId="0" fontId="49" fillId="2" borderId="14" xfId="1" applyFont="1" applyFill="1" applyBorder="1" applyAlignment="1">
      <alignment horizontal="left"/>
    </xf>
    <xf numFmtId="0" fontId="49" fillId="2" borderId="0" xfId="1" applyFont="1" applyFill="1" applyBorder="1" applyAlignment="1">
      <alignment horizontal="left"/>
    </xf>
    <xf numFmtId="0" fontId="51" fillId="2" borderId="14" xfId="1" applyFont="1" applyFill="1" applyBorder="1" applyAlignment="1">
      <alignment horizontal="center"/>
    </xf>
    <xf numFmtId="0" fontId="51" fillId="2" borderId="0" xfId="1" applyFont="1" applyFill="1" applyBorder="1" applyAlignment="1">
      <alignment horizontal="center"/>
    </xf>
    <xf numFmtId="0" fontId="51" fillId="2" borderId="15" xfId="1" applyFont="1" applyFill="1" applyBorder="1" applyAlignment="1">
      <alignment horizontal="center"/>
    </xf>
    <xf numFmtId="0" fontId="42" fillId="2" borderId="0" xfId="1" applyFont="1" applyFill="1" applyBorder="1" applyAlignment="1">
      <alignment horizontal="right"/>
    </xf>
    <xf numFmtId="0" fontId="42" fillId="2" borderId="25" xfId="1" applyFont="1" applyFill="1" applyBorder="1"/>
    <xf numFmtId="3" fontId="24" fillId="0" borderId="0" xfId="0" applyNumberFormat="1" applyFont="1"/>
    <xf numFmtId="0" fontId="0" fillId="0" borderId="0" xfId="0" applyAlignment="1">
      <alignment horizontal="center" vertical="center"/>
    </xf>
    <xf numFmtId="0" fontId="0" fillId="0" borderId="0" xfId="0" applyBorder="1" applyAlignment="1">
      <alignment horizontal="center" vertical="center"/>
    </xf>
    <xf numFmtId="0" fontId="26" fillId="0" borderId="0" xfId="0" applyFont="1" applyAlignment="1">
      <alignment horizontal="right"/>
    </xf>
    <xf numFmtId="168" fontId="26" fillId="0" borderId="0" xfId="0" applyNumberFormat="1" applyFont="1"/>
    <xf numFmtId="3" fontId="27" fillId="0" borderId="0" xfId="0" applyNumberFormat="1" applyFont="1"/>
    <xf numFmtId="3" fontId="28" fillId="0" borderId="0" xfId="0" applyNumberFormat="1" applyFont="1"/>
    <xf numFmtId="0" fontId="26" fillId="0" borderId="0" xfId="0" applyFont="1" applyAlignment="1">
      <alignment horizontal="center"/>
    </xf>
    <xf numFmtId="3" fontId="27" fillId="0" borderId="0" xfId="0" applyNumberFormat="1" applyFont="1" applyAlignment="1">
      <alignment vertical="center"/>
    </xf>
    <xf numFmtId="0" fontId="17" fillId="0" borderId="8" xfId="0" applyFont="1" applyFill="1" applyBorder="1" applyAlignment="1">
      <alignment horizontal="center" vertical="top"/>
    </xf>
    <xf numFmtId="3" fontId="17" fillId="0" borderId="8" xfId="0" applyNumberFormat="1" applyFont="1" applyFill="1" applyBorder="1" applyAlignment="1">
      <alignment horizontal="center" vertical="top"/>
    </xf>
    <xf numFmtId="2" fontId="17" fillId="0" borderId="8" xfId="0" applyNumberFormat="1" applyFont="1" applyFill="1" applyBorder="1" applyAlignment="1">
      <alignment horizontal="right" vertical="top"/>
    </xf>
    <xf numFmtId="3" fontId="17" fillId="0" borderId="8" xfId="0" applyNumberFormat="1" applyFont="1" applyFill="1" applyBorder="1" applyAlignment="1">
      <alignment horizontal="right" vertical="top"/>
    </xf>
    <xf numFmtId="49" fontId="17" fillId="0" borderId="8" xfId="0" applyNumberFormat="1" applyFont="1" applyFill="1" applyBorder="1" applyAlignment="1">
      <alignment horizontal="center" vertical="top"/>
    </xf>
    <xf numFmtId="0" fontId="17" fillId="0" borderId="8" xfId="4" applyFont="1" applyFill="1" applyBorder="1" applyAlignment="1">
      <alignment horizontal="justify" vertical="top" wrapText="1"/>
    </xf>
    <xf numFmtId="3" fontId="20" fillId="0" borderId="8" xfId="0" applyNumberFormat="1" applyFont="1" applyFill="1" applyBorder="1" applyAlignment="1">
      <alignment horizontal="right" vertical="top"/>
    </xf>
    <xf numFmtId="0" fontId="29" fillId="0" borderId="26" xfId="1" applyFont="1" applyFill="1" applyBorder="1"/>
    <xf numFmtId="0" fontId="33" fillId="0" borderId="26" xfId="1" applyFont="1" applyFill="1" applyBorder="1"/>
    <xf numFmtId="0" fontId="38" fillId="0" borderId="8" xfId="1" applyFont="1" applyFill="1" applyBorder="1" applyAlignment="1">
      <alignment horizontal="center" vertical="top"/>
    </xf>
    <xf numFmtId="0" fontId="38" fillId="0" borderId="8" xfId="1" applyFont="1" applyFill="1" applyBorder="1" applyAlignment="1">
      <alignment horizontal="justify" vertical="top" wrapText="1"/>
    </xf>
    <xf numFmtId="2" fontId="38" fillId="0" borderId="8" xfId="1" applyNumberFormat="1" applyFont="1" applyFill="1" applyBorder="1" applyAlignment="1">
      <alignment horizontal="center" vertical="top"/>
    </xf>
    <xf numFmtId="0" fontId="38" fillId="0" borderId="8" xfId="1" applyFont="1" applyFill="1" applyBorder="1" applyAlignment="1">
      <alignment horizontal="justify" vertical="top"/>
    </xf>
    <xf numFmtId="0" fontId="38" fillId="0" borderId="8" xfId="1" applyFont="1" applyFill="1" applyBorder="1" applyAlignment="1">
      <alignment horizontal="center" vertical="center"/>
    </xf>
    <xf numFmtId="0" fontId="38" fillId="0" borderId="8" xfId="1" applyFont="1" applyFill="1" applyBorder="1" applyAlignment="1">
      <alignment horizontal="justify" vertical="center" wrapText="1"/>
    </xf>
    <xf numFmtId="2" fontId="38" fillId="0" borderId="8" xfId="1" applyNumberFormat="1" applyFont="1" applyFill="1" applyBorder="1" applyAlignment="1">
      <alignment horizontal="center" vertical="center"/>
    </xf>
    <xf numFmtId="2" fontId="38" fillId="0" borderId="8" xfId="1" applyNumberFormat="1" applyFont="1" applyFill="1" applyBorder="1" applyAlignment="1">
      <alignment vertical="center"/>
    </xf>
    <xf numFmtId="167" fontId="38" fillId="0" borderId="8" xfId="1" applyNumberFormat="1" applyFont="1" applyFill="1" applyBorder="1" applyAlignment="1">
      <alignment horizontal="center" vertical="center"/>
    </xf>
    <xf numFmtId="0" fontId="38" fillId="0" borderId="8" xfId="1" applyFont="1" applyFill="1" applyBorder="1" applyAlignment="1">
      <alignment horizontal="left" vertical="top"/>
    </xf>
    <xf numFmtId="0" fontId="14" fillId="0" borderId="0" xfId="19" applyFont="1" applyAlignment="1">
      <alignment vertical="top"/>
    </xf>
    <xf numFmtId="0" fontId="14" fillId="0" borderId="0" xfId="19" applyFont="1"/>
    <xf numFmtId="0" fontId="16" fillId="0" borderId="8" xfId="19" applyFont="1" applyBorder="1" applyAlignment="1">
      <alignment horizontal="center" vertical="top"/>
    </xf>
    <xf numFmtId="0" fontId="7" fillId="0" borderId="8" xfId="19" applyFont="1" applyBorder="1" applyAlignment="1">
      <alignment horizontal="center" wrapText="1" justifyLastLine="1"/>
    </xf>
    <xf numFmtId="0" fontId="7" fillId="0" borderId="8" xfId="19" applyFont="1" applyBorder="1" applyAlignment="1">
      <alignment horizontal="center"/>
    </xf>
    <xf numFmtId="167" fontId="7" fillId="0" borderId="8" xfId="19" applyNumberFormat="1" applyFont="1" applyBorder="1" applyAlignment="1">
      <alignment horizontal="center"/>
    </xf>
    <xf numFmtId="2" fontId="7" fillId="0" borderId="8" xfId="19" applyNumberFormat="1" applyFont="1" applyBorder="1" applyAlignment="1">
      <alignment horizontal="center"/>
    </xf>
    <xf numFmtId="1" fontId="7" fillId="0" borderId="8" xfId="19" applyNumberFormat="1" applyFont="1" applyBorder="1" applyAlignment="1">
      <alignment horizontal="center"/>
    </xf>
    <xf numFmtId="0" fontId="16" fillId="0" borderId="8" xfId="19" applyFont="1" applyBorder="1" applyAlignment="1">
      <alignment horizontal="center" vertical="top" wrapText="1"/>
    </xf>
    <xf numFmtId="0" fontId="7" fillId="0" borderId="8" xfId="19" applyBorder="1" applyAlignment="1">
      <alignment horizontal="center" vertical="top"/>
    </xf>
    <xf numFmtId="167" fontId="7" fillId="0" borderId="8" xfId="19" applyNumberFormat="1" applyFont="1" applyBorder="1" applyAlignment="1">
      <alignment horizontal="center" wrapText="1" justifyLastLine="1"/>
    </xf>
    <xf numFmtId="0" fontId="7" fillId="0" borderId="8" xfId="19" applyFont="1" applyBorder="1" applyAlignment="1">
      <alignment vertical="top"/>
    </xf>
    <xf numFmtId="167" fontId="7" fillId="0" borderId="8" xfId="19" applyNumberFormat="1" applyFont="1" applyFill="1" applyBorder="1" applyAlignment="1">
      <alignment horizontal="center"/>
    </xf>
    <xf numFmtId="0" fontId="7" fillId="0" borderId="8" xfId="19" applyFont="1" applyBorder="1" applyAlignment="1">
      <alignment horizontal="left" wrapText="1" justifyLastLine="1"/>
    </xf>
    <xf numFmtId="0" fontId="7" fillId="0" borderId="8" xfId="19" applyFont="1" applyBorder="1" applyAlignment="1">
      <alignment horizontal="left" vertical="top" wrapText="1" justifyLastLine="1"/>
    </xf>
    <xf numFmtId="0" fontId="7" fillId="0" borderId="8" xfId="19" applyFont="1" applyBorder="1" applyAlignment="1">
      <alignment horizontal="distributed" vertical="top" wrapText="1" justifyLastLine="1"/>
    </xf>
    <xf numFmtId="1" fontId="7" fillId="0" borderId="8" xfId="19" applyNumberFormat="1" applyFont="1" applyBorder="1" applyAlignment="1">
      <alignment horizontal="center" vertical="center"/>
    </xf>
    <xf numFmtId="0" fontId="7" fillId="0" borderId="8" xfId="19" applyBorder="1" applyAlignment="1">
      <alignment vertical="top"/>
    </xf>
    <xf numFmtId="0" fontId="7" fillId="0" borderId="8" xfId="19" applyBorder="1"/>
    <xf numFmtId="167" fontId="7" fillId="0" borderId="8" xfId="19" applyNumberFormat="1" applyBorder="1" applyAlignment="1">
      <alignment horizontal="center"/>
    </xf>
    <xf numFmtId="0" fontId="7" fillId="0" borderId="8" xfId="19" applyFont="1" applyBorder="1"/>
    <xf numFmtId="0" fontId="7" fillId="0" borderId="8" xfId="19" applyBorder="1" applyAlignment="1">
      <alignment horizontal="center"/>
    </xf>
    <xf numFmtId="2" fontId="7" fillId="0" borderId="8" xfId="19" applyNumberFormat="1" applyBorder="1"/>
    <xf numFmtId="0" fontId="7" fillId="0" borderId="8" xfId="19" applyFont="1" applyFill="1" applyBorder="1" applyAlignment="1">
      <alignment vertical="top" wrapText="1" justifyLastLine="1"/>
    </xf>
    <xf numFmtId="0" fontId="7" fillId="0" borderId="8" xfId="19" applyFont="1" applyFill="1" applyBorder="1" applyAlignment="1">
      <alignment vertical="top" wrapText="1"/>
    </xf>
    <xf numFmtId="1" fontId="7" fillId="0" borderId="8" xfId="19" applyNumberFormat="1" applyFont="1" applyBorder="1" applyAlignment="1">
      <alignment horizontal="center" wrapText="1" justifyLastLine="1"/>
    </xf>
    <xf numFmtId="1" fontId="53" fillId="0" borderId="8" xfId="19" applyNumberFormat="1" applyFont="1" applyBorder="1" applyAlignment="1">
      <alignment horizontal="center" wrapText="1" justifyLastLine="1"/>
    </xf>
    <xf numFmtId="0" fontId="16" fillId="0" borderId="27" xfId="19" applyFont="1" applyBorder="1" applyAlignment="1">
      <alignment horizontal="center" vertical="top"/>
    </xf>
    <xf numFmtId="0" fontId="16" fillId="0" borderId="7" xfId="19" applyFont="1" applyBorder="1" applyAlignment="1">
      <alignment horizontal="center" vertical="top"/>
    </xf>
    <xf numFmtId="167" fontId="7" fillId="0" borderId="7" xfId="19" applyNumberFormat="1" applyFont="1" applyFill="1" applyBorder="1" applyAlignment="1">
      <alignment horizontal="center"/>
    </xf>
    <xf numFmtId="167" fontId="7" fillId="0" borderId="7" xfId="19" applyNumberFormat="1" applyFont="1" applyBorder="1" applyAlignment="1">
      <alignment horizontal="center"/>
    </xf>
    <xf numFmtId="0" fontId="7" fillId="0" borderId="7" xfId="19" applyFont="1" applyBorder="1" applyAlignment="1">
      <alignment horizontal="center"/>
    </xf>
    <xf numFmtId="1" fontId="7" fillId="0" borderId="7" xfId="19" applyNumberFormat="1" applyFont="1" applyBorder="1" applyAlignment="1">
      <alignment horizontal="center"/>
    </xf>
    <xf numFmtId="167" fontId="7" fillId="0" borderId="4" xfId="19" applyNumberFormat="1" applyFont="1" applyFill="1" applyBorder="1" applyAlignment="1">
      <alignment horizontal="center"/>
    </xf>
    <xf numFmtId="167" fontId="7" fillId="0" borderId="4" xfId="19" applyNumberFormat="1" applyFont="1" applyBorder="1" applyAlignment="1">
      <alignment horizontal="center"/>
    </xf>
    <xf numFmtId="0" fontId="7" fillId="0" borderId="4" xfId="19" applyFont="1" applyBorder="1" applyAlignment="1">
      <alignment horizontal="center"/>
    </xf>
    <xf numFmtId="1" fontId="7" fillId="0" borderId="5" xfId="19" applyNumberFormat="1" applyFont="1" applyBorder="1" applyAlignment="1">
      <alignment horizontal="center"/>
    </xf>
    <xf numFmtId="0" fontId="38" fillId="0" borderId="7" xfId="1" applyFont="1" applyFill="1" applyBorder="1" applyAlignment="1">
      <alignment horizontal="center" vertical="center"/>
    </xf>
    <xf numFmtId="0" fontId="38" fillId="0" borderId="7" xfId="1" applyFont="1" applyFill="1" applyBorder="1" applyAlignment="1">
      <alignment horizontal="justify" vertical="center" wrapText="1"/>
    </xf>
    <xf numFmtId="2" fontId="38" fillId="0" borderId="7" xfId="1" applyNumberFormat="1" applyFont="1" applyFill="1" applyBorder="1" applyAlignment="1">
      <alignment horizontal="center" vertical="center"/>
    </xf>
    <xf numFmtId="2" fontId="38" fillId="0" borderId="7" xfId="1" applyNumberFormat="1" applyFont="1" applyFill="1" applyBorder="1" applyAlignment="1">
      <alignment vertical="center"/>
    </xf>
    <xf numFmtId="0" fontId="38" fillId="0" borderId="30" xfId="1" applyFont="1" applyFill="1" applyBorder="1"/>
    <xf numFmtId="0" fontId="40" fillId="0" borderId="31" xfId="1" applyFont="1" applyFill="1" applyBorder="1"/>
    <xf numFmtId="0" fontId="38" fillId="0" borderId="31" xfId="1" applyFont="1" applyFill="1" applyBorder="1"/>
    <xf numFmtId="2" fontId="38" fillId="0" borderId="31" xfId="1" applyNumberFormat="1" applyFont="1" applyFill="1" applyBorder="1"/>
    <xf numFmtId="2" fontId="38" fillId="0" borderId="32" xfId="1" applyNumberFormat="1" applyFont="1" applyFill="1" applyBorder="1"/>
    <xf numFmtId="167" fontId="7" fillId="0" borderId="27" xfId="19" applyNumberFormat="1" applyFont="1" applyFill="1" applyBorder="1" applyAlignment="1">
      <alignment horizontal="center"/>
    </xf>
    <xf numFmtId="167" fontId="7" fillId="0" borderId="27" xfId="19" applyNumberFormat="1" applyFont="1" applyBorder="1" applyAlignment="1">
      <alignment horizontal="center"/>
    </xf>
    <xf numFmtId="0" fontId="7" fillId="0" borderId="27" xfId="19" applyFont="1" applyBorder="1" applyAlignment="1">
      <alignment horizontal="center"/>
    </xf>
    <xf numFmtId="1" fontId="7" fillId="0" borderId="27" xfId="19" applyNumberFormat="1" applyFont="1" applyBorder="1" applyAlignment="1">
      <alignment horizontal="center"/>
    </xf>
    <xf numFmtId="0" fontId="16" fillId="0" borderId="33" xfId="19" applyFont="1" applyBorder="1" applyAlignment="1">
      <alignment horizontal="center" vertical="top"/>
    </xf>
    <xf numFmtId="0" fontId="38" fillId="0" borderId="27" xfId="1" applyFont="1" applyFill="1" applyBorder="1" applyAlignment="1">
      <alignment horizontal="center" vertical="top"/>
    </xf>
    <xf numFmtId="0" fontId="38" fillId="0" borderId="27" xfId="1" applyFont="1" applyFill="1" applyBorder="1" applyAlignment="1">
      <alignment horizontal="justify" wrapText="1"/>
    </xf>
    <xf numFmtId="0" fontId="41" fillId="0" borderId="27" xfId="1" applyFont="1" applyFill="1" applyBorder="1" applyAlignment="1">
      <alignment horizontal="center" vertical="top"/>
    </xf>
    <xf numFmtId="2" fontId="38" fillId="0" borderId="27" xfId="1" applyNumberFormat="1" applyFont="1" applyFill="1" applyBorder="1" applyAlignment="1">
      <alignment horizontal="center" vertical="top"/>
    </xf>
    <xf numFmtId="2" fontId="38" fillId="0" borderId="27" xfId="1" applyNumberFormat="1" applyFont="1" applyFill="1" applyBorder="1" applyAlignment="1">
      <alignment horizontal="right" vertical="top"/>
    </xf>
    <xf numFmtId="0" fontId="39" fillId="0" borderId="33" xfId="1" applyFont="1" applyFill="1" applyBorder="1"/>
    <xf numFmtId="2" fontId="35" fillId="0" borderId="36" xfId="1" applyNumberFormat="1" applyFont="1" applyFill="1" applyBorder="1" applyAlignment="1">
      <alignment horizontal="center"/>
    </xf>
    <xf numFmtId="0" fontId="14" fillId="0" borderId="0" xfId="19" applyFont="1" applyAlignment="1">
      <alignment wrapText="1"/>
    </xf>
    <xf numFmtId="0" fontId="26" fillId="0" borderId="0" xfId="0" applyFont="1" applyAlignment="1">
      <alignment horizontal="center"/>
    </xf>
    <xf numFmtId="0" fontId="24" fillId="0" borderId="0" xfId="0" applyFont="1" applyAlignment="1">
      <alignment horizontal="center"/>
    </xf>
    <xf numFmtId="0" fontId="24" fillId="0" borderId="8" xfId="0" applyFont="1" applyBorder="1" applyAlignment="1">
      <alignment horizontal="center" vertical="center"/>
    </xf>
    <xf numFmtId="0" fontId="0" fillId="0" borderId="8" xfId="0" applyBorder="1" applyAlignment="1">
      <alignment vertical="center"/>
    </xf>
    <xf numFmtId="0" fontId="14" fillId="0" borderId="0" xfId="19" applyFont="1" applyBorder="1" applyAlignment="1">
      <alignment vertical="top" wrapText="1"/>
    </xf>
    <xf numFmtId="164" fontId="53" fillId="0" borderId="36" xfId="22" applyFont="1" applyBorder="1" applyAlignment="1">
      <alignment horizontal="center" vertical="center"/>
    </xf>
    <xf numFmtId="3" fontId="4" fillId="0" borderId="0" xfId="1" applyNumberFormat="1" applyFont="1" applyFill="1" applyAlignment="1">
      <alignment vertical="center"/>
    </xf>
    <xf numFmtId="164" fontId="4" fillId="0" borderId="0" xfId="1" applyNumberFormat="1" applyFont="1" applyFill="1" applyAlignment="1">
      <alignment vertical="center"/>
    </xf>
    <xf numFmtId="0" fontId="25" fillId="0" borderId="8" xfId="0" applyFont="1" applyFill="1" applyBorder="1" applyAlignment="1">
      <alignment horizontal="justify" vertical="top" wrapText="1"/>
    </xf>
    <xf numFmtId="3" fontId="56" fillId="0" borderId="8" xfId="0" applyNumberFormat="1" applyFont="1" applyFill="1" applyBorder="1" applyAlignment="1">
      <alignment horizontal="right" vertical="top"/>
    </xf>
    <xf numFmtId="0" fontId="0" fillId="0" borderId="37" xfId="0" applyBorder="1" applyAlignment="1">
      <alignment vertical="center"/>
    </xf>
    <xf numFmtId="0" fontId="52" fillId="2" borderId="0" xfId="1" applyFont="1" applyFill="1" applyBorder="1" applyAlignment="1">
      <alignment horizontal="center"/>
    </xf>
    <xf numFmtId="0" fontId="48" fillId="2" borderId="14" xfId="1" applyFont="1" applyFill="1" applyBorder="1" applyAlignment="1">
      <alignment horizontal="center"/>
    </xf>
    <xf numFmtId="0" fontId="48" fillId="2" borderId="0" xfId="1" applyFont="1" applyFill="1" applyBorder="1" applyAlignment="1">
      <alignment horizontal="center"/>
    </xf>
    <xf numFmtId="0" fontId="50" fillId="2" borderId="14" xfId="1" applyFont="1" applyFill="1" applyBorder="1" applyAlignment="1">
      <alignment horizontal="center"/>
    </xf>
    <xf numFmtId="0" fontId="50" fillId="2" borderId="0" xfId="1" applyFont="1" applyFill="1" applyBorder="1" applyAlignment="1">
      <alignment horizontal="center"/>
    </xf>
    <xf numFmtId="0" fontId="50" fillId="2" borderId="15" xfId="1" applyFont="1" applyFill="1" applyBorder="1" applyAlignment="1">
      <alignment horizontal="center"/>
    </xf>
    <xf numFmtId="0" fontId="48" fillId="2" borderId="15" xfId="1" applyFont="1" applyFill="1" applyBorder="1" applyAlignment="1">
      <alignment horizontal="center"/>
    </xf>
    <xf numFmtId="0" fontId="48" fillId="2" borderId="16" xfId="1" applyFont="1" applyFill="1" applyBorder="1" applyAlignment="1">
      <alignment horizontal="center"/>
    </xf>
    <xf numFmtId="0" fontId="48" fillId="2" borderId="17" xfId="1" applyFont="1" applyFill="1" applyBorder="1" applyAlignment="1">
      <alignment horizontal="center"/>
    </xf>
    <xf numFmtId="0" fontId="48" fillId="2" borderId="18" xfId="1" applyFont="1" applyFill="1" applyBorder="1" applyAlignment="1">
      <alignment horizontal="center"/>
    </xf>
    <xf numFmtId="0" fontId="43" fillId="2" borderId="14" xfId="1" applyFont="1" applyFill="1" applyBorder="1" applyAlignment="1">
      <alignment horizontal="center"/>
    </xf>
    <xf numFmtId="0" fontId="43" fillId="2" borderId="0" xfId="1" applyFont="1" applyFill="1" applyBorder="1" applyAlignment="1">
      <alignment horizontal="center"/>
    </xf>
    <xf numFmtId="0" fontId="43" fillId="2" borderId="15" xfId="1" applyFont="1" applyFill="1" applyBorder="1" applyAlignment="1">
      <alignment horizontal="center"/>
    </xf>
    <xf numFmtId="0" fontId="44" fillId="2" borderId="14" xfId="1" applyFont="1" applyFill="1" applyBorder="1" applyAlignment="1">
      <alignment horizontal="center" vertical="center"/>
    </xf>
    <xf numFmtId="0" fontId="44" fillId="2" borderId="0" xfId="1" applyFont="1" applyFill="1" applyBorder="1" applyAlignment="1">
      <alignment horizontal="center" vertical="center"/>
    </xf>
    <xf numFmtId="0" fontId="44" fillId="2" borderId="15" xfId="1" applyFont="1" applyFill="1" applyBorder="1" applyAlignment="1">
      <alignment horizontal="center" vertical="center"/>
    </xf>
    <xf numFmtId="0" fontId="46" fillId="2" borderId="14" xfId="1" applyFont="1" applyFill="1" applyBorder="1" applyAlignment="1">
      <alignment horizontal="center" vertical="center"/>
    </xf>
    <xf numFmtId="0" fontId="46" fillId="2" borderId="0" xfId="1" applyFont="1" applyFill="1" applyBorder="1" applyAlignment="1">
      <alignment horizontal="center" vertical="center"/>
    </xf>
    <xf numFmtId="0" fontId="46" fillId="2" borderId="15" xfId="1" applyFont="1" applyFill="1" applyBorder="1" applyAlignment="1">
      <alignment horizontal="center" vertical="center"/>
    </xf>
    <xf numFmtId="0" fontId="48" fillId="2" borderId="0" xfId="1" applyFont="1" applyFill="1" applyBorder="1" applyAlignment="1">
      <alignment horizontal="center" vertical="center" wrapText="1"/>
    </xf>
    <xf numFmtId="0" fontId="48" fillId="2" borderId="14" xfId="1" applyFont="1" applyFill="1" applyBorder="1" applyAlignment="1">
      <alignment horizontal="right"/>
    </xf>
    <xf numFmtId="0" fontId="48" fillId="2" borderId="0" xfId="1" applyFont="1" applyFill="1" applyBorder="1" applyAlignment="1">
      <alignment horizontal="right"/>
    </xf>
    <xf numFmtId="0" fontId="49" fillId="2" borderId="14" xfId="1" applyFont="1" applyFill="1" applyBorder="1" applyAlignment="1">
      <alignment horizontal="left"/>
    </xf>
    <xf numFmtId="0" fontId="49" fillId="2" borderId="0" xfId="1" applyFont="1" applyFill="1" applyBorder="1" applyAlignment="1">
      <alignment horizontal="left"/>
    </xf>
    <xf numFmtId="0" fontId="26" fillId="0" borderId="0" xfId="0" applyFont="1" applyAlignment="1">
      <alignment horizontal="center"/>
    </xf>
    <xf numFmtId="0" fontId="24" fillId="0" borderId="0" xfId="0" applyFont="1" applyAlignment="1">
      <alignment horizontal="center"/>
    </xf>
    <xf numFmtId="3" fontId="28" fillId="0" borderId="8" xfId="0" applyNumberFormat="1" applyFont="1" applyBorder="1" applyAlignment="1">
      <alignment vertical="center"/>
    </xf>
    <xf numFmtId="0" fontId="28" fillId="0" borderId="8" xfId="0" applyFont="1" applyBorder="1" applyAlignment="1">
      <alignment vertical="center"/>
    </xf>
    <xf numFmtId="0" fontId="27" fillId="0" borderId="8" xfId="0" applyFont="1" applyBorder="1" applyAlignment="1">
      <alignment vertical="center"/>
    </xf>
    <xf numFmtId="3" fontId="27" fillId="0" borderId="8" xfId="0" applyNumberFormat="1" applyFont="1" applyBorder="1" applyAlignment="1">
      <alignment vertical="center"/>
    </xf>
    <xf numFmtId="0" fontId="24" fillId="0" borderId="9" xfId="0" applyFont="1" applyBorder="1" applyAlignment="1">
      <alignment horizontal="center" vertical="center"/>
    </xf>
    <xf numFmtId="0" fontId="24" fillId="0" borderId="6" xfId="0" applyFont="1" applyBorder="1" applyAlignment="1">
      <alignment horizontal="center" vertical="center"/>
    </xf>
    <xf numFmtId="0" fontId="24" fillId="0" borderId="10" xfId="0" applyFont="1" applyBorder="1" applyAlignment="1">
      <alignment horizontal="center" vertical="center"/>
    </xf>
    <xf numFmtId="0" fontId="24" fillId="0" borderId="8" xfId="0" applyFont="1" applyBorder="1" applyAlignment="1">
      <alignment horizontal="center" vertical="center"/>
    </xf>
    <xf numFmtId="0" fontId="0" fillId="0" borderId="8" xfId="0" applyBorder="1" applyAlignment="1">
      <alignment vertical="center"/>
    </xf>
    <xf numFmtId="0" fontId="24" fillId="0" borderId="8" xfId="0" applyFont="1" applyBorder="1" applyAlignment="1">
      <alignment horizontal="right" vertical="center"/>
    </xf>
    <xf numFmtId="0" fontId="0" fillId="0" borderId="6" xfId="0" applyBorder="1" applyAlignment="1">
      <alignment horizontal="center" vertical="center"/>
    </xf>
    <xf numFmtId="0" fontId="0" fillId="0" borderId="10" xfId="0" applyBorder="1" applyAlignment="1">
      <alignment horizontal="center" vertical="center"/>
    </xf>
    <xf numFmtId="3" fontId="2" fillId="0" borderId="0" xfId="1" applyNumberFormat="1" applyFont="1" applyFill="1" applyAlignment="1">
      <alignment horizontal="center" vertical="center"/>
    </xf>
    <xf numFmtId="164" fontId="2" fillId="0" borderId="0" xfId="1" applyNumberFormat="1" applyFont="1" applyFill="1" applyAlignment="1">
      <alignment horizontal="center" vertical="center"/>
    </xf>
    <xf numFmtId="3" fontId="22" fillId="0" borderId="1" xfId="1" applyNumberFormat="1" applyFont="1" applyFill="1" applyBorder="1" applyAlignment="1">
      <alignment horizontal="left" vertical="top" wrapText="1"/>
    </xf>
    <xf numFmtId="2" fontId="55" fillId="0" borderId="8" xfId="0" applyNumberFormat="1" applyFont="1" applyFill="1" applyBorder="1" applyAlignment="1">
      <alignment horizontal="right" vertical="center"/>
    </xf>
    <xf numFmtId="2" fontId="20" fillId="0" borderId="8" xfId="0" applyNumberFormat="1" applyFont="1" applyFill="1" applyBorder="1" applyAlignment="1">
      <alignment horizontal="right" vertical="top"/>
    </xf>
    <xf numFmtId="0" fontId="25" fillId="0" borderId="9" xfId="0" applyFont="1" applyFill="1" applyBorder="1" applyAlignment="1">
      <alignment horizontal="left" vertical="top" wrapText="1"/>
    </xf>
    <xf numFmtId="0" fontId="25" fillId="0" borderId="6" xfId="0" applyFont="1" applyFill="1" applyBorder="1" applyAlignment="1">
      <alignment horizontal="left" vertical="top" wrapText="1"/>
    </xf>
    <xf numFmtId="0" fontId="25" fillId="0" borderId="10" xfId="0" applyFont="1" applyFill="1" applyBorder="1" applyAlignment="1">
      <alignment horizontal="left" vertical="top" wrapText="1"/>
    </xf>
    <xf numFmtId="3" fontId="57" fillId="0" borderId="0" xfId="1" applyNumberFormat="1" applyFont="1" applyFill="1" applyBorder="1" applyAlignment="1">
      <alignment horizontal="left" vertical="top"/>
    </xf>
    <xf numFmtId="0" fontId="14" fillId="0" borderId="0" xfId="19" applyFont="1" applyAlignment="1">
      <alignment horizontal="center" wrapText="1"/>
    </xf>
    <xf numFmtId="0" fontId="14" fillId="0" borderId="0" xfId="19" applyFont="1" applyAlignment="1">
      <alignment horizontal="center"/>
    </xf>
    <xf numFmtId="0" fontId="14" fillId="0" borderId="25" xfId="19" applyFont="1" applyBorder="1" applyAlignment="1">
      <alignment horizontal="center"/>
    </xf>
    <xf numFmtId="0" fontId="53" fillId="0" borderId="9" xfId="19" applyFont="1" applyBorder="1" applyAlignment="1">
      <alignment horizontal="center" vertical="center" wrapText="1" justifyLastLine="1"/>
    </xf>
    <xf numFmtId="0" fontId="53" fillId="0" borderId="6" xfId="19" applyFont="1" applyBorder="1" applyAlignment="1">
      <alignment horizontal="center" vertical="center" wrapText="1" justifyLastLine="1"/>
    </xf>
    <xf numFmtId="0" fontId="53" fillId="0" borderId="10" xfId="19" applyFont="1" applyBorder="1" applyAlignment="1">
      <alignment horizontal="center" vertical="center" wrapText="1" justifyLastLine="1"/>
    </xf>
    <xf numFmtId="0" fontId="7" fillId="0" borderId="8" xfId="19" applyFont="1" applyBorder="1" applyAlignment="1">
      <alignment horizontal="justify" vertical="top" wrapText="1"/>
    </xf>
    <xf numFmtId="0" fontId="7" fillId="0" borderId="9" xfId="19" applyFont="1" applyBorder="1" applyAlignment="1">
      <alignment horizontal="center" vertical="top" wrapText="1" justifyLastLine="1"/>
    </xf>
    <xf numFmtId="0" fontId="7" fillId="0" borderId="10" xfId="19" applyFont="1" applyBorder="1" applyAlignment="1">
      <alignment horizontal="center" vertical="top" wrapText="1" justifyLastLine="1"/>
    </xf>
    <xf numFmtId="0" fontId="7" fillId="0" borderId="8" xfId="19" applyFont="1" applyBorder="1" applyAlignment="1">
      <alignment horizontal="justify" vertical="top" wrapText="1" justifyLastLine="1"/>
    </xf>
    <xf numFmtId="0" fontId="7" fillId="0" borderId="8" xfId="19" applyFont="1" applyBorder="1" applyAlignment="1">
      <alignment horizontal="justify" wrapText="1" justifyLastLine="1"/>
    </xf>
    <xf numFmtId="0" fontId="7" fillId="0" borderId="8" xfId="19" applyBorder="1" applyAlignment="1">
      <alignment horizontal="justify" wrapText="1" justifyLastLine="1"/>
    </xf>
    <xf numFmtId="0" fontId="7" fillId="0" borderId="8" xfId="19" applyFont="1" applyBorder="1" applyAlignment="1">
      <alignment horizontal="justify" justifyLastLine="1"/>
    </xf>
    <xf numFmtId="0" fontId="7" fillId="0" borderId="9" xfId="19" applyFont="1" applyBorder="1" applyAlignment="1">
      <alignment horizontal="center" wrapText="1" justifyLastLine="1"/>
    </xf>
    <xf numFmtId="0" fontId="7" fillId="0" borderId="10" xfId="19" applyFont="1" applyBorder="1" applyAlignment="1">
      <alignment horizontal="center" wrapText="1" justifyLastLine="1"/>
    </xf>
    <xf numFmtId="0" fontId="7" fillId="0" borderId="9" xfId="19" applyFont="1" applyBorder="1" applyAlignment="1">
      <alignment horizontal="center"/>
    </xf>
    <xf numFmtId="0" fontId="7" fillId="0" borderId="10" xfId="19" applyFont="1" applyBorder="1" applyAlignment="1">
      <alignment horizontal="center"/>
    </xf>
    <xf numFmtId="0" fontId="7" fillId="0" borderId="9" xfId="19" applyFont="1" applyBorder="1" applyAlignment="1">
      <alignment horizontal="center" vertical="top" wrapText="1"/>
    </xf>
    <xf numFmtId="0" fontId="7" fillId="0" borderId="10" xfId="19" applyFont="1" applyBorder="1" applyAlignment="1">
      <alignment horizontal="center" vertical="top" wrapText="1"/>
    </xf>
    <xf numFmtId="0" fontId="7" fillId="0" borderId="8" xfId="19" applyFont="1" applyBorder="1" applyAlignment="1">
      <alignment horizontal="justify" vertical="top" justifyLastLine="1"/>
    </xf>
    <xf numFmtId="0" fontId="7" fillId="2" borderId="8" xfId="19" applyFont="1" applyFill="1" applyBorder="1" applyAlignment="1">
      <alignment horizontal="justify" vertical="top" justifyLastLine="1"/>
    </xf>
    <xf numFmtId="0" fontId="7" fillId="0" borderId="9" xfId="19" applyFont="1" applyBorder="1" applyAlignment="1">
      <alignment horizontal="center" justifyLastLine="1"/>
    </xf>
    <xf numFmtId="0" fontId="7" fillId="0" borderId="10" xfId="19" applyFont="1" applyBorder="1" applyAlignment="1">
      <alignment horizontal="center" justifyLastLine="1"/>
    </xf>
    <xf numFmtId="0" fontId="7" fillId="0" borderId="9" xfId="19" applyFont="1" applyBorder="1" applyAlignment="1">
      <alignment horizontal="center" wrapText="1"/>
    </xf>
    <xf numFmtId="0" fontId="7" fillId="0" borderId="10" xfId="19" applyFont="1" applyBorder="1" applyAlignment="1">
      <alignment horizontal="center" wrapText="1"/>
    </xf>
    <xf numFmtId="0" fontId="7" fillId="0" borderId="9" xfId="19" applyBorder="1" applyAlignment="1">
      <alignment horizontal="center"/>
    </xf>
    <xf numFmtId="0" fontId="7" fillId="0" borderId="10" xfId="19" applyBorder="1" applyAlignment="1">
      <alignment horizontal="center"/>
    </xf>
    <xf numFmtId="0" fontId="7" fillId="0" borderId="7" xfId="19" applyFont="1" applyBorder="1" applyAlignment="1">
      <alignment horizontal="justify" vertical="top" wrapText="1"/>
    </xf>
    <xf numFmtId="0" fontId="7" fillId="0" borderId="28" xfId="19" applyFont="1" applyBorder="1" applyAlignment="1">
      <alignment horizontal="center" vertical="top" wrapText="1"/>
    </xf>
    <xf numFmtId="0" fontId="7" fillId="0" borderId="29" xfId="19" applyFont="1" applyBorder="1" applyAlignment="1">
      <alignment horizontal="center" vertical="top" wrapText="1"/>
    </xf>
    <xf numFmtId="0" fontId="13" fillId="2" borderId="0" xfId="19" applyFont="1" applyFill="1" applyAlignment="1">
      <alignment horizontal="center" vertical="center" wrapText="1"/>
    </xf>
    <xf numFmtId="0" fontId="14" fillId="0" borderId="8" xfId="19" applyFont="1" applyFill="1" applyBorder="1" applyAlignment="1">
      <alignment horizontal="center" vertical="center" wrapText="1"/>
    </xf>
    <xf numFmtId="0" fontId="53" fillId="0" borderId="3" xfId="19" applyFont="1" applyBorder="1" applyAlignment="1">
      <alignment horizontal="center" vertical="top"/>
    </xf>
    <xf numFmtId="0" fontId="53" fillId="0" borderId="4" xfId="19" applyFont="1" applyBorder="1" applyAlignment="1">
      <alignment horizontal="center" vertical="top"/>
    </xf>
    <xf numFmtId="0" fontId="53" fillId="0" borderId="34" xfId="19" applyFont="1" applyBorder="1" applyAlignment="1">
      <alignment horizontal="center" vertical="center"/>
    </xf>
    <xf numFmtId="0" fontId="53" fillId="0" borderId="4" xfId="19" applyFont="1" applyBorder="1" applyAlignment="1">
      <alignment horizontal="center" vertical="center"/>
    </xf>
    <xf numFmtId="0" fontId="53" fillId="0" borderId="35" xfId="19" applyFont="1" applyBorder="1" applyAlignment="1">
      <alignment horizontal="center" vertical="center"/>
    </xf>
    <xf numFmtId="0" fontId="54" fillId="0" borderId="9" xfId="19" applyFont="1" applyBorder="1" applyAlignment="1">
      <alignment horizontal="center" vertical="center" wrapText="1" justifyLastLine="1"/>
    </xf>
    <xf numFmtId="0" fontId="54" fillId="0" borderId="6" xfId="19" applyFont="1" applyBorder="1" applyAlignment="1">
      <alignment horizontal="center" vertical="center" wrapText="1" justifyLastLine="1"/>
    </xf>
    <xf numFmtId="0" fontId="54" fillId="0" borderId="10" xfId="19" applyFont="1" applyBorder="1" applyAlignment="1">
      <alignment horizontal="center" vertical="center" wrapText="1" justifyLastLine="1"/>
    </xf>
    <xf numFmtId="0" fontId="31" fillId="0" borderId="0" xfId="1" applyFont="1" applyFill="1" applyAlignment="1">
      <alignment horizontal="center"/>
    </xf>
    <xf numFmtId="0" fontId="32" fillId="0" borderId="0" xfId="1" applyFont="1" applyFill="1" applyBorder="1" applyAlignment="1">
      <alignment horizontal="left" vertical="center" wrapText="1"/>
    </xf>
    <xf numFmtId="0" fontId="32" fillId="0" borderId="25" xfId="1" applyFont="1" applyFill="1" applyBorder="1" applyAlignment="1">
      <alignment horizontal="left" vertical="center" wrapText="1"/>
    </xf>
    <xf numFmtId="0" fontId="34" fillId="0" borderId="19" xfId="1" applyFont="1" applyFill="1" applyBorder="1" applyAlignment="1">
      <alignment horizontal="center" wrapText="1"/>
    </xf>
    <xf numFmtId="0" fontId="34" fillId="0" borderId="22" xfId="1" applyFont="1" applyFill="1" applyBorder="1" applyAlignment="1">
      <alignment horizontal="center" wrapText="1"/>
    </xf>
    <xf numFmtId="0" fontId="35" fillId="0" borderId="19" xfId="1" applyFont="1" applyFill="1" applyBorder="1" applyAlignment="1">
      <alignment horizontal="center" vertical="center"/>
    </xf>
    <xf numFmtId="0" fontId="35" fillId="0" borderId="22" xfId="1" applyFont="1" applyFill="1" applyBorder="1" applyAlignment="1">
      <alignment horizontal="center" vertical="center"/>
    </xf>
    <xf numFmtId="0" fontId="36" fillId="0" borderId="20" xfId="1" applyFont="1" applyFill="1" applyBorder="1" applyAlignment="1">
      <alignment horizontal="center" vertical="center"/>
    </xf>
    <xf numFmtId="0" fontId="36" fillId="0" borderId="21" xfId="1" applyFont="1" applyFill="1" applyBorder="1" applyAlignment="1">
      <alignment horizontal="center" vertical="center"/>
    </xf>
    <xf numFmtId="0" fontId="36" fillId="0" borderId="23" xfId="1" applyFont="1" applyFill="1" applyBorder="1" applyAlignment="1">
      <alignment horizontal="center" vertical="center"/>
    </xf>
    <xf numFmtId="0" fontId="36" fillId="0" borderId="24" xfId="1" applyFont="1" applyFill="1" applyBorder="1" applyAlignment="1">
      <alignment horizontal="center" vertical="center"/>
    </xf>
    <xf numFmtId="0" fontId="36" fillId="0" borderId="19" xfId="1" applyFont="1" applyFill="1" applyBorder="1" applyAlignment="1">
      <alignment horizontal="center" vertical="center"/>
    </xf>
    <xf numFmtId="0" fontId="36" fillId="0" borderId="22" xfId="1" applyFont="1" applyFill="1" applyBorder="1" applyAlignment="1">
      <alignment horizontal="center" vertical="center"/>
    </xf>
    <xf numFmtId="0" fontId="37" fillId="0" borderId="19" xfId="1" applyFont="1" applyFill="1" applyBorder="1" applyAlignment="1">
      <alignment horizontal="center" vertical="center"/>
    </xf>
    <xf numFmtId="0" fontId="37" fillId="0" borderId="22" xfId="1" applyFont="1" applyFill="1" applyBorder="1" applyAlignment="1">
      <alignment horizontal="center" vertical="center"/>
    </xf>
    <xf numFmtId="0" fontId="35" fillId="0" borderId="34" xfId="1" applyFont="1" applyFill="1" applyBorder="1" applyAlignment="1">
      <alignment horizontal="center"/>
    </xf>
    <xf numFmtId="0" fontId="35" fillId="0" borderId="4" xfId="1" applyFont="1" applyFill="1" applyBorder="1" applyAlignment="1">
      <alignment horizontal="center"/>
    </xf>
    <xf numFmtId="0" fontId="35" fillId="0" borderId="35" xfId="1" applyFont="1" applyFill="1" applyBorder="1" applyAlignment="1">
      <alignment horizontal="center"/>
    </xf>
    <xf numFmtId="49" fontId="17" fillId="2" borderId="8" xfId="1" applyNumberFormat="1" applyFont="1" applyFill="1" applyBorder="1" applyAlignment="1">
      <alignment horizontal="center" vertical="top"/>
    </xf>
    <xf numFmtId="49" fontId="17" fillId="2" borderId="8" xfId="1" applyNumberFormat="1" applyFont="1" applyFill="1" applyBorder="1" applyAlignment="1">
      <alignment horizontal="justify" vertical="top" wrapText="1"/>
    </xf>
    <xf numFmtId="3" fontId="17" fillId="2" borderId="8" xfId="0" applyNumberFormat="1" applyFont="1" applyFill="1" applyBorder="1" applyAlignment="1">
      <alignment horizontal="center" vertical="top"/>
    </xf>
    <xf numFmtId="2" fontId="17" fillId="2" borderId="8" xfId="0" applyNumberFormat="1" applyFont="1" applyFill="1" applyBorder="1" applyAlignment="1">
      <alignment horizontal="right" vertical="top"/>
    </xf>
    <xf numFmtId="3" fontId="17" fillId="2" borderId="8" xfId="0" applyNumberFormat="1" applyFont="1" applyFill="1" applyBorder="1" applyAlignment="1">
      <alignment horizontal="right" vertical="top"/>
    </xf>
    <xf numFmtId="49" fontId="17" fillId="2" borderId="8" xfId="0" applyNumberFormat="1" applyFont="1" applyFill="1" applyBorder="1" applyAlignment="1">
      <alignment horizontal="center" vertical="top"/>
    </xf>
    <xf numFmtId="49" fontId="17" fillId="2" borderId="8" xfId="0" applyNumberFormat="1" applyFont="1" applyFill="1" applyBorder="1" applyAlignment="1">
      <alignment horizontal="justify" vertical="top" wrapText="1"/>
    </xf>
    <xf numFmtId="0" fontId="17" fillId="2" borderId="8" xfId="4" applyFont="1" applyFill="1" applyBorder="1" applyAlignment="1">
      <alignment horizontal="justify" vertical="top" wrapText="1"/>
    </xf>
    <xf numFmtId="2" fontId="17" fillId="2" borderId="8" xfId="4" applyNumberFormat="1" applyFont="1" applyFill="1" applyBorder="1" applyAlignment="1">
      <alignment horizontal="right" vertical="top" wrapText="1"/>
    </xf>
    <xf numFmtId="49" fontId="17" fillId="2" borderId="8" xfId="1" applyNumberFormat="1" applyFont="1" applyFill="1" applyBorder="1" applyAlignment="1">
      <alignment horizontal="right" vertical="top" wrapText="1"/>
    </xf>
    <xf numFmtId="0" fontId="17" fillId="2" borderId="8" xfId="0" applyFont="1" applyFill="1" applyBorder="1" applyAlignment="1">
      <alignment horizontal="center" vertical="top"/>
    </xf>
    <xf numFmtId="3" fontId="17" fillId="2" borderId="8" xfId="0" applyNumberFormat="1" applyFont="1" applyFill="1" applyBorder="1" applyAlignment="1">
      <alignment horizontal="justify" vertical="top"/>
    </xf>
    <xf numFmtId="2" fontId="17" fillId="2" borderId="8" xfId="0" applyNumberFormat="1" applyFont="1" applyFill="1" applyBorder="1" applyAlignment="1">
      <alignment horizontal="center" vertical="top"/>
    </xf>
    <xf numFmtId="165" fontId="17" fillId="2" borderId="8" xfId="3" applyNumberFormat="1" applyFont="1" applyFill="1" applyBorder="1" applyAlignment="1">
      <alignment horizontal="right" vertical="top"/>
    </xf>
    <xf numFmtId="3" fontId="17" fillId="2" borderId="8" xfId="1" applyNumberFormat="1" applyFont="1" applyFill="1" applyBorder="1" applyAlignment="1">
      <alignment horizontal="center" vertical="top"/>
    </xf>
    <xf numFmtId="2" fontId="17" fillId="2" borderId="8" xfId="1" applyNumberFormat="1" applyFont="1" applyFill="1" applyBorder="1" applyAlignment="1">
      <alignment horizontal="right" vertical="top"/>
    </xf>
    <xf numFmtId="1" fontId="17" fillId="2" borderId="8" xfId="1" applyNumberFormat="1" applyFont="1" applyFill="1" applyBorder="1" applyAlignment="1">
      <alignment horizontal="right" vertical="top"/>
    </xf>
    <xf numFmtId="168" fontId="17" fillId="2" borderId="8" xfId="1" applyNumberFormat="1" applyFont="1" applyFill="1" applyBorder="1" applyAlignment="1">
      <alignment horizontal="right" vertical="top"/>
    </xf>
    <xf numFmtId="165" fontId="17" fillId="2" borderId="8" xfId="22" applyNumberFormat="1" applyFont="1" applyFill="1" applyBorder="1" applyAlignment="1">
      <alignment horizontal="right" vertical="top"/>
    </xf>
    <xf numFmtId="0" fontId="17" fillId="2" borderId="8" xfId="0" applyFont="1" applyFill="1" applyBorder="1" applyAlignment="1">
      <alignment horizontal="justify" vertical="top" wrapText="1"/>
    </xf>
    <xf numFmtId="3" fontId="17" fillId="2" borderId="8" xfId="0" applyNumberFormat="1" applyFont="1" applyFill="1" applyBorder="1" applyAlignment="1">
      <alignment horizontal="justify" vertical="top" wrapText="1"/>
    </xf>
    <xf numFmtId="167" fontId="17" fillId="2" borderId="8" xfId="0" applyNumberFormat="1" applyFont="1" applyFill="1" applyBorder="1" applyAlignment="1">
      <alignment horizontal="right" vertical="top"/>
    </xf>
    <xf numFmtId="164" fontId="17" fillId="2" borderId="8" xfId="0" applyNumberFormat="1" applyFont="1" applyFill="1" applyBorder="1" applyAlignment="1">
      <alignment horizontal="center" vertical="top"/>
    </xf>
    <xf numFmtId="0" fontId="17" fillId="2" borderId="8" xfId="1" applyFont="1" applyFill="1" applyBorder="1" applyAlignment="1">
      <alignment horizontal="center" vertical="top"/>
    </xf>
    <xf numFmtId="167" fontId="17" fillId="2" borderId="8" xfId="3" applyNumberFormat="1" applyFont="1" applyFill="1" applyBorder="1" applyAlignment="1">
      <alignment horizontal="right" vertical="top"/>
    </xf>
    <xf numFmtId="0" fontId="17" fillId="2" borderId="8" xfId="0" applyFont="1" applyFill="1" applyBorder="1" applyAlignment="1">
      <alignment horizontal="left" vertical="top" wrapText="1"/>
    </xf>
    <xf numFmtId="2" fontId="17" fillId="2" borderId="8" xfId="0" applyNumberFormat="1" applyFont="1" applyFill="1" applyBorder="1" applyAlignment="1">
      <alignment horizontal="right" vertical="top" wrapText="1"/>
    </xf>
    <xf numFmtId="0" fontId="17" fillId="2" borderId="38" xfId="0" applyFont="1" applyFill="1" applyBorder="1" applyAlignment="1">
      <alignment horizontal="justify" vertical="top" wrapText="1"/>
    </xf>
    <xf numFmtId="0" fontId="17" fillId="0" borderId="38" xfId="0" applyFont="1" applyFill="1" applyBorder="1" applyAlignment="1">
      <alignment horizontal="justify" vertical="top" wrapText="1"/>
    </xf>
    <xf numFmtId="3" fontId="17" fillId="0" borderId="38" xfId="0" applyNumberFormat="1" applyFont="1" applyFill="1" applyBorder="1" applyAlignment="1">
      <alignment horizontal="center" vertical="top"/>
    </xf>
    <xf numFmtId="167" fontId="17" fillId="0" borderId="38" xfId="0" applyNumberFormat="1" applyFont="1" applyFill="1" applyBorder="1" applyAlignment="1">
      <alignment horizontal="right" vertical="top"/>
    </xf>
    <xf numFmtId="2" fontId="17" fillId="0" borderId="38" xfId="0" applyNumberFormat="1" applyFont="1" applyFill="1" applyBorder="1" applyAlignment="1">
      <alignment horizontal="right" vertical="top"/>
    </xf>
    <xf numFmtId="3" fontId="17" fillId="0" borderId="38" xfId="0" applyNumberFormat="1" applyFont="1" applyFill="1" applyBorder="1" applyAlignment="1">
      <alignment horizontal="right" vertical="top"/>
    </xf>
  </cellXfs>
  <cellStyles count="23">
    <cellStyle name="Comma" xfId="22" builtinId="3"/>
    <cellStyle name="Comma 12" xfId="3"/>
    <cellStyle name="Comma 12 2" xfId="14"/>
    <cellStyle name="Comma 13" xfId="5"/>
    <cellStyle name="Comma 15" xfId="6"/>
    <cellStyle name="Comma 2" xfId="2"/>
    <cellStyle name="Comma 2 2" xfId="7"/>
    <cellStyle name="Comma 4 2" xfId="8"/>
    <cellStyle name="Comma 5 2" xfId="9"/>
    <cellStyle name="Comma 6" xfId="20"/>
    <cellStyle name="Comma 6 2" xfId="10"/>
    <cellStyle name="Comma 7 2" xfId="11"/>
    <cellStyle name="Comma 8 2" xfId="12"/>
    <cellStyle name="Comma 8 3" xfId="13"/>
    <cellStyle name="Normal" xfId="0" builtinId="0"/>
    <cellStyle name="Normal 2" xfId="1"/>
    <cellStyle name="Normal 2 2" xfId="15"/>
    <cellStyle name="Normal 2 3" xfId="19"/>
    <cellStyle name="Normal 3" xfId="16"/>
    <cellStyle name="Normal 4" xfId="17"/>
    <cellStyle name="Normal 5" xfId="18"/>
    <cellStyle name="Normal_Estimate-civil" xfId="4"/>
    <cellStyle name="Percent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238125</xdr:colOff>
      <xdr:row>6</xdr:row>
      <xdr:rowOff>28575</xdr:rowOff>
    </xdr:from>
    <xdr:to>
      <xdr:col>4</xdr:col>
      <xdr:colOff>171450</xdr:colOff>
      <xdr:row>11</xdr:row>
      <xdr:rowOff>114300</xdr:rowOff>
    </xdr:to>
    <xdr:grpSp>
      <xdr:nvGrpSpPr>
        <xdr:cNvPr id="2" name="Group 1"/>
        <xdr:cNvGrpSpPr>
          <a:grpSpLocks/>
        </xdr:cNvGrpSpPr>
      </xdr:nvGrpSpPr>
      <xdr:grpSpPr bwMode="auto">
        <a:xfrm>
          <a:off x="581025" y="1323975"/>
          <a:ext cx="1895475" cy="1181100"/>
          <a:chOff x="2157" y="1849"/>
          <a:chExt cx="7635" cy="7049"/>
        </a:xfrm>
      </xdr:grpSpPr>
      <xdr:sp macro="" textlink="">
        <xdr:nvSpPr>
          <xdr:cNvPr id="3" name="WordArt 2"/>
          <xdr:cNvSpPr>
            <a:spLocks noChangeArrowheads="1" noChangeShapeType="1" noTextEdit="1"/>
          </xdr:cNvSpPr>
        </xdr:nvSpPr>
        <xdr:spPr bwMode="auto">
          <a:xfrm>
            <a:off x="2157" y="1849"/>
            <a:ext cx="7635" cy="7049"/>
          </a:xfrm>
          <a:prstGeom prst="rect">
            <a:avLst/>
          </a:prstGeom>
        </xdr:spPr>
        <xdr:txBody>
          <a:bodyPr wrap="none" fromWordArt="1">
            <a:prstTxWarp prst="textArchUp">
              <a:avLst>
                <a:gd name="adj" fmla="val 10318022"/>
              </a:avLst>
            </a:prstTxWarp>
          </a:bodyPr>
          <a:lstStyle/>
          <a:p>
            <a:pPr algn="ctr" rtl="0"/>
            <a:endParaRPr lang="en-US" sz="3000" b="1" kern="10" spc="0">
              <a:ln w="9525">
                <a:solidFill>
                  <a:srgbClr val="000000"/>
                </a:solidFill>
                <a:round/>
                <a:headEnd/>
                <a:tailEnd/>
              </a:ln>
              <a:solidFill>
                <a:srgbClr val="FFFFFF"/>
              </a:solidFill>
              <a:effectLst/>
              <a:latin typeface="Agency FB"/>
            </a:endParaRPr>
          </a:p>
        </xdr:txBody>
      </xdr:sp>
      <xdr:pic>
        <xdr:nvPicPr>
          <xdr:cNvPr id="4" name="Picture 3" descr="Govt-of-Sindh-Logo-Sindh-Government-logo"/>
          <xdr:cNvPicPr>
            <a:picLocks noChangeAspect="1" noChangeArrowheads="1"/>
          </xdr:cNvPicPr>
        </xdr:nvPicPr>
        <xdr:blipFill>
          <a:blip xmlns:r="http://schemas.openxmlformats.org/officeDocument/2006/relationships" r:embed="rId1" cstate="print"/>
          <a:srcRect/>
          <a:stretch>
            <a:fillRect/>
          </a:stretch>
        </xdr:blipFill>
        <xdr:spPr bwMode="auto">
          <a:xfrm>
            <a:off x="4403" y="2641"/>
            <a:ext cx="3458" cy="5539"/>
          </a:xfrm>
          <a:prstGeom prst="rect">
            <a:avLst/>
          </a:prstGeom>
          <a:noFill/>
          <a:ln w="9525">
            <a:noFill/>
            <a:miter lim="800000"/>
            <a:headEnd/>
            <a:tailEnd/>
          </a:ln>
        </xdr:spPr>
      </xdr:pic>
    </xdr:grpSp>
    <xdr:clientData/>
  </xdr:twoCellAnchor>
  <xdr:twoCellAnchor>
    <xdr:from>
      <xdr:col>2</xdr:col>
      <xdr:colOff>0</xdr:colOff>
      <xdr:row>5</xdr:row>
      <xdr:rowOff>0</xdr:rowOff>
    </xdr:from>
    <xdr:to>
      <xdr:col>9</xdr:col>
      <xdr:colOff>400050</xdr:colOff>
      <xdr:row>22</xdr:row>
      <xdr:rowOff>133350</xdr:rowOff>
    </xdr:to>
    <xdr:sp macro="" textlink="">
      <xdr:nvSpPr>
        <xdr:cNvPr id="9" name="WordArt 2"/>
        <xdr:cNvSpPr>
          <a:spLocks noChangeArrowheads="1" noChangeShapeType="1" noTextEdit="1"/>
        </xdr:cNvSpPr>
      </xdr:nvSpPr>
      <xdr:spPr bwMode="auto">
        <a:xfrm>
          <a:off x="962025" y="1076325"/>
          <a:ext cx="4810125" cy="3857625"/>
        </a:xfrm>
        <a:prstGeom prst="rect">
          <a:avLst/>
        </a:prstGeom>
      </xdr:spPr>
      <xdr:txBody>
        <a:bodyPr wrap="none" fromWordArt="1">
          <a:prstTxWarp prst="textArchUp">
            <a:avLst>
              <a:gd name="adj" fmla="val 10318022"/>
            </a:avLst>
          </a:prstTxWarp>
        </a:bodyPr>
        <a:lstStyle/>
        <a:p>
          <a:pPr algn="ctr" rtl="0"/>
          <a:endParaRPr lang="en-US" sz="3000" b="1" kern="10" spc="0">
            <a:ln w="9525">
              <a:solidFill>
                <a:srgbClr val="000000"/>
              </a:solidFill>
              <a:round/>
              <a:headEnd/>
              <a:tailEnd/>
            </a:ln>
            <a:solidFill>
              <a:srgbClr val="FFFFFF"/>
            </a:solidFill>
            <a:effectLst/>
            <a:latin typeface="Agency FB"/>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3"/>
  <sheetViews>
    <sheetView view="pageBreakPreview" topLeftCell="A23" zoomScaleSheetLayoutView="100" workbookViewId="0">
      <selection activeCell="B37" sqref="B37:K37"/>
    </sheetView>
  </sheetViews>
  <sheetFormatPr defaultRowHeight="14.25" x14ac:dyDescent="0.2"/>
  <cols>
    <col min="1" max="1" width="5.140625" style="60" customWidth="1"/>
    <col min="2" max="2" width="9.28515625" style="60" customWidth="1"/>
    <col min="3" max="3" width="11.28515625" style="60" customWidth="1"/>
    <col min="4" max="4" width="8.85546875" style="60" customWidth="1"/>
    <col min="5" max="5" width="9.5703125" style="60" customWidth="1"/>
    <col min="6" max="6" width="11" style="60" customWidth="1"/>
    <col min="7" max="7" width="9.42578125" style="60" customWidth="1"/>
    <col min="8" max="8" width="6.7109375" style="60" customWidth="1"/>
    <col min="9" max="9" width="9.28515625" style="60" customWidth="1"/>
    <col min="10" max="10" width="9.42578125" style="60" customWidth="1"/>
    <col min="11" max="11" width="10.140625" style="60" customWidth="1"/>
    <col min="12" max="12" width="4.85546875" style="60" customWidth="1"/>
    <col min="13" max="256" width="9.140625" style="60"/>
    <col min="257" max="257" width="5.140625" style="60" customWidth="1"/>
    <col min="258" max="258" width="9.28515625" style="60" customWidth="1"/>
    <col min="259" max="259" width="11.28515625" style="60" customWidth="1"/>
    <col min="260" max="260" width="8.85546875" style="60" customWidth="1"/>
    <col min="261" max="261" width="9.5703125" style="60" customWidth="1"/>
    <col min="262" max="262" width="11" style="60" customWidth="1"/>
    <col min="263" max="263" width="9.42578125" style="60" customWidth="1"/>
    <col min="264" max="264" width="6.7109375" style="60" customWidth="1"/>
    <col min="265" max="265" width="9.28515625" style="60" customWidth="1"/>
    <col min="266" max="266" width="9.42578125" style="60" customWidth="1"/>
    <col min="267" max="267" width="10.140625" style="60" customWidth="1"/>
    <col min="268" max="268" width="4.85546875" style="60" customWidth="1"/>
    <col min="269" max="512" width="9.140625" style="60"/>
    <col min="513" max="513" width="5.140625" style="60" customWidth="1"/>
    <col min="514" max="514" width="9.28515625" style="60" customWidth="1"/>
    <col min="515" max="515" width="11.28515625" style="60" customWidth="1"/>
    <col min="516" max="516" width="8.85546875" style="60" customWidth="1"/>
    <col min="517" max="517" width="9.5703125" style="60" customWidth="1"/>
    <col min="518" max="518" width="11" style="60" customWidth="1"/>
    <col min="519" max="519" width="9.42578125" style="60" customWidth="1"/>
    <col min="520" max="520" width="6.7109375" style="60" customWidth="1"/>
    <col min="521" max="521" width="9.28515625" style="60" customWidth="1"/>
    <col min="522" max="522" width="9.42578125" style="60" customWidth="1"/>
    <col min="523" max="523" width="10.140625" style="60" customWidth="1"/>
    <col min="524" max="524" width="4.85546875" style="60" customWidth="1"/>
    <col min="525" max="768" width="9.140625" style="60"/>
    <col min="769" max="769" width="5.140625" style="60" customWidth="1"/>
    <col min="770" max="770" width="9.28515625" style="60" customWidth="1"/>
    <col min="771" max="771" width="11.28515625" style="60" customWidth="1"/>
    <col min="772" max="772" width="8.85546875" style="60" customWidth="1"/>
    <col min="773" max="773" width="9.5703125" style="60" customWidth="1"/>
    <col min="774" max="774" width="11" style="60" customWidth="1"/>
    <col min="775" max="775" width="9.42578125" style="60" customWidth="1"/>
    <col min="776" max="776" width="6.7109375" style="60" customWidth="1"/>
    <col min="777" max="777" width="9.28515625" style="60" customWidth="1"/>
    <col min="778" max="778" width="9.42578125" style="60" customWidth="1"/>
    <col min="779" max="779" width="10.140625" style="60" customWidth="1"/>
    <col min="780" max="780" width="4.85546875" style="60" customWidth="1"/>
    <col min="781" max="1024" width="9.140625" style="60"/>
    <col min="1025" max="1025" width="5.140625" style="60" customWidth="1"/>
    <col min="1026" max="1026" width="9.28515625" style="60" customWidth="1"/>
    <col min="1027" max="1027" width="11.28515625" style="60" customWidth="1"/>
    <col min="1028" max="1028" width="8.85546875" style="60" customWidth="1"/>
    <col min="1029" max="1029" width="9.5703125" style="60" customWidth="1"/>
    <col min="1030" max="1030" width="11" style="60" customWidth="1"/>
    <col min="1031" max="1031" width="9.42578125" style="60" customWidth="1"/>
    <col min="1032" max="1032" width="6.7109375" style="60" customWidth="1"/>
    <col min="1033" max="1033" width="9.28515625" style="60" customWidth="1"/>
    <col min="1034" max="1034" width="9.42578125" style="60" customWidth="1"/>
    <col min="1035" max="1035" width="10.140625" style="60" customWidth="1"/>
    <col min="1036" max="1036" width="4.85546875" style="60" customWidth="1"/>
    <col min="1037" max="1280" width="9.140625" style="60"/>
    <col min="1281" max="1281" width="5.140625" style="60" customWidth="1"/>
    <col min="1282" max="1282" width="9.28515625" style="60" customWidth="1"/>
    <col min="1283" max="1283" width="11.28515625" style="60" customWidth="1"/>
    <col min="1284" max="1284" width="8.85546875" style="60" customWidth="1"/>
    <col min="1285" max="1285" width="9.5703125" style="60" customWidth="1"/>
    <col min="1286" max="1286" width="11" style="60" customWidth="1"/>
    <col min="1287" max="1287" width="9.42578125" style="60" customWidth="1"/>
    <col min="1288" max="1288" width="6.7109375" style="60" customWidth="1"/>
    <col min="1289" max="1289" width="9.28515625" style="60" customWidth="1"/>
    <col min="1290" max="1290" width="9.42578125" style="60" customWidth="1"/>
    <col min="1291" max="1291" width="10.140625" style="60" customWidth="1"/>
    <col min="1292" max="1292" width="4.85546875" style="60" customWidth="1"/>
    <col min="1293" max="1536" width="9.140625" style="60"/>
    <col min="1537" max="1537" width="5.140625" style="60" customWidth="1"/>
    <col min="1538" max="1538" width="9.28515625" style="60" customWidth="1"/>
    <col min="1539" max="1539" width="11.28515625" style="60" customWidth="1"/>
    <col min="1540" max="1540" width="8.85546875" style="60" customWidth="1"/>
    <col min="1541" max="1541" width="9.5703125" style="60" customWidth="1"/>
    <col min="1542" max="1542" width="11" style="60" customWidth="1"/>
    <col min="1543" max="1543" width="9.42578125" style="60" customWidth="1"/>
    <col min="1544" max="1544" width="6.7109375" style="60" customWidth="1"/>
    <col min="1545" max="1545" width="9.28515625" style="60" customWidth="1"/>
    <col min="1546" max="1546" width="9.42578125" style="60" customWidth="1"/>
    <col min="1547" max="1547" width="10.140625" style="60" customWidth="1"/>
    <col min="1548" max="1548" width="4.85546875" style="60" customWidth="1"/>
    <col min="1549" max="1792" width="9.140625" style="60"/>
    <col min="1793" max="1793" width="5.140625" style="60" customWidth="1"/>
    <col min="1794" max="1794" width="9.28515625" style="60" customWidth="1"/>
    <col min="1795" max="1795" width="11.28515625" style="60" customWidth="1"/>
    <col min="1796" max="1796" width="8.85546875" style="60" customWidth="1"/>
    <col min="1797" max="1797" width="9.5703125" style="60" customWidth="1"/>
    <col min="1798" max="1798" width="11" style="60" customWidth="1"/>
    <col min="1799" max="1799" width="9.42578125" style="60" customWidth="1"/>
    <col min="1800" max="1800" width="6.7109375" style="60" customWidth="1"/>
    <col min="1801" max="1801" width="9.28515625" style="60" customWidth="1"/>
    <col min="1802" max="1802" width="9.42578125" style="60" customWidth="1"/>
    <col min="1803" max="1803" width="10.140625" style="60" customWidth="1"/>
    <col min="1804" max="1804" width="4.85546875" style="60" customWidth="1"/>
    <col min="1805" max="2048" width="9.140625" style="60"/>
    <col min="2049" max="2049" width="5.140625" style="60" customWidth="1"/>
    <col min="2050" max="2050" width="9.28515625" style="60" customWidth="1"/>
    <col min="2051" max="2051" width="11.28515625" style="60" customWidth="1"/>
    <col min="2052" max="2052" width="8.85546875" style="60" customWidth="1"/>
    <col min="2053" max="2053" width="9.5703125" style="60" customWidth="1"/>
    <col min="2054" max="2054" width="11" style="60" customWidth="1"/>
    <col min="2055" max="2055" width="9.42578125" style="60" customWidth="1"/>
    <col min="2056" max="2056" width="6.7109375" style="60" customWidth="1"/>
    <col min="2057" max="2057" width="9.28515625" style="60" customWidth="1"/>
    <col min="2058" max="2058" width="9.42578125" style="60" customWidth="1"/>
    <col min="2059" max="2059" width="10.140625" style="60" customWidth="1"/>
    <col min="2060" max="2060" width="4.85546875" style="60" customWidth="1"/>
    <col min="2061" max="2304" width="9.140625" style="60"/>
    <col min="2305" max="2305" width="5.140625" style="60" customWidth="1"/>
    <col min="2306" max="2306" width="9.28515625" style="60" customWidth="1"/>
    <col min="2307" max="2307" width="11.28515625" style="60" customWidth="1"/>
    <col min="2308" max="2308" width="8.85546875" style="60" customWidth="1"/>
    <col min="2309" max="2309" width="9.5703125" style="60" customWidth="1"/>
    <col min="2310" max="2310" width="11" style="60" customWidth="1"/>
    <col min="2311" max="2311" width="9.42578125" style="60" customWidth="1"/>
    <col min="2312" max="2312" width="6.7109375" style="60" customWidth="1"/>
    <col min="2313" max="2313" width="9.28515625" style="60" customWidth="1"/>
    <col min="2314" max="2314" width="9.42578125" style="60" customWidth="1"/>
    <col min="2315" max="2315" width="10.140625" style="60" customWidth="1"/>
    <col min="2316" max="2316" width="4.85546875" style="60" customWidth="1"/>
    <col min="2317" max="2560" width="9.140625" style="60"/>
    <col min="2561" max="2561" width="5.140625" style="60" customWidth="1"/>
    <col min="2562" max="2562" width="9.28515625" style="60" customWidth="1"/>
    <col min="2563" max="2563" width="11.28515625" style="60" customWidth="1"/>
    <col min="2564" max="2564" width="8.85546875" style="60" customWidth="1"/>
    <col min="2565" max="2565" width="9.5703125" style="60" customWidth="1"/>
    <col min="2566" max="2566" width="11" style="60" customWidth="1"/>
    <col min="2567" max="2567" width="9.42578125" style="60" customWidth="1"/>
    <col min="2568" max="2568" width="6.7109375" style="60" customWidth="1"/>
    <col min="2569" max="2569" width="9.28515625" style="60" customWidth="1"/>
    <col min="2570" max="2570" width="9.42578125" style="60" customWidth="1"/>
    <col min="2571" max="2571" width="10.140625" style="60" customWidth="1"/>
    <col min="2572" max="2572" width="4.85546875" style="60" customWidth="1"/>
    <col min="2573" max="2816" width="9.140625" style="60"/>
    <col min="2817" max="2817" width="5.140625" style="60" customWidth="1"/>
    <col min="2818" max="2818" width="9.28515625" style="60" customWidth="1"/>
    <col min="2819" max="2819" width="11.28515625" style="60" customWidth="1"/>
    <col min="2820" max="2820" width="8.85546875" style="60" customWidth="1"/>
    <col min="2821" max="2821" width="9.5703125" style="60" customWidth="1"/>
    <col min="2822" max="2822" width="11" style="60" customWidth="1"/>
    <col min="2823" max="2823" width="9.42578125" style="60" customWidth="1"/>
    <col min="2824" max="2824" width="6.7109375" style="60" customWidth="1"/>
    <col min="2825" max="2825" width="9.28515625" style="60" customWidth="1"/>
    <col min="2826" max="2826" width="9.42578125" style="60" customWidth="1"/>
    <col min="2827" max="2827" width="10.140625" style="60" customWidth="1"/>
    <col min="2828" max="2828" width="4.85546875" style="60" customWidth="1"/>
    <col min="2829" max="3072" width="9.140625" style="60"/>
    <col min="3073" max="3073" width="5.140625" style="60" customWidth="1"/>
    <col min="3074" max="3074" width="9.28515625" style="60" customWidth="1"/>
    <col min="3075" max="3075" width="11.28515625" style="60" customWidth="1"/>
    <col min="3076" max="3076" width="8.85546875" style="60" customWidth="1"/>
    <col min="3077" max="3077" width="9.5703125" style="60" customWidth="1"/>
    <col min="3078" max="3078" width="11" style="60" customWidth="1"/>
    <col min="3079" max="3079" width="9.42578125" style="60" customWidth="1"/>
    <col min="3080" max="3080" width="6.7109375" style="60" customWidth="1"/>
    <col min="3081" max="3081" width="9.28515625" style="60" customWidth="1"/>
    <col min="3082" max="3082" width="9.42578125" style="60" customWidth="1"/>
    <col min="3083" max="3083" width="10.140625" style="60" customWidth="1"/>
    <col min="3084" max="3084" width="4.85546875" style="60" customWidth="1"/>
    <col min="3085" max="3328" width="9.140625" style="60"/>
    <col min="3329" max="3329" width="5.140625" style="60" customWidth="1"/>
    <col min="3330" max="3330" width="9.28515625" style="60" customWidth="1"/>
    <col min="3331" max="3331" width="11.28515625" style="60" customWidth="1"/>
    <col min="3332" max="3332" width="8.85546875" style="60" customWidth="1"/>
    <col min="3333" max="3333" width="9.5703125" style="60" customWidth="1"/>
    <col min="3334" max="3334" width="11" style="60" customWidth="1"/>
    <col min="3335" max="3335" width="9.42578125" style="60" customWidth="1"/>
    <col min="3336" max="3336" width="6.7109375" style="60" customWidth="1"/>
    <col min="3337" max="3337" width="9.28515625" style="60" customWidth="1"/>
    <col min="3338" max="3338" width="9.42578125" style="60" customWidth="1"/>
    <col min="3339" max="3339" width="10.140625" style="60" customWidth="1"/>
    <col min="3340" max="3340" width="4.85546875" style="60" customWidth="1"/>
    <col min="3341" max="3584" width="9.140625" style="60"/>
    <col min="3585" max="3585" width="5.140625" style="60" customWidth="1"/>
    <col min="3586" max="3586" width="9.28515625" style="60" customWidth="1"/>
    <col min="3587" max="3587" width="11.28515625" style="60" customWidth="1"/>
    <col min="3588" max="3588" width="8.85546875" style="60" customWidth="1"/>
    <col min="3589" max="3589" width="9.5703125" style="60" customWidth="1"/>
    <col min="3590" max="3590" width="11" style="60" customWidth="1"/>
    <col min="3591" max="3591" width="9.42578125" style="60" customWidth="1"/>
    <col min="3592" max="3592" width="6.7109375" style="60" customWidth="1"/>
    <col min="3593" max="3593" width="9.28515625" style="60" customWidth="1"/>
    <col min="3594" max="3594" width="9.42578125" style="60" customWidth="1"/>
    <col min="3595" max="3595" width="10.140625" style="60" customWidth="1"/>
    <col min="3596" max="3596" width="4.85546875" style="60" customWidth="1"/>
    <col min="3597" max="3840" width="9.140625" style="60"/>
    <col min="3841" max="3841" width="5.140625" style="60" customWidth="1"/>
    <col min="3842" max="3842" width="9.28515625" style="60" customWidth="1"/>
    <col min="3843" max="3843" width="11.28515625" style="60" customWidth="1"/>
    <col min="3844" max="3844" width="8.85546875" style="60" customWidth="1"/>
    <col min="3845" max="3845" width="9.5703125" style="60" customWidth="1"/>
    <col min="3846" max="3846" width="11" style="60" customWidth="1"/>
    <col min="3847" max="3847" width="9.42578125" style="60" customWidth="1"/>
    <col min="3848" max="3848" width="6.7109375" style="60" customWidth="1"/>
    <col min="3849" max="3849" width="9.28515625" style="60" customWidth="1"/>
    <col min="3850" max="3850" width="9.42578125" style="60" customWidth="1"/>
    <col min="3851" max="3851" width="10.140625" style="60" customWidth="1"/>
    <col min="3852" max="3852" width="4.85546875" style="60" customWidth="1"/>
    <col min="3853" max="4096" width="9.140625" style="60"/>
    <col min="4097" max="4097" width="5.140625" style="60" customWidth="1"/>
    <col min="4098" max="4098" width="9.28515625" style="60" customWidth="1"/>
    <col min="4099" max="4099" width="11.28515625" style="60" customWidth="1"/>
    <col min="4100" max="4100" width="8.85546875" style="60" customWidth="1"/>
    <col min="4101" max="4101" width="9.5703125" style="60" customWidth="1"/>
    <col min="4102" max="4102" width="11" style="60" customWidth="1"/>
    <col min="4103" max="4103" width="9.42578125" style="60" customWidth="1"/>
    <col min="4104" max="4104" width="6.7109375" style="60" customWidth="1"/>
    <col min="4105" max="4105" width="9.28515625" style="60" customWidth="1"/>
    <col min="4106" max="4106" width="9.42578125" style="60" customWidth="1"/>
    <col min="4107" max="4107" width="10.140625" style="60" customWidth="1"/>
    <col min="4108" max="4108" width="4.85546875" style="60" customWidth="1"/>
    <col min="4109" max="4352" width="9.140625" style="60"/>
    <col min="4353" max="4353" width="5.140625" style="60" customWidth="1"/>
    <col min="4354" max="4354" width="9.28515625" style="60" customWidth="1"/>
    <col min="4355" max="4355" width="11.28515625" style="60" customWidth="1"/>
    <col min="4356" max="4356" width="8.85546875" style="60" customWidth="1"/>
    <col min="4357" max="4357" width="9.5703125" style="60" customWidth="1"/>
    <col min="4358" max="4358" width="11" style="60" customWidth="1"/>
    <col min="4359" max="4359" width="9.42578125" style="60" customWidth="1"/>
    <col min="4360" max="4360" width="6.7109375" style="60" customWidth="1"/>
    <col min="4361" max="4361" width="9.28515625" style="60" customWidth="1"/>
    <col min="4362" max="4362" width="9.42578125" style="60" customWidth="1"/>
    <col min="4363" max="4363" width="10.140625" style="60" customWidth="1"/>
    <col min="4364" max="4364" width="4.85546875" style="60" customWidth="1"/>
    <col min="4365" max="4608" width="9.140625" style="60"/>
    <col min="4609" max="4609" width="5.140625" style="60" customWidth="1"/>
    <col min="4610" max="4610" width="9.28515625" style="60" customWidth="1"/>
    <col min="4611" max="4611" width="11.28515625" style="60" customWidth="1"/>
    <col min="4612" max="4612" width="8.85546875" style="60" customWidth="1"/>
    <col min="4613" max="4613" width="9.5703125" style="60" customWidth="1"/>
    <col min="4614" max="4614" width="11" style="60" customWidth="1"/>
    <col min="4615" max="4615" width="9.42578125" style="60" customWidth="1"/>
    <col min="4616" max="4616" width="6.7109375" style="60" customWidth="1"/>
    <col min="4617" max="4617" width="9.28515625" style="60" customWidth="1"/>
    <col min="4618" max="4618" width="9.42578125" style="60" customWidth="1"/>
    <col min="4619" max="4619" width="10.140625" style="60" customWidth="1"/>
    <col min="4620" max="4620" width="4.85546875" style="60" customWidth="1"/>
    <col min="4621" max="4864" width="9.140625" style="60"/>
    <col min="4865" max="4865" width="5.140625" style="60" customWidth="1"/>
    <col min="4866" max="4866" width="9.28515625" style="60" customWidth="1"/>
    <col min="4867" max="4867" width="11.28515625" style="60" customWidth="1"/>
    <col min="4868" max="4868" width="8.85546875" style="60" customWidth="1"/>
    <col min="4869" max="4869" width="9.5703125" style="60" customWidth="1"/>
    <col min="4870" max="4870" width="11" style="60" customWidth="1"/>
    <col min="4871" max="4871" width="9.42578125" style="60" customWidth="1"/>
    <col min="4872" max="4872" width="6.7109375" style="60" customWidth="1"/>
    <col min="4873" max="4873" width="9.28515625" style="60" customWidth="1"/>
    <col min="4874" max="4874" width="9.42578125" style="60" customWidth="1"/>
    <col min="4875" max="4875" width="10.140625" style="60" customWidth="1"/>
    <col min="4876" max="4876" width="4.85546875" style="60" customWidth="1"/>
    <col min="4877" max="5120" width="9.140625" style="60"/>
    <col min="5121" max="5121" width="5.140625" style="60" customWidth="1"/>
    <col min="5122" max="5122" width="9.28515625" style="60" customWidth="1"/>
    <col min="5123" max="5123" width="11.28515625" style="60" customWidth="1"/>
    <col min="5124" max="5124" width="8.85546875" style="60" customWidth="1"/>
    <col min="5125" max="5125" width="9.5703125" style="60" customWidth="1"/>
    <col min="5126" max="5126" width="11" style="60" customWidth="1"/>
    <col min="5127" max="5127" width="9.42578125" style="60" customWidth="1"/>
    <col min="5128" max="5128" width="6.7109375" style="60" customWidth="1"/>
    <col min="5129" max="5129" width="9.28515625" style="60" customWidth="1"/>
    <col min="5130" max="5130" width="9.42578125" style="60" customWidth="1"/>
    <col min="5131" max="5131" width="10.140625" style="60" customWidth="1"/>
    <col min="5132" max="5132" width="4.85546875" style="60" customWidth="1"/>
    <col min="5133" max="5376" width="9.140625" style="60"/>
    <col min="5377" max="5377" width="5.140625" style="60" customWidth="1"/>
    <col min="5378" max="5378" width="9.28515625" style="60" customWidth="1"/>
    <col min="5379" max="5379" width="11.28515625" style="60" customWidth="1"/>
    <col min="5380" max="5380" width="8.85546875" style="60" customWidth="1"/>
    <col min="5381" max="5381" width="9.5703125" style="60" customWidth="1"/>
    <col min="5382" max="5382" width="11" style="60" customWidth="1"/>
    <col min="5383" max="5383" width="9.42578125" style="60" customWidth="1"/>
    <col min="5384" max="5384" width="6.7109375" style="60" customWidth="1"/>
    <col min="5385" max="5385" width="9.28515625" style="60" customWidth="1"/>
    <col min="5386" max="5386" width="9.42578125" style="60" customWidth="1"/>
    <col min="5387" max="5387" width="10.140625" style="60" customWidth="1"/>
    <col min="5388" max="5388" width="4.85546875" style="60" customWidth="1"/>
    <col min="5389" max="5632" width="9.140625" style="60"/>
    <col min="5633" max="5633" width="5.140625" style="60" customWidth="1"/>
    <col min="5634" max="5634" width="9.28515625" style="60" customWidth="1"/>
    <col min="5635" max="5635" width="11.28515625" style="60" customWidth="1"/>
    <col min="5636" max="5636" width="8.85546875" style="60" customWidth="1"/>
    <col min="5637" max="5637" width="9.5703125" style="60" customWidth="1"/>
    <col min="5638" max="5638" width="11" style="60" customWidth="1"/>
    <col min="5639" max="5639" width="9.42578125" style="60" customWidth="1"/>
    <col min="5640" max="5640" width="6.7109375" style="60" customWidth="1"/>
    <col min="5641" max="5641" width="9.28515625" style="60" customWidth="1"/>
    <col min="5642" max="5642" width="9.42578125" style="60" customWidth="1"/>
    <col min="5643" max="5643" width="10.140625" style="60" customWidth="1"/>
    <col min="5644" max="5644" width="4.85546875" style="60" customWidth="1"/>
    <col min="5645" max="5888" width="9.140625" style="60"/>
    <col min="5889" max="5889" width="5.140625" style="60" customWidth="1"/>
    <col min="5890" max="5890" width="9.28515625" style="60" customWidth="1"/>
    <col min="5891" max="5891" width="11.28515625" style="60" customWidth="1"/>
    <col min="5892" max="5892" width="8.85546875" style="60" customWidth="1"/>
    <col min="5893" max="5893" width="9.5703125" style="60" customWidth="1"/>
    <col min="5894" max="5894" width="11" style="60" customWidth="1"/>
    <col min="5895" max="5895" width="9.42578125" style="60" customWidth="1"/>
    <col min="5896" max="5896" width="6.7109375" style="60" customWidth="1"/>
    <col min="5897" max="5897" width="9.28515625" style="60" customWidth="1"/>
    <col min="5898" max="5898" width="9.42578125" style="60" customWidth="1"/>
    <col min="5899" max="5899" width="10.140625" style="60" customWidth="1"/>
    <col min="5900" max="5900" width="4.85546875" style="60" customWidth="1"/>
    <col min="5901" max="6144" width="9.140625" style="60"/>
    <col min="6145" max="6145" width="5.140625" style="60" customWidth="1"/>
    <col min="6146" max="6146" width="9.28515625" style="60" customWidth="1"/>
    <col min="6147" max="6147" width="11.28515625" style="60" customWidth="1"/>
    <col min="6148" max="6148" width="8.85546875" style="60" customWidth="1"/>
    <col min="6149" max="6149" width="9.5703125" style="60" customWidth="1"/>
    <col min="6150" max="6150" width="11" style="60" customWidth="1"/>
    <col min="6151" max="6151" width="9.42578125" style="60" customWidth="1"/>
    <col min="6152" max="6152" width="6.7109375" style="60" customWidth="1"/>
    <col min="6153" max="6153" width="9.28515625" style="60" customWidth="1"/>
    <col min="6154" max="6154" width="9.42578125" style="60" customWidth="1"/>
    <col min="6155" max="6155" width="10.140625" style="60" customWidth="1"/>
    <col min="6156" max="6156" width="4.85546875" style="60" customWidth="1"/>
    <col min="6157" max="6400" width="9.140625" style="60"/>
    <col min="6401" max="6401" width="5.140625" style="60" customWidth="1"/>
    <col min="6402" max="6402" width="9.28515625" style="60" customWidth="1"/>
    <col min="6403" max="6403" width="11.28515625" style="60" customWidth="1"/>
    <col min="6404" max="6404" width="8.85546875" style="60" customWidth="1"/>
    <col min="6405" max="6405" width="9.5703125" style="60" customWidth="1"/>
    <col min="6406" max="6406" width="11" style="60" customWidth="1"/>
    <col min="6407" max="6407" width="9.42578125" style="60" customWidth="1"/>
    <col min="6408" max="6408" width="6.7109375" style="60" customWidth="1"/>
    <col min="6409" max="6409" width="9.28515625" style="60" customWidth="1"/>
    <col min="6410" max="6410" width="9.42578125" style="60" customWidth="1"/>
    <col min="6411" max="6411" width="10.140625" style="60" customWidth="1"/>
    <col min="6412" max="6412" width="4.85546875" style="60" customWidth="1"/>
    <col min="6413" max="6656" width="9.140625" style="60"/>
    <col min="6657" max="6657" width="5.140625" style="60" customWidth="1"/>
    <col min="6658" max="6658" width="9.28515625" style="60" customWidth="1"/>
    <col min="6659" max="6659" width="11.28515625" style="60" customWidth="1"/>
    <col min="6660" max="6660" width="8.85546875" style="60" customWidth="1"/>
    <col min="6661" max="6661" width="9.5703125" style="60" customWidth="1"/>
    <col min="6662" max="6662" width="11" style="60" customWidth="1"/>
    <col min="6663" max="6663" width="9.42578125" style="60" customWidth="1"/>
    <col min="6664" max="6664" width="6.7109375" style="60" customWidth="1"/>
    <col min="6665" max="6665" width="9.28515625" style="60" customWidth="1"/>
    <col min="6666" max="6666" width="9.42578125" style="60" customWidth="1"/>
    <col min="6667" max="6667" width="10.140625" style="60" customWidth="1"/>
    <col min="6668" max="6668" width="4.85546875" style="60" customWidth="1"/>
    <col min="6669" max="6912" width="9.140625" style="60"/>
    <col min="6913" max="6913" width="5.140625" style="60" customWidth="1"/>
    <col min="6914" max="6914" width="9.28515625" style="60" customWidth="1"/>
    <col min="6915" max="6915" width="11.28515625" style="60" customWidth="1"/>
    <col min="6916" max="6916" width="8.85546875" style="60" customWidth="1"/>
    <col min="6917" max="6917" width="9.5703125" style="60" customWidth="1"/>
    <col min="6918" max="6918" width="11" style="60" customWidth="1"/>
    <col min="6919" max="6919" width="9.42578125" style="60" customWidth="1"/>
    <col min="6920" max="6920" width="6.7109375" style="60" customWidth="1"/>
    <col min="6921" max="6921" width="9.28515625" style="60" customWidth="1"/>
    <col min="6922" max="6922" width="9.42578125" style="60" customWidth="1"/>
    <col min="6923" max="6923" width="10.140625" style="60" customWidth="1"/>
    <col min="6924" max="6924" width="4.85546875" style="60" customWidth="1"/>
    <col min="6925" max="7168" width="9.140625" style="60"/>
    <col min="7169" max="7169" width="5.140625" style="60" customWidth="1"/>
    <col min="7170" max="7170" width="9.28515625" style="60" customWidth="1"/>
    <col min="7171" max="7171" width="11.28515625" style="60" customWidth="1"/>
    <col min="7172" max="7172" width="8.85546875" style="60" customWidth="1"/>
    <col min="7173" max="7173" width="9.5703125" style="60" customWidth="1"/>
    <col min="7174" max="7174" width="11" style="60" customWidth="1"/>
    <col min="7175" max="7175" width="9.42578125" style="60" customWidth="1"/>
    <col min="7176" max="7176" width="6.7109375" style="60" customWidth="1"/>
    <col min="7177" max="7177" width="9.28515625" style="60" customWidth="1"/>
    <col min="7178" max="7178" width="9.42578125" style="60" customWidth="1"/>
    <col min="7179" max="7179" width="10.140625" style="60" customWidth="1"/>
    <col min="7180" max="7180" width="4.85546875" style="60" customWidth="1"/>
    <col min="7181" max="7424" width="9.140625" style="60"/>
    <col min="7425" max="7425" width="5.140625" style="60" customWidth="1"/>
    <col min="7426" max="7426" width="9.28515625" style="60" customWidth="1"/>
    <col min="7427" max="7427" width="11.28515625" style="60" customWidth="1"/>
    <col min="7428" max="7428" width="8.85546875" style="60" customWidth="1"/>
    <col min="7429" max="7429" width="9.5703125" style="60" customWidth="1"/>
    <col min="7430" max="7430" width="11" style="60" customWidth="1"/>
    <col min="7431" max="7431" width="9.42578125" style="60" customWidth="1"/>
    <col min="7432" max="7432" width="6.7109375" style="60" customWidth="1"/>
    <col min="7433" max="7433" width="9.28515625" style="60" customWidth="1"/>
    <col min="7434" max="7434" width="9.42578125" style="60" customWidth="1"/>
    <col min="7435" max="7435" width="10.140625" style="60" customWidth="1"/>
    <col min="7436" max="7436" width="4.85546875" style="60" customWidth="1"/>
    <col min="7437" max="7680" width="9.140625" style="60"/>
    <col min="7681" max="7681" width="5.140625" style="60" customWidth="1"/>
    <col min="7682" max="7682" width="9.28515625" style="60" customWidth="1"/>
    <col min="7683" max="7683" width="11.28515625" style="60" customWidth="1"/>
    <col min="7684" max="7684" width="8.85546875" style="60" customWidth="1"/>
    <col min="7685" max="7685" width="9.5703125" style="60" customWidth="1"/>
    <col min="7686" max="7686" width="11" style="60" customWidth="1"/>
    <col min="7687" max="7687" width="9.42578125" style="60" customWidth="1"/>
    <col min="7688" max="7688" width="6.7109375" style="60" customWidth="1"/>
    <col min="7689" max="7689" width="9.28515625" style="60" customWidth="1"/>
    <col min="7690" max="7690" width="9.42578125" style="60" customWidth="1"/>
    <col min="7691" max="7691" width="10.140625" style="60" customWidth="1"/>
    <col min="7692" max="7692" width="4.85546875" style="60" customWidth="1"/>
    <col min="7693" max="7936" width="9.140625" style="60"/>
    <col min="7937" max="7937" width="5.140625" style="60" customWidth="1"/>
    <col min="7938" max="7938" width="9.28515625" style="60" customWidth="1"/>
    <col min="7939" max="7939" width="11.28515625" style="60" customWidth="1"/>
    <col min="7940" max="7940" width="8.85546875" style="60" customWidth="1"/>
    <col min="7941" max="7941" width="9.5703125" style="60" customWidth="1"/>
    <col min="7942" max="7942" width="11" style="60" customWidth="1"/>
    <col min="7943" max="7943" width="9.42578125" style="60" customWidth="1"/>
    <col min="7944" max="7944" width="6.7109375" style="60" customWidth="1"/>
    <col min="7945" max="7945" width="9.28515625" style="60" customWidth="1"/>
    <col min="7946" max="7946" width="9.42578125" style="60" customWidth="1"/>
    <col min="7947" max="7947" width="10.140625" style="60" customWidth="1"/>
    <col min="7948" max="7948" width="4.85546875" style="60" customWidth="1"/>
    <col min="7949" max="8192" width="9.140625" style="60"/>
    <col min="8193" max="8193" width="5.140625" style="60" customWidth="1"/>
    <col min="8194" max="8194" width="9.28515625" style="60" customWidth="1"/>
    <col min="8195" max="8195" width="11.28515625" style="60" customWidth="1"/>
    <col min="8196" max="8196" width="8.85546875" style="60" customWidth="1"/>
    <col min="8197" max="8197" width="9.5703125" style="60" customWidth="1"/>
    <col min="8198" max="8198" width="11" style="60" customWidth="1"/>
    <col min="8199" max="8199" width="9.42578125" style="60" customWidth="1"/>
    <col min="8200" max="8200" width="6.7109375" style="60" customWidth="1"/>
    <col min="8201" max="8201" width="9.28515625" style="60" customWidth="1"/>
    <col min="8202" max="8202" width="9.42578125" style="60" customWidth="1"/>
    <col min="8203" max="8203" width="10.140625" style="60" customWidth="1"/>
    <col min="8204" max="8204" width="4.85546875" style="60" customWidth="1"/>
    <col min="8205" max="8448" width="9.140625" style="60"/>
    <col min="8449" max="8449" width="5.140625" style="60" customWidth="1"/>
    <col min="8450" max="8450" width="9.28515625" style="60" customWidth="1"/>
    <col min="8451" max="8451" width="11.28515625" style="60" customWidth="1"/>
    <col min="8452" max="8452" width="8.85546875" style="60" customWidth="1"/>
    <col min="8453" max="8453" width="9.5703125" style="60" customWidth="1"/>
    <col min="8454" max="8454" width="11" style="60" customWidth="1"/>
    <col min="8455" max="8455" width="9.42578125" style="60" customWidth="1"/>
    <col min="8456" max="8456" width="6.7109375" style="60" customWidth="1"/>
    <col min="8457" max="8457" width="9.28515625" style="60" customWidth="1"/>
    <col min="8458" max="8458" width="9.42578125" style="60" customWidth="1"/>
    <col min="8459" max="8459" width="10.140625" style="60" customWidth="1"/>
    <col min="8460" max="8460" width="4.85546875" style="60" customWidth="1"/>
    <col min="8461" max="8704" width="9.140625" style="60"/>
    <col min="8705" max="8705" width="5.140625" style="60" customWidth="1"/>
    <col min="8706" max="8706" width="9.28515625" style="60" customWidth="1"/>
    <col min="8707" max="8707" width="11.28515625" style="60" customWidth="1"/>
    <col min="8708" max="8708" width="8.85546875" style="60" customWidth="1"/>
    <col min="8709" max="8709" width="9.5703125" style="60" customWidth="1"/>
    <col min="8710" max="8710" width="11" style="60" customWidth="1"/>
    <col min="8711" max="8711" width="9.42578125" style="60" customWidth="1"/>
    <col min="8712" max="8712" width="6.7109375" style="60" customWidth="1"/>
    <col min="8713" max="8713" width="9.28515625" style="60" customWidth="1"/>
    <col min="8714" max="8714" width="9.42578125" style="60" customWidth="1"/>
    <col min="8715" max="8715" width="10.140625" style="60" customWidth="1"/>
    <col min="8716" max="8716" width="4.85546875" style="60" customWidth="1"/>
    <col min="8717" max="8960" width="9.140625" style="60"/>
    <col min="8961" max="8961" width="5.140625" style="60" customWidth="1"/>
    <col min="8962" max="8962" width="9.28515625" style="60" customWidth="1"/>
    <col min="8963" max="8963" width="11.28515625" style="60" customWidth="1"/>
    <col min="8964" max="8964" width="8.85546875" style="60" customWidth="1"/>
    <col min="8965" max="8965" width="9.5703125" style="60" customWidth="1"/>
    <col min="8966" max="8966" width="11" style="60" customWidth="1"/>
    <col min="8967" max="8967" width="9.42578125" style="60" customWidth="1"/>
    <col min="8968" max="8968" width="6.7109375" style="60" customWidth="1"/>
    <col min="8969" max="8969" width="9.28515625" style="60" customWidth="1"/>
    <col min="8970" max="8970" width="9.42578125" style="60" customWidth="1"/>
    <col min="8971" max="8971" width="10.140625" style="60" customWidth="1"/>
    <col min="8972" max="8972" width="4.85546875" style="60" customWidth="1"/>
    <col min="8973" max="9216" width="9.140625" style="60"/>
    <col min="9217" max="9217" width="5.140625" style="60" customWidth="1"/>
    <col min="9218" max="9218" width="9.28515625" style="60" customWidth="1"/>
    <col min="9219" max="9219" width="11.28515625" style="60" customWidth="1"/>
    <col min="9220" max="9220" width="8.85546875" style="60" customWidth="1"/>
    <col min="9221" max="9221" width="9.5703125" style="60" customWidth="1"/>
    <col min="9222" max="9222" width="11" style="60" customWidth="1"/>
    <col min="9223" max="9223" width="9.42578125" style="60" customWidth="1"/>
    <col min="9224" max="9224" width="6.7109375" style="60" customWidth="1"/>
    <col min="9225" max="9225" width="9.28515625" style="60" customWidth="1"/>
    <col min="9226" max="9226" width="9.42578125" style="60" customWidth="1"/>
    <col min="9227" max="9227" width="10.140625" style="60" customWidth="1"/>
    <col min="9228" max="9228" width="4.85546875" style="60" customWidth="1"/>
    <col min="9229" max="9472" width="9.140625" style="60"/>
    <col min="9473" max="9473" width="5.140625" style="60" customWidth="1"/>
    <col min="9474" max="9474" width="9.28515625" style="60" customWidth="1"/>
    <col min="9475" max="9475" width="11.28515625" style="60" customWidth="1"/>
    <col min="9476" max="9476" width="8.85546875" style="60" customWidth="1"/>
    <col min="9477" max="9477" width="9.5703125" style="60" customWidth="1"/>
    <col min="9478" max="9478" width="11" style="60" customWidth="1"/>
    <col min="9479" max="9479" width="9.42578125" style="60" customWidth="1"/>
    <col min="9480" max="9480" width="6.7109375" style="60" customWidth="1"/>
    <col min="9481" max="9481" width="9.28515625" style="60" customWidth="1"/>
    <col min="9482" max="9482" width="9.42578125" style="60" customWidth="1"/>
    <col min="9483" max="9483" width="10.140625" style="60" customWidth="1"/>
    <col min="9484" max="9484" width="4.85546875" style="60" customWidth="1"/>
    <col min="9485" max="9728" width="9.140625" style="60"/>
    <col min="9729" max="9729" width="5.140625" style="60" customWidth="1"/>
    <col min="9730" max="9730" width="9.28515625" style="60" customWidth="1"/>
    <col min="9731" max="9731" width="11.28515625" style="60" customWidth="1"/>
    <col min="9732" max="9732" width="8.85546875" style="60" customWidth="1"/>
    <col min="9733" max="9733" width="9.5703125" style="60" customWidth="1"/>
    <col min="9734" max="9734" width="11" style="60" customWidth="1"/>
    <col min="9735" max="9735" width="9.42578125" style="60" customWidth="1"/>
    <col min="9736" max="9736" width="6.7109375" style="60" customWidth="1"/>
    <col min="9737" max="9737" width="9.28515625" style="60" customWidth="1"/>
    <col min="9738" max="9738" width="9.42578125" style="60" customWidth="1"/>
    <col min="9739" max="9739" width="10.140625" style="60" customWidth="1"/>
    <col min="9740" max="9740" width="4.85546875" style="60" customWidth="1"/>
    <col min="9741" max="9984" width="9.140625" style="60"/>
    <col min="9985" max="9985" width="5.140625" style="60" customWidth="1"/>
    <col min="9986" max="9986" width="9.28515625" style="60" customWidth="1"/>
    <col min="9987" max="9987" width="11.28515625" style="60" customWidth="1"/>
    <col min="9988" max="9988" width="8.85546875" style="60" customWidth="1"/>
    <col min="9989" max="9989" width="9.5703125" style="60" customWidth="1"/>
    <col min="9990" max="9990" width="11" style="60" customWidth="1"/>
    <col min="9991" max="9991" width="9.42578125" style="60" customWidth="1"/>
    <col min="9992" max="9992" width="6.7109375" style="60" customWidth="1"/>
    <col min="9993" max="9993" width="9.28515625" style="60" customWidth="1"/>
    <col min="9994" max="9994" width="9.42578125" style="60" customWidth="1"/>
    <col min="9995" max="9995" width="10.140625" style="60" customWidth="1"/>
    <col min="9996" max="9996" width="4.85546875" style="60" customWidth="1"/>
    <col min="9997" max="10240" width="9.140625" style="60"/>
    <col min="10241" max="10241" width="5.140625" style="60" customWidth="1"/>
    <col min="10242" max="10242" width="9.28515625" style="60" customWidth="1"/>
    <col min="10243" max="10243" width="11.28515625" style="60" customWidth="1"/>
    <col min="10244" max="10244" width="8.85546875" style="60" customWidth="1"/>
    <col min="10245" max="10245" width="9.5703125" style="60" customWidth="1"/>
    <col min="10246" max="10246" width="11" style="60" customWidth="1"/>
    <col min="10247" max="10247" width="9.42578125" style="60" customWidth="1"/>
    <col min="10248" max="10248" width="6.7109375" style="60" customWidth="1"/>
    <col min="10249" max="10249" width="9.28515625" style="60" customWidth="1"/>
    <col min="10250" max="10250" width="9.42578125" style="60" customWidth="1"/>
    <col min="10251" max="10251" width="10.140625" style="60" customWidth="1"/>
    <col min="10252" max="10252" width="4.85546875" style="60" customWidth="1"/>
    <col min="10253" max="10496" width="9.140625" style="60"/>
    <col min="10497" max="10497" width="5.140625" style="60" customWidth="1"/>
    <col min="10498" max="10498" width="9.28515625" style="60" customWidth="1"/>
    <col min="10499" max="10499" width="11.28515625" style="60" customWidth="1"/>
    <col min="10500" max="10500" width="8.85546875" style="60" customWidth="1"/>
    <col min="10501" max="10501" width="9.5703125" style="60" customWidth="1"/>
    <col min="10502" max="10502" width="11" style="60" customWidth="1"/>
    <col min="10503" max="10503" width="9.42578125" style="60" customWidth="1"/>
    <col min="10504" max="10504" width="6.7109375" style="60" customWidth="1"/>
    <col min="10505" max="10505" width="9.28515625" style="60" customWidth="1"/>
    <col min="10506" max="10506" width="9.42578125" style="60" customWidth="1"/>
    <col min="10507" max="10507" width="10.140625" style="60" customWidth="1"/>
    <col min="10508" max="10508" width="4.85546875" style="60" customWidth="1"/>
    <col min="10509" max="10752" width="9.140625" style="60"/>
    <col min="10753" max="10753" width="5.140625" style="60" customWidth="1"/>
    <col min="10754" max="10754" width="9.28515625" style="60" customWidth="1"/>
    <col min="10755" max="10755" width="11.28515625" style="60" customWidth="1"/>
    <col min="10756" max="10756" width="8.85546875" style="60" customWidth="1"/>
    <col min="10757" max="10757" width="9.5703125" style="60" customWidth="1"/>
    <col min="10758" max="10758" width="11" style="60" customWidth="1"/>
    <col min="10759" max="10759" width="9.42578125" style="60" customWidth="1"/>
    <col min="10760" max="10760" width="6.7109375" style="60" customWidth="1"/>
    <col min="10761" max="10761" width="9.28515625" style="60" customWidth="1"/>
    <col min="10762" max="10762" width="9.42578125" style="60" customWidth="1"/>
    <col min="10763" max="10763" width="10.140625" style="60" customWidth="1"/>
    <col min="10764" max="10764" width="4.85546875" style="60" customWidth="1"/>
    <col min="10765" max="11008" width="9.140625" style="60"/>
    <col min="11009" max="11009" width="5.140625" style="60" customWidth="1"/>
    <col min="11010" max="11010" width="9.28515625" style="60" customWidth="1"/>
    <col min="11011" max="11011" width="11.28515625" style="60" customWidth="1"/>
    <col min="11012" max="11012" width="8.85546875" style="60" customWidth="1"/>
    <col min="11013" max="11013" width="9.5703125" style="60" customWidth="1"/>
    <col min="11014" max="11014" width="11" style="60" customWidth="1"/>
    <col min="11015" max="11015" width="9.42578125" style="60" customWidth="1"/>
    <col min="11016" max="11016" width="6.7109375" style="60" customWidth="1"/>
    <col min="11017" max="11017" width="9.28515625" style="60" customWidth="1"/>
    <col min="11018" max="11018" width="9.42578125" style="60" customWidth="1"/>
    <col min="11019" max="11019" width="10.140625" style="60" customWidth="1"/>
    <col min="11020" max="11020" width="4.85546875" style="60" customWidth="1"/>
    <col min="11021" max="11264" width="9.140625" style="60"/>
    <col min="11265" max="11265" width="5.140625" style="60" customWidth="1"/>
    <col min="11266" max="11266" width="9.28515625" style="60" customWidth="1"/>
    <col min="11267" max="11267" width="11.28515625" style="60" customWidth="1"/>
    <col min="11268" max="11268" width="8.85546875" style="60" customWidth="1"/>
    <col min="11269" max="11269" width="9.5703125" style="60" customWidth="1"/>
    <col min="11270" max="11270" width="11" style="60" customWidth="1"/>
    <col min="11271" max="11271" width="9.42578125" style="60" customWidth="1"/>
    <col min="11272" max="11272" width="6.7109375" style="60" customWidth="1"/>
    <col min="11273" max="11273" width="9.28515625" style="60" customWidth="1"/>
    <col min="11274" max="11274" width="9.42578125" style="60" customWidth="1"/>
    <col min="11275" max="11275" width="10.140625" style="60" customWidth="1"/>
    <col min="11276" max="11276" width="4.85546875" style="60" customWidth="1"/>
    <col min="11277" max="11520" width="9.140625" style="60"/>
    <col min="11521" max="11521" width="5.140625" style="60" customWidth="1"/>
    <col min="11522" max="11522" width="9.28515625" style="60" customWidth="1"/>
    <col min="11523" max="11523" width="11.28515625" style="60" customWidth="1"/>
    <col min="11524" max="11524" width="8.85546875" style="60" customWidth="1"/>
    <col min="11525" max="11525" width="9.5703125" style="60" customWidth="1"/>
    <col min="11526" max="11526" width="11" style="60" customWidth="1"/>
    <col min="11527" max="11527" width="9.42578125" style="60" customWidth="1"/>
    <col min="11528" max="11528" width="6.7109375" style="60" customWidth="1"/>
    <col min="11529" max="11529" width="9.28515625" style="60" customWidth="1"/>
    <col min="11530" max="11530" width="9.42578125" style="60" customWidth="1"/>
    <col min="11531" max="11531" width="10.140625" style="60" customWidth="1"/>
    <col min="11532" max="11532" width="4.85546875" style="60" customWidth="1"/>
    <col min="11533" max="11776" width="9.140625" style="60"/>
    <col min="11777" max="11777" width="5.140625" style="60" customWidth="1"/>
    <col min="11778" max="11778" width="9.28515625" style="60" customWidth="1"/>
    <col min="11779" max="11779" width="11.28515625" style="60" customWidth="1"/>
    <col min="11780" max="11780" width="8.85546875" style="60" customWidth="1"/>
    <col min="11781" max="11781" width="9.5703125" style="60" customWidth="1"/>
    <col min="11782" max="11782" width="11" style="60" customWidth="1"/>
    <col min="11783" max="11783" width="9.42578125" style="60" customWidth="1"/>
    <col min="11784" max="11784" width="6.7109375" style="60" customWidth="1"/>
    <col min="11785" max="11785" width="9.28515625" style="60" customWidth="1"/>
    <col min="11786" max="11786" width="9.42578125" style="60" customWidth="1"/>
    <col min="11787" max="11787" width="10.140625" style="60" customWidth="1"/>
    <col min="11788" max="11788" width="4.85546875" style="60" customWidth="1"/>
    <col min="11789" max="12032" width="9.140625" style="60"/>
    <col min="12033" max="12033" width="5.140625" style="60" customWidth="1"/>
    <col min="12034" max="12034" width="9.28515625" style="60" customWidth="1"/>
    <col min="12035" max="12035" width="11.28515625" style="60" customWidth="1"/>
    <col min="12036" max="12036" width="8.85546875" style="60" customWidth="1"/>
    <col min="12037" max="12037" width="9.5703125" style="60" customWidth="1"/>
    <col min="12038" max="12038" width="11" style="60" customWidth="1"/>
    <col min="12039" max="12039" width="9.42578125" style="60" customWidth="1"/>
    <col min="12040" max="12040" width="6.7109375" style="60" customWidth="1"/>
    <col min="12041" max="12041" width="9.28515625" style="60" customWidth="1"/>
    <col min="12042" max="12042" width="9.42578125" style="60" customWidth="1"/>
    <col min="12043" max="12043" width="10.140625" style="60" customWidth="1"/>
    <col min="12044" max="12044" width="4.85546875" style="60" customWidth="1"/>
    <col min="12045" max="12288" width="9.140625" style="60"/>
    <col min="12289" max="12289" width="5.140625" style="60" customWidth="1"/>
    <col min="12290" max="12290" width="9.28515625" style="60" customWidth="1"/>
    <col min="12291" max="12291" width="11.28515625" style="60" customWidth="1"/>
    <col min="12292" max="12292" width="8.85546875" style="60" customWidth="1"/>
    <col min="12293" max="12293" width="9.5703125" style="60" customWidth="1"/>
    <col min="12294" max="12294" width="11" style="60" customWidth="1"/>
    <col min="12295" max="12295" width="9.42578125" style="60" customWidth="1"/>
    <col min="12296" max="12296" width="6.7109375" style="60" customWidth="1"/>
    <col min="12297" max="12297" width="9.28515625" style="60" customWidth="1"/>
    <col min="12298" max="12298" width="9.42578125" style="60" customWidth="1"/>
    <col min="12299" max="12299" width="10.140625" style="60" customWidth="1"/>
    <col min="12300" max="12300" width="4.85546875" style="60" customWidth="1"/>
    <col min="12301" max="12544" width="9.140625" style="60"/>
    <col min="12545" max="12545" width="5.140625" style="60" customWidth="1"/>
    <col min="12546" max="12546" width="9.28515625" style="60" customWidth="1"/>
    <col min="12547" max="12547" width="11.28515625" style="60" customWidth="1"/>
    <col min="12548" max="12548" width="8.85546875" style="60" customWidth="1"/>
    <col min="12549" max="12549" width="9.5703125" style="60" customWidth="1"/>
    <col min="12550" max="12550" width="11" style="60" customWidth="1"/>
    <col min="12551" max="12551" width="9.42578125" style="60" customWidth="1"/>
    <col min="12552" max="12552" width="6.7109375" style="60" customWidth="1"/>
    <col min="12553" max="12553" width="9.28515625" style="60" customWidth="1"/>
    <col min="12554" max="12554" width="9.42578125" style="60" customWidth="1"/>
    <col min="12555" max="12555" width="10.140625" style="60" customWidth="1"/>
    <col min="12556" max="12556" width="4.85546875" style="60" customWidth="1"/>
    <col min="12557" max="12800" width="9.140625" style="60"/>
    <col min="12801" max="12801" width="5.140625" style="60" customWidth="1"/>
    <col min="12802" max="12802" width="9.28515625" style="60" customWidth="1"/>
    <col min="12803" max="12803" width="11.28515625" style="60" customWidth="1"/>
    <col min="12804" max="12804" width="8.85546875" style="60" customWidth="1"/>
    <col min="12805" max="12805" width="9.5703125" style="60" customWidth="1"/>
    <col min="12806" max="12806" width="11" style="60" customWidth="1"/>
    <col min="12807" max="12807" width="9.42578125" style="60" customWidth="1"/>
    <col min="12808" max="12808" width="6.7109375" style="60" customWidth="1"/>
    <col min="12809" max="12809" width="9.28515625" style="60" customWidth="1"/>
    <col min="12810" max="12810" width="9.42578125" style="60" customWidth="1"/>
    <col min="12811" max="12811" width="10.140625" style="60" customWidth="1"/>
    <col min="12812" max="12812" width="4.85546875" style="60" customWidth="1"/>
    <col min="12813" max="13056" width="9.140625" style="60"/>
    <col min="13057" max="13057" width="5.140625" style="60" customWidth="1"/>
    <col min="13058" max="13058" width="9.28515625" style="60" customWidth="1"/>
    <col min="13059" max="13059" width="11.28515625" style="60" customWidth="1"/>
    <col min="13060" max="13060" width="8.85546875" style="60" customWidth="1"/>
    <col min="13061" max="13061" width="9.5703125" style="60" customWidth="1"/>
    <col min="13062" max="13062" width="11" style="60" customWidth="1"/>
    <col min="13063" max="13063" width="9.42578125" style="60" customWidth="1"/>
    <col min="13064" max="13064" width="6.7109375" style="60" customWidth="1"/>
    <col min="13065" max="13065" width="9.28515625" style="60" customWidth="1"/>
    <col min="13066" max="13066" width="9.42578125" style="60" customWidth="1"/>
    <col min="13067" max="13067" width="10.140625" style="60" customWidth="1"/>
    <col min="13068" max="13068" width="4.85546875" style="60" customWidth="1"/>
    <col min="13069" max="13312" width="9.140625" style="60"/>
    <col min="13313" max="13313" width="5.140625" style="60" customWidth="1"/>
    <col min="13314" max="13314" width="9.28515625" style="60" customWidth="1"/>
    <col min="13315" max="13315" width="11.28515625" style="60" customWidth="1"/>
    <col min="13316" max="13316" width="8.85546875" style="60" customWidth="1"/>
    <col min="13317" max="13317" width="9.5703125" style="60" customWidth="1"/>
    <col min="13318" max="13318" width="11" style="60" customWidth="1"/>
    <col min="13319" max="13319" width="9.42578125" style="60" customWidth="1"/>
    <col min="13320" max="13320" width="6.7109375" style="60" customWidth="1"/>
    <col min="13321" max="13321" width="9.28515625" style="60" customWidth="1"/>
    <col min="13322" max="13322" width="9.42578125" style="60" customWidth="1"/>
    <col min="13323" max="13323" width="10.140625" style="60" customWidth="1"/>
    <col min="13324" max="13324" width="4.85546875" style="60" customWidth="1"/>
    <col min="13325" max="13568" width="9.140625" style="60"/>
    <col min="13569" max="13569" width="5.140625" style="60" customWidth="1"/>
    <col min="13570" max="13570" width="9.28515625" style="60" customWidth="1"/>
    <col min="13571" max="13571" width="11.28515625" style="60" customWidth="1"/>
    <col min="13572" max="13572" width="8.85546875" style="60" customWidth="1"/>
    <col min="13573" max="13573" width="9.5703125" style="60" customWidth="1"/>
    <col min="13574" max="13574" width="11" style="60" customWidth="1"/>
    <col min="13575" max="13575" width="9.42578125" style="60" customWidth="1"/>
    <col min="13576" max="13576" width="6.7109375" style="60" customWidth="1"/>
    <col min="13577" max="13577" width="9.28515625" style="60" customWidth="1"/>
    <col min="13578" max="13578" width="9.42578125" style="60" customWidth="1"/>
    <col min="13579" max="13579" width="10.140625" style="60" customWidth="1"/>
    <col min="13580" max="13580" width="4.85546875" style="60" customWidth="1"/>
    <col min="13581" max="13824" width="9.140625" style="60"/>
    <col min="13825" max="13825" width="5.140625" style="60" customWidth="1"/>
    <col min="13826" max="13826" width="9.28515625" style="60" customWidth="1"/>
    <col min="13827" max="13827" width="11.28515625" style="60" customWidth="1"/>
    <col min="13828" max="13828" width="8.85546875" style="60" customWidth="1"/>
    <col min="13829" max="13829" width="9.5703125" style="60" customWidth="1"/>
    <col min="13830" max="13830" width="11" style="60" customWidth="1"/>
    <col min="13831" max="13831" width="9.42578125" style="60" customWidth="1"/>
    <col min="13832" max="13832" width="6.7109375" style="60" customWidth="1"/>
    <col min="13833" max="13833" width="9.28515625" style="60" customWidth="1"/>
    <col min="13834" max="13834" width="9.42578125" style="60" customWidth="1"/>
    <col min="13835" max="13835" width="10.140625" style="60" customWidth="1"/>
    <col min="13836" max="13836" width="4.85546875" style="60" customWidth="1"/>
    <col min="13837" max="14080" width="9.140625" style="60"/>
    <col min="14081" max="14081" width="5.140625" style="60" customWidth="1"/>
    <col min="14082" max="14082" width="9.28515625" style="60" customWidth="1"/>
    <col min="14083" max="14083" width="11.28515625" style="60" customWidth="1"/>
    <col min="14084" max="14084" width="8.85546875" style="60" customWidth="1"/>
    <col min="14085" max="14085" width="9.5703125" style="60" customWidth="1"/>
    <col min="14086" max="14086" width="11" style="60" customWidth="1"/>
    <col min="14087" max="14087" width="9.42578125" style="60" customWidth="1"/>
    <col min="14088" max="14088" width="6.7109375" style="60" customWidth="1"/>
    <col min="14089" max="14089" width="9.28515625" style="60" customWidth="1"/>
    <col min="14090" max="14090" width="9.42578125" style="60" customWidth="1"/>
    <col min="14091" max="14091" width="10.140625" style="60" customWidth="1"/>
    <col min="14092" max="14092" width="4.85546875" style="60" customWidth="1"/>
    <col min="14093" max="14336" width="9.140625" style="60"/>
    <col min="14337" max="14337" width="5.140625" style="60" customWidth="1"/>
    <col min="14338" max="14338" width="9.28515625" style="60" customWidth="1"/>
    <col min="14339" max="14339" width="11.28515625" style="60" customWidth="1"/>
    <col min="14340" max="14340" width="8.85546875" style="60" customWidth="1"/>
    <col min="14341" max="14341" width="9.5703125" style="60" customWidth="1"/>
    <col min="14342" max="14342" width="11" style="60" customWidth="1"/>
    <col min="14343" max="14343" width="9.42578125" style="60" customWidth="1"/>
    <col min="14344" max="14344" width="6.7109375" style="60" customWidth="1"/>
    <col min="14345" max="14345" width="9.28515625" style="60" customWidth="1"/>
    <col min="14346" max="14346" width="9.42578125" style="60" customWidth="1"/>
    <col min="14347" max="14347" width="10.140625" style="60" customWidth="1"/>
    <col min="14348" max="14348" width="4.85546875" style="60" customWidth="1"/>
    <col min="14349" max="14592" width="9.140625" style="60"/>
    <col min="14593" max="14593" width="5.140625" style="60" customWidth="1"/>
    <col min="14594" max="14594" width="9.28515625" style="60" customWidth="1"/>
    <col min="14595" max="14595" width="11.28515625" style="60" customWidth="1"/>
    <col min="14596" max="14596" width="8.85546875" style="60" customWidth="1"/>
    <col min="14597" max="14597" width="9.5703125" style="60" customWidth="1"/>
    <col min="14598" max="14598" width="11" style="60" customWidth="1"/>
    <col min="14599" max="14599" width="9.42578125" style="60" customWidth="1"/>
    <col min="14600" max="14600" width="6.7109375" style="60" customWidth="1"/>
    <col min="14601" max="14601" width="9.28515625" style="60" customWidth="1"/>
    <col min="14602" max="14602" width="9.42578125" style="60" customWidth="1"/>
    <col min="14603" max="14603" width="10.140625" style="60" customWidth="1"/>
    <col min="14604" max="14604" width="4.85546875" style="60" customWidth="1"/>
    <col min="14605" max="14848" width="9.140625" style="60"/>
    <col min="14849" max="14849" width="5.140625" style="60" customWidth="1"/>
    <col min="14850" max="14850" width="9.28515625" style="60" customWidth="1"/>
    <col min="14851" max="14851" width="11.28515625" style="60" customWidth="1"/>
    <col min="14852" max="14852" width="8.85546875" style="60" customWidth="1"/>
    <col min="14853" max="14853" width="9.5703125" style="60" customWidth="1"/>
    <col min="14854" max="14854" width="11" style="60" customWidth="1"/>
    <col min="14855" max="14855" width="9.42578125" style="60" customWidth="1"/>
    <col min="14856" max="14856" width="6.7109375" style="60" customWidth="1"/>
    <col min="14857" max="14857" width="9.28515625" style="60" customWidth="1"/>
    <col min="14858" max="14858" width="9.42578125" style="60" customWidth="1"/>
    <col min="14859" max="14859" width="10.140625" style="60" customWidth="1"/>
    <col min="14860" max="14860" width="4.85546875" style="60" customWidth="1"/>
    <col min="14861" max="15104" width="9.140625" style="60"/>
    <col min="15105" max="15105" width="5.140625" style="60" customWidth="1"/>
    <col min="15106" max="15106" width="9.28515625" style="60" customWidth="1"/>
    <col min="15107" max="15107" width="11.28515625" style="60" customWidth="1"/>
    <col min="15108" max="15108" width="8.85546875" style="60" customWidth="1"/>
    <col min="15109" max="15109" width="9.5703125" style="60" customWidth="1"/>
    <col min="15110" max="15110" width="11" style="60" customWidth="1"/>
    <col min="15111" max="15111" width="9.42578125" style="60" customWidth="1"/>
    <col min="15112" max="15112" width="6.7109375" style="60" customWidth="1"/>
    <col min="15113" max="15113" width="9.28515625" style="60" customWidth="1"/>
    <col min="15114" max="15114" width="9.42578125" style="60" customWidth="1"/>
    <col min="15115" max="15115" width="10.140625" style="60" customWidth="1"/>
    <col min="15116" max="15116" width="4.85546875" style="60" customWidth="1"/>
    <col min="15117" max="15360" width="9.140625" style="60"/>
    <col min="15361" max="15361" width="5.140625" style="60" customWidth="1"/>
    <col min="15362" max="15362" width="9.28515625" style="60" customWidth="1"/>
    <col min="15363" max="15363" width="11.28515625" style="60" customWidth="1"/>
    <col min="15364" max="15364" width="8.85546875" style="60" customWidth="1"/>
    <col min="15365" max="15365" width="9.5703125" style="60" customWidth="1"/>
    <col min="15366" max="15366" width="11" style="60" customWidth="1"/>
    <col min="15367" max="15367" width="9.42578125" style="60" customWidth="1"/>
    <col min="15368" max="15368" width="6.7109375" style="60" customWidth="1"/>
    <col min="15369" max="15369" width="9.28515625" style="60" customWidth="1"/>
    <col min="15370" max="15370" width="9.42578125" style="60" customWidth="1"/>
    <col min="15371" max="15371" width="10.140625" style="60" customWidth="1"/>
    <col min="15372" max="15372" width="4.85546875" style="60" customWidth="1"/>
    <col min="15373" max="15616" width="9.140625" style="60"/>
    <col min="15617" max="15617" width="5.140625" style="60" customWidth="1"/>
    <col min="15618" max="15618" width="9.28515625" style="60" customWidth="1"/>
    <col min="15619" max="15619" width="11.28515625" style="60" customWidth="1"/>
    <col min="15620" max="15620" width="8.85546875" style="60" customWidth="1"/>
    <col min="15621" max="15621" width="9.5703125" style="60" customWidth="1"/>
    <col min="15622" max="15622" width="11" style="60" customWidth="1"/>
    <col min="15623" max="15623" width="9.42578125" style="60" customWidth="1"/>
    <col min="15624" max="15624" width="6.7109375" style="60" customWidth="1"/>
    <col min="15625" max="15625" width="9.28515625" style="60" customWidth="1"/>
    <col min="15626" max="15626" width="9.42578125" style="60" customWidth="1"/>
    <col min="15627" max="15627" width="10.140625" style="60" customWidth="1"/>
    <col min="15628" max="15628" width="4.85546875" style="60" customWidth="1"/>
    <col min="15629" max="15872" width="9.140625" style="60"/>
    <col min="15873" max="15873" width="5.140625" style="60" customWidth="1"/>
    <col min="15874" max="15874" width="9.28515625" style="60" customWidth="1"/>
    <col min="15875" max="15875" width="11.28515625" style="60" customWidth="1"/>
    <col min="15876" max="15876" width="8.85546875" style="60" customWidth="1"/>
    <col min="15877" max="15877" width="9.5703125" style="60" customWidth="1"/>
    <col min="15878" max="15878" width="11" style="60" customWidth="1"/>
    <col min="15879" max="15879" width="9.42578125" style="60" customWidth="1"/>
    <col min="15880" max="15880" width="6.7109375" style="60" customWidth="1"/>
    <col min="15881" max="15881" width="9.28515625" style="60" customWidth="1"/>
    <col min="15882" max="15882" width="9.42578125" style="60" customWidth="1"/>
    <col min="15883" max="15883" width="10.140625" style="60" customWidth="1"/>
    <col min="15884" max="15884" width="4.85546875" style="60" customWidth="1"/>
    <col min="15885" max="16128" width="9.140625" style="60"/>
    <col min="16129" max="16129" width="5.140625" style="60" customWidth="1"/>
    <col min="16130" max="16130" width="9.28515625" style="60" customWidth="1"/>
    <col min="16131" max="16131" width="11.28515625" style="60" customWidth="1"/>
    <col min="16132" max="16132" width="8.85546875" style="60" customWidth="1"/>
    <col min="16133" max="16133" width="9.5703125" style="60" customWidth="1"/>
    <col min="16134" max="16134" width="11" style="60" customWidth="1"/>
    <col min="16135" max="16135" width="9.42578125" style="60" customWidth="1"/>
    <col min="16136" max="16136" width="6.7109375" style="60" customWidth="1"/>
    <col min="16137" max="16137" width="9.28515625" style="60" customWidth="1"/>
    <col min="16138" max="16138" width="9.42578125" style="60" customWidth="1"/>
    <col min="16139" max="16139" width="10.140625" style="60" customWidth="1"/>
    <col min="16140" max="16140" width="4.85546875" style="60" customWidth="1"/>
    <col min="16141" max="16384" width="9.140625" style="60"/>
  </cols>
  <sheetData>
    <row r="2" spans="1:12" s="53" customFormat="1" ht="18" thickBot="1" x14ac:dyDescent="0.4">
      <c r="A2" s="52"/>
      <c r="B2" s="52"/>
      <c r="C2" s="52"/>
      <c r="D2" s="52"/>
      <c r="E2" s="52"/>
      <c r="F2" s="52"/>
      <c r="G2" s="52"/>
      <c r="H2" s="52"/>
      <c r="I2" s="52"/>
      <c r="J2" s="52"/>
      <c r="K2" s="52"/>
      <c r="L2" s="52"/>
    </row>
    <row r="3" spans="1:12" s="53" customFormat="1" ht="18" thickTop="1" x14ac:dyDescent="0.35">
      <c r="A3" s="52"/>
      <c r="B3" s="54"/>
      <c r="C3" s="55"/>
      <c r="D3" s="55"/>
      <c r="E3" s="55"/>
      <c r="F3" s="55"/>
      <c r="G3" s="55"/>
      <c r="H3" s="55"/>
      <c r="I3" s="55"/>
      <c r="J3" s="55"/>
      <c r="K3" s="56"/>
      <c r="L3" s="52"/>
    </row>
    <row r="4" spans="1:12" ht="17.25" x14ac:dyDescent="0.35">
      <c r="A4" s="52"/>
      <c r="B4" s="57"/>
      <c r="C4" s="58"/>
      <c r="D4" s="58"/>
      <c r="E4" s="58"/>
      <c r="F4" s="58"/>
      <c r="G4" s="58"/>
      <c r="H4" s="58"/>
      <c r="I4" s="58"/>
      <c r="J4" s="58"/>
      <c r="K4" s="59"/>
      <c r="L4" s="52"/>
    </row>
    <row r="5" spans="1:12" ht="17.25" x14ac:dyDescent="0.35">
      <c r="A5" s="52"/>
      <c r="B5" s="57"/>
      <c r="C5" s="58"/>
      <c r="D5" s="58"/>
      <c r="E5" s="58"/>
      <c r="F5" s="58"/>
      <c r="G5" s="58"/>
      <c r="H5" s="58"/>
      <c r="I5" s="58"/>
      <c r="J5" s="58"/>
      <c r="K5" s="59"/>
      <c r="L5" s="52"/>
    </row>
    <row r="6" spans="1:12" ht="17.25" x14ac:dyDescent="0.35">
      <c r="A6" s="52"/>
      <c r="B6" s="57"/>
      <c r="C6" s="58"/>
      <c r="D6" s="58"/>
      <c r="E6" s="58"/>
      <c r="F6" s="58"/>
      <c r="G6" s="58"/>
      <c r="H6" s="58"/>
      <c r="I6" s="58"/>
      <c r="J6" s="58"/>
      <c r="K6" s="59"/>
      <c r="L6" s="52"/>
    </row>
    <row r="7" spans="1:12" ht="17.25" x14ac:dyDescent="0.35">
      <c r="A7" s="52"/>
      <c r="B7" s="57"/>
      <c r="C7" s="58"/>
      <c r="D7" s="58"/>
      <c r="E7" s="58"/>
      <c r="F7" s="58"/>
      <c r="G7" s="58"/>
      <c r="H7" s="58"/>
      <c r="I7" s="58"/>
      <c r="J7" s="87" t="s">
        <v>170</v>
      </c>
      <c r="K7" s="59"/>
      <c r="L7" s="52"/>
    </row>
    <row r="8" spans="1:12" ht="17.25" x14ac:dyDescent="0.35">
      <c r="A8" s="52"/>
      <c r="B8" s="57"/>
      <c r="C8" s="58"/>
      <c r="D8" s="58"/>
      <c r="E8" s="58"/>
      <c r="F8" s="58"/>
      <c r="G8" s="58"/>
      <c r="H8" s="58"/>
      <c r="I8" s="58"/>
      <c r="J8" s="87" t="s">
        <v>171</v>
      </c>
      <c r="K8" s="59"/>
      <c r="L8" s="52"/>
    </row>
    <row r="9" spans="1:12" ht="17.25" x14ac:dyDescent="0.35">
      <c r="A9" s="52"/>
      <c r="B9" s="57"/>
      <c r="C9" s="58"/>
      <c r="D9" s="58"/>
      <c r="E9" s="58"/>
      <c r="F9" s="58"/>
      <c r="G9" s="58"/>
      <c r="H9" s="58"/>
      <c r="I9" s="58"/>
      <c r="J9" s="87" t="s">
        <v>172</v>
      </c>
      <c r="K9" s="59"/>
      <c r="L9" s="52"/>
    </row>
    <row r="10" spans="1:12" ht="17.25" x14ac:dyDescent="0.35">
      <c r="A10" s="52"/>
      <c r="B10" s="57"/>
      <c r="C10" s="58"/>
      <c r="D10" s="58"/>
      <c r="E10" s="88"/>
      <c r="F10" s="88"/>
      <c r="G10" s="88"/>
      <c r="H10" s="88"/>
      <c r="I10" s="88"/>
      <c r="J10" s="88"/>
      <c r="K10" s="59"/>
      <c r="L10" s="52"/>
    </row>
    <row r="11" spans="1:12" ht="17.25" x14ac:dyDescent="0.35">
      <c r="A11" s="52"/>
      <c r="B11" s="57"/>
      <c r="C11" s="58"/>
      <c r="D11" s="58"/>
      <c r="E11" s="58"/>
      <c r="F11" s="58"/>
      <c r="G11" s="58"/>
      <c r="H11" s="58"/>
      <c r="I11" s="58"/>
      <c r="J11" s="58"/>
      <c r="K11" s="59"/>
      <c r="L11" s="52"/>
    </row>
    <row r="12" spans="1:12" ht="17.25" x14ac:dyDescent="0.35">
      <c r="A12" s="52"/>
      <c r="B12" s="57"/>
      <c r="C12" s="58"/>
      <c r="D12" s="58"/>
      <c r="E12" s="58"/>
      <c r="F12" s="58"/>
      <c r="G12" s="58"/>
      <c r="H12" s="58"/>
      <c r="I12" s="58"/>
      <c r="J12" s="58"/>
      <c r="K12" s="59"/>
      <c r="L12" s="52"/>
    </row>
    <row r="13" spans="1:12" ht="17.25" x14ac:dyDescent="0.35">
      <c r="A13" s="52"/>
      <c r="B13" s="57"/>
      <c r="C13" s="58"/>
      <c r="D13" s="58"/>
      <c r="E13" s="58"/>
      <c r="F13" s="58"/>
      <c r="G13" s="58"/>
      <c r="H13" s="58"/>
      <c r="I13" s="58"/>
      <c r="J13" s="58"/>
      <c r="K13" s="59"/>
      <c r="L13" s="52"/>
    </row>
    <row r="14" spans="1:12" ht="17.25" x14ac:dyDescent="0.35">
      <c r="A14" s="52"/>
      <c r="B14" s="57"/>
      <c r="C14" s="58"/>
      <c r="D14" s="58"/>
      <c r="E14" s="58"/>
      <c r="F14" s="58"/>
      <c r="G14" s="58"/>
      <c r="H14" s="58"/>
      <c r="I14" s="58"/>
      <c r="J14" s="58"/>
      <c r="K14" s="59"/>
      <c r="L14" s="52"/>
    </row>
    <row r="15" spans="1:12" ht="17.25" x14ac:dyDescent="0.35">
      <c r="A15" s="52"/>
      <c r="B15" s="57"/>
      <c r="C15" s="58"/>
      <c r="D15" s="58"/>
      <c r="E15" s="58"/>
      <c r="F15" s="58"/>
      <c r="G15" s="58"/>
      <c r="H15" s="58"/>
      <c r="I15" s="58"/>
      <c r="J15" s="58"/>
      <c r="K15" s="59"/>
      <c r="L15" s="52"/>
    </row>
    <row r="16" spans="1:12" ht="17.25" customHeight="1" x14ac:dyDescent="0.35">
      <c r="A16" s="52"/>
      <c r="B16" s="57"/>
      <c r="C16" s="187" t="s">
        <v>179</v>
      </c>
      <c r="D16" s="187"/>
      <c r="E16" s="187"/>
      <c r="F16" s="187"/>
      <c r="G16" s="187"/>
      <c r="H16" s="187"/>
      <c r="I16" s="187"/>
      <c r="J16" s="187"/>
      <c r="K16" s="59"/>
      <c r="L16" s="52"/>
    </row>
    <row r="17" spans="1:15" ht="17.25" customHeight="1" x14ac:dyDescent="0.35">
      <c r="A17" s="52"/>
      <c r="B17" s="57"/>
      <c r="C17" s="187"/>
      <c r="D17" s="187"/>
      <c r="E17" s="187"/>
      <c r="F17" s="187"/>
      <c r="G17" s="187"/>
      <c r="H17" s="187"/>
      <c r="I17" s="187"/>
      <c r="J17" s="187"/>
      <c r="K17" s="59"/>
      <c r="L17" s="52"/>
    </row>
    <row r="18" spans="1:15" ht="17.25" x14ac:dyDescent="0.35">
      <c r="A18" s="52"/>
      <c r="B18" s="57"/>
      <c r="C18" s="58"/>
      <c r="D18" s="58"/>
      <c r="E18" s="58"/>
      <c r="F18" s="58"/>
      <c r="G18" s="58"/>
      <c r="H18" s="58"/>
      <c r="I18" s="58"/>
      <c r="J18" s="58"/>
      <c r="K18" s="59"/>
      <c r="L18" s="52"/>
    </row>
    <row r="19" spans="1:15" ht="17.25" x14ac:dyDescent="0.35">
      <c r="A19" s="52"/>
      <c r="B19" s="57"/>
      <c r="C19" s="58"/>
      <c r="D19" s="58"/>
      <c r="E19" s="58"/>
      <c r="F19" s="58"/>
      <c r="G19" s="58"/>
      <c r="H19" s="58"/>
      <c r="I19" s="58"/>
      <c r="J19" s="58"/>
      <c r="K19" s="59"/>
      <c r="L19" s="52"/>
    </row>
    <row r="20" spans="1:15" ht="17.25" customHeight="1" x14ac:dyDescent="0.35">
      <c r="A20" s="52"/>
      <c r="B20" s="57"/>
      <c r="C20" s="187" t="s">
        <v>173</v>
      </c>
      <c r="D20" s="187"/>
      <c r="E20" s="187"/>
      <c r="F20" s="187"/>
      <c r="G20" s="187"/>
      <c r="H20" s="187"/>
      <c r="I20" s="187"/>
      <c r="J20" s="187"/>
      <c r="K20" s="59"/>
      <c r="L20" s="52"/>
    </row>
    <row r="21" spans="1:15" ht="17.25" customHeight="1" x14ac:dyDescent="0.35">
      <c r="A21" s="52"/>
      <c r="B21" s="57"/>
      <c r="C21" s="187"/>
      <c r="D21" s="187"/>
      <c r="E21" s="187"/>
      <c r="F21" s="187"/>
      <c r="G21" s="187"/>
      <c r="H21" s="187"/>
      <c r="I21" s="187"/>
      <c r="J21" s="187"/>
      <c r="K21" s="59"/>
      <c r="L21" s="52"/>
    </row>
    <row r="22" spans="1:15" ht="17.25" x14ac:dyDescent="0.35">
      <c r="A22" s="52"/>
      <c r="B22" s="57"/>
      <c r="C22" s="58"/>
      <c r="D22" s="58"/>
      <c r="E22" s="58"/>
      <c r="F22" s="58"/>
      <c r="G22" s="58"/>
      <c r="H22" s="58"/>
      <c r="I22" s="58"/>
      <c r="J22" s="58"/>
      <c r="K22" s="59"/>
      <c r="L22" s="52"/>
    </row>
    <row r="23" spans="1:15" ht="30" x14ac:dyDescent="0.5">
      <c r="A23" s="52"/>
      <c r="B23" s="197"/>
      <c r="C23" s="198"/>
      <c r="D23" s="198"/>
      <c r="E23" s="198"/>
      <c r="F23" s="198"/>
      <c r="G23" s="198"/>
      <c r="H23" s="198"/>
      <c r="I23" s="198"/>
      <c r="J23" s="198"/>
      <c r="K23" s="199"/>
      <c r="L23" s="52"/>
    </row>
    <row r="24" spans="1:15" ht="8.25" customHeight="1" x14ac:dyDescent="0.5">
      <c r="A24" s="52"/>
      <c r="B24" s="61"/>
      <c r="C24" s="62"/>
      <c r="D24" s="62"/>
      <c r="E24" s="62"/>
      <c r="F24" s="62"/>
      <c r="G24" s="62"/>
      <c r="H24" s="62"/>
      <c r="I24" s="62"/>
      <c r="J24" s="62"/>
      <c r="K24" s="63"/>
      <c r="L24" s="52"/>
    </row>
    <row r="25" spans="1:15" ht="35.25" customHeight="1" x14ac:dyDescent="0.35">
      <c r="A25" s="52"/>
      <c r="B25" s="200" t="s">
        <v>169</v>
      </c>
      <c r="C25" s="201"/>
      <c r="D25" s="201"/>
      <c r="E25" s="201"/>
      <c r="F25" s="201"/>
      <c r="G25" s="201"/>
      <c r="H25" s="201"/>
      <c r="I25" s="201"/>
      <c r="J25" s="201"/>
      <c r="K25" s="202"/>
      <c r="L25" s="52"/>
      <c r="O25" s="64"/>
    </row>
    <row r="26" spans="1:15" ht="27.75" x14ac:dyDescent="0.35">
      <c r="A26" s="52"/>
      <c r="B26" s="203"/>
      <c r="C26" s="204"/>
      <c r="D26" s="204"/>
      <c r="E26" s="204"/>
      <c r="F26" s="204"/>
      <c r="G26" s="204"/>
      <c r="H26" s="204"/>
      <c r="I26" s="204"/>
      <c r="J26" s="204"/>
      <c r="K26" s="205"/>
      <c r="L26" s="52"/>
      <c r="O26" s="64"/>
    </row>
    <row r="27" spans="1:15" ht="21" customHeight="1" x14ac:dyDescent="0.35">
      <c r="A27" s="52"/>
      <c r="B27" s="65"/>
      <c r="C27" s="66"/>
      <c r="D27" s="66"/>
      <c r="E27" s="66"/>
      <c r="F27" s="66"/>
      <c r="G27" s="66"/>
      <c r="H27" s="66"/>
      <c r="I27" s="66"/>
      <c r="J27" s="66"/>
      <c r="K27" s="67"/>
      <c r="L27" s="52"/>
      <c r="O27" s="64"/>
    </row>
    <row r="28" spans="1:15" ht="21" customHeight="1" x14ac:dyDescent="0.4">
      <c r="A28" s="52"/>
      <c r="B28" s="68"/>
      <c r="C28" s="206"/>
      <c r="D28" s="206"/>
      <c r="E28" s="206"/>
      <c r="F28" s="206"/>
      <c r="G28" s="206"/>
      <c r="H28" s="206"/>
      <c r="I28" s="206"/>
      <c r="J28" s="206"/>
      <c r="K28" s="69"/>
      <c r="L28" s="52"/>
    </row>
    <row r="29" spans="1:15" ht="38.25" customHeight="1" x14ac:dyDescent="0.35">
      <c r="A29" s="52"/>
      <c r="B29" s="70"/>
      <c r="C29" s="206"/>
      <c r="D29" s="206"/>
      <c r="E29" s="206"/>
      <c r="F29" s="206"/>
      <c r="G29" s="206"/>
      <c r="H29" s="206"/>
      <c r="I29" s="206"/>
      <c r="J29" s="206"/>
      <c r="K29" s="71"/>
      <c r="L29" s="72"/>
    </row>
    <row r="30" spans="1:15" ht="30.75" customHeight="1" x14ac:dyDescent="0.35">
      <c r="A30" s="52"/>
      <c r="B30" s="70"/>
      <c r="C30" s="206"/>
      <c r="D30" s="206"/>
      <c r="E30" s="206"/>
      <c r="F30" s="206"/>
      <c r="G30" s="206"/>
      <c r="H30" s="206"/>
      <c r="I30" s="206"/>
      <c r="J30" s="206"/>
      <c r="K30" s="71"/>
      <c r="L30" s="72"/>
    </row>
    <row r="31" spans="1:15" ht="12" customHeight="1" x14ac:dyDescent="0.4">
      <c r="A31" s="52"/>
      <c r="B31" s="70"/>
      <c r="C31" s="73"/>
      <c r="D31" s="73"/>
      <c r="E31" s="73"/>
      <c r="F31" s="73"/>
      <c r="G31" s="73"/>
      <c r="H31" s="73"/>
      <c r="I31" s="73"/>
      <c r="J31" s="73"/>
      <c r="K31" s="71"/>
      <c r="L31" s="72"/>
    </row>
    <row r="32" spans="1:15" ht="22.5" x14ac:dyDescent="0.4">
      <c r="A32" s="52"/>
      <c r="B32" s="207"/>
      <c r="C32" s="208"/>
      <c r="D32" s="208"/>
      <c r="E32" s="74"/>
      <c r="F32" s="75"/>
      <c r="G32" s="76"/>
      <c r="H32" s="58"/>
      <c r="I32" s="58"/>
      <c r="J32" s="58"/>
      <c r="K32" s="59"/>
      <c r="L32" s="52"/>
    </row>
    <row r="33" spans="1:12" ht="20.25" x14ac:dyDescent="0.35">
      <c r="A33" s="52"/>
      <c r="B33" s="209"/>
      <c r="C33" s="210"/>
      <c r="D33" s="210"/>
      <c r="E33" s="77"/>
      <c r="F33" s="77"/>
      <c r="G33" s="77"/>
      <c r="H33" s="58"/>
      <c r="I33" s="58"/>
      <c r="J33" s="58"/>
      <c r="K33" s="59"/>
      <c r="L33" s="52"/>
    </row>
    <row r="34" spans="1:12" ht="25.5" x14ac:dyDescent="0.45">
      <c r="A34" s="52"/>
      <c r="B34" s="188"/>
      <c r="C34" s="189"/>
      <c r="D34" s="189"/>
      <c r="E34" s="189"/>
      <c r="F34" s="78"/>
      <c r="G34" s="58"/>
      <c r="H34" s="58"/>
      <c r="I34" s="58"/>
      <c r="J34" s="58"/>
      <c r="K34" s="59"/>
      <c r="L34" s="52"/>
    </row>
    <row r="35" spans="1:12" ht="22.5" x14ac:dyDescent="0.4">
      <c r="A35" s="52"/>
      <c r="B35" s="79"/>
      <c r="C35" s="80"/>
      <c r="D35" s="80"/>
      <c r="E35" s="80"/>
      <c r="F35" s="81"/>
      <c r="G35" s="58"/>
      <c r="H35" s="58"/>
      <c r="I35" s="58"/>
      <c r="J35" s="58"/>
      <c r="K35" s="59"/>
      <c r="L35" s="52"/>
    </row>
    <row r="36" spans="1:12" ht="20.25" x14ac:dyDescent="0.35">
      <c r="A36" s="52"/>
      <c r="B36" s="82"/>
      <c r="C36" s="83"/>
      <c r="D36" s="83"/>
      <c r="E36" s="77"/>
      <c r="F36" s="58"/>
      <c r="G36" s="58"/>
      <c r="H36" s="58"/>
      <c r="I36" s="58"/>
      <c r="J36" s="58"/>
      <c r="K36" s="59"/>
      <c r="L36" s="52"/>
    </row>
    <row r="37" spans="1:12" ht="25.5" x14ac:dyDescent="0.45">
      <c r="A37" s="52"/>
      <c r="B37" s="190"/>
      <c r="C37" s="191"/>
      <c r="D37" s="191"/>
      <c r="E37" s="191"/>
      <c r="F37" s="191"/>
      <c r="G37" s="191"/>
      <c r="H37" s="191"/>
      <c r="I37" s="191"/>
      <c r="J37" s="191"/>
      <c r="K37" s="192"/>
      <c r="L37" s="52"/>
    </row>
    <row r="38" spans="1:12" ht="15.75" customHeight="1" x14ac:dyDescent="0.45">
      <c r="A38" s="52"/>
      <c r="B38" s="84"/>
      <c r="C38" s="85"/>
      <c r="D38" s="85"/>
      <c r="E38" s="85"/>
      <c r="F38" s="85"/>
      <c r="G38" s="85"/>
      <c r="H38" s="85"/>
      <c r="I38" s="85"/>
      <c r="J38" s="85"/>
      <c r="K38" s="86"/>
      <c r="L38" s="52"/>
    </row>
    <row r="39" spans="1:12" ht="25.5" x14ac:dyDescent="0.45">
      <c r="A39" s="52"/>
      <c r="B39" s="84"/>
      <c r="C39" s="85"/>
      <c r="D39" s="85"/>
      <c r="E39" s="85"/>
      <c r="F39" s="85"/>
      <c r="G39" s="85"/>
      <c r="H39" s="85"/>
      <c r="I39" s="85"/>
      <c r="J39" s="85"/>
      <c r="K39" s="86"/>
      <c r="L39" s="52"/>
    </row>
    <row r="40" spans="1:12" ht="22.5" x14ac:dyDescent="0.4">
      <c r="A40" s="52"/>
      <c r="B40" s="188"/>
      <c r="C40" s="189"/>
      <c r="D40" s="189"/>
      <c r="E40" s="189"/>
      <c r="F40" s="189"/>
      <c r="G40" s="189"/>
      <c r="H40" s="189"/>
      <c r="I40" s="189"/>
      <c r="J40" s="189"/>
      <c r="K40" s="193"/>
      <c r="L40" s="52"/>
    </row>
    <row r="41" spans="1:12" ht="22.5" x14ac:dyDescent="0.4">
      <c r="A41" s="52"/>
      <c r="B41" s="188"/>
      <c r="C41" s="189"/>
      <c r="D41" s="189"/>
      <c r="E41" s="189"/>
      <c r="F41" s="189"/>
      <c r="G41" s="189"/>
      <c r="H41" s="189"/>
      <c r="I41" s="189"/>
      <c r="J41" s="189"/>
      <c r="K41" s="193"/>
      <c r="L41" s="52"/>
    </row>
    <row r="42" spans="1:12" ht="23.25" thickBot="1" x14ac:dyDescent="0.45">
      <c r="A42" s="52"/>
      <c r="B42" s="194"/>
      <c r="C42" s="195"/>
      <c r="D42" s="195"/>
      <c r="E42" s="195"/>
      <c r="F42" s="195"/>
      <c r="G42" s="195"/>
      <c r="H42" s="195"/>
      <c r="I42" s="195"/>
      <c r="J42" s="195"/>
      <c r="K42" s="196"/>
      <c r="L42" s="52"/>
    </row>
    <row r="43" spans="1:12" ht="18" thickTop="1" x14ac:dyDescent="0.35">
      <c r="A43" s="52"/>
      <c r="B43" s="55"/>
      <c r="C43" s="55"/>
      <c r="D43" s="55"/>
      <c r="E43" s="55"/>
      <c r="F43" s="55"/>
      <c r="G43" s="55"/>
      <c r="H43" s="55"/>
      <c r="I43" s="55"/>
      <c r="J43" s="55"/>
      <c r="K43" s="55"/>
      <c r="L43" s="52"/>
    </row>
  </sheetData>
  <mergeCells count="13">
    <mergeCell ref="B42:K42"/>
    <mergeCell ref="C20:J21"/>
    <mergeCell ref="B23:K23"/>
    <mergeCell ref="B25:K25"/>
    <mergeCell ref="B26:K26"/>
    <mergeCell ref="C28:J30"/>
    <mergeCell ref="B32:D32"/>
    <mergeCell ref="B33:D33"/>
    <mergeCell ref="C16:J17"/>
    <mergeCell ref="B34:E34"/>
    <mergeCell ref="B37:K37"/>
    <mergeCell ref="B40:K40"/>
    <mergeCell ref="B41:K41"/>
  </mergeCells>
  <pageMargins left="0" right="0" top="0" bottom="0"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B37" sqref="B37:K37"/>
    </sheetView>
  </sheetViews>
  <sheetFormatPr defaultRowHeight="15" x14ac:dyDescent="0.25"/>
  <cols>
    <col min="2" max="3" width="28.28515625" customWidth="1"/>
    <col min="4" max="4" width="17.42578125" customWidth="1"/>
  </cols>
  <sheetData>
    <row r="1" spans="1:4" ht="18.75" x14ac:dyDescent="0.3">
      <c r="A1" s="211" t="s">
        <v>104</v>
      </c>
      <c r="B1" s="211"/>
      <c r="C1" s="211"/>
      <c r="D1" s="211"/>
    </row>
    <row r="2" spans="1:4" ht="18.75" x14ac:dyDescent="0.3">
      <c r="A2" s="211" t="s">
        <v>105</v>
      </c>
      <c r="B2" s="211"/>
      <c r="C2" s="211"/>
      <c r="D2" s="211"/>
    </row>
    <row r="3" spans="1:4" ht="18.75" x14ac:dyDescent="0.3">
      <c r="A3" s="211" t="s">
        <v>106</v>
      </c>
      <c r="B3" s="211"/>
      <c r="C3" s="211"/>
      <c r="D3" s="211"/>
    </row>
    <row r="4" spans="1:4" ht="18.75" x14ac:dyDescent="0.3">
      <c r="A4" s="211" t="s">
        <v>178</v>
      </c>
      <c r="B4" s="211"/>
      <c r="C4" s="211"/>
      <c r="D4" s="211"/>
    </row>
    <row r="5" spans="1:4" ht="18.75" x14ac:dyDescent="0.3">
      <c r="A5" s="96"/>
      <c r="B5" s="96"/>
      <c r="C5" s="96"/>
      <c r="D5" s="96"/>
    </row>
    <row r="6" spans="1:4" ht="18.75" x14ac:dyDescent="0.3">
      <c r="A6" s="211" t="s">
        <v>176</v>
      </c>
      <c r="B6" s="211"/>
      <c r="C6" s="211"/>
      <c r="D6" s="211"/>
    </row>
    <row r="7" spans="1:4" ht="18.75" x14ac:dyDescent="0.3">
      <c r="A7" s="96"/>
      <c r="B7" s="96"/>
      <c r="C7" s="96"/>
      <c r="D7" s="96"/>
    </row>
    <row r="8" spans="1:4" x14ac:dyDescent="0.25">
      <c r="A8" s="212" t="s">
        <v>198</v>
      </c>
      <c r="B8" s="212"/>
      <c r="C8" s="212"/>
      <c r="D8" s="212"/>
    </row>
    <row r="11" spans="1:4" s="90" customFormat="1" ht="30" customHeight="1" x14ac:dyDescent="0.25">
      <c r="A11" s="43" t="s">
        <v>29</v>
      </c>
      <c r="B11" s="43" t="s">
        <v>174</v>
      </c>
      <c r="C11" s="43" t="s">
        <v>107</v>
      </c>
      <c r="D11" s="43" t="s">
        <v>175</v>
      </c>
    </row>
    <row r="12" spans="1:4" s="90" customFormat="1" ht="30" customHeight="1" x14ac:dyDescent="0.25">
      <c r="A12" s="91"/>
      <c r="B12" s="91"/>
      <c r="C12" s="91"/>
      <c r="D12" s="91"/>
    </row>
    <row r="13" spans="1:4" s="37" customFormat="1" ht="24.95" customHeight="1" x14ac:dyDescent="0.25">
      <c r="A13" s="38">
        <v>1</v>
      </c>
      <c r="B13" s="37" t="s">
        <v>197</v>
      </c>
      <c r="C13" s="38">
        <v>422010112</v>
      </c>
      <c r="D13" s="94" t="e">
        <f>Summary!F38</f>
        <v>#REF!</v>
      </c>
    </row>
    <row r="14" spans="1:4" s="37" customFormat="1" ht="24.95" customHeight="1" x14ac:dyDescent="0.25">
      <c r="A14" s="38">
        <v>2</v>
      </c>
      <c r="C14" s="38"/>
      <c r="D14" s="37">
        <v>0</v>
      </c>
    </row>
    <row r="15" spans="1:4" s="37" customFormat="1" ht="24.95" customHeight="1" x14ac:dyDescent="0.25">
      <c r="D15" s="95" t="e">
        <f>SUM(D13:D14)</f>
        <v>#REF!</v>
      </c>
    </row>
    <row r="16" spans="1:4" ht="24.95" customHeight="1" x14ac:dyDescent="0.25">
      <c r="D16" s="89"/>
    </row>
    <row r="17" spans="3:4" ht="18.75" x14ac:dyDescent="0.3">
      <c r="C17" s="92" t="s">
        <v>177</v>
      </c>
      <c r="D17" s="93" t="e">
        <f>D15/1000000</f>
        <v>#REF!</v>
      </c>
    </row>
  </sheetData>
  <mergeCells count="6">
    <mergeCell ref="A6:D6"/>
    <mergeCell ref="A1:D1"/>
    <mergeCell ref="A2:D2"/>
    <mergeCell ref="A3:D3"/>
    <mergeCell ref="A8:D8"/>
    <mergeCell ref="A4:D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zoomScale="110" zoomScaleNormal="110" workbookViewId="0">
      <selection activeCell="B37" sqref="B37:K37"/>
    </sheetView>
  </sheetViews>
  <sheetFormatPr defaultRowHeight="15" x14ac:dyDescent="0.25"/>
  <cols>
    <col min="5" max="5" width="28.140625" customWidth="1"/>
    <col min="7" max="7" width="16.42578125" customWidth="1"/>
  </cols>
  <sheetData>
    <row r="1" spans="1:9" ht="18.75" x14ac:dyDescent="0.3">
      <c r="E1" s="35" t="s">
        <v>104</v>
      </c>
    </row>
    <row r="2" spans="1:9" ht="18.75" x14ac:dyDescent="0.3">
      <c r="E2" s="35" t="s">
        <v>105</v>
      </c>
    </row>
    <row r="3" spans="1:9" ht="18.75" x14ac:dyDescent="0.3">
      <c r="E3" s="35" t="s">
        <v>106</v>
      </c>
    </row>
    <row r="4" spans="1:9" ht="18.75" x14ac:dyDescent="0.3">
      <c r="E4" s="35" t="s">
        <v>178</v>
      </c>
    </row>
    <row r="5" spans="1:9" ht="18.75" x14ac:dyDescent="0.3">
      <c r="E5" s="35" t="s">
        <v>103</v>
      </c>
    </row>
    <row r="6" spans="1:9" x14ac:dyDescent="0.25">
      <c r="A6" s="34" t="s">
        <v>195</v>
      </c>
      <c r="F6" s="34" t="s">
        <v>168</v>
      </c>
    </row>
    <row r="7" spans="1:9" x14ac:dyDescent="0.25">
      <c r="A7" s="34" t="s">
        <v>196</v>
      </c>
      <c r="F7" s="34" t="s">
        <v>169</v>
      </c>
    </row>
    <row r="9" spans="1:9" s="36" customFormat="1" ht="18" customHeight="1" x14ac:dyDescent="0.25">
      <c r="A9" s="44" t="s">
        <v>29</v>
      </c>
      <c r="B9" s="217" t="s">
        <v>102</v>
      </c>
      <c r="C9" s="218"/>
      <c r="D9" s="218"/>
      <c r="E9" s="218"/>
      <c r="F9" s="217" t="s">
        <v>25</v>
      </c>
      <c r="G9" s="219"/>
    </row>
    <row r="10" spans="1:9" s="40" customFormat="1" x14ac:dyDescent="0.25">
      <c r="A10" s="39"/>
      <c r="B10" s="221"/>
      <c r="C10" s="221"/>
      <c r="D10" s="221"/>
      <c r="E10" s="221"/>
      <c r="F10" s="220"/>
      <c r="G10" s="220"/>
    </row>
    <row r="11" spans="1:9" s="42" customFormat="1" ht="15.75" x14ac:dyDescent="0.25">
      <c r="A11" s="41"/>
      <c r="B11" s="214" t="s">
        <v>110</v>
      </c>
      <c r="C11" s="214"/>
      <c r="D11" s="214"/>
      <c r="E11" s="214"/>
      <c r="F11" s="220"/>
      <c r="G11" s="220"/>
    </row>
    <row r="12" spans="1:9" s="42" customFormat="1" ht="15.75" x14ac:dyDescent="0.25">
      <c r="A12" s="41">
        <v>1</v>
      </c>
      <c r="B12" s="215" t="s">
        <v>185</v>
      </c>
      <c r="C12" s="215"/>
      <c r="D12" s="215"/>
      <c r="E12" s="215"/>
      <c r="F12" s="216" t="e">
        <f>#REF!</f>
        <v>#REF!</v>
      </c>
      <c r="G12" s="215"/>
    </row>
    <row r="13" spans="1:9" s="42" customFormat="1" ht="15.75" x14ac:dyDescent="0.25">
      <c r="A13" s="41">
        <v>2</v>
      </c>
      <c r="B13" s="215" t="s">
        <v>186</v>
      </c>
      <c r="C13" s="215"/>
      <c r="D13" s="215"/>
      <c r="E13" s="215"/>
      <c r="F13" s="215" t="e">
        <f>ROUND(F12*8%,0)</f>
        <v>#REF!</v>
      </c>
      <c r="G13" s="215"/>
    </row>
    <row r="14" spans="1:9" s="42" customFormat="1" ht="15.75" x14ac:dyDescent="0.25">
      <c r="A14" s="41">
        <v>3</v>
      </c>
      <c r="B14" s="215" t="s">
        <v>187</v>
      </c>
      <c r="C14" s="215"/>
      <c r="D14" s="215"/>
      <c r="E14" s="215"/>
      <c r="F14" s="216" t="e">
        <f>#REF!</f>
        <v>#REF!</v>
      </c>
      <c r="G14" s="215"/>
    </row>
    <row r="15" spans="1:9" s="42" customFormat="1" ht="15.75" x14ac:dyDescent="0.25">
      <c r="A15" s="41"/>
      <c r="B15" s="214" t="s">
        <v>189</v>
      </c>
      <c r="C15" s="214"/>
      <c r="D15" s="214"/>
      <c r="E15" s="214"/>
      <c r="F15" s="213" t="e">
        <f>SUM(F12:G14)</f>
        <v>#REF!</v>
      </c>
      <c r="G15" s="214"/>
      <c r="I15" s="97"/>
    </row>
    <row r="16" spans="1:9" s="42" customFormat="1" ht="15.75" x14ac:dyDescent="0.25">
      <c r="A16" s="41"/>
      <c r="B16" s="214"/>
      <c r="C16" s="214"/>
      <c r="D16" s="214"/>
      <c r="E16" s="214"/>
      <c r="F16" s="215"/>
      <c r="G16" s="215"/>
    </row>
    <row r="17" spans="1:7" s="42" customFormat="1" ht="15.75" x14ac:dyDescent="0.25">
      <c r="A17" s="41"/>
      <c r="B17" s="214" t="s">
        <v>113</v>
      </c>
      <c r="C17" s="214"/>
      <c r="D17" s="214"/>
      <c r="E17" s="214"/>
      <c r="F17" s="215"/>
      <c r="G17" s="215"/>
    </row>
    <row r="18" spans="1:7" s="42" customFormat="1" ht="15.75" x14ac:dyDescent="0.25">
      <c r="A18" s="41">
        <v>4</v>
      </c>
      <c r="B18" s="215" t="s">
        <v>185</v>
      </c>
      <c r="C18" s="215"/>
      <c r="D18" s="215"/>
      <c r="E18" s="215"/>
      <c r="F18" s="216" t="e">
        <f>Plumbing!#REF!</f>
        <v>#REF!</v>
      </c>
      <c r="G18" s="215"/>
    </row>
    <row r="19" spans="1:7" s="40" customFormat="1" ht="15.75" x14ac:dyDescent="0.25">
      <c r="A19" s="43">
        <v>5</v>
      </c>
      <c r="B19" s="215" t="s">
        <v>188</v>
      </c>
      <c r="C19" s="215"/>
      <c r="D19" s="215"/>
      <c r="E19" s="215"/>
      <c r="F19" s="216">
        <f>Plumbing!G74</f>
        <v>0</v>
      </c>
      <c r="G19" s="215"/>
    </row>
    <row r="20" spans="1:7" s="40" customFormat="1" ht="15.75" x14ac:dyDescent="0.25">
      <c r="A20" s="43"/>
      <c r="B20" s="214" t="s">
        <v>190</v>
      </c>
      <c r="C20" s="214"/>
      <c r="D20" s="214"/>
      <c r="E20" s="214"/>
      <c r="F20" s="213" t="e">
        <f>SUM(F18:G19)</f>
        <v>#REF!</v>
      </c>
      <c r="G20" s="214"/>
    </row>
    <row r="21" spans="1:7" s="40" customFormat="1" ht="15.75" x14ac:dyDescent="0.25">
      <c r="A21" s="43"/>
      <c r="B21" s="214"/>
      <c r="C21" s="214"/>
      <c r="D21" s="214"/>
      <c r="E21" s="214"/>
      <c r="F21" s="215"/>
      <c r="G21" s="215"/>
    </row>
    <row r="22" spans="1:7" s="40" customFormat="1" ht="15.75" x14ac:dyDescent="0.25">
      <c r="A22" s="43"/>
      <c r="B22" s="214" t="s">
        <v>114</v>
      </c>
      <c r="C22" s="214"/>
      <c r="D22" s="214"/>
      <c r="E22" s="214"/>
      <c r="F22" s="215"/>
      <c r="G22" s="215"/>
    </row>
    <row r="23" spans="1:7" s="40" customFormat="1" ht="15.75" x14ac:dyDescent="0.25">
      <c r="A23" s="43">
        <v>6</v>
      </c>
      <c r="B23" s="215" t="s">
        <v>108</v>
      </c>
      <c r="C23" s="215"/>
      <c r="D23" s="215"/>
      <c r="E23" s="215"/>
      <c r="F23" s="216">
        <f>'Electrical Work'!G26</f>
        <v>435692</v>
      </c>
      <c r="G23" s="215"/>
    </row>
    <row r="24" spans="1:7" s="40" customFormat="1" ht="15.75" x14ac:dyDescent="0.25">
      <c r="A24" s="43">
        <v>7</v>
      </c>
      <c r="B24" s="215" t="s">
        <v>109</v>
      </c>
      <c r="C24" s="215"/>
      <c r="D24" s="215"/>
      <c r="E24" s="215"/>
      <c r="F24" s="216">
        <f>'Electrical Work'!G37</f>
        <v>0</v>
      </c>
      <c r="G24" s="215"/>
    </row>
    <row r="25" spans="1:7" s="40" customFormat="1" ht="15.75" x14ac:dyDescent="0.25">
      <c r="A25" s="43"/>
      <c r="B25" s="214" t="s">
        <v>115</v>
      </c>
      <c r="C25" s="214"/>
      <c r="D25" s="214"/>
      <c r="E25" s="214"/>
      <c r="F25" s="213">
        <f>SUM(F23:G24)</f>
        <v>435692</v>
      </c>
      <c r="G25" s="214"/>
    </row>
    <row r="26" spans="1:7" s="40" customFormat="1" ht="15.75" x14ac:dyDescent="0.25">
      <c r="A26" s="43"/>
      <c r="B26" s="214"/>
      <c r="C26" s="214"/>
      <c r="D26" s="214"/>
      <c r="E26" s="214"/>
      <c r="F26" s="215"/>
      <c r="G26" s="215"/>
    </row>
    <row r="27" spans="1:7" s="40" customFormat="1" ht="15.75" x14ac:dyDescent="0.25">
      <c r="A27" s="43"/>
      <c r="B27" s="214" t="s">
        <v>116</v>
      </c>
      <c r="C27" s="214"/>
      <c r="D27" s="214"/>
      <c r="E27" s="214"/>
      <c r="F27" s="215"/>
      <c r="G27" s="215"/>
    </row>
    <row r="28" spans="1:7" s="40" customFormat="1" ht="15.75" x14ac:dyDescent="0.25">
      <c r="A28" s="41">
        <v>8</v>
      </c>
      <c r="B28" s="215" t="s">
        <v>111</v>
      </c>
      <c r="C28" s="215"/>
      <c r="D28" s="215"/>
      <c r="E28" s="215"/>
      <c r="F28" s="216" t="e">
        <f>#REF!</f>
        <v>#REF!</v>
      </c>
      <c r="G28" s="215"/>
    </row>
    <row r="29" spans="1:7" s="42" customFormat="1" ht="15.75" x14ac:dyDescent="0.25">
      <c r="A29" s="41">
        <v>9</v>
      </c>
      <c r="B29" s="215" t="s">
        <v>191</v>
      </c>
      <c r="C29" s="215"/>
      <c r="D29" s="215"/>
      <c r="E29" s="215"/>
      <c r="F29" s="215" t="e">
        <f>ROUND(F28*8%,0)</f>
        <v>#REF!</v>
      </c>
      <c r="G29" s="215"/>
    </row>
    <row r="30" spans="1:7" s="40" customFormat="1" ht="15.75" x14ac:dyDescent="0.25">
      <c r="A30" s="41">
        <v>10</v>
      </c>
      <c r="B30" s="215" t="s">
        <v>112</v>
      </c>
      <c r="C30" s="215"/>
      <c r="D30" s="215"/>
      <c r="E30" s="215"/>
      <c r="F30" s="216" t="e">
        <f>#REF!</f>
        <v>#REF!</v>
      </c>
      <c r="G30" s="215"/>
    </row>
    <row r="31" spans="1:7" s="40" customFormat="1" ht="15.75" x14ac:dyDescent="0.25">
      <c r="A31" s="43"/>
      <c r="B31" s="214" t="s">
        <v>117</v>
      </c>
      <c r="C31" s="214"/>
      <c r="D31" s="214"/>
      <c r="E31" s="214"/>
      <c r="F31" s="213" t="e">
        <f>SUM(F28:G30)</f>
        <v>#REF!</v>
      </c>
      <c r="G31" s="214"/>
    </row>
    <row r="32" spans="1:7" s="40" customFormat="1" ht="15.75" x14ac:dyDescent="0.25">
      <c r="A32" s="43"/>
      <c r="B32" s="215"/>
      <c r="C32" s="215"/>
      <c r="D32" s="215"/>
      <c r="E32" s="215"/>
      <c r="F32" s="215"/>
      <c r="G32" s="215"/>
    </row>
    <row r="33" spans="1:7" s="40" customFormat="1" ht="15.75" x14ac:dyDescent="0.25">
      <c r="A33" s="43"/>
      <c r="B33" s="214" t="s">
        <v>118</v>
      </c>
      <c r="C33" s="214"/>
      <c r="D33" s="214"/>
      <c r="E33" s="214"/>
      <c r="F33" s="215"/>
      <c r="G33" s="215"/>
    </row>
    <row r="34" spans="1:7" s="40" customFormat="1" ht="15.75" x14ac:dyDescent="0.25">
      <c r="A34" s="43">
        <v>11</v>
      </c>
      <c r="B34" s="215" t="s">
        <v>192</v>
      </c>
      <c r="C34" s="215"/>
      <c r="D34" s="215"/>
      <c r="E34" s="215"/>
      <c r="F34" s="216" t="e">
        <f>#REF!</f>
        <v>#REF!</v>
      </c>
      <c r="G34" s="215"/>
    </row>
    <row r="35" spans="1:7" s="42" customFormat="1" ht="15.75" x14ac:dyDescent="0.25">
      <c r="A35" s="41">
        <v>12</v>
      </c>
      <c r="B35" s="215" t="s">
        <v>186</v>
      </c>
      <c r="C35" s="215"/>
      <c r="D35" s="215"/>
      <c r="E35" s="215"/>
      <c r="F35" s="215" t="e">
        <f>ROUND(F34*8%,0)</f>
        <v>#REF!</v>
      </c>
      <c r="G35" s="215"/>
    </row>
    <row r="36" spans="1:7" s="40" customFormat="1" ht="15.75" x14ac:dyDescent="0.25">
      <c r="A36" s="43">
        <v>13</v>
      </c>
      <c r="B36" s="215" t="s">
        <v>193</v>
      </c>
      <c r="C36" s="215"/>
      <c r="D36" s="215"/>
      <c r="E36" s="215"/>
      <c r="F36" s="216" t="e">
        <f>#REF!</f>
        <v>#REF!</v>
      </c>
      <c r="G36" s="215"/>
    </row>
    <row r="37" spans="1:7" s="40" customFormat="1" ht="15.75" x14ac:dyDescent="0.25">
      <c r="A37" s="43"/>
      <c r="B37" s="214" t="s">
        <v>194</v>
      </c>
      <c r="C37" s="214"/>
      <c r="D37" s="214"/>
      <c r="E37" s="214"/>
      <c r="F37" s="213" t="e">
        <f>SUM(F34:G36)</f>
        <v>#REF!</v>
      </c>
      <c r="G37" s="214"/>
    </row>
    <row r="38" spans="1:7" s="40" customFormat="1" ht="15.75" x14ac:dyDescent="0.25">
      <c r="A38" s="39"/>
      <c r="B38" s="214" t="s">
        <v>119</v>
      </c>
      <c r="C38" s="214"/>
      <c r="D38" s="214"/>
      <c r="E38" s="214"/>
      <c r="F38" s="213" t="e">
        <f>F37+F31+F20+F25+F15</f>
        <v>#REF!</v>
      </c>
      <c r="G38" s="214"/>
    </row>
  </sheetData>
  <mergeCells count="60">
    <mergeCell ref="F13:G13"/>
    <mergeCell ref="F14:G14"/>
    <mergeCell ref="F12:G12"/>
    <mergeCell ref="B12:E12"/>
    <mergeCell ref="B13:E13"/>
    <mergeCell ref="B14:E14"/>
    <mergeCell ref="B9:E9"/>
    <mergeCell ref="F9:G9"/>
    <mergeCell ref="F10:G10"/>
    <mergeCell ref="F11:G11"/>
    <mergeCell ref="B10:E10"/>
    <mergeCell ref="B11:E11"/>
    <mergeCell ref="B18:E18"/>
    <mergeCell ref="B19:E19"/>
    <mergeCell ref="B20:E20"/>
    <mergeCell ref="B21:E21"/>
    <mergeCell ref="F15:G15"/>
    <mergeCell ref="F16:G16"/>
    <mergeCell ref="F18:G18"/>
    <mergeCell ref="F19:G19"/>
    <mergeCell ref="B17:E17"/>
    <mergeCell ref="F17:G17"/>
    <mergeCell ref="B16:E16"/>
    <mergeCell ref="B15:E15"/>
    <mergeCell ref="B22:E22"/>
    <mergeCell ref="B29:E29"/>
    <mergeCell ref="B30:E30"/>
    <mergeCell ref="B24:E24"/>
    <mergeCell ref="B25:E25"/>
    <mergeCell ref="B26:E26"/>
    <mergeCell ref="B27:E27"/>
    <mergeCell ref="B28:E28"/>
    <mergeCell ref="B23:E23"/>
    <mergeCell ref="F30:G30"/>
    <mergeCell ref="F20:G20"/>
    <mergeCell ref="F21:G21"/>
    <mergeCell ref="F22:G22"/>
    <mergeCell ref="F23:G23"/>
    <mergeCell ref="F24:G24"/>
    <mergeCell ref="F25:G25"/>
    <mergeCell ref="F26:G26"/>
    <mergeCell ref="F27:G27"/>
    <mergeCell ref="F28:G28"/>
    <mergeCell ref="F29:G29"/>
    <mergeCell ref="F38:G38"/>
    <mergeCell ref="B32:E32"/>
    <mergeCell ref="F31:G31"/>
    <mergeCell ref="F32:G32"/>
    <mergeCell ref="F33:G33"/>
    <mergeCell ref="F34:G34"/>
    <mergeCell ref="F36:G36"/>
    <mergeCell ref="F37:G37"/>
    <mergeCell ref="B37:E37"/>
    <mergeCell ref="B38:E38"/>
    <mergeCell ref="B31:E31"/>
    <mergeCell ref="B33:E33"/>
    <mergeCell ref="B34:E34"/>
    <mergeCell ref="B36:E36"/>
    <mergeCell ref="B35:E35"/>
    <mergeCell ref="F35:G3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110" zoomScaleNormal="110" workbookViewId="0">
      <selection activeCell="F31" sqref="F31"/>
    </sheetView>
  </sheetViews>
  <sheetFormatPr defaultRowHeight="15" x14ac:dyDescent="0.25"/>
  <cols>
    <col min="5" max="5" width="28.140625" customWidth="1"/>
    <col min="7" max="7" width="16.42578125" customWidth="1"/>
  </cols>
  <sheetData>
    <row r="1" spans="1:9" ht="18.75" x14ac:dyDescent="0.3">
      <c r="E1" s="176" t="s">
        <v>104</v>
      </c>
    </row>
    <row r="2" spans="1:9" ht="18.75" x14ac:dyDescent="0.3">
      <c r="E2" s="176" t="s">
        <v>105</v>
      </c>
    </row>
    <row r="3" spans="1:9" ht="18.75" x14ac:dyDescent="0.3">
      <c r="E3" s="176" t="s">
        <v>106</v>
      </c>
    </row>
    <row r="4" spans="1:9" ht="18.75" x14ac:dyDescent="0.3">
      <c r="E4" s="176" t="s">
        <v>178</v>
      </c>
    </row>
    <row r="5" spans="1:9" ht="18.75" x14ac:dyDescent="0.3">
      <c r="E5" s="176" t="s">
        <v>103</v>
      </c>
    </row>
    <row r="6" spans="1:9" x14ac:dyDescent="0.25">
      <c r="A6" s="34" t="s">
        <v>195</v>
      </c>
      <c r="F6" s="34" t="s">
        <v>168</v>
      </c>
    </row>
    <row r="7" spans="1:9" x14ac:dyDescent="0.25">
      <c r="A7" s="34" t="s">
        <v>196</v>
      </c>
      <c r="F7" s="34" t="s">
        <v>169</v>
      </c>
    </row>
    <row r="9" spans="1:9" s="177" customFormat="1" ht="18" customHeight="1" x14ac:dyDescent="0.25">
      <c r="A9" s="178" t="s">
        <v>29</v>
      </c>
      <c r="B9" s="217" t="s">
        <v>102</v>
      </c>
      <c r="C9" s="218"/>
      <c r="D9" s="218"/>
      <c r="E9" s="218"/>
      <c r="F9" s="217" t="s">
        <v>25</v>
      </c>
      <c r="G9" s="219"/>
    </row>
    <row r="10" spans="1:9" s="42" customFormat="1" ht="15.75" x14ac:dyDescent="0.25">
      <c r="A10" s="41"/>
      <c r="B10" s="214" t="s">
        <v>224</v>
      </c>
      <c r="C10" s="214"/>
      <c r="D10" s="214"/>
      <c r="E10" s="214"/>
      <c r="F10" s="220"/>
      <c r="G10" s="220"/>
    </row>
    <row r="11" spans="1:9" s="42" customFormat="1" ht="15.75" x14ac:dyDescent="0.25">
      <c r="A11" s="41">
        <v>1</v>
      </c>
      <c r="B11" s="215" t="s">
        <v>225</v>
      </c>
      <c r="C11" s="215"/>
      <c r="D11" s="215"/>
      <c r="E11" s="215"/>
      <c r="F11" s="216">
        <v>6598715.4390000012</v>
      </c>
      <c r="G11" s="215"/>
    </row>
    <row r="12" spans="1:9" s="42" customFormat="1" ht="15.75" x14ac:dyDescent="0.25">
      <c r="A12" s="41">
        <v>2</v>
      </c>
      <c r="B12" s="215" t="s">
        <v>226</v>
      </c>
      <c r="C12" s="215"/>
      <c r="D12" s="215"/>
      <c r="E12" s="215"/>
      <c r="F12" s="215"/>
      <c r="G12" s="215"/>
    </row>
    <row r="13" spans="1:9" s="42" customFormat="1" ht="15.75" x14ac:dyDescent="0.25">
      <c r="A13" s="41">
        <v>3</v>
      </c>
      <c r="B13" s="215" t="s">
        <v>187</v>
      </c>
      <c r="C13" s="215"/>
      <c r="D13" s="215"/>
      <c r="E13" s="215"/>
      <c r="F13" s="216"/>
      <c r="G13" s="215"/>
    </row>
    <row r="14" spans="1:9" s="42" customFormat="1" ht="15.75" x14ac:dyDescent="0.25">
      <c r="A14" s="41"/>
      <c r="B14" s="214" t="s">
        <v>227</v>
      </c>
      <c r="C14" s="214"/>
      <c r="D14" s="214"/>
      <c r="E14" s="214"/>
      <c r="F14" s="213"/>
      <c r="G14" s="214"/>
      <c r="I14" s="97"/>
    </row>
    <row r="15" spans="1:9" s="42" customFormat="1" ht="15.75" x14ac:dyDescent="0.25">
      <c r="A15" s="41"/>
      <c r="B15" s="214"/>
      <c r="C15" s="214"/>
      <c r="D15" s="214"/>
      <c r="E15" s="214"/>
      <c r="F15" s="215"/>
      <c r="G15" s="215"/>
    </row>
    <row r="16" spans="1:9" s="42" customFormat="1" ht="15.75" x14ac:dyDescent="0.25">
      <c r="A16" s="41"/>
      <c r="B16" s="214" t="s">
        <v>113</v>
      </c>
      <c r="C16" s="214"/>
      <c r="D16" s="214"/>
      <c r="E16" s="214"/>
      <c r="F16" s="215"/>
      <c r="G16" s="215"/>
    </row>
    <row r="17" spans="1:7" s="42" customFormat="1" ht="15.75" x14ac:dyDescent="0.25">
      <c r="A17" s="41">
        <v>4</v>
      </c>
      <c r="B17" s="215" t="s">
        <v>185</v>
      </c>
      <c r="C17" s="215"/>
      <c r="D17" s="215"/>
      <c r="E17" s="215"/>
      <c r="F17" s="216">
        <v>229633.53999999995</v>
      </c>
      <c r="G17" s="215"/>
    </row>
    <row r="18" spans="1:7" s="40" customFormat="1" ht="15.75" x14ac:dyDescent="0.25">
      <c r="A18" s="43">
        <v>5</v>
      </c>
      <c r="B18" s="215" t="s">
        <v>188</v>
      </c>
      <c r="C18" s="215"/>
      <c r="D18" s="215"/>
      <c r="E18" s="215"/>
      <c r="F18" s="216"/>
      <c r="G18" s="215"/>
    </row>
    <row r="19" spans="1:7" s="40" customFormat="1" ht="15.75" x14ac:dyDescent="0.25">
      <c r="A19" s="43"/>
      <c r="B19" s="214" t="s">
        <v>228</v>
      </c>
      <c r="C19" s="214"/>
      <c r="D19" s="214"/>
      <c r="E19" s="214"/>
      <c r="F19" s="213"/>
      <c r="G19" s="214"/>
    </row>
    <row r="20" spans="1:7" s="40" customFormat="1" ht="15.75" x14ac:dyDescent="0.25">
      <c r="A20" s="43"/>
      <c r="B20" s="214"/>
      <c r="C20" s="214"/>
      <c r="D20" s="214"/>
      <c r="E20" s="214"/>
      <c r="F20" s="215"/>
      <c r="G20" s="215"/>
    </row>
    <row r="21" spans="1:7" s="40" customFormat="1" ht="15.75" x14ac:dyDescent="0.25">
      <c r="A21" s="43"/>
      <c r="B21" s="214" t="s">
        <v>229</v>
      </c>
      <c r="C21" s="214"/>
      <c r="D21" s="214"/>
      <c r="E21" s="214"/>
      <c r="F21" s="215"/>
      <c r="G21" s="215"/>
    </row>
    <row r="22" spans="1:7" s="40" customFormat="1" ht="15.75" x14ac:dyDescent="0.25">
      <c r="A22" s="43">
        <v>6</v>
      </c>
      <c r="B22" s="215" t="s">
        <v>108</v>
      </c>
      <c r="C22" s="215"/>
      <c r="D22" s="215"/>
      <c r="E22" s="215"/>
      <c r="F22" s="216">
        <v>435692</v>
      </c>
      <c r="G22" s="215"/>
    </row>
    <row r="23" spans="1:7" s="40" customFormat="1" ht="15.75" x14ac:dyDescent="0.25">
      <c r="A23" s="43">
        <v>7</v>
      </c>
      <c r="B23" s="215" t="s">
        <v>109</v>
      </c>
      <c r="C23" s="215"/>
      <c r="D23" s="215"/>
      <c r="E23" s="215"/>
      <c r="F23" s="216"/>
      <c r="G23" s="215"/>
    </row>
    <row r="24" spans="1:7" s="40" customFormat="1" ht="15.75" x14ac:dyDescent="0.25">
      <c r="A24" s="43"/>
      <c r="B24" s="214" t="s">
        <v>230</v>
      </c>
      <c r="C24" s="214"/>
      <c r="D24" s="214"/>
      <c r="E24" s="214"/>
      <c r="F24" s="213"/>
      <c r="G24" s="214"/>
    </row>
    <row r="25" spans="1:7" s="40" customFormat="1" ht="15.75" customHeight="1" x14ac:dyDescent="0.25">
      <c r="A25" s="186"/>
      <c r="B25" s="222" t="s">
        <v>231</v>
      </c>
      <c r="C25" s="222"/>
      <c r="D25" s="222"/>
      <c r="E25" s="222"/>
      <c r="F25" s="223"/>
      <c r="G25" s="224"/>
    </row>
    <row r="26" spans="1:7" s="40" customFormat="1" ht="15.75" x14ac:dyDescent="0.25">
      <c r="A26" s="179"/>
      <c r="B26" s="214" t="s">
        <v>119</v>
      </c>
      <c r="C26" s="214"/>
      <c r="D26" s="214"/>
      <c r="E26" s="214"/>
      <c r="F26" s="213"/>
      <c r="G26" s="214"/>
    </row>
  </sheetData>
  <mergeCells count="36">
    <mergeCell ref="B24:E24"/>
    <mergeCell ref="F24:G24"/>
    <mergeCell ref="B25:E25"/>
    <mergeCell ref="F25:G25"/>
    <mergeCell ref="B26:E26"/>
    <mergeCell ref="F26:G26"/>
    <mergeCell ref="B21:E21"/>
    <mergeCell ref="F21:G21"/>
    <mergeCell ref="B22:E22"/>
    <mergeCell ref="F22:G22"/>
    <mergeCell ref="B23:E23"/>
    <mergeCell ref="F23:G23"/>
    <mergeCell ref="B18:E18"/>
    <mergeCell ref="F18:G18"/>
    <mergeCell ref="B19:E19"/>
    <mergeCell ref="F19:G19"/>
    <mergeCell ref="B20:E20"/>
    <mergeCell ref="F20:G20"/>
    <mergeCell ref="B15:E15"/>
    <mergeCell ref="F15:G15"/>
    <mergeCell ref="B16:E16"/>
    <mergeCell ref="F16:G16"/>
    <mergeCell ref="B17:E17"/>
    <mergeCell ref="F17:G17"/>
    <mergeCell ref="B12:E12"/>
    <mergeCell ref="F12:G12"/>
    <mergeCell ref="B13:E13"/>
    <mergeCell ref="F13:G13"/>
    <mergeCell ref="B14:E14"/>
    <mergeCell ref="F14:G14"/>
    <mergeCell ref="B9:E9"/>
    <mergeCell ref="F9:G9"/>
    <mergeCell ref="B10:E10"/>
    <mergeCell ref="F10:G10"/>
    <mergeCell ref="B11:E11"/>
    <mergeCell ref="F11:G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849"/>
  <sheetViews>
    <sheetView topLeftCell="A46" zoomScaleSheetLayoutView="100" workbookViewId="0">
      <selection activeCell="B36" sqref="B36:F36"/>
    </sheetView>
  </sheetViews>
  <sheetFormatPr defaultColWidth="0" defaultRowHeight="0" customHeight="1" zeroHeight="1" x14ac:dyDescent="0.25"/>
  <cols>
    <col min="1" max="1" width="3.85546875" style="4" customWidth="1"/>
    <col min="2" max="2" width="50.42578125" style="3" customWidth="1"/>
    <col min="3" max="3" width="7.7109375" style="6" customWidth="1"/>
    <col min="4" max="4" width="9.28515625" style="2" customWidth="1"/>
    <col min="5" max="5" width="8.5703125" style="5" customWidth="1"/>
    <col min="6" max="6" width="16.28515625" style="6" customWidth="1"/>
    <col min="7" max="7" width="1.140625" style="3" hidden="1" customWidth="1"/>
    <col min="8" max="8" width="9.140625" style="3" hidden="1" customWidth="1"/>
    <col min="9" max="9" width="0" style="6" hidden="1" customWidth="1"/>
    <col min="10" max="64" width="0" style="3" hidden="1" customWidth="1"/>
    <col min="65" max="16384" width="9.140625" style="3" hidden="1"/>
  </cols>
  <sheetData>
    <row r="1" spans="1:54" s="1" customFormat="1" ht="22.5" customHeight="1" x14ac:dyDescent="0.25">
      <c r="A1" s="225" t="s">
        <v>83</v>
      </c>
      <c r="B1" s="225"/>
      <c r="C1" s="225"/>
      <c r="D1" s="226"/>
      <c r="E1" s="226"/>
      <c r="F1" s="225"/>
    </row>
    <row r="2" spans="1:54" s="15" customFormat="1" ht="20.100000000000001" customHeight="1" x14ac:dyDescent="0.25">
      <c r="A2" s="233"/>
      <c r="B2" s="233"/>
      <c r="C2" s="233"/>
      <c r="D2" s="233"/>
      <c r="E2" s="233"/>
      <c r="F2" s="233"/>
      <c r="I2" s="19"/>
    </row>
    <row r="3" spans="1:54" s="27" customFormat="1" ht="46.5" customHeight="1" thickBot="1" x14ac:dyDescent="0.3">
      <c r="B3" s="227"/>
      <c r="C3" s="227"/>
      <c r="D3" s="227"/>
      <c r="E3" s="227"/>
      <c r="F3" s="227"/>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row>
    <row r="4" spans="1:54" s="31" customFormat="1" ht="22.5" customHeight="1" thickBot="1" x14ac:dyDescent="0.3">
      <c r="A4" s="29" t="s">
        <v>0</v>
      </c>
      <c r="B4" s="29" t="s">
        <v>1</v>
      </c>
      <c r="C4" s="29" t="s">
        <v>34</v>
      </c>
      <c r="D4" s="30" t="s">
        <v>82</v>
      </c>
      <c r="E4" s="30" t="s">
        <v>89</v>
      </c>
      <c r="F4" s="29" t="s">
        <v>25</v>
      </c>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row>
    <row r="5" spans="1:54" s="12" customFormat="1" ht="21" x14ac:dyDescent="0.25">
      <c r="A5" s="98"/>
      <c r="B5" s="184" t="s">
        <v>98</v>
      </c>
      <c r="C5" s="99"/>
      <c r="D5" s="100"/>
      <c r="E5" s="100"/>
      <c r="F5" s="101"/>
    </row>
    <row r="6" spans="1:54" s="12" customFormat="1" ht="51" x14ac:dyDescent="0.25">
      <c r="A6" s="302">
        <v>1</v>
      </c>
      <c r="B6" s="311" t="s">
        <v>180</v>
      </c>
      <c r="C6" s="294" t="s">
        <v>6</v>
      </c>
      <c r="D6" s="295">
        <f>295+5996</f>
        <v>6291</v>
      </c>
      <c r="E6" s="295">
        <v>3.18</v>
      </c>
      <c r="F6" s="296">
        <f>D6*E6</f>
        <v>20005.38</v>
      </c>
    </row>
    <row r="7" spans="1:54" s="12" customFormat="1" ht="76.5" x14ac:dyDescent="0.25">
      <c r="A7" s="302">
        <v>2</v>
      </c>
      <c r="B7" s="312" t="s">
        <v>26</v>
      </c>
      <c r="C7" s="294" t="s">
        <v>7</v>
      </c>
      <c r="D7" s="295">
        <v>148</v>
      </c>
      <c r="E7" s="295">
        <v>9.74</v>
      </c>
      <c r="F7" s="296">
        <f t="shared" ref="F7:F47" si="0">D7*E7</f>
        <v>1441.52</v>
      </c>
      <c r="I7" s="13"/>
    </row>
    <row r="8" spans="1:54" s="12" customFormat="1" ht="114.75" x14ac:dyDescent="0.25">
      <c r="A8" s="302">
        <v>3</v>
      </c>
      <c r="B8" s="312" t="s">
        <v>90</v>
      </c>
      <c r="C8" s="294" t="s">
        <v>6</v>
      </c>
      <c r="D8" s="295">
        <f>340+1073</f>
        <v>1413</v>
      </c>
      <c r="E8" s="295">
        <v>337</v>
      </c>
      <c r="F8" s="296">
        <f t="shared" si="0"/>
        <v>476181</v>
      </c>
      <c r="I8" s="13"/>
    </row>
    <row r="9" spans="1:54" s="14" customFormat="1" ht="25.5" x14ac:dyDescent="0.25">
      <c r="A9" s="297" t="s">
        <v>21</v>
      </c>
      <c r="B9" s="298" t="s">
        <v>73</v>
      </c>
      <c r="C9" s="294" t="s">
        <v>74</v>
      </c>
      <c r="D9" s="313">
        <f>2177+2604+106</f>
        <v>4887</v>
      </c>
      <c r="E9" s="295">
        <v>125.95</v>
      </c>
      <c r="F9" s="296">
        <f t="shared" si="0"/>
        <v>615517.65</v>
      </c>
    </row>
    <row r="10" spans="1:54" s="12" customFormat="1" ht="25.5" x14ac:dyDescent="0.25">
      <c r="A10" s="302">
        <v>5</v>
      </c>
      <c r="B10" s="311" t="s">
        <v>75</v>
      </c>
      <c r="C10" s="294" t="s">
        <v>7</v>
      </c>
      <c r="D10" s="313">
        <f>564+5207+3677</f>
        <v>9448</v>
      </c>
      <c r="E10" s="295">
        <v>31.27</v>
      </c>
      <c r="F10" s="296">
        <f t="shared" si="0"/>
        <v>295438.96000000002</v>
      </c>
    </row>
    <row r="11" spans="1:54" s="12" customFormat="1" ht="38.25" x14ac:dyDescent="0.25">
      <c r="A11" s="302">
        <v>6</v>
      </c>
      <c r="B11" s="311" t="s">
        <v>79</v>
      </c>
      <c r="C11" s="294" t="s">
        <v>6</v>
      </c>
      <c r="D11" s="313">
        <v>196.7</v>
      </c>
      <c r="E11" s="295">
        <v>1.51</v>
      </c>
      <c r="F11" s="296">
        <f t="shared" si="0"/>
        <v>297.017</v>
      </c>
    </row>
    <row r="12" spans="1:54" s="14" customFormat="1" ht="25.5" x14ac:dyDescent="0.25">
      <c r="A12" s="297" t="s">
        <v>5</v>
      </c>
      <c r="B12" s="299" t="s">
        <v>76</v>
      </c>
      <c r="C12" s="294" t="s">
        <v>78</v>
      </c>
      <c r="D12" s="295">
        <f>578+78215.2</f>
        <v>78793.2</v>
      </c>
      <c r="E12" s="295">
        <v>11.41</v>
      </c>
      <c r="F12" s="296">
        <f t="shared" si="0"/>
        <v>899030.41200000001</v>
      </c>
    </row>
    <row r="13" spans="1:54" s="12" customFormat="1" ht="51" x14ac:dyDescent="0.25">
      <c r="A13" s="297" t="s">
        <v>181</v>
      </c>
      <c r="B13" s="299" t="s">
        <v>80</v>
      </c>
      <c r="C13" s="299"/>
      <c r="D13" s="299"/>
      <c r="E13" s="300"/>
      <c r="F13" s="296">
        <f t="shared" si="0"/>
        <v>0</v>
      </c>
      <c r="G13" s="17"/>
      <c r="H13" s="17"/>
      <c r="I13" s="17"/>
      <c r="J13" s="17"/>
      <c r="K13" s="17"/>
      <c r="L13" s="17"/>
      <c r="M13" s="17"/>
      <c r="N13" s="17"/>
    </row>
    <row r="14" spans="1:54" s="12" customFormat="1" ht="12.75" x14ac:dyDescent="0.25">
      <c r="A14" s="302"/>
      <c r="B14" s="303" t="s">
        <v>27</v>
      </c>
      <c r="C14" s="314" t="s">
        <v>12</v>
      </c>
      <c r="D14" s="313">
        <v>66</v>
      </c>
      <c r="E14" s="295">
        <v>228.9</v>
      </c>
      <c r="F14" s="296">
        <f t="shared" si="0"/>
        <v>15107.4</v>
      </c>
      <c r="I14" s="20"/>
    </row>
    <row r="15" spans="1:54" s="12" customFormat="1" ht="12.75" x14ac:dyDescent="0.25">
      <c r="A15" s="302"/>
      <c r="B15" s="303" t="s">
        <v>28</v>
      </c>
      <c r="C15" s="314" t="s">
        <v>12</v>
      </c>
      <c r="D15" s="313">
        <v>24</v>
      </c>
      <c r="E15" s="295">
        <v>240.5</v>
      </c>
      <c r="F15" s="296">
        <f t="shared" si="0"/>
        <v>5772</v>
      </c>
      <c r="I15" s="20"/>
    </row>
    <row r="16" spans="1:54" s="15" customFormat="1" ht="38.25" x14ac:dyDescent="0.25">
      <c r="A16" s="315">
        <v>9</v>
      </c>
      <c r="B16" s="299" t="s">
        <v>17</v>
      </c>
      <c r="C16" s="306" t="s">
        <v>7</v>
      </c>
      <c r="D16" s="307">
        <v>8</v>
      </c>
      <c r="E16" s="307">
        <v>180.5</v>
      </c>
      <c r="F16" s="296">
        <f t="shared" si="0"/>
        <v>1444</v>
      </c>
      <c r="G16" s="18"/>
    </row>
    <row r="17" spans="1:15" s="12" customFormat="1" ht="25.5" x14ac:dyDescent="0.25">
      <c r="A17" s="302">
        <v>10</v>
      </c>
      <c r="B17" s="299" t="s">
        <v>93</v>
      </c>
      <c r="C17" s="294" t="s">
        <v>7</v>
      </c>
      <c r="D17" s="316">
        <f>1252+4821+21600</f>
        <v>27673</v>
      </c>
      <c r="E17" s="295">
        <v>30.16</v>
      </c>
      <c r="F17" s="296">
        <f t="shared" si="0"/>
        <v>834617.68</v>
      </c>
    </row>
    <row r="18" spans="1:15" s="12" customFormat="1" ht="38.25" x14ac:dyDescent="0.25">
      <c r="A18" s="302">
        <v>11</v>
      </c>
      <c r="B18" s="299" t="s">
        <v>81</v>
      </c>
      <c r="C18" s="294" t="s">
        <v>7</v>
      </c>
      <c r="D18" s="295">
        <f>91+632</f>
        <v>723</v>
      </c>
      <c r="E18" s="295">
        <v>902.93</v>
      </c>
      <c r="F18" s="296">
        <f t="shared" si="0"/>
        <v>652818.39</v>
      </c>
      <c r="G18" s="17"/>
    </row>
    <row r="19" spans="1:15" s="17" customFormat="1" ht="38.25" x14ac:dyDescent="0.25">
      <c r="A19" s="302">
        <v>12</v>
      </c>
      <c r="B19" s="311" t="s">
        <v>14</v>
      </c>
      <c r="C19" s="317"/>
      <c r="D19" s="317"/>
      <c r="E19" s="318"/>
      <c r="F19" s="296">
        <f t="shared" si="0"/>
        <v>0</v>
      </c>
      <c r="G19" s="26"/>
    </row>
    <row r="20" spans="1:15" s="12" customFormat="1" ht="26.25" customHeight="1" x14ac:dyDescent="0.25">
      <c r="A20" s="302"/>
      <c r="B20" s="311" t="s">
        <v>22</v>
      </c>
      <c r="C20" s="294" t="s">
        <v>7</v>
      </c>
      <c r="D20" s="313">
        <v>280</v>
      </c>
      <c r="E20" s="295">
        <v>25.48</v>
      </c>
      <c r="F20" s="296">
        <f t="shared" si="0"/>
        <v>7134.4000000000005</v>
      </c>
      <c r="G20" s="17"/>
      <c r="H20" s="17"/>
      <c r="I20" s="16"/>
      <c r="J20" s="17"/>
      <c r="K20" s="17"/>
      <c r="L20" s="17"/>
      <c r="M20" s="17"/>
      <c r="N20" s="17"/>
    </row>
    <row r="21" spans="1:15" s="12" customFormat="1" ht="31.5" customHeight="1" x14ac:dyDescent="0.25">
      <c r="A21" s="302">
        <v>13</v>
      </c>
      <c r="B21" s="303" t="s">
        <v>8</v>
      </c>
      <c r="C21" s="294" t="s">
        <v>7</v>
      </c>
      <c r="D21" s="295">
        <f>182+7571</f>
        <v>7753</v>
      </c>
      <c r="E21" s="295">
        <v>18.87</v>
      </c>
      <c r="F21" s="296">
        <f t="shared" si="0"/>
        <v>146299.11000000002</v>
      </c>
    </row>
    <row r="22" spans="1:15" s="12" customFormat="1" ht="25.5" x14ac:dyDescent="0.25">
      <c r="A22" s="297" t="s">
        <v>182</v>
      </c>
      <c r="B22" s="303" t="s">
        <v>16</v>
      </c>
      <c r="C22" s="294" t="s">
        <v>7</v>
      </c>
      <c r="D22" s="295">
        <v>246</v>
      </c>
      <c r="E22" s="295">
        <v>7.78</v>
      </c>
      <c r="F22" s="296">
        <f t="shared" si="0"/>
        <v>1913.88</v>
      </c>
    </row>
    <row r="23" spans="1:15" s="12" customFormat="1" ht="38.25" x14ac:dyDescent="0.25">
      <c r="A23" s="302">
        <v>15</v>
      </c>
      <c r="B23" s="312" t="s">
        <v>183</v>
      </c>
      <c r="C23" s="294" t="s">
        <v>7</v>
      </c>
      <c r="D23" s="295">
        <f>131+85</f>
        <v>216</v>
      </c>
      <c r="E23" s="295">
        <v>277.47000000000003</v>
      </c>
      <c r="F23" s="296">
        <f t="shared" si="0"/>
        <v>59933.520000000004</v>
      </c>
    </row>
    <row r="24" spans="1:15" s="12" customFormat="1" ht="25.5" x14ac:dyDescent="0.25">
      <c r="A24" s="302">
        <v>16</v>
      </c>
      <c r="B24" s="312" t="s">
        <v>9</v>
      </c>
      <c r="C24" s="294" t="s">
        <v>7</v>
      </c>
      <c r="D24" s="295">
        <f>368+472</f>
        <v>840</v>
      </c>
      <c r="E24" s="295">
        <v>282.99</v>
      </c>
      <c r="F24" s="296">
        <f t="shared" si="0"/>
        <v>237711.6</v>
      </c>
    </row>
    <row r="25" spans="1:15" s="12" customFormat="1" ht="89.25" x14ac:dyDescent="0.25">
      <c r="A25" s="302">
        <v>17</v>
      </c>
      <c r="B25" s="303" t="s">
        <v>204</v>
      </c>
      <c r="C25" s="294" t="s">
        <v>7</v>
      </c>
      <c r="D25" s="316">
        <v>120</v>
      </c>
      <c r="E25" s="295">
        <v>476.52</v>
      </c>
      <c r="F25" s="296">
        <f t="shared" si="0"/>
        <v>57182.399999999994</v>
      </c>
      <c r="G25" s="17"/>
      <c r="I25" s="21"/>
    </row>
    <row r="26" spans="1:15" s="12" customFormat="1" ht="38.25" x14ac:dyDescent="0.25">
      <c r="A26" s="302">
        <v>18</v>
      </c>
      <c r="B26" s="311" t="s">
        <v>205</v>
      </c>
      <c r="C26" s="294" t="s">
        <v>7</v>
      </c>
      <c r="D26" s="313">
        <v>84</v>
      </c>
      <c r="E26" s="295">
        <v>726.72</v>
      </c>
      <c r="F26" s="296">
        <f t="shared" si="0"/>
        <v>61044.480000000003</v>
      </c>
    </row>
    <row r="27" spans="1:15" s="12" customFormat="1" ht="63.75" x14ac:dyDescent="0.25">
      <c r="A27" s="302">
        <v>19</v>
      </c>
      <c r="B27" s="311" t="s">
        <v>206</v>
      </c>
      <c r="C27" s="294" t="s">
        <v>12</v>
      </c>
      <c r="D27" s="313">
        <v>420</v>
      </c>
      <c r="E27" s="295">
        <v>169.18</v>
      </c>
      <c r="F27" s="296">
        <f t="shared" si="0"/>
        <v>71055.600000000006</v>
      </c>
    </row>
    <row r="28" spans="1:15" ht="20.100000000000001" customHeight="1" x14ac:dyDescent="0.25">
      <c r="A28" s="302">
        <v>20</v>
      </c>
      <c r="B28" s="311" t="s">
        <v>207</v>
      </c>
      <c r="C28" s="294" t="s">
        <v>7</v>
      </c>
      <c r="D28" s="313">
        <v>10800</v>
      </c>
      <c r="E28" s="295">
        <f>1079.65/100</f>
        <v>10.796500000000002</v>
      </c>
      <c r="F28" s="296">
        <f t="shared" si="0"/>
        <v>116602.20000000003</v>
      </c>
      <c r="G28" s="182"/>
      <c r="H28" s="183"/>
      <c r="I28" s="182"/>
      <c r="J28" s="183"/>
      <c r="K28" s="182"/>
      <c r="L28" s="182"/>
      <c r="M28" s="182"/>
      <c r="N28" s="182"/>
      <c r="O28" s="182"/>
    </row>
    <row r="29" spans="1:15" s="12" customFormat="1" ht="20.25" customHeight="1" x14ac:dyDescent="0.25">
      <c r="A29" s="302">
        <v>21</v>
      </c>
      <c r="B29" s="311" t="s">
        <v>208</v>
      </c>
      <c r="C29" s="294" t="s">
        <v>7</v>
      </c>
      <c r="D29" s="313">
        <v>10800</v>
      </c>
      <c r="E29" s="295">
        <f>442.75/100</f>
        <v>4.4275000000000002</v>
      </c>
      <c r="F29" s="296">
        <f t="shared" si="0"/>
        <v>47817</v>
      </c>
      <c r="G29" s="17"/>
      <c r="H29" s="17"/>
      <c r="I29" s="17"/>
      <c r="J29" s="17"/>
      <c r="K29" s="17"/>
      <c r="L29" s="17"/>
      <c r="M29" s="17"/>
      <c r="N29" s="17"/>
    </row>
    <row r="30" spans="1:15" s="12" customFormat="1" ht="45.75" customHeight="1" x14ac:dyDescent="0.25">
      <c r="A30" s="302">
        <v>22</v>
      </c>
      <c r="B30" s="311" t="s">
        <v>209</v>
      </c>
      <c r="C30" s="294" t="s">
        <v>12</v>
      </c>
      <c r="D30" s="313">
        <v>1200</v>
      </c>
      <c r="E30" s="295">
        <v>8.3800000000000008</v>
      </c>
      <c r="F30" s="296">
        <f t="shared" si="0"/>
        <v>10056.000000000002</v>
      </c>
      <c r="G30" s="17"/>
      <c r="H30" s="17"/>
      <c r="I30" s="17"/>
      <c r="J30" s="17"/>
      <c r="K30" s="17"/>
      <c r="L30" s="17"/>
      <c r="M30" s="17"/>
      <c r="N30" s="17"/>
    </row>
    <row r="31" spans="1:15" s="12" customFormat="1" ht="45.75" customHeight="1" x14ac:dyDescent="0.25">
      <c r="A31" s="302">
        <v>23</v>
      </c>
      <c r="B31" s="311" t="s">
        <v>210</v>
      </c>
      <c r="C31" s="294" t="s">
        <v>7</v>
      </c>
      <c r="D31" s="313">
        <v>168</v>
      </c>
      <c r="E31" s="295">
        <v>12.71</v>
      </c>
      <c r="F31" s="296">
        <f t="shared" si="0"/>
        <v>2135.2800000000002</v>
      </c>
      <c r="G31" s="17"/>
      <c r="H31" s="17"/>
      <c r="I31" s="17"/>
      <c r="J31" s="17"/>
      <c r="K31" s="17"/>
      <c r="L31" s="17"/>
      <c r="M31" s="17"/>
      <c r="N31" s="17"/>
    </row>
    <row r="32" spans="1:15" s="15" customFormat="1" ht="21.75" customHeight="1" x14ac:dyDescent="0.25">
      <c r="A32" s="306">
        <v>24</v>
      </c>
      <c r="B32" s="303" t="s">
        <v>211</v>
      </c>
      <c r="C32" s="294" t="s">
        <v>212</v>
      </c>
      <c r="D32" s="307">
        <v>3045</v>
      </c>
      <c r="E32" s="307">
        <v>1.21</v>
      </c>
      <c r="F32" s="296">
        <f t="shared" si="0"/>
        <v>3684.45</v>
      </c>
    </row>
    <row r="33" spans="1:14" s="12" customFormat="1" ht="38.25" x14ac:dyDescent="0.25">
      <c r="A33" s="302">
        <v>25</v>
      </c>
      <c r="B33" s="311" t="s">
        <v>213</v>
      </c>
      <c r="C33" s="294" t="s">
        <v>7</v>
      </c>
      <c r="D33" s="313">
        <v>3045</v>
      </c>
      <c r="E33" s="295">
        <v>10.29</v>
      </c>
      <c r="F33" s="296">
        <f t="shared" si="0"/>
        <v>31333.049999999996</v>
      </c>
      <c r="G33" s="17"/>
      <c r="H33" s="17"/>
      <c r="I33" s="17"/>
      <c r="J33" s="17"/>
      <c r="K33" s="17"/>
      <c r="L33" s="17"/>
      <c r="M33" s="17"/>
      <c r="N33" s="17"/>
    </row>
    <row r="34" spans="1:14" s="12" customFormat="1" ht="25.5" x14ac:dyDescent="0.25">
      <c r="A34" s="297" t="s">
        <v>214</v>
      </c>
      <c r="B34" s="298" t="s">
        <v>215</v>
      </c>
      <c r="C34" s="294" t="s">
        <v>7</v>
      </c>
      <c r="D34" s="313">
        <v>11465</v>
      </c>
      <c r="E34" s="295">
        <v>2.2599999999999998</v>
      </c>
      <c r="F34" s="296">
        <f t="shared" si="0"/>
        <v>25910.899999999998</v>
      </c>
      <c r="G34" s="17"/>
      <c r="H34" s="17"/>
      <c r="I34" s="17"/>
      <c r="J34" s="17"/>
      <c r="K34" s="17"/>
      <c r="L34" s="17"/>
      <c r="M34" s="17"/>
      <c r="N34" s="17"/>
    </row>
    <row r="35" spans="1:14" ht="32.1" customHeight="1" x14ac:dyDescent="0.25">
      <c r="A35" s="302">
        <v>27</v>
      </c>
      <c r="B35" s="311" t="s">
        <v>216</v>
      </c>
      <c r="C35" s="294" t="s">
        <v>7</v>
      </c>
      <c r="D35" s="313">
        <v>8742</v>
      </c>
      <c r="E35" s="295">
        <v>44.12</v>
      </c>
      <c r="F35" s="296">
        <f t="shared" si="0"/>
        <v>385697.04</v>
      </c>
    </row>
    <row r="36" spans="1:14" ht="24" customHeight="1" x14ac:dyDescent="0.25">
      <c r="A36" s="302"/>
      <c r="B36" s="320" t="s">
        <v>234</v>
      </c>
      <c r="C36" s="321" t="s">
        <v>7</v>
      </c>
      <c r="D36" s="322">
        <v>7571</v>
      </c>
      <c r="E36" s="323">
        <v>32.76</v>
      </c>
      <c r="F36" s="324">
        <v>248025.96</v>
      </c>
    </row>
    <row r="37" spans="1:14" s="12" customFormat="1" ht="25.5" x14ac:dyDescent="0.25">
      <c r="A37" s="302">
        <v>28</v>
      </c>
      <c r="B37" s="319" t="s">
        <v>232</v>
      </c>
      <c r="C37" s="294" t="s">
        <v>7</v>
      </c>
      <c r="D37" s="313">
        <v>1028</v>
      </c>
      <c r="E37" s="295">
        <v>16.62</v>
      </c>
      <c r="F37" s="296">
        <f t="shared" si="0"/>
        <v>17085.36</v>
      </c>
    </row>
    <row r="38" spans="1:14" s="12" customFormat="1" ht="31.5" customHeight="1" x14ac:dyDescent="0.25">
      <c r="A38" s="302">
        <v>29</v>
      </c>
      <c r="B38" s="312" t="s">
        <v>217</v>
      </c>
      <c r="C38" s="294" t="s">
        <v>7</v>
      </c>
      <c r="D38" s="313">
        <v>17161</v>
      </c>
      <c r="E38" s="295">
        <v>10.44</v>
      </c>
      <c r="F38" s="296">
        <f t="shared" si="0"/>
        <v>179160.84</v>
      </c>
    </row>
    <row r="39" spans="1:14" s="12" customFormat="1" ht="52.5" customHeight="1" x14ac:dyDescent="0.25">
      <c r="A39" s="302">
        <v>30</v>
      </c>
      <c r="B39" s="312" t="s">
        <v>218</v>
      </c>
      <c r="C39" s="294" t="s">
        <v>212</v>
      </c>
      <c r="D39" s="313">
        <v>569</v>
      </c>
      <c r="E39" s="295">
        <v>194.16</v>
      </c>
      <c r="F39" s="296">
        <f t="shared" si="0"/>
        <v>110477.04</v>
      </c>
    </row>
    <row r="40" spans="1:14" s="12" customFormat="1" ht="30" customHeight="1" x14ac:dyDescent="0.25">
      <c r="A40" s="302">
        <v>31</v>
      </c>
      <c r="B40" s="312" t="s">
        <v>219</v>
      </c>
      <c r="C40" s="294" t="s">
        <v>212</v>
      </c>
      <c r="D40" s="313">
        <v>1185</v>
      </c>
      <c r="E40" s="295">
        <v>226.02</v>
      </c>
      <c r="F40" s="296">
        <f t="shared" si="0"/>
        <v>267833.7</v>
      </c>
    </row>
    <row r="41" spans="1:14" s="14" customFormat="1" ht="63.75" x14ac:dyDescent="0.25">
      <c r="A41" s="302">
        <v>32</v>
      </c>
      <c r="B41" s="312" t="s">
        <v>233</v>
      </c>
      <c r="C41" s="294" t="s">
        <v>7</v>
      </c>
      <c r="D41" s="313">
        <v>2400</v>
      </c>
      <c r="E41" s="295">
        <v>223.97</v>
      </c>
      <c r="F41" s="296">
        <f>D41*E41</f>
        <v>537528</v>
      </c>
    </row>
    <row r="42" spans="1:14" s="12" customFormat="1" ht="27.75" customHeight="1" x14ac:dyDescent="0.25">
      <c r="A42" s="292" t="s">
        <v>220</v>
      </c>
      <c r="B42" s="299" t="s">
        <v>221</v>
      </c>
      <c r="C42" s="294" t="s">
        <v>6</v>
      </c>
      <c r="D42" s="295">
        <v>2006</v>
      </c>
      <c r="E42" s="295">
        <v>12.86</v>
      </c>
      <c r="F42" s="296">
        <f t="shared" si="0"/>
        <v>25797.16</v>
      </c>
      <c r="I42" s="13"/>
    </row>
    <row r="43" spans="1:14" s="12" customFormat="1" ht="51" x14ac:dyDescent="0.25">
      <c r="A43" s="302">
        <v>34</v>
      </c>
      <c r="B43" s="311" t="s">
        <v>13</v>
      </c>
      <c r="C43" s="294" t="s">
        <v>12</v>
      </c>
      <c r="D43" s="313">
        <v>7200</v>
      </c>
      <c r="E43" s="295">
        <v>7.71</v>
      </c>
      <c r="F43" s="296">
        <f t="shared" si="0"/>
        <v>55512</v>
      </c>
      <c r="I43" s="13"/>
    </row>
    <row r="44" spans="1:14" s="12" customFormat="1" ht="27.75" customHeight="1" x14ac:dyDescent="0.25">
      <c r="A44" s="302">
        <v>35</v>
      </c>
      <c r="B44" s="311" t="s">
        <v>222</v>
      </c>
      <c r="C44" s="294" t="s">
        <v>6</v>
      </c>
      <c r="D44" s="313">
        <v>1380</v>
      </c>
      <c r="E44" s="295">
        <v>33.270000000000003</v>
      </c>
      <c r="F44" s="296">
        <f t="shared" si="0"/>
        <v>45912.600000000006</v>
      </c>
      <c r="I44" s="13"/>
    </row>
    <row r="45" spans="1:14" s="12" customFormat="1" ht="77.25" customHeight="1" x14ac:dyDescent="0.25">
      <c r="A45" s="302">
        <v>36</v>
      </c>
      <c r="B45" s="311" t="s">
        <v>223</v>
      </c>
      <c r="C45" s="302" t="s">
        <v>7</v>
      </c>
      <c r="D45" s="313">
        <v>505</v>
      </c>
      <c r="E45" s="295">
        <v>34.46</v>
      </c>
      <c r="F45" s="296">
        <f t="shared" si="0"/>
        <v>17402.3</v>
      </c>
      <c r="I45" s="13"/>
    </row>
    <row r="46" spans="1:14" s="15" customFormat="1" ht="53.25" customHeight="1" x14ac:dyDescent="0.25">
      <c r="A46" s="302">
        <v>37</v>
      </c>
      <c r="B46" s="311" t="s">
        <v>184</v>
      </c>
      <c r="C46" s="302" t="s">
        <v>7</v>
      </c>
      <c r="D46" s="316">
        <f>424+10800</f>
        <v>11224</v>
      </c>
      <c r="E46" s="295">
        <v>25.68</v>
      </c>
      <c r="F46" s="296">
        <f t="shared" si="0"/>
        <v>288232.32000000001</v>
      </c>
      <c r="I46" s="19"/>
    </row>
    <row r="47" spans="1:14" s="15" customFormat="1" ht="29.25" customHeight="1" x14ac:dyDescent="0.25">
      <c r="A47" s="302">
        <v>38</v>
      </c>
      <c r="B47" s="311" t="s">
        <v>91</v>
      </c>
      <c r="C47" s="302" t="s">
        <v>7</v>
      </c>
      <c r="D47" s="313">
        <f>91+1264</f>
        <v>1355</v>
      </c>
      <c r="E47" s="295">
        <v>21.16</v>
      </c>
      <c r="F47" s="296">
        <f t="shared" si="0"/>
        <v>28671.8</v>
      </c>
      <c r="I47" s="19"/>
    </row>
    <row r="48" spans="1:14" s="15" customFormat="1" ht="29.25" customHeight="1" x14ac:dyDescent="0.25">
      <c r="A48" s="228" t="s">
        <v>100</v>
      </c>
      <c r="B48" s="228"/>
      <c r="C48" s="228"/>
      <c r="D48" s="228"/>
      <c r="E48" s="228"/>
      <c r="F48" s="185">
        <f>SUM(F6:F47)</f>
        <v>6904821.3990000011</v>
      </c>
      <c r="I48" s="19"/>
    </row>
    <row r="49" spans="1:14" s="12" customFormat="1" ht="25.5" customHeight="1" x14ac:dyDescent="0.25">
      <c r="A49" s="230" t="s">
        <v>99</v>
      </c>
      <c r="B49" s="231"/>
      <c r="C49" s="231"/>
      <c r="D49" s="231"/>
      <c r="E49" s="231"/>
      <c r="F49" s="232"/>
    </row>
    <row r="50" spans="1:14" s="12" customFormat="1" ht="51" x14ac:dyDescent="0.25">
      <c r="A50" s="292" t="s">
        <v>23</v>
      </c>
      <c r="B50" s="293" t="s">
        <v>95</v>
      </c>
      <c r="C50" s="294" t="s">
        <v>6</v>
      </c>
      <c r="D50" s="295">
        <f>70+1487</f>
        <v>1557</v>
      </c>
      <c r="E50" s="295"/>
      <c r="F50" s="296"/>
      <c r="G50" s="17"/>
      <c r="H50" s="17"/>
      <c r="I50" s="17"/>
      <c r="J50" s="17"/>
      <c r="K50" s="17"/>
      <c r="L50" s="17"/>
      <c r="M50" s="17"/>
      <c r="N50" s="17"/>
    </row>
    <row r="51" spans="1:14" s="12" customFormat="1" ht="51" x14ac:dyDescent="0.25">
      <c r="A51" s="297" t="s">
        <v>19</v>
      </c>
      <c r="B51" s="298" t="s">
        <v>96</v>
      </c>
      <c r="C51" s="294" t="s">
        <v>6</v>
      </c>
      <c r="D51" s="295">
        <v>4207</v>
      </c>
      <c r="E51" s="295"/>
      <c r="F51" s="296"/>
      <c r="G51" s="17"/>
      <c r="H51" s="17"/>
      <c r="I51" s="17"/>
      <c r="J51" s="17"/>
      <c r="K51" s="17"/>
      <c r="L51" s="17"/>
      <c r="M51" s="17"/>
      <c r="N51" s="17"/>
    </row>
    <row r="52" spans="1:14" ht="89.25" x14ac:dyDescent="0.25">
      <c r="A52" s="292" t="s">
        <v>20</v>
      </c>
      <c r="B52" s="299" t="s">
        <v>97</v>
      </c>
      <c r="C52" s="299"/>
      <c r="D52" s="299"/>
      <c r="E52" s="300"/>
      <c r="F52" s="301"/>
    </row>
    <row r="53" spans="1:14" ht="15" x14ac:dyDescent="0.25">
      <c r="A53" s="302"/>
      <c r="B53" s="303" t="s">
        <v>84</v>
      </c>
      <c r="C53" s="304"/>
      <c r="D53" s="296"/>
      <c r="E53" s="295"/>
      <c r="F53" s="305"/>
    </row>
    <row r="54" spans="1:14" ht="15" x14ac:dyDescent="0.25">
      <c r="A54" s="306"/>
      <c r="B54" s="303" t="s">
        <v>85</v>
      </c>
      <c r="C54" s="306" t="s">
        <v>6</v>
      </c>
      <c r="D54" s="307">
        <f>675+80</f>
        <v>755</v>
      </c>
      <c r="E54" s="308"/>
      <c r="F54" s="296"/>
    </row>
    <row r="55" spans="1:14" ht="15" x14ac:dyDescent="0.25">
      <c r="A55" s="306"/>
      <c r="B55" s="303" t="s">
        <v>86</v>
      </c>
      <c r="C55" s="306" t="s">
        <v>6</v>
      </c>
      <c r="D55" s="307">
        <f>333+13</f>
        <v>346</v>
      </c>
      <c r="E55" s="308"/>
      <c r="F55" s="296"/>
    </row>
    <row r="56" spans="1:14" ht="15" x14ac:dyDescent="0.25">
      <c r="A56" s="306"/>
      <c r="B56" s="303" t="s">
        <v>87</v>
      </c>
      <c r="C56" s="306" t="s">
        <v>6</v>
      </c>
      <c r="D56" s="307">
        <f>125+804</f>
        <v>929</v>
      </c>
      <c r="E56" s="308"/>
      <c r="F56" s="296"/>
    </row>
    <row r="57" spans="1:14" ht="102" x14ac:dyDescent="0.25">
      <c r="A57" s="292" t="s">
        <v>21</v>
      </c>
      <c r="B57" s="299" t="s">
        <v>88</v>
      </c>
      <c r="C57" s="306" t="s">
        <v>72</v>
      </c>
      <c r="D57" s="309">
        <f>1.495+7.728</f>
        <v>9.222999999999999</v>
      </c>
      <c r="E57" s="310"/>
      <c r="F57" s="296"/>
    </row>
    <row r="58" spans="1:14" ht="51" x14ac:dyDescent="0.25">
      <c r="A58" s="297" t="s">
        <v>3</v>
      </c>
      <c r="B58" s="299" t="s">
        <v>92</v>
      </c>
      <c r="C58" s="294" t="s">
        <v>77</v>
      </c>
      <c r="D58" s="295">
        <f>600+4580</f>
        <v>5180</v>
      </c>
      <c r="E58" s="295"/>
      <c r="F58" s="296"/>
    </row>
    <row r="59" spans="1:14" ht="51" x14ac:dyDescent="0.25">
      <c r="A59" s="102" t="s">
        <v>4</v>
      </c>
      <c r="B59" s="103" t="s">
        <v>92</v>
      </c>
      <c r="C59" s="99" t="s">
        <v>77</v>
      </c>
      <c r="D59" s="100">
        <v>0</v>
      </c>
      <c r="E59" s="100"/>
      <c r="F59" s="101"/>
    </row>
    <row r="60" spans="1:14" ht="51" x14ac:dyDescent="0.25">
      <c r="A60" s="98">
        <v>7</v>
      </c>
      <c r="B60" s="103" t="s">
        <v>94</v>
      </c>
      <c r="C60" s="99" t="s">
        <v>12</v>
      </c>
      <c r="D60" s="100">
        <v>0</v>
      </c>
      <c r="E60" s="100"/>
      <c r="F60" s="101"/>
    </row>
    <row r="61" spans="1:14" ht="15.95" customHeight="1" x14ac:dyDescent="0.25">
      <c r="A61" s="229" t="s">
        <v>101</v>
      </c>
      <c r="B61" s="229"/>
      <c r="C61" s="229"/>
      <c r="D61" s="229"/>
      <c r="E61" s="229"/>
      <c r="F61" s="104"/>
    </row>
    <row r="62" spans="1:14" ht="15.95" customHeight="1" x14ac:dyDescent="0.25">
      <c r="A62" s="24"/>
      <c r="B62" s="22"/>
      <c r="C62" s="23"/>
      <c r="D62" s="25"/>
      <c r="E62" s="24"/>
      <c r="F62" s="23"/>
    </row>
    <row r="63" spans="1:14" ht="15.95" customHeight="1" x14ac:dyDescent="0.25">
      <c r="A63" s="24"/>
      <c r="B63" s="22"/>
      <c r="C63" s="23"/>
      <c r="D63" s="25"/>
      <c r="E63" s="24"/>
      <c r="F63" s="23"/>
    </row>
    <row r="64" spans="1:14" ht="15.95" customHeight="1" x14ac:dyDescent="0.25">
      <c r="A64" s="24"/>
      <c r="B64" s="22"/>
      <c r="C64" s="23"/>
      <c r="D64" s="25"/>
      <c r="E64" s="24"/>
      <c r="F64" s="23"/>
    </row>
    <row r="65" spans="1:6" ht="15.95" customHeight="1" x14ac:dyDescent="0.25">
      <c r="A65" s="24"/>
      <c r="B65" s="22"/>
      <c r="C65" s="23"/>
      <c r="D65" s="25"/>
      <c r="E65" s="24"/>
      <c r="F65" s="23"/>
    </row>
    <row r="66" spans="1:6" ht="15.95" customHeight="1" x14ac:dyDescent="0.25">
      <c r="A66" s="24"/>
      <c r="B66" s="22"/>
      <c r="C66" s="23"/>
      <c r="D66" s="25"/>
      <c r="E66" s="24"/>
      <c r="F66" s="23"/>
    </row>
    <row r="67" spans="1:6" ht="15.95" customHeight="1" x14ac:dyDescent="0.25">
      <c r="A67" s="24"/>
      <c r="B67" s="22"/>
      <c r="C67" s="23"/>
      <c r="D67" s="25"/>
      <c r="E67" s="24"/>
      <c r="F67" s="23"/>
    </row>
    <row r="68" spans="1:6" ht="15.95" customHeight="1" x14ac:dyDescent="0.25">
      <c r="A68" s="24"/>
      <c r="B68" s="22"/>
      <c r="C68" s="23"/>
      <c r="D68" s="25"/>
      <c r="E68" s="24"/>
      <c r="F68" s="23"/>
    </row>
    <row r="69" spans="1:6" ht="15.95" customHeight="1" x14ac:dyDescent="0.25">
      <c r="A69" s="24"/>
      <c r="B69" s="22"/>
      <c r="C69" s="23"/>
      <c r="D69" s="25"/>
      <c r="E69" s="24"/>
      <c r="F69" s="23"/>
    </row>
    <row r="70" spans="1:6" ht="15.95" customHeight="1" x14ac:dyDescent="0.25">
      <c r="A70" s="24"/>
      <c r="B70" s="22"/>
      <c r="C70" s="23"/>
      <c r="D70" s="25"/>
      <c r="E70" s="24"/>
      <c r="F70" s="23"/>
    </row>
    <row r="71" spans="1:6" ht="15.95" customHeight="1" x14ac:dyDescent="0.25">
      <c r="A71" s="24"/>
      <c r="B71" s="22"/>
      <c r="C71" s="23"/>
      <c r="D71" s="25"/>
      <c r="E71" s="24"/>
      <c r="F71" s="23"/>
    </row>
    <row r="72" spans="1:6" ht="15.95" customHeight="1" x14ac:dyDescent="0.25">
      <c r="A72" s="24"/>
      <c r="B72" s="22"/>
      <c r="C72" s="23"/>
      <c r="D72" s="25"/>
      <c r="E72" s="24"/>
      <c r="F72" s="23"/>
    </row>
    <row r="73" spans="1:6" ht="15.95" customHeight="1" x14ac:dyDescent="0.25">
      <c r="A73" s="24"/>
      <c r="B73" s="22"/>
      <c r="C73" s="23"/>
      <c r="D73" s="25"/>
      <c r="E73" s="24"/>
      <c r="F73" s="23"/>
    </row>
    <row r="74" spans="1:6" ht="15.95" customHeight="1" x14ac:dyDescent="0.25">
      <c r="A74" s="24"/>
      <c r="B74" s="22"/>
      <c r="C74" s="23"/>
      <c r="D74" s="25"/>
      <c r="E74" s="24"/>
      <c r="F74" s="23"/>
    </row>
    <row r="75" spans="1:6" ht="15.95" customHeight="1" x14ac:dyDescent="0.25">
      <c r="A75" s="24"/>
      <c r="B75" s="22"/>
      <c r="C75" s="23"/>
      <c r="D75" s="25"/>
      <c r="E75" s="24"/>
      <c r="F75" s="23"/>
    </row>
    <row r="76" spans="1:6" ht="15.95" customHeight="1" x14ac:dyDescent="0.25">
      <c r="A76" s="24"/>
      <c r="B76" s="22"/>
      <c r="C76" s="23"/>
      <c r="D76" s="25"/>
      <c r="E76" s="24"/>
      <c r="F76" s="23"/>
    </row>
    <row r="77" spans="1:6" ht="15.95" customHeight="1" x14ac:dyDescent="0.25">
      <c r="A77" s="24"/>
      <c r="B77" s="22"/>
      <c r="C77" s="23"/>
      <c r="D77" s="25"/>
      <c r="E77" s="24"/>
      <c r="F77" s="23"/>
    </row>
    <row r="78" spans="1:6" ht="15.95" customHeight="1" x14ac:dyDescent="0.25">
      <c r="A78" s="24"/>
      <c r="B78" s="22"/>
      <c r="C78" s="23"/>
      <c r="D78" s="25"/>
      <c r="E78" s="24"/>
      <c r="F78" s="23"/>
    </row>
    <row r="79" spans="1:6" ht="15.95" customHeight="1" x14ac:dyDescent="0.25">
      <c r="A79" s="24"/>
      <c r="B79" s="22"/>
      <c r="C79" s="23"/>
      <c r="D79" s="25"/>
      <c r="E79" s="24"/>
      <c r="F79" s="23"/>
    </row>
    <row r="80" spans="1:6" ht="15.95" customHeight="1" x14ac:dyDescent="0.25">
      <c r="A80" s="24"/>
      <c r="B80" s="22"/>
      <c r="C80" s="23"/>
      <c r="D80" s="25"/>
      <c r="E80" s="24"/>
      <c r="F80" s="23"/>
    </row>
    <row r="81" spans="1:6" ht="15.95" customHeight="1" x14ac:dyDescent="0.25">
      <c r="A81" s="24"/>
      <c r="B81" s="22"/>
      <c r="C81" s="23"/>
      <c r="D81" s="25"/>
      <c r="E81" s="24"/>
      <c r="F81" s="23"/>
    </row>
    <row r="82" spans="1:6" ht="15.95" customHeight="1" x14ac:dyDescent="0.25">
      <c r="A82" s="24"/>
      <c r="B82" s="22"/>
      <c r="C82" s="23"/>
      <c r="D82" s="25"/>
      <c r="E82" s="24"/>
      <c r="F82" s="23"/>
    </row>
    <row r="83" spans="1:6" ht="15.95" customHeight="1" x14ac:dyDescent="0.25">
      <c r="A83" s="24"/>
      <c r="B83" s="22"/>
      <c r="C83" s="23"/>
      <c r="D83" s="25"/>
      <c r="E83" s="24"/>
      <c r="F83" s="23"/>
    </row>
    <row r="84" spans="1:6" ht="15.95" customHeight="1" x14ac:dyDescent="0.25">
      <c r="A84" s="24"/>
      <c r="B84" s="22"/>
      <c r="C84" s="23"/>
      <c r="D84" s="25"/>
      <c r="E84" s="24"/>
      <c r="F84" s="23"/>
    </row>
    <row r="85" spans="1:6" ht="15.95" customHeight="1" x14ac:dyDescent="0.25">
      <c r="A85" s="24"/>
      <c r="B85" s="22"/>
      <c r="C85" s="23"/>
      <c r="D85" s="25"/>
      <c r="E85" s="24"/>
      <c r="F85" s="23"/>
    </row>
    <row r="86" spans="1:6" ht="15.95" customHeight="1" x14ac:dyDescent="0.25">
      <c r="A86" s="24"/>
      <c r="B86" s="22"/>
      <c r="C86" s="23"/>
      <c r="D86" s="25"/>
      <c r="E86" s="24"/>
      <c r="F86" s="23"/>
    </row>
    <row r="87" spans="1:6" ht="15.95" customHeight="1" x14ac:dyDescent="0.25">
      <c r="A87" s="24"/>
      <c r="B87" s="22"/>
      <c r="C87" s="23"/>
      <c r="D87" s="25"/>
      <c r="E87" s="24"/>
      <c r="F87" s="23"/>
    </row>
    <row r="88" spans="1:6" ht="15.95" customHeight="1" x14ac:dyDescent="0.25">
      <c r="A88" s="24"/>
      <c r="B88" s="22"/>
      <c r="C88" s="23"/>
      <c r="D88" s="25"/>
      <c r="E88" s="24"/>
      <c r="F88" s="23"/>
    </row>
    <row r="89" spans="1:6" ht="15.95" customHeight="1" x14ac:dyDescent="0.25">
      <c r="A89" s="24"/>
      <c r="B89" s="22"/>
      <c r="C89" s="23"/>
      <c r="D89" s="25"/>
      <c r="E89" s="24"/>
      <c r="F89" s="23"/>
    </row>
    <row r="90" spans="1:6" ht="15.95" customHeight="1" x14ac:dyDescent="0.25">
      <c r="A90" s="24"/>
      <c r="B90" s="22"/>
      <c r="C90" s="23"/>
      <c r="D90" s="25"/>
      <c r="E90" s="24"/>
      <c r="F90" s="23"/>
    </row>
    <row r="91" spans="1:6" ht="15.95" customHeight="1" x14ac:dyDescent="0.25">
      <c r="A91" s="24"/>
      <c r="B91" s="22"/>
      <c r="C91" s="23"/>
      <c r="D91" s="25"/>
      <c r="E91" s="24"/>
      <c r="F91" s="23"/>
    </row>
    <row r="92" spans="1:6" ht="15.95" customHeight="1" x14ac:dyDescent="0.25">
      <c r="A92" s="24"/>
      <c r="B92" s="22"/>
      <c r="C92" s="23"/>
      <c r="D92" s="25"/>
      <c r="E92" s="24"/>
      <c r="F92" s="23"/>
    </row>
    <row r="93" spans="1:6" ht="15.95" customHeight="1" x14ac:dyDescent="0.25">
      <c r="A93" s="24"/>
      <c r="B93" s="22"/>
      <c r="C93" s="23"/>
      <c r="D93" s="25"/>
      <c r="E93" s="24"/>
      <c r="F93" s="23"/>
    </row>
    <row r="94" spans="1:6" ht="15.95" customHeight="1" x14ac:dyDescent="0.25">
      <c r="A94" s="24"/>
      <c r="B94" s="22"/>
      <c r="C94" s="23"/>
      <c r="D94" s="25"/>
      <c r="E94" s="24"/>
      <c r="F94" s="23"/>
    </row>
    <row r="95" spans="1:6" ht="15.95" customHeight="1" x14ac:dyDescent="0.25">
      <c r="A95" s="24"/>
      <c r="B95" s="22"/>
      <c r="C95" s="23"/>
      <c r="D95" s="25"/>
      <c r="E95" s="24"/>
      <c r="F95" s="23"/>
    </row>
    <row r="96" spans="1:6" ht="15.95" customHeight="1" x14ac:dyDescent="0.25">
      <c r="A96" s="24"/>
      <c r="B96" s="22"/>
      <c r="C96" s="23"/>
      <c r="D96" s="25"/>
      <c r="E96" s="24"/>
      <c r="F96" s="23"/>
    </row>
    <row r="97" spans="1:6" ht="15.95" customHeight="1" x14ac:dyDescent="0.25">
      <c r="A97" s="24"/>
      <c r="B97" s="22"/>
      <c r="C97" s="23"/>
      <c r="D97" s="25"/>
      <c r="E97" s="24"/>
      <c r="F97" s="23"/>
    </row>
    <row r="98" spans="1:6" ht="15.95" customHeight="1" x14ac:dyDescent="0.25">
      <c r="A98" s="24"/>
      <c r="B98" s="22"/>
      <c r="C98" s="23"/>
      <c r="D98" s="25"/>
      <c r="E98" s="24"/>
      <c r="F98" s="23"/>
    </row>
    <row r="99" spans="1:6" ht="15.95" customHeight="1" x14ac:dyDescent="0.25">
      <c r="A99" s="24"/>
      <c r="B99" s="22"/>
      <c r="C99" s="23"/>
      <c r="D99" s="25"/>
      <c r="E99" s="24"/>
      <c r="F99" s="23"/>
    </row>
    <row r="100" spans="1:6" ht="15.95" customHeight="1" x14ac:dyDescent="0.25">
      <c r="A100" s="24"/>
      <c r="B100" s="22"/>
      <c r="C100" s="23"/>
      <c r="D100" s="25"/>
      <c r="E100" s="24"/>
      <c r="F100" s="23"/>
    </row>
    <row r="101" spans="1:6" ht="15.95" customHeight="1" x14ac:dyDescent="0.25">
      <c r="A101" s="24"/>
      <c r="B101" s="22"/>
      <c r="C101" s="23"/>
      <c r="D101" s="25"/>
      <c r="E101" s="24"/>
      <c r="F101" s="23"/>
    </row>
    <row r="102" spans="1:6" ht="15.95" customHeight="1" x14ac:dyDescent="0.25">
      <c r="A102" s="24"/>
      <c r="B102" s="22"/>
      <c r="C102" s="23"/>
      <c r="D102" s="25"/>
      <c r="E102" s="24"/>
      <c r="F102" s="23"/>
    </row>
    <row r="103" spans="1:6" ht="15.95" customHeight="1" x14ac:dyDescent="0.25">
      <c r="A103" s="24"/>
      <c r="B103" s="22"/>
      <c r="C103" s="23"/>
      <c r="D103" s="25"/>
      <c r="E103" s="24"/>
      <c r="F103" s="23"/>
    </row>
    <row r="104" spans="1:6" ht="15.95" customHeight="1" x14ac:dyDescent="0.25">
      <c r="A104" s="24"/>
      <c r="B104" s="22"/>
      <c r="C104" s="23"/>
      <c r="D104" s="25"/>
      <c r="E104" s="24"/>
      <c r="F104" s="23"/>
    </row>
    <row r="105" spans="1:6" ht="15.95" customHeight="1" x14ac:dyDescent="0.25">
      <c r="A105" s="24"/>
      <c r="B105" s="22"/>
      <c r="C105" s="23"/>
      <c r="D105" s="25"/>
      <c r="E105" s="24"/>
      <c r="F105" s="23"/>
    </row>
    <row r="106" spans="1:6" ht="15.95" customHeight="1" x14ac:dyDescent="0.25">
      <c r="A106" s="24"/>
      <c r="B106" s="22"/>
      <c r="C106" s="23"/>
      <c r="D106" s="25"/>
      <c r="E106" s="24"/>
      <c r="F106" s="23"/>
    </row>
    <row r="107" spans="1:6" ht="15.95" customHeight="1" x14ac:dyDescent="0.25">
      <c r="A107" s="24"/>
      <c r="B107" s="22"/>
      <c r="C107" s="23"/>
      <c r="D107" s="25"/>
      <c r="E107" s="24"/>
      <c r="F107" s="23"/>
    </row>
    <row r="108" spans="1:6" ht="15.95" customHeight="1" x14ac:dyDescent="0.25">
      <c r="A108" s="24"/>
      <c r="B108" s="22"/>
      <c r="C108" s="23"/>
      <c r="D108" s="25"/>
      <c r="E108" s="24"/>
      <c r="F108" s="23"/>
    </row>
    <row r="109" spans="1:6" ht="15.95" customHeight="1" x14ac:dyDescent="0.25">
      <c r="A109" s="24"/>
      <c r="B109" s="22"/>
      <c r="C109" s="23"/>
      <c r="D109" s="25"/>
      <c r="E109" s="24"/>
      <c r="F109" s="23"/>
    </row>
    <row r="110" spans="1:6" ht="15.95" customHeight="1" x14ac:dyDescent="0.25">
      <c r="A110" s="24"/>
      <c r="B110" s="22"/>
      <c r="C110" s="23"/>
      <c r="D110" s="25"/>
      <c r="E110" s="24"/>
      <c r="F110" s="23"/>
    </row>
    <row r="111" spans="1:6" ht="15.95" customHeight="1" x14ac:dyDescent="0.25">
      <c r="A111" s="24"/>
      <c r="B111" s="22"/>
      <c r="C111" s="23"/>
      <c r="D111" s="25"/>
      <c r="E111" s="24"/>
      <c r="F111" s="23"/>
    </row>
    <row r="112" spans="1:6" ht="15.95" customHeight="1" x14ac:dyDescent="0.25">
      <c r="A112" s="24"/>
      <c r="B112" s="22"/>
      <c r="C112" s="23"/>
      <c r="D112" s="25"/>
      <c r="E112" s="24"/>
      <c r="F112" s="23"/>
    </row>
    <row r="113" spans="1:6" ht="15.95" customHeight="1" x14ac:dyDescent="0.25">
      <c r="A113" s="24"/>
      <c r="B113" s="22"/>
      <c r="C113" s="23"/>
      <c r="D113" s="25"/>
      <c r="E113" s="24"/>
      <c r="F113" s="23"/>
    </row>
    <row r="114" spans="1:6" ht="15.95" customHeight="1" x14ac:dyDescent="0.25">
      <c r="A114" s="24"/>
      <c r="B114" s="22"/>
      <c r="C114" s="23"/>
      <c r="D114" s="25"/>
      <c r="E114" s="24"/>
      <c r="F114" s="23"/>
    </row>
    <row r="115" spans="1:6" ht="15.95" customHeight="1" x14ac:dyDescent="0.25">
      <c r="A115" s="24"/>
      <c r="B115" s="22"/>
      <c r="C115" s="23"/>
      <c r="D115" s="25"/>
      <c r="E115" s="24"/>
      <c r="F115" s="23"/>
    </row>
    <row r="116" spans="1:6" ht="15.95" customHeight="1" x14ac:dyDescent="0.25">
      <c r="A116" s="24"/>
      <c r="B116" s="22"/>
      <c r="C116" s="23"/>
      <c r="D116" s="25"/>
      <c r="E116" s="24"/>
      <c r="F116" s="23"/>
    </row>
    <row r="117" spans="1:6" ht="15.95" customHeight="1" x14ac:dyDescent="0.25">
      <c r="A117" s="24"/>
      <c r="B117" s="22"/>
      <c r="C117" s="23"/>
      <c r="D117" s="25"/>
      <c r="E117" s="24"/>
      <c r="F117" s="23"/>
    </row>
    <row r="118" spans="1:6" ht="15.95" customHeight="1" x14ac:dyDescent="0.25">
      <c r="A118" s="24"/>
      <c r="B118" s="22"/>
      <c r="C118" s="23"/>
      <c r="D118" s="25"/>
      <c r="E118" s="24"/>
      <c r="F118" s="23"/>
    </row>
    <row r="119" spans="1:6" ht="15.95" customHeight="1" x14ac:dyDescent="0.25">
      <c r="A119" s="24"/>
      <c r="B119" s="22"/>
      <c r="C119" s="23"/>
      <c r="D119" s="25"/>
      <c r="E119" s="24"/>
      <c r="F119" s="23"/>
    </row>
    <row r="120" spans="1:6" ht="15.95" customHeight="1" x14ac:dyDescent="0.25">
      <c r="A120" s="24"/>
      <c r="B120" s="22"/>
      <c r="C120" s="23"/>
      <c r="D120" s="25"/>
      <c r="E120" s="24"/>
      <c r="F120" s="23"/>
    </row>
    <row r="121" spans="1:6" ht="15.95" customHeight="1" x14ac:dyDescent="0.25">
      <c r="A121" s="24"/>
      <c r="B121" s="22"/>
      <c r="C121" s="23"/>
      <c r="D121" s="25"/>
      <c r="E121" s="24"/>
      <c r="F121" s="23"/>
    </row>
    <row r="122" spans="1:6" ht="15.95" customHeight="1" x14ac:dyDescent="0.25">
      <c r="A122" s="24"/>
      <c r="B122" s="22"/>
      <c r="C122" s="23"/>
      <c r="D122" s="25"/>
      <c r="E122" s="24"/>
      <c r="F122" s="23"/>
    </row>
    <row r="123" spans="1:6" ht="15.95" customHeight="1" x14ac:dyDescent="0.25">
      <c r="A123" s="24"/>
      <c r="B123" s="22"/>
      <c r="C123" s="23"/>
      <c r="D123" s="25"/>
      <c r="E123" s="24"/>
      <c r="F123" s="23"/>
    </row>
    <row r="124" spans="1:6" ht="15.95" customHeight="1" x14ac:dyDescent="0.25">
      <c r="A124" s="24"/>
      <c r="B124" s="22"/>
      <c r="C124" s="23"/>
      <c r="D124" s="25"/>
      <c r="E124" s="24"/>
      <c r="F124" s="23"/>
    </row>
    <row r="125" spans="1:6" ht="15.95" customHeight="1" x14ac:dyDescent="0.25">
      <c r="A125" s="24"/>
      <c r="B125" s="22"/>
      <c r="C125" s="23"/>
      <c r="D125" s="25"/>
      <c r="E125" s="24"/>
      <c r="F125" s="23"/>
    </row>
    <row r="126" spans="1:6" ht="15.95" customHeight="1" x14ac:dyDescent="0.25">
      <c r="A126" s="24"/>
      <c r="B126" s="22"/>
      <c r="C126" s="23"/>
      <c r="D126" s="25"/>
      <c r="E126" s="24"/>
      <c r="F126" s="23"/>
    </row>
    <row r="127" spans="1:6" ht="15.95" customHeight="1" x14ac:dyDescent="0.25">
      <c r="A127" s="24"/>
      <c r="B127" s="22"/>
      <c r="C127" s="23"/>
      <c r="D127" s="25"/>
      <c r="E127" s="24"/>
      <c r="F127" s="23"/>
    </row>
    <row r="128" spans="1:6" ht="15.95" customHeight="1" x14ac:dyDescent="0.25">
      <c r="A128" s="24"/>
      <c r="B128" s="22"/>
      <c r="C128" s="23"/>
      <c r="D128" s="25"/>
      <c r="E128" s="24"/>
      <c r="F128" s="23"/>
    </row>
    <row r="129" spans="1:6" ht="15.95" customHeight="1" x14ac:dyDescent="0.25">
      <c r="A129" s="24"/>
      <c r="B129" s="22"/>
      <c r="C129" s="23"/>
      <c r="D129" s="25"/>
      <c r="E129" s="24"/>
      <c r="F129" s="23"/>
    </row>
    <row r="130" spans="1:6" ht="15.95" customHeight="1" x14ac:dyDescent="0.25">
      <c r="A130" s="24"/>
      <c r="B130" s="22"/>
      <c r="C130" s="23"/>
      <c r="D130" s="25"/>
      <c r="E130" s="24"/>
      <c r="F130" s="23"/>
    </row>
    <row r="131" spans="1:6" ht="15.95" customHeight="1" x14ac:dyDescent="0.25">
      <c r="A131" s="24"/>
      <c r="B131" s="22"/>
      <c r="C131" s="23"/>
      <c r="D131" s="25"/>
      <c r="E131" s="24"/>
      <c r="F131" s="23"/>
    </row>
    <row r="132" spans="1:6" ht="15.95" customHeight="1" x14ac:dyDescent="0.25">
      <c r="A132" s="24"/>
      <c r="B132" s="22"/>
      <c r="C132" s="23"/>
      <c r="D132" s="25"/>
      <c r="E132" s="24"/>
      <c r="F132" s="23"/>
    </row>
    <row r="133" spans="1:6" ht="15.95" customHeight="1" x14ac:dyDescent="0.25">
      <c r="A133" s="24"/>
      <c r="B133" s="22"/>
      <c r="C133" s="23"/>
      <c r="D133" s="25"/>
      <c r="E133" s="24"/>
      <c r="F133" s="23"/>
    </row>
    <row r="134" spans="1:6" ht="15.95" customHeight="1" x14ac:dyDescent="0.25">
      <c r="A134" s="24"/>
      <c r="B134" s="22"/>
      <c r="C134" s="23"/>
      <c r="D134" s="25"/>
      <c r="E134" s="24"/>
      <c r="F134" s="23"/>
    </row>
    <row r="135" spans="1:6" ht="15.95" customHeight="1" x14ac:dyDescent="0.25">
      <c r="A135" s="24"/>
      <c r="B135" s="22"/>
      <c r="C135" s="23"/>
      <c r="D135" s="25"/>
      <c r="E135" s="24"/>
      <c r="F135" s="23"/>
    </row>
    <row r="136" spans="1:6" ht="15.95" customHeight="1" x14ac:dyDescent="0.25">
      <c r="A136" s="24"/>
      <c r="B136" s="22"/>
      <c r="C136" s="23"/>
      <c r="D136" s="25"/>
      <c r="E136" s="24"/>
      <c r="F136" s="23"/>
    </row>
    <row r="137" spans="1:6" ht="15.95" customHeight="1" x14ac:dyDescent="0.25">
      <c r="A137" s="24"/>
      <c r="B137" s="22"/>
      <c r="C137" s="23"/>
      <c r="D137" s="25"/>
      <c r="E137" s="24"/>
      <c r="F137" s="23"/>
    </row>
    <row r="138" spans="1:6" ht="15.95" customHeight="1" x14ac:dyDescent="0.25">
      <c r="A138" s="24"/>
      <c r="B138" s="22"/>
      <c r="C138" s="23"/>
      <c r="D138" s="25"/>
      <c r="E138" s="24"/>
      <c r="F138" s="23"/>
    </row>
    <row r="139" spans="1:6" ht="15.95" customHeight="1" x14ac:dyDescent="0.25">
      <c r="A139" s="24"/>
      <c r="B139" s="22"/>
      <c r="C139" s="23"/>
      <c r="D139" s="25"/>
      <c r="E139" s="24"/>
      <c r="F139" s="23"/>
    </row>
    <row r="140" spans="1:6" ht="15.95" customHeight="1" x14ac:dyDescent="0.25">
      <c r="A140" s="24"/>
      <c r="B140" s="22"/>
      <c r="C140" s="23"/>
      <c r="D140" s="25"/>
      <c r="E140" s="24"/>
      <c r="F140" s="23"/>
    </row>
    <row r="141" spans="1:6" ht="15.95" customHeight="1" x14ac:dyDescent="0.25">
      <c r="A141" s="24"/>
      <c r="B141" s="22"/>
      <c r="C141" s="23"/>
      <c r="D141" s="25"/>
      <c r="E141" s="24"/>
      <c r="F141" s="23"/>
    </row>
    <row r="142" spans="1:6" ht="15.95" customHeight="1" x14ac:dyDescent="0.25">
      <c r="A142" s="24"/>
      <c r="B142" s="22"/>
      <c r="C142" s="23"/>
      <c r="D142" s="25"/>
      <c r="E142" s="24"/>
      <c r="F142" s="23"/>
    </row>
    <row r="143" spans="1:6" ht="15.95" customHeight="1" x14ac:dyDescent="0.25">
      <c r="A143" s="24"/>
      <c r="B143" s="22"/>
      <c r="C143" s="23"/>
      <c r="D143" s="25"/>
      <c r="E143" s="24"/>
      <c r="F143" s="23"/>
    </row>
    <row r="144" spans="1:6" ht="15.95" customHeight="1" x14ac:dyDescent="0.25">
      <c r="A144" s="24"/>
      <c r="B144" s="22"/>
      <c r="C144" s="23"/>
      <c r="D144" s="25"/>
      <c r="E144" s="24"/>
      <c r="F144" s="23"/>
    </row>
    <row r="145" spans="1:6" ht="15.95" customHeight="1" x14ac:dyDescent="0.25">
      <c r="A145" s="24"/>
      <c r="B145" s="22"/>
      <c r="C145" s="23"/>
      <c r="D145" s="25"/>
      <c r="E145" s="24"/>
      <c r="F145" s="23"/>
    </row>
    <row r="146" spans="1:6" ht="15.95" customHeight="1" x14ac:dyDescent="0.25">
      <c r="A146" s="24"/>
      <c r="B146" s="22"/>
      <c r="C146" s="23"/>
      <c r="D146" s="25"/>
      <c r="E146" s="24"/>
      <c r="F146" s="23"/>
    </row>
    <row r="147" spans="1:6" ht="15.95" customHeight="1" x14ac:dyDescent="0.25">
      <c r="A147" s="24"/>
      <c r="B147" s="22"/>
      <c r="C147" s="23"/>
      <c r="D147" s="25"/>
      <c r="E147" s="24"/>
      <c r="F147" s="23"/>
    </row>
    <row r="148" spans="1:6" ht="15.95" customHeight="1" x14ac:dyDescent="0.25">
      <c r="A148" s="24"/>
      <c r="B148" s="22"/>
      <c r="C148" s="23"/>
      <c r="D148" s="25"/>
      <c r="E148" s="24"/>
      <c r="F148" s="23"/>
    </row>
    <row r="149" spans="1:6" ht="15.95" customHeight="1" x14ac:dyDescent="0.25">
      <c r="A149" s="24"/>
      <c r="B149" s="22"/>
      <c r="C149" s="23"/>
      <c r="D149" s="25"/>
      <c r="E149" s="24"/>
      <c r="F149" s="23"/>
    </row>
    <row r="150" spans="1:6" ht="15.95" customHeight="1" x14ac:dyDescent="0.25">
      <c r="A150" s="24"/>
      <c r="B150" s="22"/>
      <c r="C150" s="23"/>
      <c r="D150" s="25"/>
      <c r="E150" s="24"/>
      <c r="F150" s="23"/>
    </row>
    <row r="151" spans="1:6" ht="15.95" customHeight="1" x14ac:dyDescent="0.25">
      <c r="A151" s="24"/>
      <c r="B151" s="22"/>
      <c r="C151" s="23"/>
      <c r="D151" s="25"/>
      <c r="E151" s="24"/>
      <c r="F151" s="23"/>
    </row>
    <row r="152" spans="1:6" ht="15.95" customHeight="1" x14ac:dyDescent="0.25">
      <c r="A152" s="24"/>
      <c r="B152" s="22"/>
      <c r="C152" s="23"/>
      <c r="D152" s="25"/>
      <c r="E152" s="24"/>
      <c r="F152" s="23"/>
    </row>
    <row r="153" spans="1:6" ht="15.95" customHeight="1" x14ac:dyDescent="0.25">
      <c r="A153" s="24"/>
      <c r="B153" s="22"/>
      <c r="C153" s="23"/>
      <c r="D153" s="25"/>
      <c r="E153" s="24"/>
      <c r="F153" s="23"/>
    </row>
    <row r="154" spans="1:6" ht="15.95" customHeight="1" x14ac:dyDescent="0.25">
      <c r="A154" s="24"/>
      <c r="B154" s="22"/>
      <c r="C154" s="23"/>
      <c r="D154" s="25"/>
      <c r="E154" s="24"/>
      <c r="F154" s="23"/>
    </row>
    <row r="155" spans="1:6" ht="15.95" customHeight="1" x14ac:dyDescent="0.25">
      <c r="A155" s="24"/>
      <c r="B155" s="22"/>
      <c r="C155" s="23"/>
      <c r="D155" s="25"/>
      <c r="E155" s="24"/>
      <c r="F155" s="23"/>
    </row>
    <row r="156" spans="1:6" ht="15.95" customHeight="1" x14ac:dyDescent="0.25">
      <c r="A156" s="24"/>
      <c r="B156" s="22"/>
      <c r="C156" s="23"/>
      <c r="D156" s="25"/>
      <c r="E156" s="24"/>
      <c r="F156" s="23"/>
    </row>
    <row r="157" spans="1:6" ht="15.95" customHeight="1" x14ac:dyDescent="0.25">
      <c r="A157" s="24"/>
      <c r="B157" s="22"/>
      <c r="C157" s="23"/>
      <c r="D157" s="25"/>
      <c r="E157" s="24"/>
      <c r="F157" s="23"/>
    </row>
    <row r="158" spans="1:6" ht="15.95" customHeight="1" x14ac:dyDescent="0.25">
      <c r="A158" s="24"/>
      <c r="B158" s="22"/>
      <c r="C158" s="23"/>
      <c r="D158" s="25"/>
      <c r="E158" s="24"/>
      <c r="F158" s="23"/>
    </row>
    <row r="159" spans="1:6" ht="15.95" customHeight="1" x14ac:dyDescent="0.25">
      <c r="A159" s="24"/>
      <c r="B159" s="22"/>
      <c r="C159" s="23"/>
      <c r="D159" s="25"/>
      <c r="E159" s="24"/>
      <c r="F159" s="23"/>
    </row>
    <row r="160" spans="1:6" ht="15.95" customHeight="1" x14ac:dyDescent="0.25">
      <c r="A160" s="24"/>
      <c r="B160" s="22"/>
      <c r="C160" s="23"/>
      <c r="D160" s="25"/>
      <c r="E160" s="24"/>
      <c r="F160" s="23"/>
    </row>
    <row r="161" spans="1:6" ht="15.95" customHeight="1" x14ac:dyDescent="0.25">
      <c r="A161" s="24"/>
      <c r="B161" s="22"/>
      <c r="C161" s="23"/>
      <c r="D161" s="25"/>
      <c r="E161" s="24"/>
      <c r="F161" s="23"/>
    </row>
    <row r="162" spans="1:6" ht="15.95" customHeight="1" x14ac:dyDescent="0.25">
      <c r="A162" s="24"/>
      <c r="B162" s="22"/>
      <c r="C162" s="23"/>
      <c r="D162" s="25"/>
      <c r="E162" s="24"/>
      <c r="F162" s="23"/>
    </row>
    <row r="163" spans="1:6" ht="15.95" customHeight="1" x14ac:dyDescent="0.25">
      <c r="A163" s="24"/>
      <c r="B163" s="22"/>
      <c r="C163" s="23"/>
      <c r="D163" s="25"/>
      <c r="E163" s="24"/>
      <c r="F163" s="23"/>
    </row>
    <row r="164" spans="1:6" ht="15.95" customHeight="1" x14ac:dyDescent="0.25">
      <c r="A164" s="24"/>
      <c r="B164" s="22"/>
      <c r="C164" s="23"/>
      <c r="D164" s="25"/>
      <c r="E164" s="24"/>
      <c r="F164" s="23"/>
    </row>
    <row r="165" spans="1:6" ht="15.95" customHeight="1" x14ac:dyDescent="0.25">
      <c r="A165" s="24"/>
      <c r="B165" s="22"/>
      <c r="C165" s="23"/>
      <c r="D165" s="25"/>
      <c r="E165" s="24"/>
      <c r="F165" s="23"/>
    </row>
    <row r="166" spans="1:6" ht="15.95" customHeight="1" x14ac:dyDescent="0.25">
      <c r="A166" s="24"/>
      <c r="B166" s="22"/>
      <c r="C166" s="23"/>
      <c r="D166" s="25"/>
      <c r="E166" s="24"/>
      <c r="F166" s="23"/>
    </row>
    <row r="167" spans="1:6" ht="15.95" customHeight="1" x14ac:dyDescent="0.25">
      <c r="A167" s="24"/>
      <c r="B167" s="22"/>
      <c r="C167" s="23"/>
      <c r="D167" s="25"/>
      <c r="E167" s="24"/>
      <c r="F167" s="23"/>
    </row>
    <row r="168" spans="1:6" ht="15.95" customHeight="1" x14ac:dyDescent="0.25">
      <c r="A168" s="24"/>
      <c r="B168" s="22"/>
      <c r="C168" s="23"/>
      <c r="D168" s="25"/>
      <c r="E168" s="24"/>
      <c r="F168" s="23"/>
    </row>
    <row r="169" spans="1:6" ht="15.95" customHeight="1" x14ac:dyDescent="0.25">
      <c r="A169" s="24"/>
      <c r="B169" s="22"/>
      <c r="C169" s="23"/>
      <c r="D169" s="25"/>
      <c r="E169" s="24"/>
      <c r="F169" s="23"/>
    </row>
    <row r="170" spans="1:6" ht="15.95" customHeight="1" x14ac:dyDescent="0.25">
      <c r="A170" s="24"/>
      <c r="B170" s="22"/>
      <c r="C170" s="23"/>
      <c r="D170" s="25"/>
      <c r="E170" s="24"/>
      <c r="F170" s="23"/>
    </row>
    <row r="171" spans="1:6" ht="15.95" customHeight="1" x14ac:dyDescent="0.25">
      <c r="A171" s="24"/>
      <c r="B171" s="22"/>
      <c r="C171" s="23"/>
      <c r="D171" s="25"/>
      <c r="E171" s="24"/>
      <c r="F171" s="23"/>
    </row>
    <row r="172" spans="1:6" ht="15.95" customHeight="1" x14ac:dyDescent="0.25">
      <c r="A172" s="24"/>
      <c r="B172" s="22"/>
      <c r="C172" s="23"/>
      <c r="D172" s="25"/>
      <c r="E172" s="24"/>
      <c r="F172" s="23"/>
    </row>
    <row r="173" spans="1:6" ht="15.95" customHeight="1" x14ac:dyDescent="0.25">
      <c r="A173" s="24"/>
      <c r="B173" s="22"/>
      <c r="C173" s="23"/>
      <c r="D173" s="25"/>
      <c r="E173" s="24"/>
      <c r="F173" s="23"/>
    </row>
    <row r="174" spans="1:6" ht="15.95" customHeight="1" x14ac:dyDescent="0.25">
      <c r="A174" s="24"/>
      <c r="B174" s="22"/>
      <c r="C174" s="23"/>
      <c r="D174" s="25"/>
      <c r="E174" s="24"/>
      <c r="F174" s="23"/>
    </row>
    <row r="175" spans="1:6" ht="15.95" customHeight="1" x14ac:dyDescent="0.25">
      <c r="A175" s="24"/>
      <c r="B175" s="22"/>
      <c r="C175" s="23"/>
      <c r="D175" s="25"/>
      <c r="E175" s="24"/>
      <c r="F175" s="23"/>
    </row>
    <row r="176" spans="1:6" ht="15.95" customHeight="1" x14ac:dyDescent="0.25">
      <c r="A176" s="24"/>
      <c r="B176" s="22"/>
      <c r="C176" s="23"/>
      <c r="D176" s="25"/>
      <c r="E176" s="24"/>
      <c r="F176" s="23"/>
    </row>
    <row r="177" spans="1:6" ht="15.95" customHeight="1" x14ac:dyDescent="0.25">
      <c r="A177" s="24"/>
      <c r="B177" s="22"/>
      <c r="C177" s="23"/>
      <c r="D177" s="25"/>
      <c r="E177" s="24"/>
      <c r="F177" s="23"/>
    </row>
    <row r="178" spans="1:6" ht="15.95" customHeight="1" x14ac:dyDescent="0.25">
      <c r="A178" s="24"/>
      <c r="B178" s="22"/>
      <c r="C178" s="23"/>
      <c r="D178" s="25"/>
      <c r="E178" s="24"/>
      <c r="F178" s="23"/>
    </row>
    <row r="179" spans="1:6" ht="15.95" customHeight="1" x14ac:dyDescent="0.25">
      <c r="A179" s="24"/>
      <c r="B179" s="22"/>
      <c r="C179" s="23"/>
      <c r="D179" s="25"/>
      <c r="E179" s="24"/>
      <c r="F179" s="23"/>
    </row>
    <row r="180" spans="1:6" ht="15.95" customHeight="1" x14ac:dyDescent="0.25">
      <c r="A180" s="24"/>
      <c r="B180" s="22"/>
      <c r="C180" s="23"/>
      <c r="D180" s="25"/>
      <c r="E180" s="24"/>
      <c r="F180" s="23"/>
    </row>
    <row r="181" spans="1:6" ht="15.95" customHeight="1" x14ac:dyDescent="0.25">
      <c r="A181" s="24"/>
      <c r="B181" s="22"/>
      <c r="C181" s="23"/>
      <c r="D181" s="25"/>
      <c r="E181" s="24"/>
      <c r="F181" s="23"/>
    </row>
    <row r="182" spans="1:6" ht="15.95" customHeight="1" x14ac:dyDescent="0.25">
      <c r="A182" s="24"/>
      <c r="B182" s="22"/>
      <c r="C182" s="23"/>
      <c r="D182" s="25"/>
      <c r="E182" s="24"/>
      <c r="F182" s="23"/>
    </row>
    <row r="183" spans="1:6" ht="15.95" customHeight="1" x14ac:dyDescent="0.25">
      <c r="A183" s="24"/>
      <c r="B183" s="22"/>
      <c r="C183" s="23"/>
      <c r="D183" s="25"/>
      <c r="E183" s="24"/>
      <c r="F183" s="23"/>
    </row>
    <row r="184" spans="1:6" ht="15.95" customHeight="1" x14ac:dyDescent="0.25">
      <c r="A184" s="24"/>
      <c r="B184" s="22"/>
      <c r="C184" s="23"/>
      <c r="D184" s="25"/>
      <c r="E184" s="24"/>
      <c r="F184" s="23"/>
    </row>
    <row r="185" spans="1:6" ht="15.95" customHeight="1" x14ac:dyDescent="0.25">
      <c r="A185" s="24"/>
      <c r="B185" s="22"/>
      <c r="C185" s="23"/>
      <c r="D185" s="25"/>
      <c r="E185" s="24"/>
      <c r="F185" s="23"/>
    </row>
    <row r="186" spans="1:6" ht="15.95" customHeight="1" x14ac:dyDescent="0.25">
      <c r="A186" s="24"/>
      <c r="B186" s="22"/>
      <c r="C186" s="23"/>
      <c r="D186" s="25"/>
      <c r="E186" s="24"/>
      <c r="F186" s="23"/>
    </row>
    <row r="187" spans="1:6" ht="15.95" customHeight="1" x14ac:dyDescent="0.25">
      <c r="A187" s="24"/>
      <c r="B187" s="22"/>
      <c r="C187" s="23"/>
      <c r="D187" s="25"/>
      <c r="E187" s="24"/>
      <c r="F187" s="23"/>
    </row>
    <row r="188" spans="1:6" ht="15.95" customHeight="1" x14ac:dyDescent="0.25">
      <c r="A188" s="24"/>
      <c r="B188" s="22"/>
      <c r="C188" s="23"/>
      <c r="D188" s="25"/>
      <c r="E188" s="24"/>
      <c r="F188" s="23"/>
    </row>
    <row r="189" spans="1:6" ht="15.95" customHeight="1" x14ac:dyDescent="0.25">
      <c r="A189" s="24"/>
      <c r="B189" s="22"/>
      <c r="C189" s="23"/>
      <c r="D189" s="25"/>
      <c r="E189" s="24"/>
      <c r="F189" s="23"/>
    </row>
    <row r="190" spans="1:6" ht="15.95" customHeight="1" x14ac:dyDescent="0.25">
      <c r="A190" s="24"/>
      <c r="B190" s="22"/>
      <c r="C190" s="23"/>
      <c r="D190" s="25"/>
      <c r="E190" s="24"/>
      <c r="F190" s="23"/>
    </row>
    <row r="191" spans="1:6" ht="15.95" customHeight="1" x14ac:dyDescent="0.25">
      <c r="A191" s="24"/>
      <c r="B191" s="22"/>
      <c r="C191" s="23"/>
      <c r="D191" s="25"/>
      <c r="E191" s="24"/>
      <c r="F191" s="23"/>
    </row>
    <row r="192" spans="1:6" ht="15.95" customHeight="1" x14ac:dyDescent="0.25">
      <c r="A192" s="24"/>
      <c r="B192" s="22"/>
      <c r="C192" s="23"/>
      <c r="D192" s="25"/>
      <c r="E192" s="24"/>
      <c r="F192" s="23"/>
    </row>
    <row r="193" spans="1:6" ht="15.95" customHeight="1" x14ac:dyDescent="0.25">
      <c r="A193" s="24"/>
      <c r="B193" s="22"/>
      <c r="C193" s="23"/>
      <c r="D193" s="25"/>
      <c r="E193" s="24"/>
      <c r="F193" s="23"/>
    </row>
    <row r="194" spans="1:6" ht="15.95" customHeight="1" x14ac:dyDescent="0.25">
      <c r="A194" s="24"/>
      <c r="B194" s="22"/>
      <c r="C194" s="23"/>
      <c r="D194" s="25"/>
      <c r="E194" s="24"/>
      <c r="F194" s="23"/>
    </row>
    <row r="195" spans="1:6" ht="15.95" customHeight="1" x14ac:dyDescent="0.25">
      <c r="A195" s="24"/>
      <c r="B195" s="22"/>
      <c r="C195" s="23"/>
      <c r="D195" s="25"/>
      <c r="E195" s="24"/>
      <c r="F195" s="23"/>
    </row>
    <row r="196" spans="1:6" ht="15.95" customHeight="1" x14ac:dyDescent="0.25">
      <c r="A196" s="24"/>
      <c r="B196" s="22"/>
      <c r="C196" s="23"/>
      <c r="D196" s="25"/>
      <c r="E196" s="24"/>
      <c r="F196" s="23"/>
    </row>
    <row r="197" spans="1:6" ht="15.95" customHeight="1" x14ac:dyDescent="0.25">
      <c r="A197" s="24"/>
      <c r="B197" s="22"/>
      <c r="C197" s="23"/>
      <c r="D197" s="25"/>
      <c r="E197" s="24"/>
      <c r="F197" s="23"/>
    </row>
    <row r="198" spans="1:6" ht="15.95" customHeight="1" x14ac:dyDescent="0.25">
      <c r="A198" s="24"/>
      <c r="B198" s="22"/>
      <c r="C198" s="23"/>
      <c r="D198" s="25"/>
      <c r="E198" s="24"/>
      <c r="F198" s="23"/>
    </row>
    <row r="199" spans="1:6" ht="15.95" customHeight="1" x14ac:dyDescent="0.25">
      <c r="A199" s="24"/>
      <c r="B199" s="22"/>
      <c r="C199" s="23"/>
      <c r="D199" s="25"/>
      <c r="E199" s="24"/>
      <c r="F199" s="23"/>
    </row>
    <row r="200" spans="1:6" ht="15.95" customHeight="1" x14ac:dyDescent="0.25">
      <c r="A200" s="24"/>
      <c r="B200" s="22"/>
      <c r="C200" s="23"/>
      <c r="D200" s="25"/>
      <c r="E200" s="24"/>
      <c r="F200" s="23"/>
    </row>
    <row r="201" spans="1:6" ht="15.95" customHeight="1" x14ac:dyDescent="0.25">
      <c r="A201" s="24"/>
      <c r="B201" s="22"/>
      <c r="C201" s="23"/>
      <c r="D201" s="25"/>
      <c r="E201" s="24"/>
      <c r="F201" s="23"/>
    </row>
    <row r="202" spans="1:6" ht="15.95" customHeight="1" x14ac:dyDescent="0.25">
      <c r="A202" s="24"/>
      <c r="B202" s="22"/>
      <c r="C202" s="23"/>
      <c r="D202" s="25"/>
      <c r="E202" s="24"/>
      <c r="F202" s="23"/>
    </row>
    <row r="203" spans="1:6" ht="15.95" customHeight="1" x14ac:dyDescent="0.25">
      <c r="A203" s="24"/>
      <c r="B203" s="22"/>
      <c r="C203" s="23"/>
      <c r="D203" s="25"/>
      <c r="E203" s="24"/>
      <c r="F203" s="23"/>
    </row>
    <row r="204" spans="1:6" ht="15.95" customHeight="1" x14ac:dyDescent="0.25">
      <c r="A204" s="24"/>
      <c r="B204" s="22"/>
      <c r="C204" s="23"/>
      <c r="D204" s="25"/>
      <c r="E204" s="24"/>
      <c r="F204" s="23"/>
    </row>
    <row r="205" spans="1:6" ht="15.95" customHeight="1" x14ac:dyDescent="0.25">
      <c r="A205" s="24"/>
      <c r="B205" s="22"/>
      <c r="C205" s="23"/>
      <c r="D205" s="25"/>
      <c r="E205" s="24"/>
      <c r="F205" s="23"/>
    </row>
    <row r="206" spans="1:6" ht="15.95" customHeight="1" x14ac:dyDescent="0.25">
      <c r="A206" s="24"/>
      <c r="B206" s="22"/>
      <c r="C206" s="23"/>
      <c r="D206" s="25"/>
      <c r="E206" s="24"/>
      <c r="F206" s="23"/>
    </row>
    <row r="207" spans="1:6" ht="15.95" customHeight="1" x14ac:dyDescent="0.25">
      <c r="A207" s="24"/>
      <c r="B207" s="22"/>
      <c r="C207" s="23"/>
      <c r="D207" s="25"/>
      <c r="E207" s="24"/>
      <c r="F207" s="23"/>
    </row>
    <row r="208" spans="1:6" ht="15.95" customHeight="1" x14ac:dyDescent="0.25">
      <c r="A208" s="24"/>
      <c r="B208" s="22"/>
      <c r="C208" s="23"/>
      <c r="D208" s="25"/>
      <c r="E208" s="24"/>
      <c r="F208" s="23"/>
    </row>
    <row r="209" spans="1:6" ht="15.95" customHeight="1" x14ac:dyDescent="0.25">
      <c r="A209" s="24"/>
      <c r="B209" s="22"/>
      <c r="C209" s="23"/>
      <c r="D209" s="25"/>
      <c r="E209" s="24"/>
      <c r="F209" s="23"/>
    </row>
    <row r="210" spans="1:6" ht="15.95" customHeight="1" x14ac:dyDescent="0.25">
      <c r="A210" s="24"/>
      <c r="B210" s="22"/>
      <c r="C210" s="23"/>
      <c r="D210" s="25"/>
      <c r="E210" s="24"/>
      <c r="F210" s="23"/>
    </row>
    <row r="211" spans="1:6" ht="15.95" customHeight="1" x14ac:dyDescent="0.25">
      <c r="A211" s="24"/>
      <c r="B211" s="22"/>
      <c r="C211" s="23"/>
      <c r="D211" s="25"/>
      <c r="E211" s="24"/>
      <c r="F211" s="23"/>
    </row>
    <row r="212" spans="1:6" ht="15.95" customHeight="1" x14ac:dyDescent="0.25">
      <c r="A212" s="24"/>
      <c r="B212" s="22"/>
      <c r="C212" s="23"/>
      <c r="D212" s="25"/>
      <c r="E212" s="24"/>
      <c r="F212" s="23"/>
    </row>
    <row r="213" spans="1:6" ht="15.95" customHeight="1" x14ac:dyDescent="0.25">
      <c r="A213" s="24"/>
      <c r="B213" s="22"/>
      <c r="C213" s="23"/>
      <c r="D213" s="25"/>
      <c r="E213" s="24"/>
      <c r="F213" s="23"/>
    </row>
    <row r="214" spans="1:6" ht="15.95" customHeight="1" x14ac:dyDescent="0.25">
      <c r="A214" s="24"/>
      <c r="B214" s="22"/>
      <c r="C214" s="23"/>
      <c r="D214" s="25"/>
      <c r="E214" s="24"/>
      <c r="F214" s="23"/>
    </row>
    <row r="215" spans="1:6" ht="15.95" customHeight="1" x14ac:dyDescent="0.25">
      <c r="A215" s="24"/>
      <c r="B215" s="22"/>
      <c r="C215" s="23"/>
      <c r="D215" s="25"/>
      <c r="E215" s="24"/>
      <c r="F215" s="23"/>
    </row>
    <row r="216" spans="1:6" ht="15.95" customHeight="1" x14ac:dyDescent="0.25">
      <c r="A216" s="24"/>
      <c r="B216" s="22"/>
      <c r="C216" s="23"/>
      <c r="D216" s="25"/>
      <c r="E216" s="24"/>
      <c r="F216" s="23"/>
    </row>
    <row r="217" spans="1:6" ht="15.95" customHeight="1" x14ac:dyDescent="0.25">
      <c r="A217" s="24"/>
      <c r="B217" s="22"/>
      <c r="C217" s="23"/>
      <c r="D217" s="25"/>
      <c r="E217" s="24"/>
      <c r="F217" s="23"/>
    </row>
    <row r="218" spans="1:6" ht="15.95" customHeight="1" x14ac:dyDescent="0.25">
      <c r="A218" s="24"/>
      <c r="B218" s="22"/>
      <c r="C218" s="23"/>
      <c r="D218" s="25"/>
      <c r="E218" s="24"/>
      <c r="F218" s="23"/>
    </row>
    <row r="219" spans="1:6" ht="15.95" customHeight="1" x14ac:dyDescent="0.25">
      <c r="A219" s="24"/>
      <c r="B219" s="22"/>
      <c r="C219" s="23"/>
      <c r="D219" s="25"/>
      <c r="E219" s="24"/>
      <c r="F219" s="23"/>
    </row>
    <row r="220" spans="1:6" ht="15.95" customHeight="1" x14ac:dyDescent="0.25">
      <c r="A220" s="24"/>
      <c r="B220" s="22"/>
      <c r="C220" s="23"/>
      <c r="D220" s="25"/>
      <c r="E220" s="24"/>
      <c r="F220" s="23"/>
    </row>
    <row r="221" spans="1:6" ht="15.95" customHeight="1" x14ac:dyDescent="0.25">
      <c r="A221" s="24"/>
      <c r="B221" s="22"/>
      <c r="C221" s="23"/>
      <c r="D221" s="25"/>
      <c r="E221" s="24"/>
      <c r="F221" s="23"/>
    </row>
    <row r="222" spans="1:6" ht="15.95" customHeight="1" x14ac:dyDescent="0.25">
      <c r="A222" s="24"/>
      <c r="B222" s="22"/>
      <c r="C222" s="23"/>
      <c r="D222" s="25"/>
      <c r="E222" s="24"/>
      <c r="F222" s="23"/>
    </row>
    <row r="223" spans="1:6" ht="15.95" customHeight="1" x14ac:dyDescent="0.25">
      <c r="A223" s="24"/>
      <c r="B223" s="22"/>
      <c r="C223" s="23"/>
      <c r="D223" s="25"/>
      <c r="E223" s="24"/>
      <c r="F223" s="23"/>
    </row>
    <row r="224" spans="1:6" ht="15.95" customHeight="1" x14ac:dyDescent="0.25">
      <c r="A224" s="24"/>
      <c r="B224" s="22"/>
      <c r="C224" s="23"/>
      <c r="D224" s="25"/>
      <c r="E224" s="24"/>
      <c r="F224" s="23"/>
    </row>
    <row r="225" spans="1:6" ht="15.95" customHeight="1" x14ac:dyDescent="0.25">
      <c r="A225" s="24"/>
      <c r="B225" s="22"/>
      <c r="C225" s="23"/>
      <c r="D225" s="25"/>
      <c r="E225" s="24"/>
      <c r="F225" s="23"/>
    </row>
    <row r="226" spans="1:6" ht="15.95" customHeight="1" x14ac:dyDescent="0.25">
      <c r="A226" s="24"/>
      <c r="B226" s="22"/>
      <c r="C226" s="23"/>
      <c r="D226" s="25"/>
      <c r="E226" s="24"/>
      <c r="F226" s="23"/>
    </row>
    <row r="227" spans="1:6" ht="15.95" customHeight="1" x14ac:dyDescent="0.25">
      <c r="A227" s="24"/>
      <c r="B227" s="22"/>
      <c r="C227" s="23"/>
      <c r="D227" s="25"/>
      <c r="E227" s="24"/>
      <c r="F227" s="23"/>
    </row>
    <row r="228" spans="1:6" ht="15.95" customHeight="1" x14ac:dyDescent="0.25">
      <c r="A228" s="24"/>
      <c r="B228" s="22"/>
      <c r="C228" s="23"/>
      <c r="D228" s="25"/>
      <c r="E228" s="24"/>
      <c r="F228" s="23"/>
    </row>
    <row r="229" spans="1:6" ht="15.95" customHeight="1" x14ac:dyDescent="0.25">
      <c r="A229" s="24"/>
      <c r="B229" s="22"/>
      <c r="C229" s="23"/>
      <c r="D229" s="25"/>
      <c r="E229" s="24"/>
      <c r="F229" s="23"/>
    </row>
    <row r="230" spans="1:6" ht="15.95" customHeight="1" x14ac:dyDescent="0.25">
      <c r="A230" s="24"/>
      <c r="B230" s="22"/>
      <c r="C230" s="23"/>
      <c r="D230" s="25"/>
      <c r="E230" s="24"/>
      <c r="F230" s="23"/>
    </row>
    <row r="231" spans="1:6" ht="15.95" customHeight="1" x14ac:dyDescent="0.25">
      <c r="A231" s="24"/>
      <c r="B231" s="22"/>
      <c r="C231" s="23"/>
      <c r="D231" s="25"/>
      <c r="E231" s="24"/>
      <c r="F231" s="23"/>
    </row>
    <row r="232" spans="1:6" ht="15.95" customHeight="1" x14ac:dyDescent="0.25">
      <c r="A232" s="24"/>
      <c r="B232" s="22"/>
      <c r="C232" s="23"/>
      <c r="D232" s="25"/>
      <c r="E232" s="24"/>
      <c r="F232" s="23"/>
    </row>
    <row r="233" spans="1:6" ht="15.95" customHeight="1" x14ac:dyDescent="0.25">
      <c r="A233" s="24"/>
      <c r="B233" s="22"/>
      <c r="C233" s="23"/>
      <c r="D233" s="25"/>
      <c r="E233" s="24"/>
      <c r="F233" s="23"/>
    </row>
    <row r="234" spans="1:6" ht="15.95" customHeight="1" x14ac:dyDescent="0.25">
      <c r="A234" s="24"/>
      <c r="B234" s="22"/>
      <c r="C234" s="23"/>
      <c r="D234" s="25"/>
      <c r="E234" s="24"/>
      <c r="F234" s="23"/>
    </row>
    <row r="235" spans="1:6" ht="15.95" customHeight="1" x14ac:dyDescent="0.25">
      <c r="A235" s="24"/>
      <c r="B235" s="22"/>
      <c r="C235" s="23"/>
      <c r="D235" s="25"/>
      <c r="E235" s="24"/>
      <c r="F235" s="23"/>
    </row>
    <row r="236" spans="1:6" ht="15.95" customHeight="1" x14ac:dyDescent="0.25">
      <c r="A236" s="24"/>
      <c r="B236" s="22"/>
      <c r="C236" s="23"/>
      <c r="D236" s="25"/>
      <c r="E236" s="24"/>
      <c r="F236" s="23"/>
    </row>
    <row r="237" spans="1:6" ht="15.95" customHeight="1" x14ac:dyDescent="0.25">
      <c r="A237" s="24"/>
      <c r="B237" s="22"/>
      <c r="C237" s="23"/>
      <c r="D237" s="25"/>
      <c r="E237" s="24"/>
      <c r="F237" s="23"/>
    </row>
    <row r="238" spans="1:6" ht="15.95" customHeight="1" x14ac:dyDescent="0.25">
      <c r="A238" s="24"/>
      <c r="B238" s="22"/>
      <c r="C238" s="23"/>
      <c r="D238" s="25"/>
      <c r="E238" s="24"/>
      <c r="F238" s="23"/>
    </row>
    <row r="239" spans="1:6" ht="15.95" customHeight="1" x14ac:dyDescent="0.25">
      <c r="A239" s="24"/>
      <c r="B239" s="22"/>
      <c r="C239" s="23"/>
      <c r="D239" s="25"/>
      <c r="E239" s="24"/>
      <c r="F239" s="23"/>
    </row>
    <row r="240" spans="1:6" ht="15.95" customHeight="1" x14ac:dyDescent="0.25">
      <c r="A240" s="24"/>
      <c r="B240" s="22"/>
      <c r="C240" s="23"/>
      <c r="D240" s="25"/>
      <c r="E240" s="24"/>
      <c r="F240" s="23"/>
    </row>
    <row r="241" spans="1:6" ht="15.95" customHeight="1" x14ac:dyDescent="0.25">
      <c r="A241" s="24"/>
      <c r="B241" s="22"/>
      <c r="C241" s="23"/>
      <c r="D241" s="25"/>
      <c r="E241" s="24"/>
      <c r="F241" s="23"/>
    </row>
    <row r="242" spans="1:6" ht="15.95" customHeight="1" x14ac:dyDescent="0.25">
      <c r="A242" s="24"/>
      <c r="B242" s="22"/>
      <c r="C242" s="23"/>
      <c r="D242" s="25"/>
      <c r="E242" s="24"/>
      <c r="F242" s="23"/>
    </row>
    <row r="243" spans="1:6" ht="15.95" customHeight="1" x14ac:dyDescent="0.25">
      <c r="A243" s="24"/>
      <c r="B243" s="22"/>
      <c r="C243" s="23"/>
      <c r="D243" s="25"/>
      <c r="E243" s="24"/>
      <c r="F243" s="23"/>
    </row>
    <row r="244" spans="1:6" ht="15.95" customHeight="1" x14ac:dyDescent="0.25">
      <c r="A244" s="24"/>
      <c r="B244" s="22"/>
      <c r="C244" s="23"/>
      <c r="D244" s="25"/>
      <c r="E244" s="24"/>
      <c r="F244" s="23"/>
    </row>
    <row r="245" spans="1:6" ht="15.95" customHeight="1" x14ac:dyDescent="0.25">
      <c r="A245" s="24"/>
      <c r="B245" s="22"/>
      <c r="C245" s="23"/>
      <c r="D245" s="25"/>
      <c r="E245" s="24"/>
      <c r="F245" s="23"/>
    </row>
    <row r="246" spans="1:6" ht="15.95" customHeight="1" x14ac:dyDescent="0.25">
      <c r="A246" s="24"/>
      <c r="B246" s="22"/>
      <c r="C246" s="23"/>
      <c r="D246" s="25"/>
      <c r="E246" s="24"/>
      <c r="F246" s="23"/>
    </row>
    <row r="247" spans="1:6" ht="15.95" customHeight="1" x14ac:dyDescent="0.25">
      <c r="A247" s="24"/>
      <c r="B247" s="22"/>
      <c r="C247" s="23"/>
      <c r="D247" s="25"/>
      <c r="E247" s="24"/>
      <c r="F247" s="23"/>
    </row>
    <row r="248" spans="1:6" ht="15.95" customHeight="1" x14ac:dyDescent="0.25">
      <c r="A248" s="24"/>
      <c r="B248" s="22"/>
      <c r="C248" s="23"/>
      <c r="D248" s="25"/>
      <c r="E248" s="24"/>
      <c r="F248" s="23"/>
    </row>
    <row r="249" spans="1:6" ht="15.95" customHeight="1" x14ac:dyDescent="0.25">
      <c r="A249" s="24"/>
      <c r="B249" s="22"/>
      <c r="C249" s="23"/>
      <c r="D249" s="25"/>
      <c r="E249" s="24"/>
      <c r="F249" s="23"/>
    </row>
    <row r="250" spans="1:6" ht="15.95" customHeight="1" x14ac:dyDescent="0.25">
      <c r="A250" s="24"/>
      <c r="B250" s="22"/>
      <c r="C250" s="23"/>
      <c r="D250" s="25"/>
      <c r="E250" s="24"/>
      <c r="F250" s="23"/>
    </row>
    <row r="251" spans="1:6" ht="15.95" customHeight="1" x14ac:dyDescent="0.25">
      <c r="A251" s="24"/>
      <c r="B251" s="22"/>
      <c r="C251" s="23"/>
      <c r="D251" s="25"/>
      <c r="E251" s="24"/>
      <c r="F251" s="23"/>
    </row>
    <row r="252" spans="1:6" ht="15.95" customHeight="1" x14ac:dyDescent="0.25">
      <c r="A252" s="24"/>
      <c r="B252" s="22"/>
      <c r="C252" s="23"/>
      <c r="D252" s="25"/>
      <c r="E252" s="24"/>
      <c r="F252" s="23"/>
    </row>
    <row r="253" spans="1:6" ht="15.95" customHeight="1" x14ac:dyDescent="0.25">
      <c r="A253" s="24"/>
      <c r="B253" s="22"/>
      <c r="C253" s="23"/>
      <c r="D253" s="25"/>
      <c r="E253" s="24"/>
      <c r="F253" s="23"/>
    </row>
    <row r="254" spans="1:6" ht="15.95" customHeight="1" x14ac:dyDescent="0.25">
      <c r="A254" s="24"/>
      <c r="B254" s="22"/>
      <c r="C254" s="23"/>
      <c r="D254" s="25"/>
      <c r="E254" s="24"/>
      <c r="F254" s="23"/>
    </row>
    <row r="255" spans="1:6" ht="15.95" customHeight="1" x14ac:dyDescent="0.25">
      <c r="A255" s="24"/>
      <c r="B255" s="22"/>
      <c r="C255" s="23"/>
      <c r="D255" s="25"/>
      <c r="E255" s="24"/>
      <c r="F255" s="23"/>
    </row>
    <row r="256" spans="1:6" ht="15.95" customHeight="1" x14ac:dyDescent="0.25">
      <c r="A256" s="24"/>
      <c r="B256" s="22"/>
      <c r="C256" s="23"/>
      <c r="D256" s="25"/>
      <c r="E256" s="24"/>
      <c r="F256" s="23"/>
    </row>
    <row r="257" spans="1:6" ht="15.95" customHeight="1" x14ac:dyDescent="0.25">
      <c r="A257" s="24"/>
      <c r="B257" s="22"/>
      <c r="C257" s="23"/>
      <c r="D257" s="25"/>
      <c r="E257" s="24"/>
      <c r="F257" s="23"/>
    </row>
    <row r="258" spans="1:6" ht="15.95" customHeight="1" x14ac:dyDescent="0.25">
      <c r="A258" s="24"/>
      <c r="B258" s="22"/>
      <c r="C258" s="23"/>
      <c r="D258" s="25"/>
      <c r="E258" s="24"/>
      <c r="F258" s="23"/>
    </row>
    <row r="259" spans="1:6" ht="15.95" customHeight="1" x14ac:dyDescent="0.25">
      <c r="A259" s="24"/>
      <c r="B259" s="22"/>
      <c r="C259" s="23"/>
      <c r="D259" s="25"/>
      <c r="E259" s="24"/>
      <c r="F259" s="23"/>
    </row>
    <row r="260" spans="1:6" ht="15.95" customHeight="1" x14ac:dyDescent="0.25">
      <c r="A260" s="24"/>
      <c r="B260" s="22"/>
      <c r="C260" s="23"/>
      <c r="D260" s="25"/>
      <c r="E260" s="24"/>
      <c r="F260" s="23"/>
    </row>
    <row r="261" spans="1:6" ht="15.95" customHeight="1" x14ac:dyDescent="0.25">
      <c r="A261" s="24"/>
      <c r="B261" s="22"/>
      <c r="C261" s="23"/>
      <c r="D261" s="25"/>
      <c r="E261" s="24"/>
      <c r="F261" s="23"/>
    </row>
    <row r="262" spans="1:6" ht="15.95" customHeight="1" x14ac:dyDescent="0.25">
      <c r="A262" s="24"/>
      <c r="B262" s="22"/>
      <c r="C262" s="23"/>
      <c r="D262" s="25"/>
      <c r="E262" s="24"/>
      <c r="F262" s="23"/>
    </row>
    <row r="263" spans="1:6" ht="15.95" customHeight="1" x14ac:dyDescent="0.25">
      <c r="A263" s="24"/>
      <c r="B263" s="22"/>
      <c r="C263" s="23"/>
      <c r="D263" s="25"/>
      <c r="E263" s="24"/>
      <c r="F263" s="23"/>
    </row>
    <row r="264" spans="1:6" ht="15.95" customHeight="1" x14ac:dyDescent="0.25">
      <c r="A264" s="24"/>
      <c r="B264" s="22"/>
      <c r="C264" s="23"/>
      <c r="D264" s="25"/>
      <c r="E264" s="24"/>
      <c r="F264" s="23"/>
    </row>
    <row r="265" spans="1:6" ht="15.95" customHeight="1" x14ac:dyDescent="0.25">
      <c r="A265" s="24"/>
      <c r="B265" s="22"/>
      <c r="C265" s="23"/>
      <c r="D265" s="25"/>
      <c r="E265" s="24"/>
      <c r="F265" s="23"/>
    </row>
    <row r="266" spans="1:6" ht="15.95" customHeight="1" x14ac:dyDescent="0.25">
      <c r="A266" s="24"/>
      <c r="B266" s="22"/>
      <c r="C266" s="23"/>
      <c r="D266" s="25"/>
      <c r="E266" s="24"/>
      <c r="F266" s="23"/>
    </row>
    <row r="267" spans="1:6" ht="15.95" customHeight="1" x14ac:dyDescent="0.25">
      <c r="A267" s="24"/>
      <c r="B267" s="22"/>
      <c r="C267" s="23"/>
      <c r="D267" s="25"/>
      <c r="E267" s="24"/>
      <c r="F267" s="23"/>
    </row>
    <row r="268" spans="1:6" ht="15.95" customHeight="1" x14ac:dyDescent="0.25">
      <c r="A268" s="24"/>
      <c r="B268" s="22"/>
      <c r="C268" s="23"/>
      <c r="D268" s="25"/>
      <c r="E268" s="24"/>
      <c r="F268" s="23"/>
    </row>
    <row r="269" spans="1:6" ht="15.95" customHeight="1" x14ac:dyDescent="0.25">
      <c r="A269" s="24"/>
      <c r="B269" s="22"/>
      <c r="C269" s="23"/>
      <c r="D269" s="25"/>
      <c r="E269" s="24"/>
      <c r="F269" s="23"/>
    </row>
    <row r="270" spans="1:6" ht="15.95" customHeight="1" x14ac:dyDescent="0.25">
      <c r="A270" s="24"/>
      <c r="B270" s="22"/>
      <c r="C270" s="23"/>
      <c r="D270" s="25"/>
      <c r="E270" s="24"/>
      <c r="F270" s="23"/>
    </row>
    <row r="271" spans="1:6" ht="15.95" customHeight="1" x14ac:dyDescent="0.25">
      <c r="A271" s="24"/>
      <c r="B271" s="22"/>
      <c r="C271" s="23"/>
      <c r="D271" s="25"/>
      <c r="E271" s="24"/>
      <c r="F271" s="23"/>
    </row>
    <row r="272" spans="1:6" ht="15.95" customHeight="1" x14ac:dyDescent="0.25">
      <c r="A272" s="24"/>
      <c r="B272" s="22"/>
      <c r="C272" s="23"/>
      <c r="D272" s="25"/>
      <c r="E272" s="24"/>
      <c r="F272" s="23"/>
    </row>
    <row r="273" spans="1:6" ht="15.95" customHeight="1" x14ac:dyDescent="0.25">
      <c r="A273" s="24"/>
      <c r="B273" s="22"/>
      <c r="C273" s="23"/>
      <c r="D273" s="25"/>
      <c r="E273" s="24"/>
      <c r="F273" s="23"/>
    </row>
    <row r="274" spans="1:6" ht="15.95" customHeight="1" x14ac:dyDescent="0.25">
      <c r="A274" s="24"/>
      <c r="B274" s="22"/>
      <c r="C274" s="23"/>
      <c r="D274" s="25"/>
      <c r="E274" s="24"/>
      <c r="F274" s="23"/>
    </row>
    <row r="275" spans="1:6" ht="15.95" customHeight="1" x14ac:dyDescent="0.25">
      <c r="A275" s="24"/>
      <c r="B275" s="22"/>
      <c r="C275" s="23"/>
      <c r="D275" s="25"/>
      <c r="E275" s="24"/>
      <c r="F275" s="23"/>
    </row>
    <row r="276" spans="1:6" ht="15.95" customHeight="1" x14ac:dyDescent="0.25">
      <c r="A276" s="24"/>
      <c r="B276" s="22"/>
      <c r="C276" s="23"/>
      <c r="D276" s="25"/>
      <c r="E276" s="24"/>
      <c r="F276" s="23"/>
    </row>
    <row r="277" spans="1:6" ht="15.95" customHeight="1" x14ac:dyDescent="0.25">
      <c r="A277" s="24"/>
      <c r="B277" s="22"/>
      <c r="C277" s="23"/>
      <c r="D277" s="25"/>
      <c r="E277" s="24"/>
      <c r="F277" s="23"/>
    </row>
    <row r="278" spans="1:6" ht="15.95" customHeight="1" x14ac:dyDescent="0.25">
      <c r="A278" s="24"/>
      <c r="B278" s="22"/>
      <c r="C278" s="23"/>
      <c r="D278" s="25"/>
      <c r="E278" s="24"/>
      <c r="F278" s="23"/>
    </row>
    <row r="279" spans="1:6" ht="15.95" customHeight="1" x14ac:dyDescent="0.25">
      <c r="A279" s="24"/>
      <c r="B279" s="22"/>
      <c r="C279" s="23"/>
      <c r="D279" s="25"/>
      <c r="E279" s="24"/>
      <c r="F279" s="23"/>
    </row>
    <row r="280" spans="1:6" ht="15.95" customHeight="1" x14ac:dyDescent="0.25">
      <c r="A280" s="24"/>
      <c r="B280" s="22"/>
      <c r="C280" s="23"/>
      <c r="D280" s="25"/>
      <c r="E280" s="24"/>
      <c r="F280" s="23"/>
    </row>
    <row r="281" spans="1:6" ht="15.95" customHeight="1" x14ac:dyDescent="0.25">
      <c r="A281" s="24"/>
      <c r="B281" s="22"/>
      <c r="C281" s="23"/>
      <c r="D281" s="25"/>
      <c r="E281" s="24"/>
      <c r="F281" s="23"/>
    </row>
    <row r="282" spans="1:6" ht="15.95" customHeight="1" x14ac:dyDescent="0.25">
      <c r="A282" s="24"/>
      <c r="B282" s="22"/>
      <c r="C282" s="23"/>
      <c r="D282" s="25"/>
      <c r="E282" s="24"/>
      <c r="F282" s="23"/>
    </row>
    <row r="283" spans="1:6" ht="15.95" customHeight="1" x14ac:dyDescent="0.25">
      <c r="A283" s="24"/>
      <c r="B283" s="22"/>
      <c r="C283" s="23"/>
      <c r="D283" s="25"/>
      <c r="E283" s="24"/>
      <c r="F283" s="23"/>
    </row>
    <row r="284" spans="1:6" ht="15.95" customHeight="1" x14ac:dyDescent="0.25">
      <c r="A284" s="24"/>
      <c r="B284" s="22"/>
      <c r="C284" s="23"/>
      <c r="D284" s="25"/>
      <c r="E284" s="24"/>
      <c r="F284" s="23"/>
    </row>
    <row r="285" spans="1:6" ht="15.95" customHeight="1" x14ac:dyDescent="0.25">
      <c r="A285" s="24"/>
      <c r="B285" s="22"/>
      <c r="C285" s="23"/>
      <c r="D285" s="25"/>
      <c r="E285" s="24"/>
      <c r="F285" s="23"/>
    </row>
    <row r="286" spans="1:6" ht="15.95" customHeight="1" x14ac:dyDescent="0.25">
      <c r="A286" s="24"/>
      <c r="B286" s="22"/>
      <c r="C286" s="23"/>
      <c r="D286" s="25"/>
      <c r="E286" s="24"/>
      <c r="F286" s="23"/>
    </row>
    <row r="287" spans="1:6" ht="15.95" customHeight="1" x14ac:dyDescent="0.25">
      <c r="A287" s="24"/>
      <c r="B287" s="22"/>
      <c r="C287" s="23"/>
      <c r="D287" s="25"/>
      <c r="E287" s="24"/>
      <c r="F287" s="23"/>
    </row>
    <row r="288" spans="1:6" ht="15.95" customHeight="1" x14ac:dyDescent="0.25">
      <c r="A288" s="24"/>
      <c r="B288" s="22"/>
      <c r="C288" s="23"/>
      <c r="D288" s="25"/>
      <c r="E288" s="24"/>
      <c r="F288" s="23"/>
    </row>
    <row r="289" spans="1:6" ht="15.95" customHeight="1" x14ac:dyDescent="0.25">
      <c r="A289" s="24"/>
      <c r="B289" s="22"/>
      <c r="C289" s="23"/>
      <c r="D289" s="25"/>
      <c r="E289" s="24"/>
      <c r="F289" s="23"/>
    </row>
    <row r="290" spans="1:6" ht="15.95" customHeight="1" x14ac:dyDescent="0.25">
      <c r="A290" s="24"/>
      <c r="B290" s="22"/>
      <c r="C290" s="23"/>
      <c r="D290" s="25"/>
      <c r="E290" s="24"/>
      <c r="F290" s="23"/>
    </row>
    <row r="291" spans="1:6" ht="15.95" customHeight="1" x14ac:dyDescent="0.25">
      <c r="A291" s="24"/>
      <c r="B291" s="22"/>
      <c r="C291" s="23"/>
      <c r="D291" s="25"/>
      <c r="E291" s="24"/>
      <c r="F291" s="23"/>
    </row>
    <row r="292" spans="1:6" ht="15.95" customHeight="1" x14ac:dyDescent="0.25">
      <c r="A292" s="24"/>
      <c r="B292" s="22"/>
      <c r="C292" s="23"/>
      <c r="D292" s="25"/>
      <c r="E292" s="24"/>
      <c r="F292" s="23"/>
    </row>
    <row r="293" spans="1:6" ht="15.95" customHeight="1" x14ac:dyDescent="0.25">
      <c r="A293" s="24"/>
      <c r="B293" s="22"/>
      <c r="C293" s="23"/>
      <c r="D293" s="25"/>
      <c r="E293" s="24"/>
      <c r="F293" s="23"/>
    </row>
    <row r="294" spans="1:6" ht="15.95" customHeight="1" x14ac:dyDescent="0.25">
      <c r="A294" s="24"/>
      <c r="B294" s="22"/>
      <c r="C294" s="23"/>
      <c r="D294" s="25"/>
      <c r="E294" s="24"/>
      <c r="F294" s="23"/>
    </row>
    <row r="295" spans="1:6" ht="15.95" customHeight="1" x14ac:dyDescent="0.25">
      <c r="A295" s="24"/>
      <c r="B295" s="22"/>
      <c r="C295" s="23"/>
      <c r="D295" s="25"/>
      <c r="E295" s="24"/>
      <c r="F295" s="23"/>
    </row>
    <row r="296" spans="1:6" ht="15.95" customHeight="1" x14ac:dyDescent="0.25">
      <c r="A296" s="24"/>
      <c r="B296" s="22"/>
      <c r="C296" s="23"/>
      <c r="D296" s="25"/>
      <c r="E296" s="24"/>
      <c r="F296" s="23"/>
    </row>
    <row r="297" spans="1:6" ht="15.95" customHeight="1" x14ac:dyDescent="0.25">
      <c r="A297" s="24"/>
      <c r="B297" s="22"/>
      <c r="C297" s="23"/>
      <c r="D297" s="25"/>
      <c r="E297" s="24"/>
      <c r="F297" s="23"/>
    </row>
    <row r="298" spans="1:6" ht="15.95" customHeight="1" x14ac:dyDescent="0.25">
      <c r="A298" s="24"/>
      <c r="B298" s="22"/>
      <c r="C298" s="23"/>
      <c r="D298" s="25"/>
      <c r="E298" s="24"/>
      <c r="F298" s="23"/>
    </row>
    <row r="299" spans="1:6" ht="15.95" customHeight="1" x14ac:dyDescent="0.25">
      <c r="A299" s="24"/>
      <c r="B299" s="22"/>
      <c r="C299" s="23"/>
      <c r="D299" s="25"/>
      <c r="E299" s="24"/>
      <c r="F299" s="23"/>
    </row>
    <row r="300" spans="1:6" ht="15.95" customHeight="1" x14ac:dyDescent="0.25">
      <c r="A300" s="24"/>
      <c r="B300" s="22"/>
      <c r="C300" s="23"/>
      <c r="D300" s="25"/>
      <c r="E300" s="24"/>
      <c r="F300" s="23"/>
    </row>
    <row r="301" spans="1:6" ht="15.95" customHeight="1" x14ac:dyDescent="0.25">
      <c r="A301" s="24"/>
      <c r="B301" s="22"/>
      <c r="C301" s="23"/>
      <c r="D301" s="25"/>
      <c r="E301" s="24"/>
      <c r="F301" s="23"/>
    </row>
    <row r="302" spans="1:6" ht="15.95" customHeight="1" x14ac:dyDescent="0.25">
      <c r="A302" s="24"/>
      <c r="B302" s="22"/>
      <c r="C302" s="23"/>
      <c r="D302" s="25"/>
      <c r="E302" s="24"/>
      <c r="F302" s="23"/>
    </row>
    <row r="303" spans="1:6" ht="15.95" customHeight="1" x14ac:dyDescent="0.25">
      <c r="A303" s="24"/>
      <c r="B303" s="22"/>
      <c r="C303" s="23"/>
      <c r="D303" s="25"/>
      <c r="E303" s="24"/>
      <c r="F303" s="23"/>
    </row>
    <row r="304" spans="1:6" ht="15.95" customHeight="1" x14ac:dyDescent="0.25">
      <c r="A304" s="24"/>
      <c r="B304" s="22"/>
      <c r="C304" s="23"/>
      <c r="D304" s="25"/>
      <c r="E304" s="24"/>
      <c r="F304" s="23"/>
    </row>
    <row r="305" spans="1:6" ht="15.95" customHeight="1" x14ac:dyDescent="0.25">
      <c r="A305" s="24"/>
      <c r="B305" s="22"/>
      <c r="C305" s="23"/>
      <c r="D305" s="25"/>
      <c r="E305" s="24"/>
      <c r="F305" s="23"/>
    </row>
    <row r="306" spans="1:6" ht="15.95" customHeight="1" x14ac:dyDescent="0.25">
      <c r="A306" s="24"/>
      <c r="B306" s="22"/>
      <c r="C306" s="23"/>
      <c r="D306" s="25"/>
      <c r="E306" s="24"/>
      <c r="F306" s="23"/>
    </row>
    <row r="307" spans="1:6" ht="15.95" customHeight="1" x14ac:dyDescent="0.25">
      <c r="A307" s="24"/>
      <c r="B307" s="22"/>
      <c r="C307" s="23"/>
      <c r="D307" s="25"/>
      <c r="E307" s="24"/>
      <c r="F307" s="23"/>
    </row>
    <row r="308" spans="1:6" ht="15.95" customHeight="1" x14ac:dyDescent="0.25">
      <c r="A308" s="24"/>
      <c r="B308" s="22"/>
      <c r="C308" s="23"/>
      <c r="D308" s="25"/>
      <c r="E308" s="24"/>
      <c r="F308" s="23"/>
    </row>
    <row r="309" spans="1:6" ht="15.95" customHeight="1" x14ac:dyDescent="0.25">
      <c r="A309" s="24"/>
      <c r="B309" s="22"/>
      <c r="C309" s="23"/>
      <c r="D309" s="25"/>
      <c r="E309" s="24"/>
      <c r="F309" s="23"/>
    </row>
    <row r="310" spans="1:6" ht="15.95" customHeight="1" x14ac:dyDescent="0.25">
      <c r="A310" s="24"/>
      <c r="B310" s="22"/>
      <c r="C310" s="23"/>
      <c r="D310" s="25"/>
      <c r="E310" s="24"/>
      <c r="F310" s="23"/>
    </row>
    <row r="311" spans="1:6" ht="15.95" customHeight="1" x14ac:dyDescent="0.25">
      <c r="A311" s="24"/>
      <c r="B311" s="22"/>
      <c r="C311" s="23"/>
      <c r="D311" s="25"/>
      <c r="E311" s="24"/>
      <c r="F311" s="23"/>
    </row>
    <row r="312" spans="1:6" ht="15.95" customHeight="1" x14ac:dyDescent="0.25">
      <c r="A312" s="24"/>
      <c r="B312" s="22"/>
      <c r="C312" s="23"/>
      <c r="D312" s="25"/>
      <c r="E312" s="24"/>
      <c r="F312" s="23"/>
    </row>
    <row r="313" spans="1:6" ht="15.95" customHeight="1" x14ac:dyDescent="0.25">
      <c r="A313" s="24"/>
      <c r="B313" s="22"/>
      <c r="C313" s="23"/>
      <c r="D313" s="25"/>
      <c r="E313" s="24"/>
      <c r="F313" s="23"/>
    </row>
    <row r="314" spans="1:6" ht="15.95" customHeight="1" x14ac:dyDescent="0.25">
      <c r="A314" s="24"/>
      <c r="B314" s="22"/>
      <c r="C314" s="23"/>
      <c r="D314" s="25"/>
      <c r="E314" s="24"/>
      <c r="F314" s="23"/>
    </row>
    <row r="315" spans="1:6" ht="15.95" customHeight="1" x14ac:dyDescent="0.25">
      <c r="A315" s="24"/>
      <c r="B315" s="22"/>
      <c r="C315" s="23"/>
      <c r="D315" s="25"/>
      <c r="E315" s="24"/>
      <c r="F315" s="23"/>
    </row>
    <row r="316" spans="1:6" ht="15.95" customHeight="1" x14ac:dyDescent="0.25">
      <c r="A316" s="24"/>
      <c r="B316" s="22"/>
      <c r="C316" s="23"/>
      <c r="D316" s="25"/>
      <c r="E316" s="24"/>
      <c r="F316" s="23"/>
    </row>
    <row r="317" spans="1:6" ht="15.95" customHeight="1" x14ac:dyDescent="0.25">
      <c r="A317" s="24"/>
      <c r="B317" s="22"/>
      <c r="C317" s="23"/>
      <c r="D317" s="25"/>
      <c r="E317" s="24"/>
      <c r="F317" s="23"/>
    </row>
    <row r="318" spans="1:6" ht="15.95" customHeight="1" x14ac:dyDescent="0.25">
      <c r="A318" s="24"/>
      <c r="B318" s="22"/>
      <c r="C318" s="23"/>
      <c r="D318" s="25"/>
      <c r="E318" s="24"/>
      <c r="F318" s="23"/>
    </row>
    <row r="319" spans="1:6" ht="15.95" customHeight="1" x14ac:dyDescent="0.25">
      <c r="A319" s="24"/>
      <c r="B319" s="22"/>
      <c r="C319" s="23"/>
      <c r="D319" s="25"/>
      <c r="E319" s="24"/>
      <c r="F319" s="23"/>
    </row>
    <row r="320" spans="1:6" ht="15.95" customHeight="1" x14ac:dyDescent="0.25">
      <c r="A320" s="24"/>
      <c r="B320" s="22"/>
      <c r="C320" s="23"/>
      <c r="D320" s="25"/>
      <c r="E320" s="24"/>
      <c r="F320" s="23"/>
    </row>
    <row r="321" spans="1:6" ht="15.95" customHeight="1" x14ac:dyDescent="0.25">
      <c r="A321" s="24"/>
      <c r="B321" s="22"/>
      <c r="C321" s="23"/>
      <c r="D321" s="25"/>
      <c r="E321" s="24"/>
      <c r="F321" s="23"/>
    </row>
    <row r="322" spans="1:6" ht="15.95" customHeight="1" x14ac:dyDescent="0.25">
      <c r="A322" s="24"/>
      <c r="B322" s="22"/>
      <c r="C322" s="23"/>
      <c r="D322" s="25"/>
      <c r="E322" s="24"/>
      <c r="F322" s="23"/>
    </row>
    <row r="323" spans="1:6" ht="15.95" customHeight="1" x14ac:dyDescent="0.25">
      <c r="A323" s="24"/>
      <c r="B323" s="22"/>
      <c r="C323" s="23"/>
      <c r="D323" s="25"/>
      <c r="E323" s="24"/>
      <c r="F323" s="23"/>
    </row>
    <row r="324" spans="1:6" ht="15.95" customHeight="1" x14ac:dyDescent="0.25">
      <c r="A324" s="24"/>
      <c r="B324" s="22"/>
      <c r="C324" s="23"/>
      <c r="D324" s="25"/>
      <c r="E324" s="24"/>
      <c r="F324" s="23"/>
    </row>
    <row r="325" spans="1:6" ht="15.95" customHeight="1" x14ac:dyDescent="0.25">
      <c r="A325" s="24"/>
      <c r="B325" s="22"/>
      <c r="C325" s="23"/>
      <c r="D325" s="25"/>
      <c r="E325" s="24"/>
      <c r="F325" s="23"/>
    </row>
    <row r="326" spans="1:6" ht="15.95" customHeight="1" x14ac:dyDescent="0.25">
      <c r="A326" s="24"/>
      <c r="B326" s="22"/>
      <c r="C326" s="23"/>
      <c r="D326" s="25"/>
      <c r="E326" s="24"/>
      <c r="F326" s="23"/>
    </row>
    <row r="327" spans="1:6" ht="15.95" customHeight="1" x14ac:dyDescent="0.25">
      <c r="A327" s="24"/>
      <c r="B327" s="22"/>
      <c r="C327" s="23"/>
      <c r="D327" s="25"/>
      <c r="E327" s="24"/>
      <c r="F327" s="23"/>
    </row>
    <row r="328" spans="1:6" ht="15.95" customHeight="1" x14ac:dyDescent="0.25">
      <c r="A328" s="24"/>
      <c r="B328" s="22"/>
      <c r="C328" s="23"/>
      <c r="D328" s="25"/>
      <c r="E328" s="24"/>
      <c r="F328" s="23"/>
    </row>
    <row r="329" spans="1:6" ht="15.95" customHeight="1" x14ac:dyDescent="0.25">
      <c r="A329" s="24"/>
      <c r="B329" s="22"/>
      <c r="C329" s="23"/>
      <c r="D329" s="25"/>
      <c r="E329" s="24"/>
      <c r="F329" s="23"/>
    </row>
    <row r="330" spans="1:6" ht="15.95" customHeight="1" x14ac:dyDescent="0.25">
      <c r="A330" s="24"/>
      <c r="B330" s="22"/>
      <c r="C330" s="23"/>
      <c r="D330" s="25"/>
      <c r="E330" s="24"/>
      <c r="F330" s="23"/>
    </row>
    <row r="331" spans="1:6" ht="15.95" customHeight="1" x14ac:dyDescent="0.25">
      <c r="A331" s="24"/>
      <c r="B331" s="22"/>
      <c r="C331" s="23"/>
      <c r="D331" s="25"/>
      <c r="E331" s="24"/>
      <c r="F331" s="23"/>
    </row>
    <row r="332" spans="1:6" ht="15.95" customHeight="1" x14ac:dyDescent="0.25">
      <c r="A332" s="24"/>
      <c r="B332" s="22"/>
      <c r="C332" s="23"/>
      <c r="D332" s="25"/>
      <c r="E332" s="24"/>
      <c r="F332" s="23"/>
    </row>
    <row r="333" spans="1:6" ht="15.95" customHeight="1" x14ac:dyDescent="0.25">
      <c r="A333" s="24"/>
      <c r="B333" s="22"/>
      <c r="C333" s="23"/>
      <c r="D333" s="25"/>
      <c r="E333" s="24"/>
      <c r="F333" s="23"/>
    </row>
    <row r="334" spans="1:6" ht="15.95" customHeight="1" x14ac:dyDescent="0.25">
      <c r="A334" s="24"/>
      <c r="B334" s="22"/>
      <c r="C334" s="23"/>
      <c r="D334" s="25"/>
      <c r="E334" s="24"/>
      <c r="F334" s="23"/>
    </row>
    <row r="335" spans="1:6" ht="15.95" customHeight="1" x14ac:dyDescent="0.25">
      <c r="A335" s="24"/>
      <c r="B335" s="22"/>
      <c r="C335" s="23"/>
      <c r="D335" s="25"/>
      <c r="E335" s="24"/>
      <c r="F335" s="23"/>
    </row>
    <row r="336" spans="1:6" ht="15.95" customHeight="1" x14ac:dyDescent="0.25">
      <c r="A336" s="24"/>
      <c r="B336" s="22"/>
      <c r="C336" s="23"/>
      <c r="D336" s="25"/>
      <c r="E336" s="24"/>
      <c r="F336" s="23"/>
    </row>
    <row r="337" spans="1:6" ht="15.95" customHeight="1" x14ac:dyDescent="0.25">
      <c r="A337" s="24"/>
      <c r="B337" s="22"/>
      <c r="C337" s="23"/>
      <c r="D337" s="25"/>
      <c r="E337" s="24"/>
      <c r="F337" s="23"/>
    </row>
    <row r="338" spans="1:6" ht="15.95" customHeight="1" x14ac:dyDescent="0.25">
      <c r="A338" s="24"/>
      <c r="B338" s="22"/>
      <c r="C338" s="23"/>
      <c r="D338" s="25"/>
      <c r="E338" s="24"/>
      <c r="F338" s="23"/>
    </row>
    <row r="339" spans="1:6" ht="15.95" customHeight="1" x14ac:dyDescent="0.25">
      <c r="A339" s="24"/>
      <c r="B339" s="22"/>
      <c r="C339" s="23"/>
      <c r="D339" s="25"/>
      <c r="E339" s="24"/>
      <c r="F339" s="23"/>
    </row>
    <row r="340" spans="1:6" ht="15.95" customHeight="1" x14ac:dyDescent="0.25">
      <c r="A340" s="24"/>
      <c r="B340" s="22"/>
      <c r="C340" s="23"/>
      <c r="D340" s="25"/>
      <c r="E340" s="24"/>
      <c r="F340" s="23"/>
    </row>
    <row r="341" spans="1:6" ht="15.95" customHeight="1" x14ac:dyDescent="0.25">
      <c r="A341" s="24"/>
      <c r="B341" s="22"/>
      <c r="C341" s="23"/>
      <c r="D341" s="25"/>
      <c r="E341" s="24"/>
      <c r="F341" s="23"/>
    </row>
    <row r="342" spans="1:6" ht="15.95" customHeight="1" x14ac:dyDescent="0.25">
      <c r="A342" s="24"/>
      <c r="B342" s="22"/>
      <c r="C342" s="23"/>
      <c r="D342" s="25"/>
      <c r="E342" s="24"/>
      <c r="F342" s="23"/>
    </row>
    <row r="343" spans="1:6" ht="15.95" customHeight="1" x14ac:dyDescent="0.25">
      <c r="A343" s="24"/>
      <c r="B343" s="22"/>
      <c r="C343" s="23"/>
      <c r="D343" s="25"/>
      <c r="E343" s="24"/>
      <c r="F343" s="23"/>
    </row>
    <row r="344" spans="1:6" ht="15.95" customHeight="1" x14ac:dyDescent="0.25">
      <c r="A344" s="24"/>
      <c r="B344" s="22"/>
      <c r="C344" s="23"/>
      <c r="D344" s="25"/>
      <c r="E344" s="24"/>
      <c r="F344" s="23"/>
    </row>
    <row r="345" spans="1:6" ht="15.95" customHeight="1" x14ac:dyDescent="0.25">
      <c r="A345" s="24"/>
      <c r="B345" s="22"/>
      <c r="C345" s="23"/>
      <c r="D345" s="25"/>
      <c r="E345" s="24"/>
      <c r="F345" s="23"/>
    </row>
    <row r="346" spans="1:6" ht="15.95" customHeight="1" x14ac:dyDescent="0.25">
      <c r="A346" s="24"/>
      <c r="B346" s="22"/>
      <c r="C346" s="23"/>
      <c r="D346" s="25"/>
      <c r="E346" s="24"/>
      <c r="F346" s="23"/>
    </row>
    <row r="347" spans="1:6" ht="15.95" customHeight="1" x14ac:dyDescent="0.25">
      <c r="A347" s="24"/>
      <c r="B347" s="22"/>
      <c r="C347" s="23"/>
      <c r="D347" s="25"/>
      <c r="E347" s="24"/>
      <c r="F347" s="23"/>
    </row>
    <row r="348" spans="1:6" ht="15.95" customHeight="1" x14ac:dyDescent="0.25">
      <c r="A348" s="24"/>
      <c r="B348" s="22"/>
      <c r="C348" s="23"/>
      <c r="D348" s="25"/>
      <c r="E348" s="24"/>
      <c r="F348" s="23"/>
    </row>
    <row r="349" spans="1:6" ht="15.95" customHeight="1" x14ac:dyDescent="0.25">
      <c r="A349" s="24"/>
      <c r="B349" s="22"/>
      <c r="C349" s="23"/>
      <c r="D349" s="25"/>
      <c r="E349" s="24"/>
      <c r="F349" s="23"/>
    </row>
    <row r="350" spans="1:6" ht="15.95" customHeight="1" x14ac:dyDescent="0.25">
      <c r="A350" s="24"/>
      <c r="B350" s="22"/>
      <c r="C350" s="23"/>
      <c r="D350" s="25"/>
      <c r="E350" s="24"/>
      <c r="F350" s="23"/>
    </row>
    <row r="351" spans="1:6" ht="15.95" customHeight="1" x14ac:dyDescent="0.25">
      <c r="A351" s="24"/>
      <c r="B351" s="22"/>
      <c r="C351" s="23"/>
      <c r="D351" s="25"/>
      <c r="E351" s="24"/>
      <c r="F351" s="23"/>
    </row>
    <row r="352" spans="1:6" ht="15.95" customHeight="1" x14ac:dyDescent="0.25">
      <c r="A352" s="24"/>
      <c r="B352" s="22"/>
      <c r="C352" s="23"/>
      <c r="D352" s="25"/>
      <c r="E352" s="24"/>
      <c r="F352" s="23"/>
    </row>
    <row r="353" spans="1:6" ht="15.95" customHeight="1" x14ac:dyDescent="0.25">
      <c r="A353" s="24"/>
      <c r="B353" s="22"/>
      <c r="C353" s="23"/>
      <c r="D353" s="25"/>
      <c r="E353" s="24"/>
      <c r="F353" s="23"/>
    </row>
    <row r="354" spans="1:6" ht="15.95" customHeight="1" x14ac:dyDescent="0.25">
      <c r="A354" s="24"/>
      <c r="B354" s="22"/>
      <c r="C354" s="23"/>
      <c r="D354" s="25"/>
      <c r="E354" s="24"/>
      <c r="F354" s="23"/>
    </row>
    <row r="355" spans="1:6" ht="15.95" customHeight="1" x14ac:dyDescent="0.25">
      <c r="A355" s="24"/>
      <c r="B355" s="22"/>
      <c r="C355" s="23"/>
      <c r="D355" s="25"/>
      <c r="E355" s="24"/>
      <c r="F355" s="23"/>
    </row>
    <row r="356" spans="1:6" ht="15.95" customHeight="1" x14ac:dyDescent="0.25">
      <c r="A356" s="24"/>
      <c r="B356" s="22"/>
      <c r="C356" s="23"/>
      <c r="D356" s="25"/>
      <c r="E356" s="24"/>
      <c r="F356" s="23"/>
    </row>
    <row r="357" spans="1:6" ht="15.95" customHeight="1" x14ac:dyDescent="0.25">
      <c r="A357" s="24"/>
      <c r="B357" s="22"/>
      <c r="C357" s="23"/>
      <c r="D357" s="25"/>
      <c r="E357" s="24"/>
      <c r="F357" s="23"/>
    </row>
    <row r="358" spans="1:6" ht="15.95" customHeight="1" x14ac:dyDescent="0.25">
      <c r="A358" s="24"/>
      <c r="B358" s="22"/>
      <c r="C358" s="23"/>
      <c r="D358" s="25"/>
      <c r="E358" s="24"/>
      <c r="F358" s="23"/>
    </row>
    <row r="359" spans="1:6" ht="15.95" customHeight="1" x14ac:dyDescent="0.25">
      <c r="A359" s="24"/>
      <c r="B359" s="22"/>
      <c r="C359" s="23"/>
      <c r="D359" s="25"/>
      <c r="E359" s="24"/>
      <c r="F359" s="23"/>
    </row>
    <row r="360" spans="1:6" ht="15.95" customHeight="1" x14ac:dyDescent="0.25">
      <c r="A360" s="24"/>
      <c r="B360" s="22"/>
      <c r="C360" s="23"/>
      <c r="D360" s="25"/>
      <c r="E360" s="24"/>
      <c r="F360" s="23"/>
    </row>
    <row r="361" spans="1:6" ht="15.95" customHeight="1" x14ac:dyDescent="0.25">
      <c r="A361" s="24"/>
      <c r="B361" s="22"/>
      <c r="C361" s="23"/>
      <c r="D361" s="25"/>
      <c r="E361" s="24"/>
      <c r="F361" s="23"/>
    </row>
    <row r="362" spans="1:6" ht="15.95" customHeight="1" x14ac:dyDescent="0.25">
      <c r="A362" s="24"/>
      <c r="B362" s="22"/>
      <c r="C362" s="23"/>
      <c r="D362" s="25"/>
      <c r="E362" s="24"/>
      <c r="F362" s="23"/>
    </row>
    <row r="363" spans="1:6" ht="15.95" customHeight="1" x14ac:dyDescent="0.25">
      <c r="A363" s="24"/>
      <c r="B363" s="22"/>
      <c r="C363" s="23"/>
      <c r="D363" s="25"/>
      <c r="E363" s="24"/>
      <c r="F363" s="23"/>
    </row>
    <row r="364" spans="1:6" ht="15.95" customHeight="1" x14ac:dyDescent="0.25">
      <c r="A364" s="24"/>
      <c r="B364" s="22"/>
      <c r="C364" s="23"/>
      <c r="D364" s="25"/>
      <c r="E364" s="24"/>
      <c r="F364" s="23"/>
    </row>
    <row r="365" spans="1:6" ht="15.95" customHeight="1" x14ac:dyDescent="0.25">
      <c r="A365" s="24"/>
      <c r="B365" s="22"/>
      <c r="C365" s="23"/>
      <c r="D365" s="25"/>
      <c r="E365" s="24"/>
      <c r="F365" s="23"/>
    </row>
    <row r="366" spans="1:6" ht="15.95" customHeight="1" x14ac:dyDescent="0.25">
      <c r="A366" s="24"/>
      <c r="B366" s="22"/>
      <c r="C366" s="23"/>
      <c r="D366" s="25"/>
      <c r="E366" s="24"/>
      <c r="F366" s="23"/>
    </row>
    <row r="367" spans="1:6" ht="15.95" customHeight="1" x14ac:dyDescent="0.25">
      <c r="A367" s="24"/>
      <c r="B367" s="22"/>
      <c r="C367" s="23"/>
      <c r="D367" s="25"/>
      <c r="E367" s="24"/>
      <c r="F367" s="23"/>
    </row>
    <row r="368" spans="1:6" ht="15.95" customHeight="1" x14ac:dyDescent="0.25">
      <c r="A368" s="24"/>
      <c r="B368" s="22"/>
      <c r="C368" s="23"/>
      <c r="D368" s="25"/>
      <c r="E368" s="24"/>
      <c r="F368" s="23"/>
    </row>
    <row r="369" spans="1:6" ht="15.95" customHeight="1" x14ac:dyDescent="0.25">
      <c r="A369" s="24"/>
      <c r="B369" s="22"/>
      <c r="C369" s="23"/>
      <c r="D369" s="25"/>
      <c r="E369" s="24"/>
      <c r="F369" s="23"/>
    </row>
    <row r="370" spans="1:6" ht="15.95" customHeight="1" x14ac:dyDescent="0.25">
      <c r="A370" s="24"/>
      <c r="B370" s="22"/>
      <c r="C370" s="23"/>
      <c r="D370" s="25"/>
      <c r="E370" s="24"/>
      <c r="F370" s="23"/>
    </row>
    <row r="371" spans="1:6" ht="15.95" customHeight="1" x14ac:dyDescent="0.25">
      <c r="A371" s="24"/>
      <c r="B371" s="22"/>
      <c r="C371" s="23"/>
      <c r="D371" s="25"/>
      <c r="E371" s="24"/>
      <c r="F371" s="23"/>
    </row>
    <row r="372" spans="1:6" ht="15.95" customHeight="1" x14ac:dyDescent="0.25">
      <c r="A372" s="24"/>
      <c r="B372" s="22"/>
      <c r="C372" s="23"/>
      <c r="D372" s="25"/>
      <c r="E372" s="24"/>
      <c r="F372" s="23"/>
    </row>
    <row r="373" spans="1:6" ht="15.95" customHeight="1" x14ac:dyDescent="0.25">
      <c r="A373" s="24"/>
      <c r="B373" s="22"/>
      <c r="C373" s="23"/>
      <c r="D373" s="25"/>
      <c r="E373" s="24"/>
      <c r="F373" s="23"/>
    </row>
    <row r="374" spans="1:6" ht="15.95" customHeight="1" x14ac:dyDescent="0.25">
      <c r="A374" s="24"/>
      <c r="B374" s="22"/>
      <c r="C374" s="23"/>
      <c r="D374" s="25"/>
      <c r="E374" s="24"/>
      <c r="F374" s="23"/>
    </row>
    <row r="375" spans="1:6" ht="15.95" customHeight="1" x14ac:dyDescent="0.25">
      <c r="A375" s="24"/>
      <c r="B375" s="22"/>
      <c r="C375" s="23"/>
      <c r="D375" s="25"/>
      <c r="E375" s="24"/>
      <c r="F375" s="23"/>
    </row>
    <row r="376" spans="1:6" ht="15.95" customHeight="1" x14ac:dyDescent="0.25">
      <c r="A376" s="24"/>
      <c r="B376" s="22"/>
      <c r="C376" s="23"/>
      <c r="D376" s="25"/>
      <c r="E376" s="24"/>
      <c r="F376" s="23"/>
    </row>
    <row r="377" spans="1:6" ht="15.95" customHeight="1" x14ac:dyDescent="0.25">
      <c r="A377" s="24"/>
      <c r="B377" s="22"/>
      <c r="C377" s="23"/>
      <c r="D377" s="25"/>
      <c r="E377" s="24"/>
      <c r="F377" s="23"/>
    </row>
    <row r="378" spans="1:6" ht="15.95" customHeight="1" x14ac:dyDescent="0.25">
      <c r="A378" s="24"/>
      <c r="B378" s="22"/>
      <c r="C378" s="23"/>
      <c r="D378" s="25"/>
      <c r="E378" s="24"/>
      <c r="F378" s="23"/>
    </row>
    <row r="379" spans="1:6" ht="15.95" customHeight="1" x14ac:dyDescent="0.25">
      <c r="A379" s="24"/>
      <c r="B379" s="22"/>
      <c r="C379" s="23"/>
      <c r="D379" s="25"/>
      <c r="E379" s="24"/>
      <c r="F379" s="23"/>
    </row>
    <row r="380" spans="1:6" ht="15.95" customHeight="1" x14ac:dyDescent="0.25">
      <c r="A380" s="24"/>
      <c r="B380" s="22"/>
      <c r="C380" s="23"/>
      <c r="D380" s="25"/>
      <c r="E380" s="24"/>
      <c r="F380" s="23"/>
    </row>
    <row r="381" spans="1:6" ht="15.95" customHeight="1" x14ac:dyDescent="0.25">
      <c r="A381" s="24"/>
      <c r="B381" s="22"/>
      <c r="C381" s="23"/>
      <c r="D381" s="25"/>
      <c r="E381" s="24"/>
      <c r="F381" s="23"/>
    </row>
    <row r="382" spans="1:6" ht="15.95" customHeight="1" x14ac:dyDescent="0.25">
      <c r="A382" s="24"/>
      <c r="B382" s="22"/>
      <c r="C382" s="23"/>
      <c r="D382" s="25"/>
      <c r="E382" s="24"/>
      <c r="F382" s="23"/>
    </row>
    <row r="383" spans="1:6" ht="15.95" customHeight="1" x14ac:dyDescent="0.25">
      <c r="A383" s="24"/>
      <c r="B383" s="22"/>
      <c r="C383" s="23"/>
      <c r="D383" s="25"/>
      <c r="E383" s="24"/>
      <c r="F383" s="23"/>
    </row>
    <row r="384" spans="1:6" ht="15.95" customHeight="1" x14ac:dyDescent="0.25">
      <c r="A384" s="24"/>
      <c r="B384" s="22"/>
      <c r="C384" s="23"/>
      <c r="D384" s="25"/>
      <c r="E384" s="24"/>
      <c r="F384" s="23"/>
    </row>
    <row r="385" spans="1:6" ht="15.95" customHeight="1" x14ac:dyDescent="0.25">
      <c r="A385" s="24"/>
      <c r="B385" s="22"/>
      <c r="C385" s="23"/>
      <c r="D385" s="25"/>
      <c r="E385" s="24"/>
      <c r="F385" s="23"/>
    </row>
    <row r="386" spans="1:6" ht="15.95" customHeight="1" x14ac:dyDescent="0.25">
      <c r="A386" s="24"/>
      <c r="B386" s="22"/>
      <c r="C386" s="23"/>
      <c r="D386" s="25"/>
      <c r="E386" s="24"/>
      <c r="F386" s="23"/>
    </row>
    <row r="387" spans="1:6" ht="15.95" customHeight="1" x14ac:dyDescent="0.25">
      <c r="A387" s="24"/>
      <c r="B387" s="22"/>
      <c r="C387" s="23"/>
      <c r="D387" s="25"/>
      <c r="E387" s="24"/>
      <c r="F387" s="23"/>
    </row>
    <row r="388" spans="1:6" ht="15.95" customHeight="1" x14ac:dyDescent="0.25">
      <c r="A388" s="24"/>
      <c r="B388" s="22"/>
      <c r="C388" s="23"/>
      <c r="D388" s="25"/>
      <c r="E388" s="24"/>
      <c r="F388" s="23"/>
    </row>
    <row r="389" spans="1:6" ht="15.95" customHeight="1" x14ac:dyDescent="0.25">
      <c r="A389" s="24"/>
      <c r="B389" s="22"/>
      <c r="C389" s="23"/>
      <c r="D389" s="25"/>
      <c r="E389" s="24"/>
      <c r="F389" s="23"/>
    </row>
    <row r="390" spans="1:6" ht="15.95" customHeight="1" x14ac:dyDescent="0.25">
      <c r="A390" s="24"/>
      <c r="B390" s="22"/>
      <c r="C390" s="23"/>
      <c r="D390" s="25"/>
      <c r="E390" s="24"/>
      <c r="F390" s="23"/>
    </row>
    <row r="391" spans="1:6" ht="15.95" customHeight="1" x14ac:dyDescent="0.25">
      <c r="A391" s="24"/>
      <c r="B391" s="22"/>
      <c r="C391" s="23"/>
      <c r="D391" s="25"/>
      <c r="E391" s="24"/>
      <c r="F391" s="23"/>
    </row>
    <row r="392" spans="1:6" ht="15.95" customHeight="1" x14ac:dyDescent="0.25">
      <c r="A392" s="24"/>
      <c r="B392" s="22"/>
      <c r="C392" s="23"/>
      <c r="D392" s="25"/>
      <c r="E392" s="24"/>
      <c r="F392" s="23"/>
    </row>
    <row r="393" spans="1:6" ht="15.95" customHeight="1" x14ac:dyDescent="0.25">
      <c r="A393" s="24"/>
      <c r="B393" s="22"/>
      <c r="C393" s="23"/>
      <c r="D393" s="25"/>
      <c r="E393" s="24"/>
      <c r="F393" s="23"/>
    </row>
    <row r="394" spans="1:6" ht="15.95" customHeight="1" x14ac:dyDescent="0.25">
      <c r="A394" s="24"/>
      <c r="B394" s="22"/>
      <c r="C394" s="23"/>
      <c r="D394" s="25"/>
      <c r="E394" s="24"/>
      <c r="F394" s="23"/>
    </row>
    <row r="395" spans="1:6" ht="15.95" customHeight="1" x14ac:dyDescent="0.25">
      <c r="A395" s="24"/>
      <c r="B395" s="22"/>
      <c r="C395" s="23"/>
      <c r="D395" s="25"/>
      <c r="E395" s="24"/>
      <c r="F395" s="23"/>
    </row>
    <row r="396" spans="1:6" ht="15.95" customHeight="1" x14ac:dyDescent="0.25">
      <c r="A396" s="24"/>
      <c r="B396" s="22"/>
      <c r="C396" s="23"/>
      <c r="D396" s="25"/>
      <c r="E396" s="24"/>
      <c r="F396" s="23"/>
    </row>
    <row r="397" spans="1:6" ht="15.95" customHeight="1" x14ac:dyDescent="0.25">
      <c r="A397" s="24"/>
      <c r="B397" s="22"/>
      <c r="C397" s="23"/>
      <c r="D397" s="25"/>
      <c r="E397" s="24"/>
      <c r="F397" s="23"/>
    </row>
    <row r="398" spans="1:6" ht="15.95" customHeight="1" x14ac:dyDescent="0.25">
      <c r="A398" s="24"/>
      <c r="B398" s="22"/>
      <c r="C398" s="23"/>
      <c r="D398" s="25"/>
      <c r="E398" s="24"/>
      <c r="F398" s="23"/>
    </row>
    <row r="399" spans="1:6" ht="15.95" customHeight="1" x14ac:dyDescent="0.25">
      <c r="A399" s="24"/>
      <c r="B399" s="22"/>
      <c r="C399" s="23"/>
      <c r="D399" s="25"/>
      <c r="E399" s="24"/>
      <c r="F399" s="23"/>
    </row>
    <row r="400" spans="1:6" ht="15.95" customHeight="1" x14ac:dyDescent="0.25">
      <c r="A400" s="24"/>
      <c r="B400" s="22"/>
      <c r="C400" s="23"/>
      <c r="D400" s="25"/>
      <c r="E400" s="24"/>
      <c r="F400" s="23"/>
    </row>
    <row r="401" spans="1:6" ht="15.95" customHeight="1" x14ac:dyDescent="0.25">
      <c r="A401" s="24"/>
      <c r="B401" s="22"/>
      <c r="C401" s="23"/>
      <c r="D401" s="25"/>
      <c r="E401" s="24"/>
      <c r="F401" s="23"/>
    </row>
    <row r="402" spans="1:6" ht="15.95" customHeight="1" x14ac:dyDescent="0.25">
      <c r="A402" s="24"/>
      <c r="B402" s="22"/>
      <c r="C402" s="23"/>
      <c r="D402" s="25"/>
      <c r="E402" s="24"/>
      <c r="F402" s="23"/>
    </row>
    <row r="403" spans="1:6" ht="15.95" customHeight="1" x14ac:dyDescent="0.25">
      <c r="A403" s="24"/>
      <c r="B403" s="22"/>
      <c r="C403" s="23"/>
      <c r="D403" s="25"/>
      <c r="E403" s="24"/>
      <c r="F403" s="23"/>
    </row>
    <row r="404" spans="1:6" ht="15.95" customHeight="1" x14ac:dyDescent="0.25">
      <c r="A404" s="24"/>
      <c r="B404" s="22"/>
      <c r="C404" s="23"/>
      <c r="D404" s="25"/>
      <c r="E404" s="24"/>
      <c r="F404" s="23"/>
    </row>
    <row r="405" spans="1:6" ht="15.95" customHeight="1" x14ac:dyDescent="0.25">
      <c r="A405" s="24"/>
      <c r="B405" s="22"/>
      <c r="C405" s="23"/>
      <c r="D405" s="25"/>
      <c r="E405" s="24"/>
      <c r="F405" s="23"/>
    </row>
    <row r="406" spans="1:6" ht="15.95" customHeight="1" x14ac:dyDescent="0.25">
      <c r="A406" s="24"/>
      <c r="B406" s="22"/>
      <c r="C406" s="23"/>
      <c r="D406" s="25"/>
      <c r="E406" s="24"/>
      <c r="F406" s="23"/>
    </row>
    <row r="407" spans="1:6" ht="15.95" customHeight="1" x14ac:dyDescent="0.25">
      <c r="A407" s="24"/>
      <c r="B407" s="22"/>
      <c r="C407" s="23"/>
      <c r="D407" s="25"/>
      <c r="E407" s="24"/>
      <c r="F407" s="23"/>
    </row>
    <row r="408" spans="1:6" ht="15.95" customHeight="1" x14ac:dyDescent="0.25">
      <c r="A408" s="24"/>
      <c r="B408" s="22"/>
      <c r="C408" s="23"/>
      <c r="D408" s="25"/>
      <c r="E408" s="24"/>
      <c r="F408" s="23"/>
    </row>
    <row r="409" spans="1:6" ht="15.95" customHeight="1" x14ac:dyDescent="0.25">
      <c r="A409" s="24"/>
      <c r="B409" s="22"/>
      <c r="C409" s="23"/>
      <c r="D409" s="25"/>
      <c r="E409" s="24"/>
      <c r="F409" s="23"/>
    </row>
    <row r="410" spans="1:6" ht="15.95" customHeight="1" x14ac:dyDescent="0.25">
      <c r="A410" s="24"/>
      <c r="B410" s="22"/>
      <c r="C410" s="23"/>
      <c r="D410" s="25"/>
      <c r="E410" s="24"/>
      <c r="F410" s="23"/>
    </row>
    <row r="411" spans="1:6" ht="15.95" customHeight="1" x14ac:dyDescent="0.25">
      <c r="A411" s="24"/>
      <c r="B411" s="22"/>
      <c r="C411" s="23"/>
      <c r="D411" s="25"/>
      <c r="E411" s="24"/>
      <c r="F411" s="23"/>
    </row>
    <row r="412" spans="1:6" ht="15.95" customHeight="1" x14ac:dyDescent="0.25">
      <c r="A412" s="24"/>
      <c r="B412" s="22"/>
      <c r="C412" s="23"/>
      <c r="D412" s="25"/>
      <c r="E412" s="24"/>
      <c r="F412" s="23"/>
    </row>
    <row r="413" spans="1:6" ht="15.95" customHeight="1" x14ac:dyDescent="0.25">
      <c r="A413" s="24"/>
      <c r="B413" s="22"/>
      <c r="C413" s="23"/>
      <c r="D413" s="25"/>
      <c r="E413" s="24"/>
      <c r="F413" s="23"/>
    </row>
    <row r="414" spans="1:6" ht="15.95" customHeight="1" x14ac:dyDescent="0.25">
      <c r="A414" s="24"/>
      <c r="B414" s="22"/>
      <c r="C414" s="23"/>
      <c r="D414" s="25"/>
      <c r="E414" s="24"/>
      <c r="F414" s="23"/>
    </row>
    <row r="415" spans="1:6" ht="15.95" customHeight="1" x14ac:dyDescent="0.25">
      <c r="A415" s="24"/>
      <c r="B415" s="22"/>
      <c r="C415" s="23"/>
      <c r="D415" s="25"/>
      <c r="E415" s="24"/>
      <c r="F415" s="23"/>
    </row>
    <row r="416" spans="1:6" ht="15.95" customHeight="1" x14ac:dyDescent="0.25">
      <c r="A416" s="24"/>
      <c r="B416" s="22"/>
      <c r="C416" s="23"/>
      <c r="D416" s="25"/>
      <c r="E416" s="24"/>
      <c r="F416" s="23"/>
    </row>
    <row r="417" spans="1:6" ht="15.95" customHeight="1" x14ac:dyDescent="0.25">
      <c r="A417" s="24"/>
      <c r="B417" s="22"/>
      <c r="C417" s="23"/>
      <c r="D417" s="25"/>
      <c r="E417" s="24"/>
      <c r="F417" s="23"/>
    </row>
    <row r="418" spans="1:6" ht="15.95" customHeight="1" x14ac:dyDescent="0.25">
      <c r="A418" s="24"/>
      <c r="B418" s="22"/>
      <c r="C418" s="23"/>
      <c r="D418" s="25"/>
      <c r="E418" s="24"/>
      <c r="F418" s="23"/>
    </row>
    <row r="419" spans="1:6" ht="15.95" customHeight="1" x14ac:dyDescent="0.25">
      <c r="A419" s="24"/>
      <c r="B419" s="22"/>
      <c r="C419" s="23"/>
      <c r="D419" s="25"/>
      <c r="E419" s="24"/>
      <c r="F419" s="23"/>
    </row>
    <row r="420" spans="1:6" ht="15.95" customHeight="1" x14ac:dyDescent="0.25">
      <c r="A420" s="24"/>
      <c r="B420" s="22"/>
      <c r="C420" s="23"/>
      <c r="D420" s="25"/>
      <c r="E420" s="24"/>
      <c r="F420" s="23"/>
    </row>
    <row r="421" spans="1:6" ht="15.95" customHeight="1" x14ac:dyDescent="0.25">
      <c r="A421" s="24"/>
      <c r="B421" s="22"/>
      <c r="C421" s="23"/>
      <c r="D421" s="25"/>
      <c r="E421" s="24"/>
      <c r="F421" s="23"/>
    </row>
    <row r="422" spans="1:6" ht="15.95" customHeight="1" x14ac:dyDescent="0.25">
      <c r="A422" s="24"/>
      <c r="B422" s="22"/>
      <c r="C422" s="23"/>
      <c r="D422" s="25"/>
      <c r="E422" s="24"/>
      <c r="F422" s="23"/>
    </row>
    <row r="423" spans="1:6" ht="15.95" customHeight="1" x14ac:dyDescent="0.25">
      <c r="A423" s="24"/>
      <c r="B423" s="22"/>
      <c r="C423" s="23"/>
      <c r="D423" s="25"/>
      <c r="E423" s="24"/>
      <c r="F423" s="23"/>
    </row>
    <row r="424" spans="1:6" ht="15.95" customHeight="1" x14ac:dyDescent="0.25">
      <c r="A424" s="24"/>
      <c r="B424" s="22"/>
      <c r="C424" s="23"/>
      <c r="D424" s="25"/>
      <c r="E424" s="24"/>
      <c r="F424" s="23"/>
    </row>
    <row r="425" spans="1:6" ht="15.95" customHeight="1" x14ac:dyDescent="0.25">
      <c r="A425" s="24"/>
      <c r="B425" s="22"/>
      <c r="C425" s="23"/>
      <c r="D425" s="25"/>
      <c r="E425" s="24"/>
      <c r="F425" s="23"/>
    </row>
    <row r="426" spans="1:6" ht="15.95" customHeight="1" x14ac:dyDescent="0.25">
      <c r="A426" s="24"/>
      <c r="B426" s="22"/>
      <c r="C426" s="23"/>
      <c r="D426" s="25"/>
      <c r="E426" s="24"/>
      <c r="F426" s="23"/>
    </row>
    <row r="427" spans="1:6" ht="15.95" customHeight="1" x14ac:dyDescent="0.25">
      <c r="A427" s="24"/>
      <c r="B427" s="22"/>
      <c r="C427" s="23"/>
      <c r="D427" s="25"/>
      <c r="E427" s="24"/>
      <c r="F427" s="23"/>
    </row>
    <row r="428" spans="1:6" ht="15.95" customHeight="1" x14ac:dyDescent="0.25">
      <c r="A428" s="24"/>
      <c r="B428" s="22"/>
      <c r="C428" s="23"/>
      <c r="D428" s="25"/>
      <c r="E428" s="24"/>
      <c r="F428" s="23"/>
    </row>
    <row r="429" spans="1:6" ht="15.95" customHeight="1" x14ac:dyDescent="0.25">
      <c r="A429" s="24"/>
      <c r="B429" s="22"/>
      <c r="C429" s="23"/>
      <c r="D429" s="25"/>
      <c r="E429" s="24"/>
      <c r="F429" s="23"/>
    </row>
    <row r="430" spans="1:6" ht="15.95" customHeight="1" x14ac:dyDescent="0.25">
      <c r="A430" s="24"/>
      <c r="B430" s="22"/>
      <c r="C430" s="23"/>
      <c r="D430" s="25"/>
      <c r="E430" s="24"/>
      <c r="F430" s="23"/>
    </row>
    <row r="431" spans="1:6" ht="15.95" customHeight="1" x14ac:dyDescent="0.25">
      <c r="A431" s="24"/>
      <c r="B431" s="22"/>
      <c r="C431" s="23"/>
      <c r="D431" s="25"/>
      <c r="E431" s="24"/>
      <c r="F431" s="23"/>
    </row>
    <row r="432" spans="1:6" ht="15.95" customHeight="1" x14ac:dyDescent="0.25">
      <c r="A432" s="24"/>
      <c r="B432" s="22"/>
      <c r="C432" s="23"/>
      <c r="D432" s="25"/>
      <c r="E432" s="24"/>
      <c r="F432" s="23"/>
    </row>
    <row r="433" spans="1:6" ht="15.95" customHeight="1" x14ac:dyDescent="0.25">
      <c r="A433" s="24"/>
      <c r="B433" s="22"/>
      <c r="C433" s="23"/>
      <c r="D433" s="25"/>
      <c r="E433" s="24"/>
      <c r="F433" s="23"/>
    </row>
    <row r="434" spans="1:6" ht="15.95" customHeight="1" x14ac:dyDescent="0.25">
      <c r="A434" s="24"/>
      <c r="B434" s="22"/>
      <c r="C434" s="23"/>
      <c r="D434" s="25"/>
      <c r="E434" s="24"/>
      <c r="F434" s="23"/>
    </row>
    <row r="435" spans="1:6" ht="15.95" customHeight="1" x14ac:dyDescent="0.25">
      <c r="A435" s="24"/>
      <c r="B435" s="22"/>
      <c r="C435" s="23"/>
      <c r="D435" s="25"/>
      <c r="E435" s="24"/>
      <c r="F435" s="23"/>
    </row>
    <row r="436" spans="1:6" ht="15.95" customHeight="1" x14ac:dyDescent="0.25">
      <c r="A436" s="24"/>
      <c r="B436" s="22"/>
      <c r="C436" s="23"/>
      <c r="D436" s="25"/>
      <c r="E436" s="24"/>
      <c r="F436" s="23"/>
    </row>
    <row r="437" spans="1:6" ht="15.95" customHeight="1" x14ac:dyDescent="0.25">
      <c r="A437" s="24"/>
      <c r="B437" s="22"/>
      <c r="C437" s="23"/>
      <c r="D437" s="25"/>
      <c r="E437" s="24"/>
      <c r="F437" s="23"/>
    </row>
    <row r="438" spans="1:6" ht="15.95" customHeight="1" x14ac:dyDescent="0.25">
      <c r="A438" s="24"/>
      <c r="B438" s="22"/>
      <c r="C438" s="23"/>
      <c r="D438" s="25"/>
      <c r="E438" s="24"/>
      <c r="F438" s="23"/>
    </row>
    <row r="439" spans="1:6" ht="15.95" customHeight="1" x14ac:dyDescent="0.25">
      <c r="A439" s="24"/>
      <c r="B439" s="22"/>
      <c r="C439" s="23"/>
      <c r="D439" s="25"/>
      <c r="E439" s="24"/>
      <c r="F439" s="23"/>
    </row>
    <row r="440" spans="1:6" ht="15.95" customHeight="1" x14ac:dyDescent="0.25">
      <c r="A440" s="24"/>
      <c r="B440" s="22"/>
      <c r="C440" s="23"/>
      <c r="D440" s="25"/>
      <c r="E440" s="24"/>
      <c r="F440" s="23"/>
    </row>
    <row r="441" spans="1:6" ht="15.95" customHeight="1" x14ac:dyDescent="0.25">
      <c r="A441" s="24"/>
      <c r="B441" s="22"/>
      <c r="C441" s="23"/>
      <c r="D441" s="25"/>
      <c r="E441" s="24"/>
      <c r="F441" s="23"/>
    </row>
    <row r="442" spans="1:6" ht="15.95" customHeight="1" x14ac:dyDescent="0.25">
      <c r="A442" s="24"/>
      <c r="B442" s="22"/>
      <c r="C442" s="23"/>
      <c r="D442" s="25"/>
      <c r="E442" s="24"/>
      <c r="F442" s="23"/>
    </row>
    <row r="443" spans="1:6" ht="15.95" customHeight="1" x14ac:dyDescent="0.25">
      <c r="A443" s="24"/>
      <c r="B443" s="22"/>
      <c r="C443" s="23"/>
      <c r="D443" s="25"/>
      <c r="E443" s="24"/>
      <c r="F443" s="23"/>
    </row>
    <row r="444" spans="1:6" ht="15.95" customHeight="1" x14ac:dyDescent="0.25">
      <c r="A444" s="24"/>
      <c r="B444" s="22"/>
      <c r="C444" s="23"/>
      <c r="D444" s="25"/>
      <c r="E444" s="24"/>
      <c r="F444" s="23"/>
    </row>
    <row r="445" spans="1:6" ht="15.95" customHeight="1" x14ac:dyDescent="0.25">
      <c r="A445" s="24"/>
      <c r="B445" s="22"/>
      <c r="C445" s="23"/>
      <c r="D445" s="25"/>
      <c r="E445" s="24"/>
      <c r="F445" s="23"/>
    </row>
    <row r="446" spans="1:6" ht="15.95" customHeight="1" x14ac:dyDescent="0.25">
      <c r="A446" s="24"/>
      <c r="B446" s="22"/>
      <c r="C446" s="23"/>
      <c r="D446" s="25"/>
      <c r="E446" s="24"/>
      <c r="F446" s="23"/>
    </row>
    <row r="447" spans="1:6" ht="15.95" customHeight="1" x14ac:dyDescent="0.25">
      <c r="A447" s="24"/>
      <c r="B447" s="22"/>
      <c r="C447" s="23"/>
      <c r="D447" s="25"/>
      <c r="E447" s="24"/>
      <c r="F447" s="23"/>
    </row>
    <row r="448" spans="1:6" ht="15.95" customHeight="1" x14ac:dyDescent="0.25">
      <c r="A448" s="24"/>
      <c r="B448" s="22"/>
      <c r="C448" s="23"/>
      <c r="D448" s="25"/>
      <c r="E448" s="24"/>
      <c r="F448" s="23"/>
    </row>
    <row r="449" spans="1:6" ht="15.95" customHeight="1" x14ac:dyDescent="0.25">
      <c r="A449" s="24"/>
      <c r="B449" s="22"/>
      <c r="C449" s="23"/>
      <c r="D449" s="25"/>
      <c r="E449" s="24"/>
      <c r="F449" s="23"/>
    </row>
    <row r="450" spans="1:6" ht="15.95" customHeight="1" x14ac:dyDescent="0.25">
      <c r="A450" s="24"/>
      <c r="B450" s="22"/>
      <c r="C450" s="23"/>
      <c r="D450" s="25"/>
      <c r="E450" s="24"/>
      <c r="F450" s="23"/>
    </row>
    <row r="451" spans="1:6" ht="15.95" customHeight="1" x14ac:dyDescent="0.25">
      <c r="A451" s="24"/>
      <c r="B451" s="22"/>
      <c r="C451" s="23"/>
      <c r="D451" s="25"/>
      <c r="E451" s="24"/>
      <c r="F451" s="23"/>
    </row>
    <row r="452" spans="1:6" ht="15.95" customHeight="1" x14ac:dyDescent="0.25">
      <c r="A452" s="24"/>
      <c r="B452" s="22"/>
      <c r="C452" s="23"/>
      <c r="D452" s="25"/>
      <c r="E452" s="24"/>
      <c r="F452" s="23"/>
    </row>
    <row r="453" spans="1:6" ht="15.95" customHeight="1" x14ac:dyDescent="0.25">
      <c r="A453" s="24"/>
      <c r="B453" s="22"/>
      <c r="C453" s="23"/>
      <c r="D453" s="25"/>
      <c r="E453" s="24"/>
      <c r="F453" s="23"/>
    </row>
    <row r="454" spans="1:6" ht="15.95" customHeight="1" x14ac:dyDescent="0.25">
      <c r="A454" s="24"/>
      <c r="B454" s="22"/>
      <c r="C454" s="23"/>
      <c r="D454" s="25"/>
      <c r="E454" s="24"/>
      <c r="F454" s="23"/>
    </row>
    <row r="455" spans="1:6" ht="15.95" customHeight="1" x14ac:dyDescent="0.25">
      <c r="A455" s="24"/>
      <c r="B455" s="22"/>
      <c r="C455" s="23"/>
      <c r="D455" s="25"/>
      <c r="E455" s="24"/>
      <c r="F455" s="23"/>
    </row>
    <row r="456" spans="1:6" ht="15.95" customHeight="1" x14ac:dyDescent="0.25">
      <c r="A456" s="24"/>
      <c r="B456" s="22"/>
      <c r="C456" s="23"/>
      <c r="D456" s="25"/>
      <c r="E456" s="24"/>
      <c r="F456" s="23"/>
    </row>
    <row r="457" spans="1:6" ht="15.95" customHeight="1" x14ac:dyDescent="0.25">
      <c r="A457" s="24"/>
      <c r="B457" s="22"/>
      <c r="C457" s="23"/>
      <c r="D457" s="25"/>
      <c r="E457" s="24"/>
      <c r="F457" s="23"/>
    </row>
    <row r="458" spans="1:6" ht="15.95" customHeight="1" x14ac:dyDescent="0.25">
      <c r="A458" s="24"/>
      <c r="B458" s="22"/>
      <c r="C458" s="23"/>
      <c r="D458" s="25"/>
      <c r="E458" s="24"/>
      <c r="F458" s="23"/>
    </row>
    <row r="459" spans="1:6" ht="15.95" customHeight="1" x14ac:dyDescent="0.25">
      <c r="A459" s="24"/>
      <c r="B459" s="22"/>
      <c r="C459" s="23"/>
      <c r="D459" s="25"/>
      <c r="E459" s="24"/>
      <c r="F459" s="23"/>
    </row>
    <row r="460" spans="1:6" ht="15.95" customHeight="1" x14ac:dyDescent="0.25">
      <c r="A460" s="24"/>
      <c r="B460" s="22"/>
      <c r="C460" s="23"/>
      <c r="D460" s="25"/>
      <c r="E460" s="24"/>
      <c r="F460" s="23"/>
    </row>
    <row r="461" spans="1:6" ht="15.95" customHeight="1" x14ac:dyDescent="0.25">
      <c r="A461" s="24"/>
      <c r="B461" s="22"/>
      <c r="C461" s="23"/>
      <c r="D461" s="25"/>
      <c r="E461" s="24"/>
      <c r="F461" s="23"/>
    </row>
    <row r="462" spans="1:6" ht="15.95" customHeight="1" x14ac:dyDescent="0.25">
      <c r="A462" s="24"/>
      <c r="B462" s="22"/>
      <c r="C462" s="23"/>
      <c r="D462" s="25"/>
      <c r="E462" s="24"/>
      <c r="F462" s="23"/>
    </row>
    <row r="463" spans="1:6" ht="15.95" customHeight="1" x14ac:dyDescent="0.25">
      <c r="A463" s="24"/>
      <c r="B463" s="22"/>
      <c r="C463" s="23"/>
      <c r="D463" s="25"/>
      <c r="E463" s="24"/>
      <c r="F463" s="23"/>
    </row>
    <row r="464" spans="1:6" ht="15.95" customHeight="1" x14ac:dyDescent="0.25">
      <c r="A464" s="24"/>
      <c r="B464" s="22"/>
      <c r="C464" s="23"/>
      <c r="D464" s="25"/>
      <c r="E464" s="24"/>
      <c r="F464" s="23"/>
    </row>
    <row r="465" spans="1:6" ht="15.95" customHeight="1" x14ac:dyDescent="0.25">
      <c r="A465" s="24"/>
      <c r="B465" s="22"/>
      <c r="C465" s="23"/>
      <c r="D465" s="25"/>
      <c r="E465" s="24"/>
      <c r="F465" s="23"/>
    </row>
    <row r="466" spans="1:6" ht="15.95" customHeight="1" x14ac:dyDescent="0.25">
      <c r="A466" s="24"/>
      <c r="B466" s="22"/>
      <c r="C466" s="23"/>
      <c r="D466" s="25"/>
      <c r="E466" s="24"/>
      <c r="F466" s="23"/>
    </row>
    <row r="467" spans="1:6" ht="15.95" customHeight="1" x14ac:dyDescent="0.25">
      <c r="A467" s="24"/>
      <c r="B467" s="22"/>
      <c r="C467" s="23"/>
      <c r="D467" s="25"/>
      <c r="E467" s="24"/>
      <c r="F467" s="23"/>
    </row>
    <row r="468" spans="1:6" ht="15.95" customHeight="1" x14ac:dyDescent="0.25">
      <c r="A468" s="24"/>
      <c r="B468" s="22"/>
      <c r="C468" s="23"/>
      <c r="D468" s="25"/>
      <c r="E468" s="24"/>
      <c r="F468" s="23"/>
    </row>
    <row r="469" spans="1:6" ht="15.95" customHeight="1" x14ac:dyDescent="0.25">
      <c r="A469" s="24"/>
      <c r="B469" s="22"/>
      <c r="C469" s="23"/>
      <c r="D469" s="25"/>
      <c r="E469" s="24"/>
      <c r="F469" s="23"/>
    </row>
    <row r="470" spans="1:6" ht="15.95" customHeight="1" x14ac:dyDescent="0.25">
      <c r="A470" s="24"/>
      <c r="B470" s="22"/>
      <c r="C470" s="23"/>
      <c r="D470" s="25"/>
      <c r="E470" s="24"/>
      <c r="F470" s="23"/>
    </row>
    <row r="471" spans="1:6" ht="15.95" customHeight="1" x14ac:dyDescent="0.25">
      <c r="A471" s="24"/>
      <c r="B471" s="22"/>
      <c r="C471" s="23"/>
      <c r="D471" s="25"/>
      <c r="E471" s="24"/>
      <c r="F471" s="23"/>
    </row>
    <row r="472" spans="1:6" ht="15.95" customHeight="1" x14ac:dyDescent="0.25">
      <c r="A472" s="24"/>
      <c r="B472" s="22"/>
      <c r="C472" s="23"/>
      <c r="D472" s="25"/>
      <c r="E472" s="24"/>
      <c r="F472" s="23"/>
    </row>
    <row r="473" spans="1:6" ht="15.95" customHeight="1" x14ac:dyDescent="0.25">
      <c r="A473" s="24"/>
      <c r="B473" s="22"/>
      <c r="C473" s="23"/>
      <c r="D473" s="25"/>
      <c r="E473" s="24"/>
      <c r="F473" s="23"/>
    </row>
    <row r="474" spans="1:6" ht="15.95" customHeight="1" x14ac:dyDescent="0.25">
      <c r="A474" s="24"/>
      <c r="B474" s="22"/>
      <c r="C474" s="23"/>
      <c r="D474" s="25"/>
      <c r="E474" s="24"/>
      <c r="F474" s="23"/>
    </row>
    <row r="475" spans="1:6" ht="15.95" customHeight="1" x14ac:dyDescent="0.25">
      <c r="A475" s="24"/>
      <c r="B475" s="22"/>
      <c r="C475" s="23"/>
      <c r="D475" s="25"/>
      <c r="E475" s="24"/>
      <c r="F475" s="23"/>
    </row>
    <row r="476" spans="1:6" ht="15.95" customHeight="1" x14ac:dyDescent="0.25">
      <c r="A476" s="24"/>
      <c r="B476" s="22"/>
      <c r="C476" s="23"/>
      <c r="D476" s="25"/>
      <c r="E476" s="24"/>
      <c r="F476" s="23"/>
    </row>
    <row r="477" spans="1:6" ht="15.95" customHeight="1" x14ac:dyDescent="0.25">
      <c r="A477" s="24"/>
      <c r="B477" s="22"/>
      <c r="C477" s="23"/>
      <c r="D477" s="25"/>
      <c r="E477" s="24"/>
      <c r="F477" s="23"/>
    </row>
    <row r="478" spans="1:6" ht="15.95" customHeight="1" x14ac:dyDescent="0.25">
      <c r="A478" s="24"/>
      <c r="B478" s="22"/>
      <c r="C478" s="23"/>
      <c r="D478" s="25"/>
      <c r="E478" s="24"/>
      <c r="F478" s="23"/>
    </row>
    <row r="479" spans="1:6" ht="15.95" customHeight="1" x14ac:dyDescent="0.25">
      <c r="A479" s="24"/>
      <c r="B479" s="22"/>
      <c r="C479" s="23"/>
      <c r="D479" s="25"/>
      <c r="E479" s="24"/>
      <c r="F479" s="23"/>
    </row>
    <row r="480" spans="1:6" ht="15.95" customHeight="1" x14ac:dyDescent="0.25">
      <c r="A480" s="24"/>
      <c r="B480" s="22"/>
      <c r="C480" s="23"/>
      <c r="D480" s="25"/>
      <c r="E480" s="24"/>
      <c r="F480" s="23"/>
    </row>
    <row r="481" spans="1:6" ht="15.95" customHeight="1" x14ac:dyDescent="0.25">
      <c r="A481" s="24"/>
      <c r="B481" s="22"/>
      <c r="C481" s="23"/>
      <c r="D481" s="25"/>
      <c r="E481" s="24"/>
      <c r="F481" s="23"/>
    </row>
    <row r="482" spans="1:6" ht="15.95" customHeight="1" x14ac:dyDescent="0.25">
      <c r="A482" s="24"/>
      <c r="B482" s="22"/>
      <c r="C482" s="23"/>
      <c r="D482" s="25"/>
      <c r="E482" s="24"/>
      <c r="F482" s="23"/>
    </row>
    <row r="483" spans="1:6" ht="15.95" customHeight="1" x14ac:dyDescent="0.25">
      <c r="A483" s="24"/>
      <c r="B483" s="22"/>
      <c r="C483" s="23"/>
      <c r="D483" s="25"/>
      <c r="E483" s="24"/>
      <c r="F483" s="23"/>
    </row>
    <row r="484" spans="1:6" ht="15.95" customHeight="1" x14ac:dyDescent="0.25">
      <c r="A484" s="24"/>
      <c r="B484" s="22"/>
      <c r="C484" s="23"/>
      <c r="D484" s="25"/>
      <c r="E484" s="24"/>
      <c r="F484" s="23"/>
    </row>
    <row r="485" spans="1:6" ht="15.95" customHeight="1" x14ac:dyDescent="0.25">
      <c r="A485" s="24"/>
      <c r="B485" s="22"/>
      <c r="C485" s="23"/>
      <c r="D485" s="25"/>
      <c r="E485" s="24"/>
      <c r="F485" s="23"/>
    </row>
    <row r="486" spans="1:6" ht="15.95" customHeight="1" x14ac:dyDescent="0.25">
      <c r="A486" s="24"/>
      <c r="B486" s="22"/>
      <c r="C486" s="23"/>
      <c r="D486" s="25"/>
      <c r="E486" s="24"/>
      <c r="F486" s="23"/>
    </row>
    <row r="487" spans="1:6" ht="15.95" customHeight="1" x14ac:dyDescent="0.25">
      <c r="A487" s="24"/>
      <c r="B487" s="22"/>
      <c r="C487" s="23"/>
      <c r="D487" s="25"/>
      <c r="E487" s="24"/>
      <c r="F487" s="23"/>
    </row>
    <row r="488" spans="1:6" ht="15.95" customHeight="1" x14ac:dyDescent="0.25">
      <c r="A488" s="24"/>
      <c r="B488" s="22"/>
      <c r="C488" s="23"/>
      <c r="D488" s="25"/>
      <c r="E488" s="24"/>
      <c r="F488" s="23"/>
    </row>
    <row r="489" spans="1:6" ht="15.95" customHeight="1" x14ac:dyDescent="0.25">
      <c r="A489" s="24"/>
      <c r="B489" s="22"/>
      <c r="C489" s="23"/>
      <c r="D489" s="25"/>
      <c r="E489" s="24"/>
      <c r="F489" s="23"/>
    </row>
    <row r="490" spans="1:6" ht="15.95" customHeight="1" x14ac:dyDescent="0.25">
      <c r="A490" s="24"/>
      <c r="B490" s="22"/>
      <c r="C490" s="23"/>
      <c r="D490" s="25"/>
      <c r="E490" s="24"/>
      <c r="F490" s="23"/>
    </row>
    <row r="491" spans="1:6" ht="15.95" customHeight="1" x14ac:dyDescent="0.25">
      <c r="A491" s="24"/>
      <c r="B491" s="22"/>
      <c r="C491" s="23"/>
      <c r="D491" s="25"/>
      <c r="E491" s="24"/>
      <c r="F491" s="23"/>
    </row>
    <row r="492" spans="1:6" ht="15.95" customHeight="1" x14ac:dyDescent="0.25">
      <c r="A492" s="24"/>
      <c r="B492" s="22"/>
      <c r="C492" s="23"/>
      <c r="D492" s="25"/>
      <c r="E492" s="24"/>
      <c r="F492" s="23"/>
    </row>
    <row r="493" spans="1:6" ht="15.95" customHeight="1" x14ac:dyDescent="0.25">
      <c r="A493" s="24"/>
      <c r="B493" s="22"/>
      <c r="C493" s="23"/>
      <c r="D493" s="25"/>
      <c r="E493" s="24"/>
      <c r="F493" s="23"/>
    </row>
    <row r="494" spans="1:6" ht="15.95" customHeight="1" x14ac:dyDescent="0.25">
      <c r="A494" s="24"/>
      <c r="B494" s="22"/>
      <c r="C494" s="23"/>
      <c r="D494" s="25"/>
      <c r="E494" s="24"/>
      <c r="F494" s="23"/>
    </row>
    <row r="495" spans="1:6" ht="15.95" customHeight="1" x14ac:dyDescent="0.25">
      <c r="A495" s="24"/>
      <c r="B495" s="22"/>
      <c r="C495" s="23"/>
      <c r="D495" s="25"/>
      <c r="E495" s="24"/>
      <c r="F495" s="23"/>
    </row>
    <row r="496" spans="1:6" ht="15.95" customHeight="1" x14ac:dyDescent="0.25">
      <c r="A496" s="24"/>
      <c r="B496" s="22"/>
      <c r="C496" s="23"/>
      <c r="D496" s="25"/>
      <c r="E496" s="24"/>
      <c r="F496" s="23"/>
    </row>
    <row r="497" spans="1:6" ht="15.95" customHeight="1" x14ac:dyDescent="0.25">
      <c r="A497" s="24"/>
      <c r="B497" s="22"/>
      <c r="C497" s="23"/>
      <c r="D497" s="25"/>
      <c r="E497" s="24"/>
      <c r="F497" s="23"/>
    </row>
    <row r="498" spans="1:6" ht="15.95" customHeight="1" x14ac:dyDescent="0.25">
      <c r="A498" s="24"/>
      <c r="B498" s="22"/>
      <c r="C498" s="23"/>
      <c r="D498" s="25"/>
      <c r="E498" s="24"/>
      <c r="F498" s="23"/>
    </row>
    <row r="499" spans="1:6" ht="15.95" customHeight="1" x14ac:dyDescent="0.25">
      <c r="A499" s="24"/>
      <c r="B499" s="22"/>
      <c r="C499" s="23"/>
      <c r="D499" s="25"/>
      <c r="E499" s="24"/>
      <c r="F499" s="23"/>
    </row>
    <row r="500" spans="1:6" ht="15.95" customHeight="1" x14ac:dyDescent="0.25">
      <c r="A500" s="24"/>
      <c r="B500" s="22"/>
      <c r="C500" s="23"/>
      <c r="D500" s="25"/>
      <c r="E500" s="24"/>
      <c r="F500" s="23"/>
    </row>
    <row r="501" spans="1:6" ht="15.95" customHeight="1" x14ac:dyDescent="0.25">
      <c r="A501" s="24"/>
      <c r="B501" s="22"/>
      <c r="C501" s="23"/>
      <c r="D501" s="25"/>
      <c r="E501" s="24"/>
      <c r="F501" s="23"/>
    </row>
    <row r="502" spans="1:6" ht="15.95" customHeight="1" x14ac:dyDescent="0.25">
      <c r="A502" s="24"/>
      <c r="B502" s="22"/>
      <c r="C502" s="23"/>
      <c r="D502" s="25"/>
      <c r="E502" s="24"/>
      <c r="F502" s="23"/>
    </row>
    <row r="503" spans="1:6" ht="15.95" customHeight="1" x14ac:dyDescent="0.25">
      <c r="A503" s="24"/>
      <c r="B503" s="22"/>
      <c r="C503" s="23"/>
      <c r="D503" s="25"/>
      <c r="E503" s="24"/>
      <c r="F503" s="23"/>
    </row>
    <row r="504" spans="1:6" ht="15.95" customHeight="1" x14ac:dyDescent="0.25">
      <c r="A504" s="24"/>
      <c r="B504" s="22"/>
      <c r="C504" s="23"/>
      <c r="D504" s="25"/>
      <c r="E504" s="24"/>
      <c r="F504" s="23"/>
    </row>
    <row r="505" spans="1:6" ht="15.95" customHeight="1" x14ac:dyDescent="0.25">
      <c r="A505" s="24"/>
      <c r="B505" s="22"/>
      <c r="C505" s="23"/>
      <c r="D505" s="25"/>
      <c r="E505" s="24"/>
      <c r="F505" s="23"/>
    </row>
    <row r="506" spans="1:6" ht="15.95" customHeight="1" x14ac:dyDescent="0.25">
      <c r="A506" s="24"/>
      <c r="B506" s="22"/>
      <c r="C506" s="23"/>
      <c r="D506" s="25"/>
      <c r="E506" s="24"/>
      <c r="F506" s="23"/>
    </row>
    <row r="507" spans="1:6" ht="15.95" customHeight="1" x14ac:dyDescent="0.25">
      <c r="A507" s="24"/>
      <c r="B507" s="22"/>
      <c r="C507" s="23"/>
      <c r="D507" s="25"/>
      <c r="E507" s="24"/>
      <c r="F507" s="23"/>
    </row>
    <row r="508" spans="1:6" ht="15.95" customHeight="1" x14ac:dyDescent="0.25">
      <c r="A508" s="24"/>
      <c r="B508" s="22"/>
      <c r="C508" s="23"/>
      <c r="D508" s="25"/>
      <c r="E508" s="24"/>
      <c r="F508" s="23"/>
    </row>
    <row r="509" spans="1:6" ht="15.95" customHeight="1" x14ac:dyDescent="0.25">
      <c r="A509" s="24"/>
      <c r="B509" s="22"/>
      <c r="C509" s="23"/>
      <c r="D509" s="25"/>
      <c r="E509" s="24"/>
      <c r="F509" s="23"/>
    </row>
    <row r="510" spans="1:6" ht="15.95" customHeight="1" x14ac:dyDescent="0.25">
      <c r="A510" s="24"/>
      <c r="B510" s="22"/>
      <c r="C510" s="23"/>
      <c r="D510" s="25"/>
      <c r="E510" s="24"/>
      <c r="F510" s="23"/>
    </row>
    <row r="511" spans="1:6" ht="15.95" customHeight="1" x14ac:dyDescent="0.25">
      <c r="A511" s="24"/>
      <c r="B511" s="22"/>
      <c r="C511" s="23"/>
      <c r="D511" s="25"/>
      <c r="E511" s="24"/>
      <c r="F511" s="23"/>
    </row>
    <row r="512" spans="1:6" ht="15.95" customHeight="1" x14ac:dyDescent="0.25">
      <c r="A512" s="24"/>
      <c r="B512" s="22"/>
      <c r="C512" s="23"/>
      <c r="D512" s="25"/>
      <c r="E512" s="24"/>
      <c r="F512" s="23"/>
    </row>
    <row r="513" spans="1:6" ht="15.95" customHeight="1" x14ac:dyDescent="0.25">
      <c r="A513" s="24"/>
      <c r="B513" s="22"/>
      <c r="C513" s="23"/>
      <c r="D513" s="25"/>
      <c r="E513" s="24"/>
      <c r="F513" s="23"/>
    </row>
    <row r="514" spans="1:6" ht="15.95" customHeight="1" x14ac:dyDescent="0.25">
      <c r="A514" s="24"/>
      <c r="B514" s="22"/>
      <c r="C514" s="23"/>
      <c r="D514" s="25"/>
      <c r="E514" s="24"/>
      <c r="F514" s="23"/>
    </row>
    <row r="515" spans="1:6" ht="15.95" customHeight="1" x14ac:dyDescent="0.25">
      <c r="A515" s="24"/>
      <c r="B515" s="22"/>
      <c r="C515" s="23"/>
      <c r="D515" s="25"/>
      <c r="E515" s="24"/>
      <c r="F515" s="23"/>
    </row>
    <row r="516" spans="1:6" ht="15.95" customHeight="1" x14ac:dyDescent="0.25">
      <c r="A516" s="24"/>
      <c r="B516" s="22"/>
      <c r="C516" s="23"/>
      <c r="D516" s="25"/>
      <c r="E516" s="24"/>
      <c r="F516" s="23"/>
    </row>
    <row r="517" spans="1:6" ht="15.95" customHeight="1" x14ac:dyDescent="0.25">
      <c r="A517" s="24"/>
      <c r="B517" s="22"/>
      <c r="C517" s="23"/>
      <c r="D517" s="25"/>
      <c r="E517" s="24"/>
      <c r="F517" s="23"/>
    </row>
    <row r="518" spans="1:6" ht="15.95" customHeight="1" x14ac:dyDescent="0.25">
      <c r="A518" s="24"/>
      <c r="B518" s="22"/>
      <c r="C518" s="23"/>
      <c r="D518" s="25"/>
      <c r="E518" s="24"/>
      <c r="F518" s="23"/>
    </row>
    <row r="519" spans="1:6" ht="15.95" customHeight="1" x14ac:dyDescent="0.25">
      <c r="A519" s="24"/>
      <c r="B519" s="22"/>
      <c r="C519" s="23"/>
      <c r="D519" s="25"/>
      <c r="E519" s="24"/>
      <c r="F519" s="23"/>
    </row>
    <row r="520" spans="1:6" ht="15.95" customHeight="1" x14ac:dyDescent="0.25">
      <c r="A520" s="24"/>
      <c r="B520" s="22"/>
      <c r="C520" s="23"/>
      <c r="D520" s="25"/>
      <c r="E520" s="24"/>
      <c r="F520" s="23"/>
    </row>
    <row r="521" spans="1:6" ht="15.95" customHeight="1" x14ac:dyDescent="0.25">
      <c r="A521" s="24"/>
      <c r="B521" s="22"/>
      <c r="C521" s="23"/>
      <c r="D521" s="25"/>
      <c r="E521" s="24"/>
      <c r="F521" s="23"/>
    </row>
    <row r="522" spans="1:6" ht="15.95" customHeight="1" x14ac:dyDescent="0.25">
      <c r="A522" s="24"/>
      <c r="B522" s="22"/>
      <c r="C522" s="23"/>
      <c r="D522" s="25"/>
      <c r="E522" s="24"/>
      <c r="F522" s="23"/>
    </row>
    <row r="523" spans="1:6" ht="15.95" customHeight="1" x14ac:dyDescent="0.25">
      <c r="A523" s="24"/>
      <c r="B523" s="22"/>
      <c r="C523" s="23"/>
      <c r="D523" s="25"/>
      <c r="E523" s="24"/>
      <c r="F523" s="23"/>
    </row>
    <row r="524" spans="1:6" ht="15.95" customHeight="1" x14ac:dyDescent="0.25">
      <c r="A524" s="24"/>
      <c r="B524" s="22"/>
      <c r="C524" s="23"/>
      <c r="D524" s="25"/>
      <c r="E524" s="24"/>
      <c r="F524" s="23"/>
    </row>
    <row r="525" spans="1:6" ht="15.95" customHeight="1" x14ac:dyDescent="0.25">
      <c r="A525" s="24"/>
      <c r="B525" s="22"/>
      <c r="C525" s="23"/>
      <c r="D525" s="25"/>
      <c r="E525" s="24"/>
      <c r="F525" s="23"/>
    </row>
    <row r="526" spans="1:6" ht="15.95" customHeight="1" x14ac:dyDescent="0.25">
      <c r="A526" s="24"/>
      <c r="B526" s="22"/>
      <c r="C526" s="23"/>
      <c r="D526" s="25"/>
      <c r="E526" s="24"/>
      <c r="F526" s="23"/>
    </row>
    <row r="527" spans="1:6" ht="15.95" customHeight="1" x14ac:dyDescent="0.25">
      <c r="A527" s="24"/>
      <c r="B527" s="22"/>
      <c r="C527" s="23"/>
      <c r="D527" s="25"/>
      <c r="E527" s="24"/>
      <c r="F527" s="23"/>
    </row>
    <row r="528" spans="1:6" ht="15.95" customHeight="1" x14ac:dyDescent="0.25">
      <c r="A528" s="24"/>
      <c r="B528" s="22"/>
      <c r="C528" s="23"/>
      <c r="D528" s="25"/>
      <c r="E528" s="24"/>
      <c r="F528" s="23"/>
    </row>
    <row r="529" spans="1:6" ht="15.95" customHeight="1" x14ac:dyDescent="0.25">
      <c r="A529" s="24"/>
      <c r="B529" s="22"/>
      <c r="C529" s="23"/>
      <c r="D529" s="25"/>
      <c r="E529" s="24"/>
      <c r="F529" s="23"/>
    </row>
    <row r="530" spans="1:6" ht="15.95" customHeight="1" x14ac:dyDescent="0.25">
      <c r="A530" s="24"/>
      <c r="B530" s="22"/>
      <c r="C530" s="23"/>
      <c r="D530" s="25"/>
      <c r="E530" s="24"/>
      <c r="F530" s="23"/>
    </row>
    <row r="531" spans="1:6" ht="15.95" customHeight="1" x14ac:dyDescent="0.25">
      <c r="A531" s="24"/>
      <c r="B531" s="22"/>
      <c r="C531" s="23"/>
      <c r="D531" s="25"/>
      <c r="E531" s="24"/>
      <c r="F531" s="23"/>
    </row>
    <row r="532" spans="1:6" ht="15.95" customHeight="1" x14ac:dyDescent="0.25">
      <c r="A532" s="24"/>
      <c r="B532" s="22"/>
      <c r="C532" s="23"/>
      <c r="D532" s="25"/>
      <c r="E532" s="24"/>
      <c r="F532" s="23"/>
    </row>
    <row r="533" spans="1:6" ht="15.95" customHeight="1" x14ac:dyDescent="0.25">
      <c r="A533" s="24"/>
      <c r="B533" s="22"/>
      <c r="C533" s="23"/>
      <c r="D533" s="25"/>
      <c r="E533" s="24"/>
      <c r="F533" s="23"/>
    </row>
    <row r="534" spans="1:6" ht="15.95" customHeight="1" x14ac:dyDescent="0.25">
      <c r="A534" s="24"/>
      <c r="B534" s="22"/>
      <c r="C534" s="23"/>
      <c r="D534" s="25"/>
      <c r="E534" s="24"/>
      <c r="F534" s="23"/>
    </row>
    <row r="535" spans="1:6" ht="15.95" customHeight="1" x14ac:dyDescent="0.25">
      <c r="A535" s="24"/>
      <c r="B535" s="22"/>
      <c r="C535" s="23"/>
      <c r="D535" s="25"/>
      <c r="E535" s="24"/>
      <c r="F535" s="23"/>
    </row>
    <row r="536" spans="1:6" ht="15.95" customHeight="1" x14ac:dyDescent="0.25">
      <c r="A536" s="24"/>
      <c r="B536" s="22"/>
      <c r="C536" s="23"/>
      <c r="D536" s="25"/>
      <c r="E536" s="24"/>
      <c r="F536" s="23"/>
    </row>
    <row r="537" spans="1:6" ht="15.95" customHeight="1" x14ac:dyDescent="0.25">
      <c r="A537" s="24"/>
      <c r="B537" s="22"/>
      <c r="C537" s="23"/>
      <c r="D537" s="25"/>
      <c r="E537" s="24"/>
      <c r="F537" s="23"/>
    </row>
    <row r="538" spans="1:6" ht="15.95" customHeight="1" x14ac:dyDescent="0.25">
      <c r="A538" s="24"/>
      <c r="B538" s="22"/>
      <c r="C538" s="23"/>
      <c r="D538" s="25"/>
      <c r="E538" s="24"/>
      <c r="F538" s="23"/>
    </row>
    <row r="539" spans="1:6" ht="15.95" customHeight="1" x14ac:dyDescent="0.25">
      <c r="A539" s="24"/>
      <c r="B539" s="22"/>
      <c r="C539" s="23"/>
      <c r="D539" s="25"/>
      <c r="E539" s="24"/>
      <c r="F539" s="23"/>
    </row>
    <row r="540" spans="1:6" ht="15.95" customHeight="1" x14ac:dyDescent="0.25">
      <c r="A540" s="24"/>
      <c r="B540" s="22"/>
      <c r="C540" s="23"/>
      <c r="D540" s="25"/>
      <c r="E540" s="24"/>
      <c r="F540" s="23"/>
    </row>
    <row r="541" spans="1:6" ht="15.95" customHeight="1" x14ac:dyDescent="0.25">
      <c r="A541" s="24"/>
      <c r="B541" s="22"/>
      <c r="C541" s="23"/>
      <c r="D541" s="25"/>
      <c r="E541" s="24"/>
      <c r="F541" s="23"/>
    </row>
    <row r="542" spans="1:6" ht="15.95" customHeight="1" x14ac:dyDescent="0.25">
      <c r="A542" s="24"/>
      <c r="B542" s="22"/>
      <c r="C542" s="23"/>
      <c r="D542" s="25"/>
      <c r="E542" s="24"/>
      <c r="F542" s="23"/>
    </row>
    <row r="543" spans="1:6" ht="15.95" customHeight="1" x14ac:dyDescent="0.25">
      <c r="A543" s="24"/>
      <c r="B543" s="22"/>
      <c r="C543" s="23"/>
      <c r="D543" s="25"/>
      <c r="E543" s="24"/>
      <c r="F543" s="23"/>
    </row>
    <row r="544" spans="1:6" ht="15.95" customHeight="1" x14ac:dyDescent="0.25">
      <c r="A544" s="24"/>
      <c r="B544" s="22"/>
      <c r="C544" s="23"/>
      <c r="D544" s="25"/>
      <c r="E544" s="24"/>
      <c r="F544" s="23"/>
    </row>
    <row r="545" spans="1:6" ht="15.95" customHeight="1" x14ac:dyDescent="0.25">
      <c r="A545" s="24"/>
      <c r="B545" s="22"/>
      <c r="C545" s="23"/>
      <c r="D545" s="25"/>
      <c r="E545" s="24"/>
      <c r="F545" s="23"/>
    </row>
    <row r="546" spans="1:6" ht="15.95" customHeight="1" x14ac:dyDescent="0.25">
      <c r="A546" s="24"/>
      <c r="B546" s="22"/>
      <c r="C546" s="23"/>
      <c r="D546" s="25"/>
      <c r="E546" s="24"/>
      <c r="F546" s="23"/>
    </row>
    <row r="547" spans="1:6" ht="15.95" customHeight="1" x14ac:dyDescent="0.25">
      <c r="A547" s="24"/>
      <c r="B547" s="22"/>
      <c r="C547" s="23"/>
      <c r="D547" s="25"/>
      <c r="E547" s="24"/>
      <c r="F547" s="23"/>
    </row>
    <row r="548" spans="1:6" ht="15.95" customHeight="1" x14ac:dyDescent="0.25">
      <c r="A548" s="24"/>
      <c r="B548" s="22"/>
      <c r="C548" s="23"/>
      <c r="D548" s="25"/>
      <c r="E548" s="24"/>
      <c r="F548" s="23"/>
    </row>
    <row r="549" spans="1:6" ht="15.95" customHeight="1" x14ac:dyDescent="0.25">
      <c r="A549" s="24"/>
      <c r="B549" s="22"/>
      <c r="C549" s="23"/>
      <c r="D549" s="25"/>
      <c r="E549" s="24"/>
      <c r="F549" s="23"/>
    </row>
    <row r="550" spans="1:6" ht="15.95" customHeight="1" x14ac:dyDescent="0.25">
      <c r="A550" s="24"/>
      <c r="B550" s="22"/>
      <c r="C550" s="23"/>
      <c r="D550" s="25"/>
      <c r="E550" s="24"/>
      <c r="F550" s="23"/>
    </row>
    <row r="551" spans="1:6" ht="15.95" customHeight="1" x14ac:dyDescent="0.25">
      <c r="A551" s="24"/>
      <c r="B551" s="22"/>
      <c r="C551" s="23"/>
      <c r="D551" s="25"/>
      <c r="E551" s="24"/>
      <c r="F551" s="23"/>
    </row>
    <row r="552" spans="1:6" ht="15.95" customHeight="1" x14ac:dyDescent="0.25">
      <c r="A552" s="24"/>
      <c r="B552" s="22"/>
      <c r="C552" s="23"/>
      <c r="D552" s="25"/>
      <c r="E552" s="24"/>
      <c r="F552" s="23"/>
    </row>
    <row r="553" spans="1:6" ht="15.95" customHeight="1" x14ac:dyDescent="0.25">
      <c r="A553" s="24"/>
      <c r="B553" s="22"/>
      <c r="C553" s="23"/>
      <c r="D553" s="25"/>
      <c r="E553" s="24"/>
      <c r="F553" s="23"/>
    </row>
    <row r="554" spans="1:6" ht="15.95" customHeight="1" x14ac:dyDescent="0.25">
      <c r="A554" s="24"/>
      <c r="B554" s="22"/>
      <c r="C554" s="23"/>
      <c r="D554" s="25"/>
      <c r="E554" s="24"/>
      <c r="F554" s="23"/>
    </row>
    <row r="555" spans="1:6" ht="15.95" customHeight="1" x14ac:dyDescent="0.25">
      <c r="A555" s="24"/>
      <c r="B555" s="22"/>
      <c r="C555" s="23"/>
      <c r="D555" s="25"/>
      <c r="E555" s="24"/>
      <c r="F555" s="23"/>
    </row>
    <row r="556" spans="1:6" ht="15.95" customHeight="1" x14ac:dyDescent="0.25">
      <c r="A556" s="24"/>
      <c r="B556" s="22"/>
      <c r="C556" s="23"/>
      <c r="D556" s="25"/>
      <c r="E556" s="24"/>
      <c r="F556" s="23"/>
    </row>
    <row r="557" spans="1:6" ht="15.95" customHeight="1" x14ac:dyDescent="0.25">
      <c r="A557" s="24"/>
      <c r="B557" s="22"/>
      <c r="C557" s="23"/>
      <c r="D557" s="25"/>
      <c r="E557" s="24"/>
      <c r="F557" s="23"/>
    </row>
    <row r="558" spans="1:6" ht="15.95" customHeight="1" x14ac:dyDescent="0.25">
      <c r="A558" s="24"/>
      <c r="B558" s="22"/>
      <c r="C558" s="23"/>
      <c r="D558" s="25"/>
      <c r="E558" s="24"/>
      <c r="F558" s="23"/>
    </row>
    <row r="559" spans="1:6" ht="15.95" customHeight="1" x14ac:dyDescent="0.25">
      <c r="A559" s="24"/>
      <c r="B559" s="22"/>
      <c r="C559" s="23"/>
      <c r="D559" s="25"/>
      <c r="E559" s="24"/>
      <c r="F559" s="23"/>
    </row>
    <row r="560" spans="1:6" ht="15.95" customHeight="1" x14ac:dyDescent="0.25">
      <c r="A560" s="24"/>
      <c r="B560" s="22"/>
      <c r="C560" s="23"/>
      <c r="D560" s="25"/>
      <c r="E560" s="24"/>
      <c r="F560" s="23"/>
    </row>
    <row r="561" spans="1:6" ht="15.95" customHeight="1" x14ac:dyDescent="0.25">
      <c r="A561" s="24"/>
      <c r="B561" s="22"/>
      <c r="C561" s="23"/>
      <c r="D561" s="25"/>
      <c r="E561" s="24"/>
      <c r="F561" s="23"/>
    </row>
    <row r="562" spans="1:6" ht="15.95" customHeight="1" x14ac:dyDescent="0.25">
      <c r="A562" s="24"/>
      <c r="B562" s="22"/>
      <c r="C562" s="23"/>
      <c r="D562" s="25"/>
      <c r="E562" s="24"/>
      <c r="F562" s="23"/>
    </row>
    <row r="563" spans="1:6" ht="15.95" customHeight="1" x14ac:dyDescent="0.25">
      <c r="A563" s="24"/>
      <c r="B563" s="22"/>
      <c r="C563" s="23"/>
      <c r="D563" s="25"/>
      <c r="E563" s="24"/>
      <c r="F563" s="23"/>
    </row>
    <row r="564" spans="1:6" ht="15.95" customHeight="1" x14ac:dyDescent="0.25">
      <c r="A564" s="24"/>
      <c r="B564" s="22"/>
      <c r="C564" s="23"/>
      <c r="D564" s="25"/>
      <c r="E564" s="24"/>
      <c r="F564" s="23"/>
    </row>
    <row r="565" spans="1:6" ht="15.95" customHeight="1" x14ac:dyDescent="0.25">
      <c r="A565" s="24"/>
      <c r="B565" s="22"/>
      <c r="C565" s="23"/>
      <c r="D565" s="25"/>
      <c r="E565" s="24"/>
      <c r="F565" s="23"/>
    </row>
    <row r="566" spans="1:6" ht="15.95" customHeight="1" x14ac:dyDescent="0.25">
      <c r="A566" s="24"/>
      <c r="B566" s="22"/>
      <c r="C566" s="23"/>
      <c r="D566" s="25"/>
      <c r="E566" s="24"/>
      <c r="F566" s="23"/>
    </row>
    <row r="567" spans="1:6" ht="15.95" customHeight="1" x14ac:dyDescent="0.25">
      <c r="A567" s="24"/>
      <c r="B567" s="22"/>
      <c r="C567" s="23"/>
      <c r="D567" s="25"/>
      <c r="E567" s="24"/>
      <c r="F567" s="23"/>
    </row>
    <row r="568" spans="1:6" ht="15.95" customHeight="1" x14ac:dyDescent="0.25">
      <c r="A568" s="24"/>
      <c r="B568" s="22"/>
      <c r="C568" s="23"/>
      <c r="D568" s="25"/>
      <c r="E568" s="24"/>
      <c r="F568" s="23"/>
    </row>
    <row r="569" spans="1:6" ht="15.95" customHeight="1" x14ac:dyDescent="0.25">
      <c r="A569" s="24"/>
      <c r="B569" s="22"/>
      <c r="C569" s="23"/>
      <c r="D569" s="25"/>
      <c r="E569" s="24"/>
      <c r="F569" s="23"/>
    </row>
    <row r="570" spans="1:6" ht="15.95" customHeight="1" x14ac:dyDescent="0.25">
      <c r="A570" s="24"/>
      <c r="B570" s="22"/>
      <c r="C570" s="23"/>
      <c r="D570" s="25"/>
      <c r="E570" s="24"/>
      <c r="F570" s="23"/>
    </row>
    <row r="571" spans="1:6" ht="15.95" customHeight="1" x14ac:dyDescent="0.25">
      <c r="A571" s="24"/>
      <c r="B571" s="22"/>
      <c r="C571" s="23"/>
      <c r="D571" s="25"/>
      <c r="E571" s="24"/>
      <c r="F571" s="23"/>
    </row>
    <row r="572" spans="1:6" ht="15.95" customHeight="1" x14ac:dyDescent="0.25">
      <c r="A572" s="24"/>
      <c r="B572" s="22"/>
      <c r="C572" s="23"/>
      <c r="D572" s="25"/>
      <c r="E572" s="24"/>
      <c r="F572" s="23"/>
    </row>
    <row r="573" spans="1:6" ht="15.95" customHeight="1" x14ac:dyDescent="0.25">
      <c r="A573" s="24"/>
      <c r="B573" s="22"/>
      <c r="C573" s="23"/>
      <c r="D573" s="25"/>
      <c r="E573" s="24"/>
      <c r="F573" s="23"/>
    </row>
    <row r="574" spans="1:6" ht="15.95" customHeight="1" x14ac:dyDescent="0.25">
      <c r="A574" s="24"/>
      <c r="B574" s="22"/>
      <c r="C574" s="23"/>
      <c r="D574" s="25"/>
      <c r="E574" s="24"/>
      <c r="F574" s="23"/>
    </row>
    <row r="575" spans="1:6" ht="15.95" customHeight="1" x14ac:dyDescent="0.25">
      <c r="A575" s="24"/>
      <c r="B575" s="22"/>
      <c r="C575" s="23"/>
      <c r="D575" s="25"/>
      <c r="E575" s="24"/>
      <c r="F575" s="23"/>
    </row>
    <row r="576" spans="1:6" ht="15.95" customHeight="1" x14ac:dyDescent="0.25">
      <c r="A576" s="24"/>
      <c r="B576" s="22"/>
      <c r="C576" s="23"/>
      <c r="D576" s="25"/>
      <c r="E576" s="24"/>
      <c r="F576" s="23"/>
    </row>
    <row r="577" spans="1:6" ht="15.95" customHeight="1" x14ac:dyDescent="0.25">
      <c r="A577" s="24"/>
      <c r="B577" s="22"/>
      <c r="C577" s="23"/>
      <c r="D577" s="25"/>
      <c r="E577" s="24"/>
      <c r="F577" s="23"/>
    </row>
    <row r="578" spans="1:6" ht="15.95" customHeight="1" x14ac:dyDescent="0.25">
      <c r="A578" s="24"/>
      <c r="B578" s="22"/>
      <c r="C578" s="23"/>
      <c r="D578" s="25"/>
      <c r="E578" s="24"/>
      <c r="F578" s="23"/>
    </row>
    <row r="579" spans="1:6" ht="15.95" customHeight="1" x14ac:dyDescent="0.25">
      <c r="A579" s="24"/>
      <c r="B579" s="22"/>
      <c r="C579" s="23"/>
      <c r="D579" s="25"/>
      <c r="E579" s="24"/>
      <c r="F579" s="23"/>
    </row>
    <row r="580" spans="1:6" ht="15.95" customHeight="1" x14ac:dyDescent="0.25">
      <c r="A580" s="24"/>
      <c r="B580" s="22"/>
      <c r="C580" s="23"/>
      <c r="D580" s="25"/>
      <c r="E580" s="24"/>
      <c r="F580" s="23"/>
    </row>
    <row r="581" spans="1:6" ht="15.95" customHeight="1" x14ac:dyDescent="0.25">
      <c r="A581" s="24"/>
      <c r="B581" s="22"/>
      <c r="C581" s="23"/>
      <c r="D581" s="25"/>
      <c r="E581" s="24"/>
      <c r="F581" s="23"/>
    </row>
    <row r="582" spans="1:6" ht="15.95" customHeight="1" x14ac:dyDescent="0.25">
      <c r="A582" s="24"/>
      <c r="B582" s="22"/>
      <c r="C582" s="23"/>
      <c r="D582" s="25"/>
      <c r="E582" s="24"/>
      <c r="F582" s="23"/>
    </row>
    <row r="583" spans="1:6" ht="15.95" customHeight="1" x14ac:dyDescent="0.25">
      <c r="A583" s="24"/>
      <c r="B583" s="22"/>
      <c r="C583" s="23"/>
      <c r="D583" s="25"/>
      <c r="E583" s="24"/>
      <c r="F583" s="23"/>
    </row>
    <row r="584" spans="1:6" ht="15.95" customHeight="1" x14ac:dyDescent="0.25">
      <c r="A584" s="24"/>
      <c r="B584" s="22"/>
      <c r="C584" s="23"/>
      <c r="D584" s="25"/>
      <c r="E584" s="24"/>
      <c r="F584" s="23"/>
    </row>
    <row r="585" spans="1:6" ht="15.95" customHeight="1" x14ac:dyDescent="0.25">
      <c r="A585" s="24"/>
      <c r="B585" s="22"/>
      <c r="C585" s="23"/>
      <c r="D585" s="25"/>
      <c r="E585" s="24"/>
      <c r="F585" s="23"/>
    </row>
    <row r="586" spans="1:6" ht="15.95" customHeight="1" x14ac:dyDescent="0.25">
      <c r="A586" s="24"/>
      <c r="B586" s="22"/>
      <c r="C586" s="23"/>
      <c r="D586" s="25"/>
      <c r="E586" s="24"/>
      <c r="F586" s="23"/>
    </row>
    <row r="587" spans="1:6" ht="15.95" customHeight="1" x14ac:dyDescent="0.25">
      <c r="A587" s="24"/>
      <c r="B587" s="22"/>
      <c r="C587" s="23"/>
      <c r="D587" s="25"/>
      <c r="E587" s="24"/>
      <c r="F587" s="23"/>
    </row>
    <row r="588" spans="1:6" ht="15.95" customHeight="1" x14ac:dyDescent="0.25">
      <c r="A588" s="24"/>
      <c r="B588" s="22"/>
      <c r="C588" s="23"/>
      <c r="D588" s="25"/>
      <c r="E588" s="24"/>
      <c r="F588" s="23"/>
    </row>
    <row r="589" spans="1:6" ht="15.95" customHeight="1" x14ac:dyDescent="0.25">
      <c r="A589" s="24"/>
      <c r="B589" s="22"/>
      <c r="C589" s="23"/>
      <c r="D589" s="25"/>
      <c r="E589" s="24"/>
      <c r="F589" s="23"/>
    </row>
    <row r="590" spans="1:6" ht="15.95" customHeight="1" x14ac:dyDescent="0.25">
      <c r="A590" s="24"/>
      <c r="B590" s="22"/>
      <c r="C590" s="23"/>
      <c r="D590" s="25"/>
      <c r="E590" s="24"/>
      <c r="F590" s="23"/>
    </row>
    <row r="591" spans="1:6" ht="15.95" customHeight="1" x14ac:dyDescent="0.25">
      <c r="A591" s="24"/>
      <c r="B591" s="22"/>
      <c r="C591" s="23"/>
      <c r="D591" s="25"/>
      <c r="E591" s="24"/>
      <c r="F591" s="23"/>
    </row>
    <row r="592" spans="1:6" ht="15.95" customHeight="1" x14ac:dyDescent="0.25">
      <c r="A592" s="24"/>
      <c r="B592" s="22"/>
      <c r="C592" s="23"/>
      <c r="D592" s="25"/>
      <c r="E592" s="24"/>
      <c r="F592" s="23"/>
    </row>
    <row r="593" spans="1:6" ht="15.95" customHeight="1" x14ac:dyDescent="0.25">
      <c r="A593" s="24"/>
      <c r="B593" s="22"/>
      <c r="C593" s="23"/>
      <c r="D593" s="25"/>
      <c r="E593" s="24"/>
      <c r="F593" s="23"/>
    </row>
    <row r="594" spans="1:6" ht="15.95" customHeight="1" x14ac:dyDescent="0.25">
      <c r="A594" s="24"/>
      <c r="B594" s="22"/>
      <c r="C594" s="23"/>
      <c r="D594" s="25"/>
      <c r="E594" s="24"/>
      <c r="F594" s="23"/>
    </row>
    <row r="595" spans="1:6" ht="15.95" customHeight="1" x14ac:dyDescent="0.25">
      <c r="A595" s="24"/>
      <c r="B595" s="22"/>
      <c r="C595" s="23"/>
      <c r="D595" s="25"/>
      <c r="E595" s="24"/>
      <c r="F595" s="23"/>
    </row>
    <row r="596" spans="1:6" ht="15.95" customHeight="1" x14ac:dyDescent="0.25">
      <c r="A596" s="24"/>
      <c r="B596" s="22"/>
      <c r="C596" s="23"/>
      <c r="D596" s="25"/>
      <c r="E596" s="24"/>
      <c r="F596" s="23"/>
    </row>
    <row r="597" spans="1:6" ht="15.95" customHeight="1" x14ac:dyDescent="0.25">
      <c r="A597" s="24"/>
      <c r="B597" s="22"/>
      <c r="C597" s="23"/>
      <c r="D597" s="25"/>
      <c r="E597" s="24"/>
      <c r="F597" s="23"/>
    </row>
    <row r="598" spans="1:6" ht="15.95" customHeight="1" x14ac:dyDescent="0.25">
      <c r="A598" s="24"/>
      <c r="B598" s="22"/>
      <c r="C598" s="23"/>
      <c r="D598" s="25"/>
      <c r="E598" s="24"/>
      <c r="F598" s="23"/>
    </row>
    <row r="599" spans="1:6" ht="15.95" customHeight="1" x14ac:dyDescent="0.25">
      <c r="A599" s="24"/>
      <c r="B599" s="22"/>
      <c r="C599" s="23"/>
      <c r="D599" s="25"/>
      <c r="E599" s="24"/>
      <c r="F599" s="23"/>
    </row>
    <row r="600" spans="1:6" ht="15.95" customHeight="1" x14ac:dyDescent="0.25">
      <c r="A600" s="24"/>
      <c r="B600" s="22"/>
      <c r="C600" s="23"/>
      <c r="D600" s="25"/>
      <c r="E600" s="24"/>
      <c r="F600" s="23"/>
    </row>
    <row r="601" spans="1:6" ht="15.95" customHeight="1" x14ac:dyDescent="0.25">
      <c r="A601" s="24"/>
      <c r="B601" s="22"/>
      <c r="C601" s="23"/>
      <c r="D601" s="25"/>
      <c r="E601" s="24"/>
      <c r="F601" s="23"/>
    </row>
    <row r="602" spans="1:6" ht="15.95" customHeight="1" x14ac:dyDescent="0.25">
      <c r="A602" s="24"/>
      <c r="B602" s="22"/>
      <c r="C602" s="23"/>
      <c r="D602" s="25"/>
      <c r="E602" s="24"/>
      <c r="F602" s="23"/>
    </row>
    <row r="603" spans="1:6" ht="15.95" customHeight="1" x14ac:dyDescent="0.25">
      <c r="A603" s="24"/>
      <c r="B603" s="22"/>
      <c r="C603" s="23"/>
      <c r="D603" s="25"/>
      <c r="E603" s="24"/>
      <c r="F603" s="23"/>
    </row>
    <row r="604" spans="1:6" ht="15.95" customHeight="1" x14ac:dyDescent="0.25">
      <c r="A604" s="24"/>
      <c r="B604" s="22"/>
      <c r="C604" s="23"/>
      <c r="D604" s="25"/>
      <c r="E604" s="24"/>
      <c r="F604" s="23"/>
    </row>
    <row r="605" spans="1:6" ht="15.95" customHeight="1" x14ac:dyDescent="0.25">
      <c r="A605" s="24"/>
      <c r="B605" s="22"/>
      <c r="C605" s="23"/>
      <c r="D605" s="25"/>
      <c r="E605" s="24"/>
      <c r="F605" s="23"/>
    </row>
    <row r="606" spans="1:6" ht="15.95" customHeight="1" x14ac:dyDescent="0.25">
      <c r="A606" s="24"/>
      <c r="B606" s="22"/>
      <c r="C606" s="23"/>
      <c r="D606" s="25"/>
      <c r="E606" s="24"/>
      <c r="F606" s="23"/>
    </row>
    <row r="607" spans="1:6" ht="15.95" customHeight="1" x14ac:dyDescent="0.25">
      <c r="A607" s="24"/>
      <c r="B607" s="22"/>
      <c r="C607" s="23"/>
      <c r="D607" s="25"/>
      <c r="E607" s="24"/>
      <c r="F607" s="23"/>
    </row>
    <row r="608" spans="1:6" ht="15.95" customHeight="1" x14ac:dyDescent="0.25">
      <c r="A608" s="24"/>
      <c r="B608" s="22"/>
      <c r="C608" s="23"/>
      <c r="D608" s="25"/>
      <c r="E608" s="24"/>
      <c r="F608" s="23"/>
    </row>
    <row r="609" spans="1:6" ht="15.95" customHeight="1" x14ac:dyDescent="0.25">
      <c r="A609" s="24"/>
      <c r="B609" s="22"/>
      <c r="C609" s="23"/>
      <c r="D609" s="25"/>
      <c r="E609" s="24"/>
      <c r="F609" s="23"/>
    </row>
    <row r="610" spans="1:6" ht="15.95" customHeight="1" x14ac:dyDescent="0.25">
      <c r="A610" s="24"/>
      <c r="B610" s="22"/>
      <c r="C610" s="23"/>
      <c r="D610" s="25"/>
      <c r="E610" s="24"/>
      <c r="F610" s="23"/>
    </row>
    <row r="611" spans="1:6" ht="15.95" customHeight="1" x14ac:dyDescent="0.25">
      <c r="A611" s="24"/>
      <c r="B611" s="22"/>
      <c r="C611" s="23"/>
      <c r="D611" s="25"/>
      <c r="E611" s="24"/>
      <c r="F611" s="23"/>
    </row>
    <row r="612" spans="1:6" ht="15.95" customHeight="1" x14ac:dyDescent="0.25">
      <c r="A612" s="24"/>
      <c r="B612" s="22"/>
      <c r="C612" s="23"/>
      <c r="D612" s="25"/>
      <c r="E612" s="24"/>
      <c r="F612" s="23"/>
    </row>
    <row r="613" spans="1:6" ht="15.95" customHeight="1" x14ac:dyDescent="0.25">
      <c r="A613" s="24"/>
      <c r="B613" s="22"/>
      <c r="C613" s="23"/>
      <c r="D613" s="25"/>
      <c r="E613" s="24"/>
      <c r="F613" s="23"/>
    </row>
    <row r="614" spans="1:6" ht="15.95" customHeight="1" x14ac:dyDescent="0.25">
      <c r="A614" s="24"/>
      <c r="B614" s="22"/>
      <c r="C614" s="23"/>
      <c r="D614" s="25"/>
      <c r="E614" s="24"/>
      <c r="F614" s="23"/>
    </row>
    <row r="615" spans="1:6" ht="15.95" customHeight="1" x14ac:dyDescent="0.25">
      <c r="A615" s="24"/>
      <c r="B615" s="22"/>
      <c r="C615" s="23"/>
      <c r="D615" s="25"/>
      <c r="E615" s="24"/>
      <c r="F615" s="23"/>
    </row>
    <row r="616" spans="1:6" ht="15.95" customHeight="1" x14ac:dyDescent="0.25">
      <c r="A616" s="24"/>
      <c r="B616" s="22"/>
      <c r="C616" s="23"/>
      <c r="D616" s="25"/>
      <c r="E616" s="24"/>
      <c r="F616" s="23"/>
    </row>
    <row r="617" spans="1:6" ht="15.95" customHeight="1" x14ac:dyDescent="0.25">
      <c r="A617" s="24"/>
      <c r="B617" s="22"/>
      <c r="C617" s="23"/>
      <c r="D617" s="25"/>
      <c r="E617" s="24"/>
      <c r="F617" s="23"/>
    </row>
    <row r="618" spans="1:6" ht="15.95" customHeight="1" x14ac:dyDescent="0.25">
      <c r="A618" s="24"/>
      <c r="B618" s="22"/>
      <c r="C618" s="23"/>
      <c r="D618" s="25"/>
      <c r="E618" s="24"/>
      <c r="F618" s="23"/>
    </row>
    <row r="619" spans="1:6" ht="15.95" customHeight="1" x14ac:dyDescent="0.25">
      <c r="A619" s="24"/>
      <c r="B619" s="22"/>
      <c r="C619" s="23"/>
      <c r="D619" s="25"/>
      <c r="E619" s="24"/>
      <c r="F619" s="23"/>
    </row>
    <row r="620" spans="1:6" ht="15.95" customHeight="1" x14ac:dyDescent="0.25">
      <c r="A620" s="24"/>
      <c r="B620" s="22"/>
      <c r="C620" s="23"/>
      <c r="D620" s="25"/>
      <c r="E620" s="24"/>
      <c r="F620" s="23"/>
    </row>
    <row r="621" spans="1:6" ht="15.95" customHeight="1" x14ac:dyDescent="0.25">
      <c r="A621" s="24"/>
      <c r="B621" s="22"/>
      <c r="C621" s="23"/>
      <c r="D621" s="25"/>
      <c r="E621" s="24"/>
      <c r="F621" s="23"/>
    </row>
    <row r="622" spans="1:6" ht="15.95" customHeight="1" x14ac:dyDescent="0.25">
      <c r="A622" s="24"/>
      <c r="B622" s="22"/>
      <c r="C622" s="23"/>
      <c r="D622" s="25"/>
      <c r="E622" s="24"/>
      <c r="F622" s="23"/>
    </row>
    <row r="623" spans="1:6" ht="15.95" customHeight="1" x14ac:dyDescent="0.25">
      <c r="A623" s="24"/>
      <c r="B623" s="22"/>
      <c r="C623" s="23"/>
      <c r="D623" s="25"/>
      <c r="E623" s="24"/>
      <c r="F623" s="23"/>
    </row>
    <row r="624" spans="1:6" ht="15.95" customHeight="1" x14ac:dyDescent="0.25">
      <c r="A624" s="24"/>
      <c r="B624" s="22"/>
      <c r="C624" s="23"/>
      <c r="D624" s="25"/>
      <c r="E624" s="24"/>
      <c r="F624" s="23"/>
    </row>
    <row r="625" spans="1:6" ht="15.95" customHeight="1" x14ac:dyDescent="0.25">
      <c r="A625" s="24"/>
      <c r="B625" s="22"/>
      <c r="C625" s="23"/>
      <c r="D625" s="25"/>
      <c r="E625" s="24"/>
      <c r="F625" s="23"/>
    </row>
    <row r="626" spans="1:6" ht="15.95" customHeight="1" x14ac:dyDescent="0.25">
      <c r="A626" s="24"/>
      <c r="B626" s="22"/>
      <c r="C626" s="23"/>
      <c r="D626" s="25"/>
      <c r="E626" s="24"/>
      <c r="F626" s="23"/>
    </row>
    <row r="627" spans="1:6" ht="15.95" customHeight="1" x14ac:dyDescent="0.25">
      <c r="A627" s="24"/>
      <c r="B627" s="22"/>
      <c r="C627" s="23"/>
      <c r="D627" s="25"/>
      <c r="E627" s="24"/>
      <c r="F627" s="23"/>
    </row>
    <row r="628" spans="1:6" ht="15.95" customHeight="1" x14ac:dyDescent="0.25">
      <c r="A628" s="24"/>
      <c r="B628" s="22"/>
      <c r="C628" s="23"/>
      <c r="D628" s="25"/>
      <c r="E628" s="24"/>
      <c r="F628" s="23"/>
    </row>
    <row r="629" spans="1:6" ht="15.95" customHeight="1" x14ac:dyDescent="0.25">
      <c r="A629" s="24"/>
      <c r="B629" s="22"/>
      <c r="C629" s="23"/>
      <c r="D629" s="25"/>
      <c r="E629" s="24"/>
      <c r="F629" s="23"/>
    </row>
    <row r="630" spans="1:6" ht="15.95" customHeight="1" x14ac:dyDescent="0.25">
      <c r="A630" s="24"/>
      <c r="B630" s="22"/>
      <c r="C630" s="23"/>
      <c r="D630" s="25"/>
      <c r="E630" s="24"/>
      <c r="F630" s="23"/>
    </row>
    <row r="631" spans="1:6" ht="15.95" customHeight="1" x14ac:dyDescent="0.25">
      <c r="A631" s="24"/>
      <c r="B631" s="22"/>
      <c r="C631" s="23"/>
      <c r="D631" s="25"/>
      <c r="E631" s="24"/>
      <c r="F631" s="23"/>
    </row>
    <row r="632" spans="1:6" ht="15.95" customHeight="1" x14ac:dyDescent="0.25">
      <c r="A632" s="24"/>
      <c r="B632" s="22"/>
      <c r="C632" s="23"/>
      <c r="D632" s="25"/>
      <c r="E632" s="24"/>
      <c r="F632" s="23"/>
    </row>
    <row r="633" spans="1:6" ht="15.95" customHeight="1" x14ac:dyDescent="0.25">
      <c r="A633" s="24"/>
      <c r="B633" s="22"/>
      <c r="C633" s="23"/>
      <c r="D633" s="25"/>
      <c r="E633" s="24"/>
      <c r="F633" s="23"/>
    </row>
    <row r="634" spans="1:6" ht="15.95" customHeight="1" x14ac:dyDescent="0.25">
      <c r="A634" s="24"/>
      <c r="B634" s="22"/>
      <c r="C634" s="23"/>
      <c r="D634" s="25"/>
      <c r="E634" s="24"/>
      <c r="F634" s="23"/>
    </row>
    <row r="635" spans="1:6" ht="15.95" customHeight="1" x14ac:dyDescent="0.25">
      <c r="A635" s="24"/>
      <c r="B635" s="22"/>
      <c r="C635" s="23"/>
      <c r="D635" s="25"/>
      <c r="E635" s="24"/>
      <c r="F635" s="23"/>
    </row>
    <row r="636" spans="1:6" ht="15.95" customHeight="1" x14ac:dyDescent="0.25">
      <c r="A636" s="24"/>
      <c r="B636" s="22"/>
      <c r="C636" s="23"/>
      <c r="D636" s="25"/>
      <c r="E636" s="24"/>
      <c r="F636" s="23"/>
    </row>
    <row r="637" spans="1:6" ht="15.95" customHeight="1" x14ac:dyDescent="0.25">
      <c r="A637" s="24"/>
      <c r="B637" s="22"/>
      <c r="C637" s="23"/>
      <c r="D637" s="25"/>
      <c r="E637" s="24"/>
      <c r="F637" s="23"/>
    </row>
    <row r="638" spans="1:6" ht="15.95" customHeight="1" x14ac:dyDescent="0.25">
      <c r="A638" s="24"/>
      <c r="B638" s="22"/>
      <c r="C638" s="23"/>
      <c r="D638" s="25"/>
      <c r="E638" s="24"/>
      <c r="F638" s="23"/>
    </row>
    <row r="639" spans="1:6" ht="15.95" customHeight="1" x14ac:dyDescent="0.25">
      <c r="A639" s="24"/>
      <c r="B639" s="22"/>
      <c r="C639" s="23"/>
      <c r="D639" s="25"/>
      <c r="E639" s="24"/>
      <c r="F639" s="23"/>
    </row>
    <row r="640" spans="1:6" ht="15.95" customHeight="1" x14ac:dyDescent="0.25">
      <c r="A640" s="24"/>
      <c r="B640" s="22"/>
      <c r="C640" s="23"/>
      <c r="D640" s="25"/>
      <c r="E640" s="24"/>
      <c r="F640" s="23"/>
    </row>
    <row r="641" spans="1:6" ht="15.95" customHeight="1" x14ac:dyDescent="0.25">
      <c r="A641" s="24"/>
      <c r="B641" s="22"/>
      <c r="C641" s="23"/>
      <c r="D641" s="25"/>
      <c r="E641" s="24"/>
      <c r="F641" s="23"/>
    </row>
    <row r="642" spans="1:6" ht="15.95" customHeight="1" x14ac:dyDescent="0.25">
      <c r="A642" s="24"/>
      <c r="B642" s="22"/>
      <c r="C642" s="23"/>
      <c r="D642" s="25"/>
      <c r="E642" s="24"/>
      <c r="F642" s="23"/>
    </row>
    <row r="643" spans="1:6" ht="15.95" customHeight="1" x14ac:dyDescent="0.25">
      <c r="A643" s="24"/>
      <c r="B643" s="22"/>
      <c r="C643" s="23"/>
      <c r="D643" s="25"/>
      <c r="E643" s="24"/>
      <c r="F643" s="23"/>
    </row>
    <row r="644" spans="1:6" ht="15.95" customHeight="1" x14ac:dyDescent="0.25">
      <c r="A644" s="24"/>
      <c r="B644" s="22"/>
      <c r="C644" s="23"/>
      <c r="D644" s="25"/>
      <c r="E644" s="24"/>
      <c r="F644" s="23"/>
    </row>
    <row r="645" spans="1:6" ht="15.95" customHeight="1" x14ac:dyDescent="0.25">
      <c r="A645" s="24"/>
      <c r="B645" s="22"/>
      <c r="C645" s="23"/>
      <c r="D645" s="25"/>
      <c r="E645" s="24"/>
      <c r="F645" s="23"/>
    </row>
    <row r="646" spans="1:6" ht="15.95" customHeight="1" x14ac:dyDescent="0.25">
      <c r="A646" s="24"/>
      <c r="B646" s="22"/>
      <c r="C646" s="23"/>
      <c r="D646" s="25"/>
      <c r="E646" s="24"/>
      <c r="F646" s="23"/>
    </row>
    <row r="647" spans="1:6" ht="15.95" customHeight="1" x14ac:dyDescent="0.25">
      <c r="A647" s="24"/>
      <c r="B647" s="22"/>
      <c r="C647" s="23"/>
      <c r="D647" s="25"/>
      <c r="E647" s="24"/>
      <c r="F647" s="23"/>
    </row>
    <row r="648" spans="1:6" ht="15.95" customHeight="1" x14ac:dyDescent="0.25">
      <c r="A648" s="24"/>
      <c r="B648" s="22"/>
      <c r="C648" s="23"/>
      <c r="D648" s="25"/>
      <c r="E648" s="24"/>
      <c r="F648" s="23"/>
    </row>
    <row r="649" spans="1:6" ht="15.95" customHeight="1" x14ac:dyDescent="0.25">
      <c r="A649" s="24"/>
      <c r="B649" s="22"/>
      <c r="C649" s="23"/>
      <c r="D649" s="25"/>
      <c r="E649" s="24"/>
      <c r="F649" s="23"/>
    </row>
    <row r="650" spans="1:6" ht="15.95" customHeight="1" x14ac:dyDescent="0.25">
      <c r="A650" s="24"/>
      <c r="B650" s="22"/>
      <c r="C650" s="23"/>
      <c r="D650" s="25"/>
      <c r="E650" s="24"/>
      <c r="F650" s="23"/>
    </row>
    <row r="651" spans="1:6" ht="15.95" customHeight="1" x14ac:dyDescent="0.25">
      <c r="A651" s="24"/>
      <c r="B651" s="22"/>
      <c r="C651" s="23"/>
      <c r="D651" s="25"/>
      <c r="E651" s="24"/>
      <c r="F651" s="23"/>
    </row>
    <row r="652" spans="1:6" ht="15.95" customHeight="1" x14ac:dyDescent="0.25">
      <c r="A652" s="24"/>
      <c r="B652" s="22"/>
      <c r="C652" s="23"/>
      <c r="D652" s="25"/>
      <c r="E652" s="24"/>
      <c r="F652" s="23"/>
    </row>
    <row r="653" spans="1:6" ht="15.95" customHeight="1" x14ac:dyDescent="0.25">
      <c r="A653" s="24"/>
      <c r="B653" s="22"/>
      <c r="C653" s="23"/>
      <c r="D653" s="25"/>
      <c r="E653" s="24"/>
      <c r="F653" s="23"/>
    </row>
    <row r="654" spans="1:6" ht="15.95" customHeight="1" x14ac:dyDescent="0.25">
      <c r="A654" s="24"/>
      <c r="B654" s="22"/>
      <c r="C654" s="23"/>
      <c r="D654" s="25"/>
      <c r="E654" s="24"/>
      <c r="F654" s="23"/>
    </row>
    <row r="655" spans="1:6" ht="15.95" customHeight="1" x14ac:dyDescent="0.25">
      <c r="A655" s="24"/>
      <c r="B655" s="22"/>
      <c r="C655" s="23"/>
      <c r="D655" s="25"/>
      <c r="E655" s="24"/>
      <c r="F655" s="23"/>
    </row>
    <row r="656" spans="1:6" ht="15.95" customHeight="1" x14ac:dyDescent="0.25">
      <c r="A656" s="24"/>
      <c r="B656" s="22"/>
      <c r="C656" s="23"/>
      <c r="D656" s="25"/>
      <c r="E656" s="24"/>
      <c r="F656" s="23"/>
    </row>
    <row r="657" spans="1:6" ht="15.95" customHeight="1" x14ac:dyDescent="0.25">
      <c r="A657" s="24"/>
      <c r="B657" s="22"/>
      <c r="C657" s="23"/>
      <c r="D657" s="25"/>
      <c r="E657" s="24"/>
      <c r="F657" s="23"/>
    </row>
    <row r="658" spans="1:6" ht="15.95" customHeight="1" x14ac:dyDescent="0.25">
      <c r="A658" s="24"/>
      <c r="B658" s="22"/>
      <c r="C658" s="23"/>
      <c r="D658" s="25"/>
      <c r="E658" s="24"/>
      <c r="F658" s="23"/>
    </row>
    <row r="659" spans="1:6" ht="15.95" customHeight="1" x14ac:dyDescent="0.25">
      <c r="A659" s="24"/>
      <c r="B659" s="22"/>
      <c r="C659" s="23"/>
      <c r="D659" s="25"/>
      <c r="E659" s="24"/>
      <c r="F659" s="23"/>
    </row>
    <row r="660" spans="1:6" ht="15.95" customHeight="1" x14ac:dyDescent="0.25">
      <c r="A660" s="24"/>
      <c r="B660" s="22"/>
      <c r="C660" s="23"/>
      <c r="D660" s="25"/>
      <c r="E660" s="24"/>
      <c r="F660" s="23"/>
    </row>
    <row r="661" spans="1:6" ht="15.95" customHeight="1" x14ac:dyDescent="0.25">
      <c r="A661" s="24"/>
      <c r="B661" s="22"/>
      <c r="C661" s="23"/>
      <c r="D661" s="25"/>
      <c r="E661" s="24"/>
      <c r="F661" s="23"/>
    </row>
    <row r="662" spans="1:6" ht="15.95" customHeight="1" x14ac:dyDescent="0.25">
      <c r="A662" s="24"/>
      <c r="B662" s="22"/>
      <c r="C662" s="23"/>
      <c r="D662" s="25"/>
      <c r="E662" s="24"/>
      <c r="F662" s="23"/>
    </row>
    <row r="663" spans="1:6" ht="15.95" customHeight="1" x14ac:dyDescent="0.25">
      <c r="A663" s="24"/>
      <c r="B663" s="22"/>
      <c r="C663" s="23"/>
      <c r="D663" s="25"/>
      <c r="E663" s="24"/>
      <c r="F663" s="23"/>
    </row>
    <row r="664" spans="1:6" ht="15.95" customHeight="1" x14ac:dyDescent="0.25">
      <c r="A664" s="24"/>
      <c r="B664" s="22"/>
      <c r="C664" s="23"/>
      <c r="D664" s="25"/>
      <c r="E664" s="24"/>
      <c r="F664" s="23"/>
    </row>
    <row r="665" spans="1:6" ht="15.95" customHeight="1" x14ac:dyDescent="0.25">
      <c r="A665" s="24"/>
      <c r="B665" s="22"/>
      <c r="C665" s="23"/>
      <c r="D665" s="25"/>
      <c r="E665" s="24"/>
      <c r="F665" s="23"/>
    </row>
    <row r="666" spans="1:6" ht="15.95" customHeight="1" x14ac:dyDescent="0.25">
      <c r="A666" s="24"/>
      <c r="B666" s="22"/>
      <c r="C666" s="23"/>
      <c r="D666" s="25"/>
      <c r="E666" s="24"/>
      <c r="F666" s="23"/>
    </row>
    <row r="667" spans="1:6" ht="15.95" customHeight="1" x14ac:dyDescent="0.25">
      <c r="A667" s="24"/>
      <c r="B667" s="22"/>
      <c r="C667" s="23"/>
      <c r="D667" s="25"/>
      <c r="E667" s="24"/>
      <c r="F667" s="23"/>
    </row>
    <row r="668" spans="1:6" ht="15.95" customHeight="1" x14ac:dyDescent="0.25">
      <c r="A668" s="24"/>
      <c r="B668" s="22"/>
      <c r="C668" s="23"/>
      <c r="D668" s="25"/>
      <c r="E668" s="24"/>
      <c r="F668" s="23"/>
    </row>
    <row r="669" spans="1:6" ht="15.95" customHeight="1" x14ac:dyDescent="0.25">
      <c r="A669" s="24"/>
      <c r="B669" s="22"/>
      <c r="C669" s="23"/>
      <c r="D669" s="25"/>
      <c r="E669" s="24"/>
      <c r="F669" s="23"/>
    </row>
    <row r="670" spans="1:6" ht="15.95" customHeight="1" x14ac:dyDescent="0.25">
      <c r="A670" s="24"/>
      <c r="B670" s="22"/>
      <c r="C670" s="23"/>
      <c r="D670" s="25"/>
      <c r="E670" s="24"/>
      <c r="F670" s="23"/>
    </row>
    <row r="671" spans="1:6" ht="15.95" customHeight="1" x14ac:dyDescent="0.25">
      <c r="A671" s="24"/>
      <c r="B671" s="22"/>
      <c r="C671" s="23"/>
      <c r="D671" s="25"/>
      <c r="E671" s="24"/>
      <c r="F671" s="23"/>
    </row>
    <row r="672" spans="1:6" ht="15.95" customHeight="1" x14ac:dyDescent="0.25">
      <c r="A672" s="24"/>
      <c r="B672" s="22"/>
      <c r="C672" s="23"/>
      <c r="D672" s="25"/>
      <c r="E672" s="24"/>
      <c r="F672" s="23"/>
    </row>
    <row r="673" spans="1:6" ht="15.95" customHeight="1" x14ac:dyDescent="0.25">
      <c r="A673" s="24"/>
      <c r="B673" s="22"/>
      <c r="C673" s="23"/>
      <c r="D673" s="25"/>
      <c r="E673" s="24"/>
      <c r="F673" s="23"/>
    </row>
    <row r="674" spans="1:6" ht="15.95" customHeight="1" x14ac:dyDescent="0.25">
      <c r="A674" s="24"/>
      <c r="B674" s="22"/>
      <c r="C674" s="23"/>
      <c r="D674" s="25"/>
      <c r="E674" s="24"/>
      <c r="F674" s="23"/>
    </row>
    <row r="675" spans="1:6" ht="15.95" customHeight="1" x14ac:dyDescent="0.25">
      <c r="A675" s="24"/>
      <c r="B675" s="22"/>
      <c r="C675" s="23"/>
      <c r="D675" s="25"/>
      <c r="E675" s="24"/>
      <c r="F675" s="23"/>
    </row>
    <row r="676" spans="1:6" ht="15.95" customHeight="1" x14ac:dyDescent="0.25">
      <c r="A676" s="24"/>
      <c r="B676" s="22"/>
      <c r="C676" s="23"/>
      <c r="D676" s="25"/>
      <c r="E676" s="24"/>
      <c r="F676" s="23"/>
    </row>
    <row r="677" spans="1:6" ht="15.95" customHeight="1" x14ac:dyDescent="0.25">
      <c r="A677" s="24"/>
      <c r="B677" s="22"/>
      <c r="C677" s="23"/>
      <c r="D677" s="25"/>
      <c r="E677" s="24"/>
      <c r="F677" s="23"/>
    </row>
    <row r="678" spans="1:6" ht="15.95" customHeight="1" x14ac:dyDescent="0.25">
      <c r="A678" s="24"/>
      <c r="B678" s="22"/>
      <c r="C678" s="23"/>
      <c r="D678" s="25"/>
      <c r="E678" s="24"/>
      <c r="F678" s="23"/>
    </row>
    <row r="679" spans="1:6" ht="15.95" customHeight="1" x14ac:dyDescent="0.25">
      <c r="A679" s="24"/>
      <c r="B679" s="22"/>
      <c r="C679" s="23"/>
      <c r="D679" s="25"/>
      <c r="E679" s="24"/>
      <c r="F679" s="23"/>
    </row>
    <row r="680" spans="1:6" ht="15.95" customHeight="1" x14ac:dyDescent="0.25">
      <c r="A680" s="24"/>
      <c r="B680" s="22"/>
      <c r="C680" s="23"/>
      <c r="D680" s="25"/>
      <c r="E680" s="24"/>
      <c r="F680" s="23"/>
    </row>
    <row r="681" spans="1:6" ht="15.95" customHeight="1" x14ac:dyDescent="0.25">
      <c r="A681" s="24"/>
      <c r="B681" s="22"/>
      <c r="C681" s="23"/>
      <c r="D681" s="25"/>
      <c r="E681" s="24"/>
      <c r="F681" s="23"/>
    </row>
    <row r="682" spans="1:6" ht="15.95" customHeight="1" x14ac:dyDescent="0.25">
      <c r="A682" s="24"/>
      <c r="B682" s="22"/>
      <c r="C682" s="23"/>
      <c r="D682" s="25"/>
      <c r="E682" s="24"/>
      <c r="F682" s="23"/>
    </row>
    <row r="683" spans="1:6" ht="15.95" customHeight="1" x14ac:dyDescent="0.25">
      <c r="A683" s="24"/>
      <c r="B683" s="22"/>
      <c r="C683" s="23"/>
      <c r="D683" s="25"/>
      <c r="E683" s="24"/>
      <c r="F683" s="23"/>
    </row>
    <row r="684" spans="1:6" ht="15.95" customHeight="1" x14ac:dyDescent="0.25">
      <c r="A684" s="24"/>
      <c r="B684" s="22"/>
      <c r="C684" s="23"/>
      <c r="D684" s="25"/>
      <c r="E684" s="24"/>
      <c r="F684" s="23"/>
    </row>
    <row r="685" spans="1:6" ht="15.95" customHeight="1" x14ac:dyDescent="0.25">
      <c r="A685" s="24"/>
      <c r="B685" s="22"/>
      <c r="C685" s="23"/>
      <c r="D685" s="25"/>
      <c r="E685" s="24"/>
      <c r="F685" s="23"/>
    </row>
    <row r="686" spans="1:6" ht="15.95" customHeight="1" x14ac:dyDescent="0.25">
      <c r="A686" s="24"/>
      <c r="B686" s="22"/>
      <c r="C686" s="23"/>
      <c r="D686" s="25"/>
      <c r="E686" s="24"/>
      <c r="F686" s="23"/>
    </row>
    <row r="687" spans="1:6" ht="15.95" customHeight="1" x14ac:dyDescent="0.25">
      <c r="A687" s="24"/>
      <c r="B687" s="22"/>
      <c r="C687" s="23"/>
      <c r="D687" s="25"/>
      <c r="E687" s="24"/>
      <c r="F687" s="23"/>
    </row>
    <row r="688" spans="1:6" ht="15.95" customHeight="1" x14ac:dyDescent="0.25">
      <c r="A688" s="24"/>
      <c r="B688" s="22"/>
      <c r="C688" s="23"/>
      <c r="D688" s="25"/>
      <c r="E688" s="24"/>
      <c r="F688" s="23"/>
    </row>
    <row r="689" spans="1:6" ht="15.95" customHeight="1" x14ac:dyDescent="0.25">
      <c r="A689" s="24"/>
      <c r="B689" s="22"/>
      <c r="C689" s="23"/>
      <c r="D689" s="25"/>
      <c r="E689" s="24"/>
      <c r="F689" s="23"/>
    </row>
    <row r="690" spans="1:6" ht="15.95" customHeight="1" x14ac:dyDescent="0.25">
      <c r="A690" s="24"/>
      <c r="B690" s="22"/>
      <c r="C690" s="23"/>
      <c r="D690" s="25"/>
      <c r="E690" s="24"/>
      <c r="F690" s="23"/>
    </row>
    <row r="691" spans="1:6" ht="15.95" customHeight="1" x14ac:dyDescent="0.25">
      <c r="A691" s="24"/>
      <c r="B691" s="22"/>
      <c r="C691" s="23"/>
      <c r="D691" s="25"/>
      <c r="E691" s="24"/>
      <c r="F691" s="23"/>
    </row>
    <row r="692" spans="1:6" ht="15.95" customHeight="1" x14ac:dyDescent="0.25">
      <c r="A692" s="24"/>
      <c r="B692" s="22"/>
      <c r="C692" s="23"/>
      <c r="D692" s="25"/>
      <c r="E692" s="24"/>
      <c r="F692" s="23"/>
    </row>
    <row r="693" spans="1:6" ht="15.95" customHeight="1" x14ac:dyDescent="0.25">
      <c r="A693" s="24"/>
      <c r="B693" s="22"/>
      <c r="C693" s="23"/>
      <c r="D693" s="25"/>
      <c r="E693" s="24"/>
      <c r="F693" s="23"/>
    </row>
    <row r="694" spans="1:6" ht="15.95" customHeight="1" x14ac:dyDescent="0.25">
      <c r="A694" s="24"/>
      <c r="B694" s="22"/>
      <c r="C694" s="23"/>
      <c r="D694" s="25"/>
      <c r="E694" s="24"/>
      <c r="F694" s="23"/>
    </row>
    <row r="695" spans="1:6" ht="15.95" customHeight="1" x14ac:dyDescent="0.25">
      <c r="A695" s="24"/>
      <c r="B695" s="22"/>
      <c r="C695" s="23"/>
      <c r="D695" s="25"/>
      <c r="E695" s="24"/>
      <c r="F695" s="23"/>
    </row>
    <row r="696" spans="1:6" ht="15.95" customHeight="1" x14ac:dyDescent="0.25">
      <c r="A696" s="24"/>
      <c r="B696" s="22"/>
      <c r="C696" s="23"/>
      <c r="D696" s="25"/>
      <c r="E696" s="24"/>
      <c r="F696" s="23"/>
    </row>
    <row r="697" spans="1:6" ht="15.95" customHeight="1" x14ac:dyDescent="0.25">
      <c r="A697" s="24"/>
      <c r="B697" s="22"/>
      <c r="C697" s="23"/>
      <c r="D697" s="25"/>
      <c r="E697" s="24"/>
      <c r="F697" s="23"/>
    </row>
    <row r="698" spans="1:6" ht="15.95" customHeight="1" x14ac:dyDescent="0.25">
      <c r="A698" s="24"/>
      <c r="B698" s="22"/>
      <c r="C698" s="23"/>
      <c r="D698" s="25"/>
      <c r="E698" s="24"/>
      <c r="F698" s="23"/>
    </row>
    <row r="699" spans="1:6" ht="15.95" customHeight="1" x14ac:dyDescent="0.25">
      <c r="A699" s="24"/>
      <c r="B699" s="22"/>
      <c r="C699" s="23"/>
      <c r="D699" s="25"/>
      <c r="E699" s="24"/>
      <c r="F699" s="23"/>
    </row>
    <row r="700" spans="1:6" ht="15.95" customHeight="1" x14ac:dyDescent="0.25">
      <c r="A700" s="24"/>
      <c r="B700" s="22"/>
      <c r="C700" s="23"/>
      <c r="D700" s="25"/>
      <c r="E700" s="24"/>
      <c r="F700" s="23"/>
    </row>
    <row r="701" spans="1:6" ht="15.95" customHeight="1" x14ac:dyDescent="0.25">
      <c r="A701" s="24"/>
      <c r="B701" s="22"/>
      <c r="C701" s="23"/>
      <c r="D701" s="25"/>
      <c r="E701" s="24"/>
      <c r="F701" s="23"/>
    </row>
    <row r="702" spans="1:6" ht="15.95" customHeight="1" x14ac:dyDescent="0.25">
      <c r="A702" s="24"/>
      <c r="B702" s="22"/>
      <c r="C702" s="23"/>
      <c r="D702" s="25"/>
      <c r="E702" s="24"/>
      <c r="F702" s="23"/>
    </row>
    <row r="703" spans="1:6" ht="15.95" customHeight="1" x14ac:dyDescent="0.25">
      <c r="A703" s="24"/>
      <c r="B703" s="22"/>
      <c r="C703" s="23"/>
      <c r="D703" s="25"/>
      <c r="E703" s="24"/>
      <c r="F703" s="23"/>
    </row>
    <row r="704" spans="1:6" ht="15.95" customHeight="1" x14ac:dyDescent="0.25">
      <c r="A704" s="24"/>
      <c r="B704" s="22"/>
      <c r="C704" s="23"/>
      <c r="D704" s="25"/>
      <c r="E704" s="24"/>
      <c r="F704" s="23"/>
    </row>
    <row r="705" spans="1:6" ht="15.95" customHeight="1" x14ac:dyDescent="0.25">
      <c r="A705" s="24"/>
      <c r="B705" s="22"/>
      <c r="C705" s="23"/>
      <c r="D705" s="25"/>
      <c r="E705" s="24"/>
      <c r="F705" s="23"/>
    </row>
    <row r="706" spans="1:6" ht="15.95" customHeight="1" x14ac:dyDescent="0.25">
      <c r="A706" s="24"/>
      <c r="B706" s="22"/>
      <c r="C706" s="23"/>
      <c r="D706" s="25"/>
      <c r="E706" s="24"/>
      <c r="F706" s="23"/>
    </row>
    <row r="707" spans="1:6" ht="15.95" customHeight="1" x14ac:dyDescent="0.25">
      <c r="A707" s="24"/>
      <c r="B707" s="22"/>
      <c r="C707" s="23"/>
      <c r="D707" s="25"/>
      <c r="E707" s="24"/>
      <c r="F707" s="23"/>
    </row>
    <row r="708" spans="1:6" ht="15.95" customHeight="1" x14ac:dyDescent="0.25">
      <c r="A708" s="24"/>
      <c r="B708" s="22"/>
      <c r="C708" s="23"/>
      <c r="D708" s="25"/>
      <c r="E708" s="24"/>
      <c r="F708" s="23"/>
    </row>
    <row r="709" spans="1:6" ht="15.95" customHeight="1" x14ac:dyDescent="0.25">
      <c r="A709" s="24"/>
      <c r="B709" s="22"/>
      <c r="C709" s="23"/>
      <c r="D709" s="25"/>
      <c r="E709" s="24"/>
      <c r="F709" s="23"/>
    </row>
    <row r="710" spans="1:6" ht="15.95" customHeight="1" x14ac:dyDescent="0.25">
      <c r="A710" s="24"/>
      <c r="B710" s="22"/>
      <c r="C710" s="23"/>
      <c r="D710" s="25"/>
      <c r="E710" s="24"/>
      <c r="F710" s="23"/>
    </row>
    <row r="711" spans="1:6" ht="15.95" customHeight="1" x14ac:dyDescent="0.25">
      <c r="A711" s="24"/>
      <c r="B711" s="22"/>
      <c r="C711" s="23"/>
      <c r="D711" s="25"/>
      <c r="E711" s="24"/>
      <c r="F711" s="23"/>
    </row>
    <row r="712" spans="1:6" ht="15.95" customHeight="1" x14ac:dyDescent="0.25">
      <c r="A712" s="24"/>
      <c r="B712" s="22"/>
      <c r="C712" s="23"/>
      <c r="D712" s="25"/>
      <c r="E712" s="24"/>
      <c r="F712" s="23"/>
    </row>
    <row r="713" spans="1:6" ht="15.95" customHeight="1" x14ac:dyDescent="0.25">
      <c r="A713" s="24"/>
      <c r="B713" s="22"/>
      <c r="C713" s="23"/>
      <c r="D713" s="25"/>
      <c r="E713" s="24"/>
      <c r="F713" s="23"/>
    </row>
    <row r="714" spans="1:6" ht="15.95" customHeight="1" x14ac:dyDescent="0.25">
      <c r="A714" s="24"/>
      <c r="B714" s="22"/>
      <c r="C714" s="23"/>
      <c r="D714" s="25"/>
      <c r="E714" s="24"/>
      <c r="F714" s="23"/>
    </row>
    <row r="715" spans="1:6" ht="15.95" customHeight="1" x14ac:dyDescent="0.25">
      <c r="A715" s="24"/>
      <c r="B715" s="22"/>
      <c r="C715" s="23"/>
      <c r="D715" s="25"/>
      <c r="E715" s="24"/>
      <c r="F715" s="23"/>
    </row>
    <row r="716" spans="1:6" ht="15.95" customHeight="1" x14ac:dyDescent="0.25">
      <c r="A716" s="24"/>
      <c r="B716" s="22"/>
      <c r="C716" s="23"/>
      <c r="D716" s="25"/>
      <c r="E716" s="24"/>
      <c r="F716" s="23"/>
    </row>
    <row r="717" spans="1:6" ht="15.95" customHeight="1" x14ac:dyDescent="0.25">
      <c r="A717" s="24"/>
      <c r="B717" s="22"/>
      <c r="C717" s="23"/>
      <c r="D717" s="25"/>
      <c r="E717" s="24"/>
      <c r="F717" s="23"/>
    </row>
    <row r="718" spans="1:6" ht="15.95" customHeight="1" x14ac:dyDescent="0.25">
      <c r="A718" s="24"/>
      <c r="B718" s="22"/>
      <c r="C718" s="23"/>
      <c r="D718" s="25"/>
      <c r="E718" s="24"/>
      <c r="F718" s="23"/>
    </row>
    <row r="719" spans="1:6" ht="15.95" customHeight="1" x14ac:dyDescent="0.25">
      <c r="A719" s="24"/>
      <c r="B719" s="22"/>
      <c r="C719" s="23"/>
      <c r="D719" s="25"/>
      <c r="E719" s="24"/>
      <c r="F719" s="23"/>
    </row>
    <row r="720" spans="1:6" ht="15.95" customHeight="1" x14ac:dyDescent="0.25">
      <c r="A720" s="24"/>
      <c r="B720" s="22"/>
      <c r="C720" s="23"/>
      <c r="D720" s="25"/>
      <c r="E720" s="24"/>
      <c r="F720" s="23"/>
    </row>
    <row r="721" spans="1:6" ht="15.95" customHeight="1" x14ac:dyDescent="0.25">
      <c r="A721" s="24"/>
      <c r="B721" s="22"/>
      <c r="C721" s="23"/>
      <c r="D721" s="25"/>
      <c r="E721" s="24"/>
      <c r="F721" s="23"/>
    </row>
    <row r="722" spans="1:6" ht="15.95" customHeight="1" x14ac:dyDescent="0.25">
      <c r="A722" s="24"/>
      <c r="B722" s="22"/>
      <c r="C722" s="23"/>
      <c r="D722" s="25"/>
      <c r="E722" s="24"/>
      <c r="F722" s="23"/>
    </row>
    <row r="723" spans="1:6" ht="15.95" customHeight="1" x14ac:dyDescent="0.25">
      <c r="A723" s="24"/>
      <c r="B723" s="22"/>
      <c r="C723" s="23"/>
      <c r="D723" s="25"/>
      <c r="E723" s="24"/>
      <c r="F723" s="23"/>
    </row>
    <row r="724" spans="1:6" ht="15.95" customHeight="1" x14ac:dyDescent="0.25">
      <c r="A724" s="24"/>
      <c r="B724" s="22"/>
      <c r="C724" s="23"/>
      <c r="D724" s="25"/>
      <c r="E724" s="24"/>
      <c r="F724" s="23"/>
    </row>
    <row r="725" spans="1:6" ht="15.95" customHeight="1" x14ac:dyDescent="0.25">
      <c r="A725" s="24"/>
      <c r="B725" s="22"/>
      <c r="C725" s="23"/>
      <c r="D725" s="25"/>
      <c r="E725" s="24"/>
      <c r="F725" s="23"/>
    </row>
    <row r="726" spans="1:6" ht="15.95" customHeight="1" x14ac:dyDescent="0.25">
      <c r="A726" s="24"/>
      <c r="B726" s="22"/>
      <c r="C726" s="23"/>
      <c r="D726" s="25"/>
      <c r="E726" s="24"/>
      <c r="F726" s="23"/>
    </row>
    <row r="727" spans="1:6" ht="15.95" customHeight="1" x14ac:dyDescent="0.25">
      <c r="A727" s="24"/>
      <c r="B727" s="22"/>
      <c r="C727" s="23"/>
      <c r="D727" s="25"/>
      <c r="E727" s="24"/>
      <c r="F727" s="23"/>
    </row>
    <row r="728" spans="1:6" ht="15.95" customHeight="1" x14ac:dyDescent="0.25">
      <c r="A728" s="24"/>
      <c r="B728" s="22"/>
      <c r="C728" s="23"/>
      <c r="D728" s="25"/>
      <c r="E728" s="24"/>
      <c r="F728" s="23"/>
    </row>
    <row r="729" spans="1:6" ht="15.95" customHeight="1" x14ac:dyDescent="0.25">
      <c r="A729" s="24"/>
      <c r="B729" s="22"/>
      <c r="C729" s="23"/>
      <c r="D729" s="25"/>
      <c r="E729" s="24"/>
      <c r="F729" s="23"/>
    </row>
    <row r="730" spans="1:6" ht="15.95" customHeight="1" x14ac:dyDescent="0.25">
      <c r="A730" s="24"/>
      <c r="B730" s="22"/>
      <c r="C730" s="23"/>
      <c r="D730" s="25"/>
      <c r="E730" s="24"/>
      <c r="F730" s="23"/>
    </row>
    <row r="731" spans="1:6" ht="15.95" customHeight="1" x14ac:dyDescent="0.25">
      <c r="A731" s="24"/>
      <c r="B731" s="22"/>
      <c r="C731" s="23"/>
      <c r="D731" s="25"/>
      <c r="E731" s="24"/>
      <c r="F731" s="23"/>
    </row>
    <row r="732" spans="1:6" ht="15.95" customHeight="1" x14ac:dyDescent="0.25">
      <c r="A732" s="24"/>
      <c r="B732" s="22"/>
      <c r="C732" s="23"/>
      <c r="D732" s="25"/>
      <c r="E732" s="24"/>
      <c r="F732" s="23"/>
    </row>
    <row r="733" spans="1:6" ht="15.95" customHeight="1" x14ac:dyDescent="0.25">
      <c r="A733" s="24"/>
      <c r="B733" s="22"/>
      <c r="C733" s="23"/>
      <c r="D733" s="25"/>
      <c r="E733" s="24"/>
      <c r="F733" s="23"/>
    </row>
    <row r="734" spans="1:6" ht="15.95" customHeight="1" x14ac:dyDescent="0.25">
      <c r="A734" s="24"/>
      <c r="B734" s="22"/>
      <c r="C734" s="23"/>
      <c r="D734" s="25"/>
      <c r="E734" s="24"/>
      <c r="F734" s="23"/>
    </row>
    <row r="735" spans="1:6" ht="15.95" customHeight="1" x14ac:dyDescent="0.25">
      <c r="A735" s="24"/>
      <c r="B735" s="22"/>
      <c r="C735" s="23"/>
      <c r="D735" s="25"/>
      <c r="E735" s="24"/>
      <c r="F735" s="23"/>
    </row>
    <row r="736" spans="1:6" ht="15.95" customHeight="1" x14ac:dyDescent="0.25">
      <c r="A736" s="24"/>
      <c r="B736" s="22"/>
      <c r="C736" s="23"/>
      <c r="D736" s="25"/>
      <c r="E736" s="24"/>
      <c r="F736" s="23"/>
    </row>
    <row r="737" spans="1:6" ht="15.95" customHeight="1" x14ac:dyDescent="0.25">
      <c r="A737" s="24"/>
      <c r="B737" s="22"/>
      <c r="C737" s="23"/>
      <c r="D737" s="25"/>
      <c r="E737" s="24"/>
      <c r="F737" s="23"/>
    </row>
    <row r="738" spans="1:6" ht="15.95" customHeight="1" x14ac:dyDescent="0.25">
      <c r="A738" s="24"/>
      <c r="B738" s="22"/>
      <c r="C738" s="23"/>
      <c r="D738" s="25"/>
      <c r="E738" s="24"/>
      <c r="F738" s="23"/>
    </row>
    <row r="739" spans="1:6" ht="15.95" customHeight="1" x14ac:dyDescent="0.25">
      <c r="A739" s="24"/>
      <c r="B739" s="22"/>
      <c r="C739" s="23"/>
      <c r="D739" s="25"/>
      <c r="E739" s="24"/>
      <c r="F739" s="23"/>
    </row>
    <row r="740" spans="1:6" ht="15.95" customHeight="1" x14ac:dyDescent="0.25">
      <c r="A740" s="24"/>
      <c r="B740" s="22"/>
      <c r="C740" s="23"/>
      <c r="D740" s="25"/>
      <c r="E740" s="24"/>
      <c r="F740" s="23"/>
    </row>
    <row r="741" spans="1:6" ht="15.95" customHeight="1" x14ac:dyDescent="0.25">
      <c r="A741" s="24"/>
      <c r="B741" s="22"/>
      <c r="C741" s="23"/>
      <c r="D741" s="25"/>
      <c r="E741" s="24"/>
      <c r="F741" s="23"/>
    </row>
    <row r="742" spans="1:6" ht="15.95" customHeight="1" x14ac:dyDescent="0.25">
      <c r="A742" s="24"/>
      <c r="B742" s="22"/>
      <c r="C742" s="23"/>
      <c r="D742" s="25"/>
      <c r="E742" s="24"/>
      <c r="F742" s="23"/>
    </row>
    <row r="743" spans="1:6" ht="15.95" customHeight="1" x14ac:dyDescent="0.25">
      <c r="A743" s="24"/>
      <c r="B743" s="22"/>
      <c r="C743" s="23"/>
      <c r="D743" s="25"/>
      <c r="E743" s="24"/>
      <c r="F743" s="23"/>
    </row>
    <row r="744" spans="1:6" ht="15.95" customHeight="1" x14ac:dyDescent="0.25">
      <c r="A744" s="24"/>
      <c r="B744" s="22"/>
      <c r="C744" s="23"/>
      <c r="D744" s="25"/>
      <c r="E744" s="24"/>
      <c r="F744" s="23"/>
    </row>
    <row r="745" spans="1:6" ht="15.95" customHeight="1" x14ac:dyDescent="0.25">
      <c r="A745" s="24"/>
      <c r="B745" s="22"/>
      <c r="C745" s="23"/>
      <c r="D745" s="25"/>
      <c r="E745" s="24"/>
      <c r="F745" s="23"/>
    </row>
    <row r="746" spans="1:6" ht="15.95" customHeight="1" x14ac:dyDescent="0.25">
      <c r="A746" s="24"/>
      <c r="B746" s="22"/>
      <c r="C746" s="23"/>
      <c r="D746" s="25"/>
      <c r="E746" s="24"/>
      <c r="F746" s="23"/>
    </row>
    <row r="747" spans="1:6" ht="15.95" customHeight="1" x14ac:dyDescent="0.25">
      <c r="A747" s="24"/>
      <c r="B747" s="22"/>
      <c r="C747" s="23"/>
      <c r="D747" s="25"/>
      <c r="E747" s="24"/>
      <c r="F747" s="23"/>
    </row>
    <row r="748" spans="1:6" ht="15.95" customHeight="1" x14ac:dyDescent="0.25">
      <c r="A748" s="24"/>
      <c r="B748" s="22"/>
      <c r="C748" s="23"/>
      <c r="D748" s="25"/>
      <c r="E748" s="24"/>
      <c r="F748" s="23"/>
    </row>
    <row r="749" spans="1:6" ht="15.95" customHeight="1" x14ac:dyDescent="0.25">
      <c r="A749" s="24"/>
      <c r="B749" s="22"/>
      <c r="C749" s="23"/>
      <c r="D749" s="25"/>
      <c r="E749" s="24"/>
      <c r="F749" s="23"/>
    </row>
    <row r="750" spans="1:6" ht="15.95" customHeight="1" x14ac:dyDescent="0.25">
      <c r="A750" s="24"/>
      <c r="B750" s="22"/>
      <c r="C750" s="23"/>
      <c r="D750" s="25"/>
      <c r="E750" s="24"/>
      <c r="F750" s="23"/>
    </row>
    <row r="751" spans="1:6" ht="15.95" customHeight="1" x14ac:dyDescent="0.25">
      <c r="A751" s="24"/>
      <c r="B751" s="22"/>
      <c r="C751" s="23"/>
      <c r="D751" s="25"/>
      <c r="E751" s="24"/>
      <c r="F751" s="23"/>
    </row>
    <row r="752" spans="1:6" ht="15.95" customHeight="1" x14ac:dyDescent="0.25">
      <c r="A752" s="24"/>
      <c r="B752" s="22"/>
      <c r="C752" s="23"/>
      <c r="D752" s="25"/>
      <c r="E752" s="24"/>
      <c r="F752" s="23"/>
    </row>
    <row r="753" spans="1:6" ht="15.95" customHeight="1" x14ac:dyDescent="0.25">
      <c r="A753" s="24"/>
      <c r="B753" s="22"/>
      <c r="C753" s="23"/>
      <c r="D753" s="25"/>
      <c r="E753" s="24"/>
      <c r="F753" s="23"/>
    </row>
    <row r="754" spans="1:6" ht="15.95" customHeight="1" x14ac:dyDescent="0.25">
      <c r="A754" s="24"/>
      <c r="B754" s="22"/>
      <c r="C754" s="23"/>
      <c r="D754" s="25"/>
      <c r="E754" s="24"/>
      <c r="F754" s="23"/>
    </row>
    <row r="755" spans="1:6" ht="15.95" customHeight="1" x14ac:dyDescent="0.25">
      <c r="A755" s="24"/>
      <c r="B755" s="22"/>
      <c r="C755" s="23"/>
      <c r="D755" s="25"/>
      <c r="E755" s="24"/>
      <c r="F755" s="23"/>
    </row>
    <row r="756" spans="1:6" ht="15.95" customHeight="1" x14ac:dyDescent="0.25">
      <c r="A756" s="24"/>
      <c r="B756" s="22"/>
      <c r="C756" s="23"/>
      <c r="D756" s="25"/>
      <c r="E756" s="24"/>
      <c r="F756" s="23"/>
    </row>
    <row r="757" spans="1:6" ht="15.95" customHeight="1" x14ac:dyDescent="0.25">
      <c r="A757" s="24"/>
      <c r="B757" s="22"/>
      <c r="C757" s="23"/>
      <c r="D757" s="25"/>
      <c r="E757" s="24"/>
      <c r="F757" s="23"/>
    </row>
    <row r="758" spans="1:6" ht="15.95" customHeight="1" x14ac:dyDescent="0.25">
      <c r="A758" s="24"/>
      <c r="B758" s="22"/>
      <c r="C758" s="23"/>
      <c r="D758" s="25"/>
      <c r="E758" s="24"/>
      <c r="F758" s="23"/>
    </row>
    <row r="759" spans="1:6" ht="15.95" customHeight="1" x14ac:dyDescent="0.25">
      <c r="A759" s="24"/>
      <c r="B759" s="22"/>
      <c r="C759" s="23"/>
      <c r="D759" s="25"/>
      <c r="E759" s="24"/>
      <c r="F759" s="23"/>
    </row>
    <row r="760" spans="1:6" ht="15.95" customHeight="1" x14ac:dyDescent="0.25">
      <c r="A760" s="24"/>
      <c r="B760" s="22"/>
      <c r="C760" s="23"/>
      <c r="D760" s="25"/>
      <c r="E760" s="24"/>
      <c r="F760" s="23"/>
    </row>
    <row r="761" spans="1:6" ht="15.95" customHeight="1" x14ac:dyDescent="0.25">
      <c r="A761" s="24"/>
      <c r="B761" s="22"/>
      <c r="C761" s="23"/>
      <c r="D761" s="25"/>
      <c r="E761" s="24"/>
      <c r="F761" s="23"/>
    </row>
    <row r="762" spans="1:6" ht="15.95" customHeight="1" x14ac:dyDescent="0.25">
      <c r="A762" s="24"/>
      <c r="B762" s="22"/>
      <c r="C762" s="23"/>
      <c r="D762" s="25"/>
      <c r="E762" s="24"/>
      <c r="F762" s="23"/>
    </row>
    <row r="763" spans="1:6" ht="15.95" customHeight="1" x14ac:dyDescent="0.25">
      <c r="A763" s="24"/>
      <c r="B763" s="22"/>
      <c r="C763" s="23"/>
      <c r="D763" s="25"/>
      <c r="E763" s="24"/>
      <c r="F763" s="23"/>
    </row>
    <row r="764" spans="1:6" ht="15.95" customHeight="1" x14ac:dyDescent="0.25">
      <c r="A764" s="24"/>
      <c r="B764" s="22"/>
      <c r="C764" s="23"/>
      <c r="D764" s="25"/>
      <c r="E764" s="24"/>
      <c r="F764" s="23"/>
    </row>
    <row r="765" spans="1:6" ht="15.95" customHeight="1" x14ac:dyDescent="0.25">
      <c r="A765" s="24"/>
      <c r="B765" s="22"/>
      <c r="C765" s="23"/>
      <c r="D765" s="25"/>
      <c r="E765" s="24"/>
      <c r="F765" s="23"/>
    </row>
    <row r="766" spans="1:6" ht="15.95" customHeight="1" x14ac:dyDescent="0.25">
      <c r="A766" s="24"/>
      <c r="B766" s="22"/>
      <c r="C766" s="23"/>
      <c r="D766" s="25"/>
      <c r="E766" s="24"/>
      <c r="F766" s="23"/>
    </row>
    <row r="767" spans="1:6" ht="15.95" customHeight="1" x14ac:dyDescent="0.25">
      <c r="A767" s="24"/>
      <c r="B767" s="22"/>
      <c r="C767" s="23"/>
      <c r="D767" s="25"/>
      <c r="E767" s="24"/>
      <c r="F767" s="23"/>
    </row>
    <row r="768" spans="1:6" ht="15.95" customHeight="1" x14ac:dyDescent="0.25">
      <c r="A768" s="24"/>
      <c r="B768" s="22"/>
      <c r="C768" s="23"/>
      <c r="D768" s="25"/>
      <c r="E768" s="24"/>
      <c r="F768" s="23"/>
    </row>
    <row r="769" spans="1:6" ht="15.95" customHeight="1" x14ac:dyDescent="0.25">
      <c r="A769" s="24"/>
      <c r="B769" s="22"/>
      <c r="C769" s="23"/>
      <c r="D769" s="25"/>
      <c r="E769" s="24"/>
      <c r="F769" s="23"/>
    </row>
    <row r="770" spans="1:6" ht="15.95" customHeight="1" x14ac:dyDescent="0.25">
      <c r="A770" s="24"/>
      <c r="B770" s="22"/>
      <c r="C770" s="23"/>
      <c r="D770" s="25"/>
      <c r="E770" s="24"/>
      <c r="F770" s="23"/>
    </row>
    <row r="771" spans="1:6" ht="15.95" customHeight="1" x14ac:dyDescent="0.25">
      <c r="A771" s="24"/>
      <c r="B771" s="22"/>
      <c r="C771" s="23"/>
      <c r="D771" s="25"/>
      <c r="E771" s="24"/>
      <c r="F771" s="23"/>
    </row>
    <row r="772" spans="1:6" ht="15.95" customHeight="1" x14ac:dyDescent="0.25">
      <c r="A772" s="24"/>
      <c r="B772" s="22"/>
      <c r="C772" s="23"/>
      <c r="D772" s="25"/>
      <c r="E772" s="24"/>
      <c r="F772" s="23"/>
    </row>
    <row r="773" spans="1:6" ht="15.95" customHeight="1" x14ac:dyDescent="0.25">
      <c r="A773" s="24"/>
      <c r="B773" s="22"/>
      <c r="C773" s="23"/>
      <c r="D773" s="25"/>
      <c r="E773" s="24"/>
      <c r="F773" s="23"/>
    </row>
    <row r="774" spans="1:6" ht="15.95" customHeight="1" x14ac:dyDescent="0.25">
      <c r="A774" s="24"/>
      <c r="B774" s="22"/>
      <c r="C774" s="23"/>
      <c r="D774" s="25"/>
      <c r="E774" s="24"/>
      <c r="F774" s="23"/>
    </row>
    <row r="775" spans="1:6" ht="15.95" customHeight="1" x14ac:dyDescent="0.25">
      <c r="A775" s="24"/>
      <c r="B775" s="22"/>
      <c r="C775" s="23"/>
      <c r="D775" s="25"/>
      <c r="E775" s="24"/>
      <c r="F775" s="23"/>
    </row>
    <row r="776" spans="1:6" ht="15.95" customHeight="1" x14ac:dyDescent="0.25">
      <c r="A776" s="24"/>
      <c r="B776" s="22"/>
      <c r="C776" s="23"/>
      <c r="D776" s="25"/>
      <c r="E776" s="24"/>
      <c r="F776" s="23"/>
    </row>
    <row r="777" spans="1:6" ht="15.95" customHeight="1" x14ac:dyDescent="0.25">
      <c r="A777" s="24"/>
      <c r="B777" s="22"/>
      <c r="C777" s="23"/>
      <c r="D777" s="25"/>
      <c r="E777" s="24"/>
      <c r="F777" s="23"/>
    </row>
    <row r="778" spans="1:6" ht="15.95" customHeight="1" x14ac:dyDescent="0.25">
      <c r="A778" s="24"/>
      <c r="B778" s="22"/>
      <c r="C778" s="23"/>
      <c r="D778" s="25"/>
      <c r="E778" s="24"/>
      <c r="F778" s="23"/>
    </row>
    <row r="779" spans="1:6" ht="15.95" customHeight="1" x14ac:dyDescent="0.25">
      <c r="A779" s="24"/>
      <c r="B779" s="22"/>
      <c r="C779" s="23"/>
      <c r="D779" s="25"/>
      <c r="E779" s="24"/>
      <c r="F779" s="23"/>
    </row>
    <row r="780" spans="1:6" ht="15.95" customHeight="1" x14ac:dyDescent="0.25">
      <c r="A780" s="24"/>
      <c r="B780" s="22"/>
      <c r="C780" s="23"/>
      <c r="D780" s="25"/>
      <c r="E780" s="24"/>
      <c r="F780" s="23"/>
    </row>
    <row r="781" spans="1:6" ht="15.95" customHeight="1" x14ac:dyDescent="0.25">
      <c r="A781" s="24"/>
      <c r="B781" s="22"/>
      <c r="C781" s="23"/>
      <c r="D781" s="25"/>
      <c r="E781" s="24"/>
      <c r="F781" s="23"/>
    </row>
    <row r="782" spans="1:6" ht="15.95" customHeight="1" x14ac:dyDescent="0.25">
      <c r="A782" s="24"/>
      <c r="B782" s="22"/>
      <c r="C782" s="23"/>
      <c r="D782" s="25"/>
      <c r="E782" s="24"/>
      <c r="F782" s="23"/>
    </row>
    <row r="783" spans="1:6" ht="15.95" customHeight="1" x14ac:dyDescent="0.25">
      <c r="A783" s="24"/>
      <c r="B783" s="22"/>
      <c r="C783" s="23"/>
      <c r="D783" s="25"/>
      <c r="E783" s="24"/>
      <c r="F783" s="23"/>
    </row>
    <row r="784" spans="1:6" ht="15.95" customHeight="1" x14ac:dyDescent="0.25">
      <c r="A784" s="24"/>
      <c r="B784" s="22"/>
      <c r="C784" s="23"/>
      <c r="D784" s="25"/>
      <c r="E784" s="24"/>
      <c r="F784" s="23"/>
    </row>
    <row r="785" spans="1:6" ht="15.95" customHeight="1" x14ac:dyDescent="0.25">
      <c r="A785" s="24"/>
      <c r="B785" s="22"/>
      <c r="C785" s="23"/>
      <c r="D785" s="25"/>
      <c r="E785" s="24"/>
      <c r="F785" s="23"/>
    </row>
    <row r="786" spans="1:6" ht="15.95" customHeight="1" x14ac:dyDescent="0.25">
      <c r="A786" s="24"/>
      <c r="B786" s="22"/>
      <c r="C786" s="23"/>
      <c r="D786" s="25"/>
      <c r="E786" s="24"/>
      <c r="F786" s="23"/>
    </row>
    <row r="787" spans="1:6" ht="15.95" customHeight="1" x14ac:dyDescent="0.25">
      <c r="A787" s="24"/>
      <c r="B787" s="22"/>
      <c r="C787" s="23"/>
      <c r="D787" s="25"/>
      <c r="E787" s="24"/>
      <c r="F787" s="23"/>
    </row>
    <row r="788" spans="1:6" ht="15.95" customHeight="1" x14ac:dyDescent="0.25">
      <c r="A788" s="24"/>
      <c r="B788" s="22"/>
      <c r="C788" s="23"/>
      <c r="D788" s="25"/>
      <c r="E788" s="24"/>
      <c r="F788" s="23"/>
    </row>
    <row r="789" spans="1:6" ht="15.95" customHeight="1" x14ac:dyDescent="0.25">
      <c r="A789" s="24"/>
      <c r="B789" s="22"/>
      <c r="C789" s="23"/>
      <c r="D789" s="25"/>
      <c r="E789" s="24"/>
      <c r="F789" s="23"/>
    </row>
    <row r="790" spans="1:6" ht="15.95" customHeight="1" x14ac:dyDescent="0.25">
      <c r="A790" s="24"/>
      <c r="B790" s="22"/>
      <c r="C790" s="23"/>
      <c r="D790" s="25"/>
      <c r="E790" s="24"/>
      <c r="F790" s="23"/>
    </row>
    <row r="791" spans="1:6" ht="15.95" customHeight="1" x14ac:dyDescent="0.25">
      <c r="A791" s="24"/>
      <c r="B791" s="22"/>
      <c r="C791" s="23"/>
      <c r="D791" s="25"/>
      <c r="E791" s="24"/>
      <c r="F791" s="23"/>
    </row>
    <row r="792" spans="1:6" ht="15.95" customHeight="1" x14ac:dyDescent="0.25">
      <c r="A792" s="24"/>
      <c r="B792" s="22"/>
      <c r="C792" s="23"/>
      <c r="D792" s="25"/>
      <c r="E792" s="24"/>
      <c r="F792" s="23"/>
    </row>
    <row r="793" spans="1:6" ht="15.95" customHeight="1" x14ac:dyDescent="0.25">
      <c r="A793" s="24"/>
      <c r="B793" s="22"/>
      <c r="C793" s="23"/>
      <c r="D793" s="25"/>
      <c r="E793" s="24"/>
      <c r="F793" s="23"/>
    </row>
    <row r="794" spans="1:6" ht="15.95" customHeight="1" x14ac:dyDescent="0.25">
      <c r="A794" s="24"/>
      <c r="B794" s="22"/>
      <c r="C794" s="23"/>
      <c r="D794" s="25"/>
      <c r="E794" s="24"/>
      <c r="F794" s="23"/>
    </row>
    <row r="795" spans="1:6" ht="15.95" customHeight="1" x14ac:dyDescent="0.25">
      <c r="A795" s="24"/>
      <c r="B795" s="22"/>
      <c r="C795" s="23"/>
      <c r="D795" s="25"/>
      <c r="E795" s="24"/>
      <c r="F795" s="23"/>
    </row>
    <row r="796" spans="1:6" ht="15.95" customHeight="1" x14ac:dyDescent="0.25">
      <c r="A796" s="24"/>
      <c r="B796" s="22"/>
      <c r="C796" s="23"/>
      <c r="D796" s="25"/>
      <c r="E796" s="24"/>
      <c r="F796" s="23"/>
    </row>
    <row r="797" spans="1:6" ht="15.95" customHeight="1" x14ac:dyDescent="0.25">
      <c r="A797" s="24"/>
      <c r="B797" s="22"/>
      <c r="C797" s="23"/>
      <c r="D797" s="25"/>
      <c r="E797" s="24"/>
      <c r="F797" s="23"/>
    </row>
    <row r="798" spans="1:6" ht="15.95" customHeight="1" x14ac:dyDescent="0.25">
      <c r="A798" s="24"/>
      <c r="B798" s="22"/>
      <c r="C798" s="23"/>
      <c r="D798" s="25"/>
      <c r="E798" s="24"/>
      <c r="F798" s="23"/>
    </row>
    <row r="799" spans="1:6" ht="15.95" customHeight="1" x14ac:dyDescent="0.25">
      <c r="A799" s="24"/>
      <c r="B799" s="22"/>
      <c r="C799" s="23"/>
      <c r="D799" s="25"/>
      <c r="E799" s="24"/>
      <c r="F799" s="23"/>
    </row>
    <row r="800" spans="1:6" ht="15.95" customHeight="1" x14ac:dyDescent="0.25">
      <c r="A800" s="24"/>
      <c r="B800" s="22"/>
      <c r="C800" s="23"/>
      <c r="D800" s="25"/>
      <c r="E800" s="24"/>
      <c r="F800" s="23"/>
    </row>
    <row r="801" spans="1:6" ht="15.95" customHeight="1" x14ac:dyDescent="0.25">
      <c r="A801" s="24"/>
      <c r="B801" s="22"/>
      <c r="C801" s="23"/>
      <c r="D801" s="25"/>
      <c r="E801" s="24"/>
      <c r="F801" s="23"/>
    </row>
    <row r="802" spans="1:6" ht="15.95" customHeight="1" x14ac:dyDescent="0.25">
      <c r="A802" s="24"/>
      <c r="B802" s="22"/>
      <c r="C802" s="23"/>
      <c r="D802" s="25"/>
      <c r="E802" s="24"/>
      <c r="F802" s="23"/>
    </row>
    <row r="803" spans="1:6" ht="15.95" customHeight="1" x14ac:dyDescent="0.25">
      <c r="A803" s="24"/>
      <c r="B803" s="22"/>
      <c r="C803" s="23"/>
      <c r="D803" s="25"/>
      <c r="E803" s="24"/>
      <c r="F803" s="23"/>
    </row>
    <row r="804" spans="1:6" ht="15.95" customHeight="1" x14ac:dyDescent="0.25">
      <c r="A804" s="24"/>
      <c r="B804" s="22"/>
      <c r="C804" s="23"/>
      <c r="D804" s="25"/>
      <c r="E804" s="24"/>
      <c r="F804" s="23"/>
    </row>
    <row r="805" spans="1:6" ht="15.95" customHeight="1" x14ac:dyDescent="0.25">
      <c r="A805" s="24"/>
      <c r="B805" s="22"/>
      <c r="C805" s="23"/>
      <c r="D805" s="25"/>
      <c r="E805" s="24"/>
      <c r="F805" s="23"/>
    </row>
    <row r="806" spans="1:6" ht="15.95" customHeight="1" x14ac:dyDescent="0.25">
      <c r="A806" s="24"/>
      <c r="B806" s="22"/>
      <c r="C806" s="23"/>
      <c r="D806" s="25"/>
      <c r="E806" s="24"/>
      <c r="F806" s="23"/>
    </row>
    <row r="807" spans="1:6" ht="15.95" customHeight="1" x14ac:dyDescent="0.25">
      <c r="A807" s="24"/>
      <c r="B807" s="22"/>
      <c r="C807" s="23"/>
      <c r="D807" s="25"/>
      <c r="E807" s="24"/>
      <c r="F807" s="23"/>
    </row>
    <row r="808" spans="1:6" ht="15.95" customHeight="1" x14ac:dyDescent="0.25">
      <c r="A808" s="24"/>
      <c r="B808" s="22"/>
      <c r="C808" s="23"/>
      <c r="D808" s="25"/>
      <c r="E808" s="24"/>
      <c r="F808" s="23"/>
    </row>
    <row r="809" spans="1:6" ht="15.95" customHeight="1" x14ac:dyDescent="0.25">
      <c r="A809" s="24"/>
      <c r="B809" s="22"/>
      <c r="C809" s="23"/>
      <c r="D809" s="25"/>
      <c r="E809" s="24"/>
      <c r="F809" s="23"/>
    </row>
    <row r="810" spans="1:6" ht="15.95" customHeight="1" x14ac:dyDescent="0.25">
      <c r="A810" s="24"/>
      <c r="B810" s="22"/>
      <c r="C810" s="23"/>
      <c r="D810" s="25"/>
      <c r="E810" s="24"/>
      <c r="F810" s="23"/>
    </row>
    <row r="811" spans="1:6" ht="15.95" customHeight="1" x14ac:dyDescent="0.25">
      <c r="A811" s="24"/>
      <c r="B811" s="22"/>
      <c r="C811" s="23"/>
      <c r="D811" s="25"/>
      <c r="E811" s="24"/>
      <c r="F811" s="23"/>
    </row>
    <row r="812" spans="1:6" ht="15.95" customHeight="1" x14ac:dyDescent="0.25">
      <c r="A812" s="24"/>
      <c r="B812" s="22"/>
      <c r="C812" s="23"/>
      <c r="D812" s="25"/>
      <c r="E812" s="24"/>
      <c r="F812" s="23"/>
    </row>
    <row r="813" spans="1:6" ht="15.95" customHeight="1" x14ac:dyDescent="0.25">
      <c r="A813" s="24"/>
      <c r="B813" s="22"/>
      <c r="C813" s="23"/>
      <c r="D813" s="25"/>
      <c r="E813" s="24"/>
      <c r="F813" s="23"/>
    </row>
    <row r="814" spans="1:6" ht="15.95" customHeight="1" x14ac:dyDescent="0.25">
      <c r="A814" s="24"/>
      <c r="B814" s="22"/>
      <c r="C814" s="23"/>
      <c r="D814" s="25"/>
      <c r="E814" s="24"/>
      <c r="F814" s="23"/>
    </row>
    <row r="815" spans="1:6" ht="15.95" customHeight="1" x14ac:dyDescent="0.25">
      <c r="A815" s="24"/>
      <c r="B815" s="22"/>
      <c r="C815" s="23"/>
      <c r="D815" s="25"/>
      <c r="E815" s="24"/>
      <c r="F815" s="23"/>
    </row>
    <row r="816" spans="1:6" ht="15.95" customHeight="1" x14ac:dyDescent="0.25">
      <c r="A816" s="24"/>
      <c r="B816" s="22"/>
      <c r="C816" s="23"/>
      <c r="D816" s="25"/>
      <c r="E816" s="24"/>
      <c r="F816" s="23"/>
    </row>
    <row r="817" spans="1:6" ht="15.95" customHeight="1" x14ac:dyDescent="0.25">
      <c r="A817" s="24"/>
      <c r="B817" s="22"/>
      <c r="C817" s="23"/>
      <c r="D817" s="25"/>
      <c r="E817" s="24"/>
      <c r="F817" s="23"/>
    </row>
    <row r="818" spans="1:6" ht="15.95" customHeight="1" x14ac:dyDescent="0.25">
      <c r="A818" s="24"/>
      <c r="B818" s="22"/>
      <c r="C818" s="23"/>
      <c r="D818" s="25"/>
      <c r="E818" s="24"/>
      <c r="F818" s="23"/>
    </row>
    <row r="819" spans="1:6" ht="15.95" customHeight="1" x14ac:dyDescent="0.25">
      <c r="A819" s="24"/>
      <c r="B819" s="22"/>
      <c r="C819" s="23"/>
      <c r="D819" s="25"/>
      <c r="E819" s="24"/>
      <c r="F819" s="23"/>
    </row>
    <row r="820" spans="1:6" ht="15.95" customHeight="1" x14ac:dyDescent="0.25">
      <c r="A820" s="24"/>
      <c r="B820" s="22"/>
      <c r="C820" s="23"/>
      <c r="D820" s="25"/>
      <c r="E820" s="24"/>
      <c r="F820" s="23"/>
    </row>
    <row r="821" spans="1:6" ht="15.95" customHeight="1" x14ac:dyDescent="0.25">
      <c r="A821" s="24"/>
      <c r="B821" s="22"/>
      <c r="C821" s="23"/>
      <c r="D821" s="25"/>
      <c r="E821" s="24"/>
      <c r="F821" s="23"/>
    </row>
    <row r="822" spans="1:6" ht="15.95" customHeight="1" x14ac:dyDescent="0.25">
      <c r="A822" s="24"/>
      <c r="B822" s="22"/>
      <c r="C822" s="23"/>
      <c r="D822" s="25"/>
      <c r="E822" s="24"/>
      <c r="F822" s="23"/>
    </row>
    <row r="823" spans="1:6" ht="15.95" customHeight="1" x14ac:dyDescent="0.25">
      <c r="A823" s="24"/>
      <c r="B823" s="22"/>
      <c r="C823" s="23"/>
      <c r="D823" s="25"/>
      <c r="E823" s="24"/>
      <c r="F823" s="23"/>
    </row>
    <row r="824" spans="1:6" ht="15.95" customHeight="1" x14ac:dyDescent="0.25">
      <c r="A824" s="24"/>
      <c r="B824" s="22"/>
      <c r="C824" s="23"/>
      <c r="D824" s="25"/>
      <c r="E824" s="24"/>
      <c r="F824" s="23"/>
    </row>
    <row r="825" spans="1:6" ht="15.95" customHeight="1" x14ac:dyDescent="0.25">
      <c r="A825" s="24"/>
      <c r="B825" s="22"/>
      <c r="C825" s="23"/>
      <c r="D825" s="25"/>
      <c r="E825" s="24"/>
      <c r="F825" s="23"/>
    </row>
    <row r="826" spans="1:6" ht="15.95" customHeight="1" x14ac:dyDescent="0.25">
      <c r="A826" s="24"/>
      <c r="B826" s="22"/>
      <c r="C826" s="23"/>
      <c r="D826" s="25"/>
      <c r="E826" s="24"/>
      <c r="F826" s="23"/>
    </row>
    <row r="827" spans="1:6" ht="15.95" customHeight="1" x14ac:dyDescent="0.25">
      <c r="A827" s="24"/>
      <c r="B827" s="22"/>
      <c r="C827" s="23"/>
      <c r="D827" s="25"/>
      <c r="E827" s="24"/>
      <c r="F827" s="23"/>
    </row>
    <row r="828" spans="1:6" ht="15.95" customHeight="1" x14ac:dyDescent="0.25">
      <c r="A828" s="24"/>
      <c r="B828" s="22"/>
      <c r="C828" s="23"/>
      <c r="D828" s="25"/>
      <c r="E828" s="24"/>
      <c r="F828" s="23"/>
    </row>
    <row r="829" spans="1:6" ht="15.95" customHeight="1" x14ac:dyDescent="0.25">
      <c r="A829" s="24"/>
      <c r="B829" s="22"/>
      <c r="C829" s="23"/>
      <c r="D829" s="25"/>
      <c r="E829" s="24"/>
      <c r="F829" s="23"/>
    </row>
    <row r="830" spans="1:6" ht="15.95" customHeight="1" x14ac:dyDescent="0.25">
      <c r="A830" s="24"/>
      <c r="B830" s="22"/>
      <c r="C830" s="23"/>
      <c r="D830" s="25"/>
      <c r="E830" s="24"/>
      <c r="F830" s="23"/>
    </row>
    <row r="831" spans="1:6" ht="15.95" customHeight="1" x14ac:dyDescent="0.25">
      <c r="A831" s="24"/>
      <c r="B831" s="22"/>
      <c r="C831" s="23"/>
      <c r="D831" s="25"/>
      <c r="E831" s="24"/>
      <c r="F831" s="23"/>
    </row>
    <row r="832" spans="1:6" ht="15.95" customHeight="1" x14ac:dyDescent="0.25">
      <c r="A832" s="24"/>
      <c r="B832" s="22"/>
      <c r="C832" s="23"/>
      <c r="D832" s="25"/>
      <c r="E832" s="24"/>
      <c r="F832" s="23"/>
    </row>
    <row r="833" spans="1:6" ht="15.95" customHeight="1" x14ac:dyDescent="0.25">
      <c r="A833" s="24"/>
      <c r="B833" s="22"/>
      <c r="C833" s="23"/>
      <c r="D833" s="25"/>
      <c r="E833" s="24"/>
      <c r="F833" s="23"/>
    </row>
    <row r="834" spans="1:6" ht="15.95" customHeight="1" x14ac:dyDescent="0.25">
      <c r="A834" s="24"/>
      <c r="B834" s="22"/>
      <c r="C834" s="23"/>
      <c r="D834" s="25"/>
      <c r="E834" s="24"/>
      <c r="F834" s="23"/>
    </row>
    <row r="835" spans="1:6" ht="15.95" customHeight="1" x14ac:dyDescent="0.25">
      <c r="A835" s="24"/>
      <c r="B835" s="22"/>
      <c r="C835" s="23"/>
      <c r="D835" s="25"/>
      <c r="E835" s="24"/>
      <c r="F835" s="23"/>
    </row>
    <row r="836" spans="1:6" ht="15.95" customHeight="1" x14ac:dyDescent="0.25">
      <c r="A836" s="24"/>
      <c r="B836" s="22"/>
      <c r="C836" s="23"/>
      <c r="D836" s="25"/>
      <c r="E836" s="24"/>
      <c r="F836" s="23"/>
    </row>
    <row r="837" spans="1:6" ht="15.95" customHeight="1" x14ac:dyDescent="0.25">
      <c r="A837" s="24"/>
      <c r="B837" s="22"/>
      <c r="C837" s="23"/>
      <c r="D837" s="25"/>
      <c r="E837" s="24"/>
      <c r="F837" s="23"/>
    </row>
    <row r="838" spans="1:6" ht="15.95" customHeight="1" x14ac:dyDescent="0.25">
      <c r="A838" s="24"/>
      <c r="B838" s="22"/>
      <c r="C838" s="23"/>
      <c r="D838" s="25"/>
      <c r="E838" s="24"/>
      <c r="F838" s="23"/>
    </row>
    <row r="839" spans="1:6" ht="15.95" customHeight="1" x14ac:dyDescent="0.25">
      <c r="A839" s="24"/>
      <c r="B839" s="22"/>
      <c r="C839" s="23"/>
      <c r="D839" s="25"/>
      <c r="E839" s="24"/>
      <c r="F839" s="23"/>
    </row>
    <row r="840" spans="1:6" ht="0" hidden="1" customHeight="1" x14ac:dyDescent="0.25">
      <c r="A840" s="24"/>
      <c r="B840" s="22"/>
      <c r="C840" s="23"/>
      <c r="D840" s="25"/>
      <c r="E840" s="24"/>
      <c r="F840" s="23"/>
    </row>
    <row r="841" spans="1:6" ht="0" hidden="1" customHeight="1" x14ac:dyDescent="0.25">
      <c r="A841" s="24"/>
      <c r="B841" s="22"/>
      <c r="C841" s="23"/>
      <c r="D841" s="25"/>
      <c r="E841" s="24"/>
      <c r="F841" s="23"/>
    </row>
    <row r="842" spans="1:6" ht="0" hidden="1" customHeight="1" x14ac:dyDescent="0.25">
      <c r="A842" s="24"/>
      <c r="B842" s="22"/>
      <c r="C842" s="23"/>
      <c r="D842" s="25"/>
      <c r="E842" s="24"/>
      <c r="F842" s="23"/>
    </row>
    <row r="843" spans="1:6" ht="0" hidden="1" customHeight="1" x14ac:dyDescent="0.25">
      <c r="A843" s="24"/>
      <c r="B843" s="22"/>
      <c r="C843" s="23"/>
      <c r="D843" s="25"/>
      <c r="E843" s="24"/>
      <c r="F843" s="23"/>
    </row>
    <row r="844" spans="1:6" ht="0" hidden="1" customHeight="1" x14ac:dyDescent="0.25">
      <c r="A844" s="24"/>
      <c r="B844" s="22"/>
      <c r="C844" s="23"/>
      <c r="D844" s="25"/>
      <c r="E844" s="24"/>
      <c r="F844" s="23"/>
    </row>
    <row r="845" spans="1:6" ht="0" hidden="1" customHeight="1" x14ac:dyDescent="0.25">
      <c r="A845" s="24"/>
      <c r="B845" s="22"/>
      <c r="C845" s="23"/>
      <c r="D845" s="25"/>
      <c r="E845" s="24"/>
      <c r="F845" s="23"/>
    </row>
    <row r="846" spans="1:6" ht="0" hidden="1" customHeight="1" x14ac:dyDescent="0.25">
      <c r="A846" s="24"/>
      <c r="B846" s="22"/>
      <c r="C846" s="23"/>
      <c r="D846" s="25"/>
      <c r="E846" s="24"/>
      <c r="F846" s="23"/>
    </row>
    <row r="847" spans="1:6" ht="0" hidden="1" customHeight="1" x14ac:dyDescent="0.25">
      <c r="A847" s="24"/>
      <c r="B847" s="22"/>
      <c r="C847" s="23"/>
      <c r="D847" s="25"/>
      <c r="E847" s="24"/>
      <c r="F847" s="23"/>
    </row>
    <row r="848" spans="1:6" ht="0" hidden="1" customHeight="1" x14ac:dyDescent="0.25">
      <c r="A848" s="24"/>
      <c r="B848" s="22"/>
      <c r="C848" s="23"/>
      <c r="D848" s="25"/>
      <c r="E848" s="24"/>
      <c r="F848" s="23"/>
    </row>
    <row r="849" spans="1:6" ht="0" hidden="1" customHeight="1" x14ac:dyDescent="0.25">
      <c r="A849" s="24"/>
      <c r="B849" s="22"/>
      <c r="C849" s="23"/>
      <c r="D849" s="25"/>
      <c r="E849" s="24"/>
      <c r="F849" s="23"/>
    </row>
  </sheetData>
  <mergeCells count="6">
    <mergeCell ref="A1:F1"/>
    <mergeCell ref="B3:F3"/>
    <mergeCell ref="A48:E48"/>
    <mergeCell ref="A61:E61"/>
    <mergeCell ref="A49:F49"/>
    <mergeCell ref="A2:F2"/>
  </mergeCells>
  <pageMargins left="0.5" right="0.25" top="0.5" bottom="0.5" header="0.3" footer="0.3"/>
  <pageSetup paperSize="9" scale="95" orientation="portrait" r:id="rId1"/>
  <headerFooter>
    <oddHeader>&amp;R&amp;"Arial,Italic"&amp;8Page &amp;P of &amp;N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4"/>
  <sheetViews>
    <sheetView view="pageBreakPreview" zoomScaleSheetLayoutView="100" workbookViewId="0">
      <selection activeCell="A2" sqref="A2:G3"/>
    </sheetView>
  </sheetViews>
  <sheetFormatPr defaultRowHeight="12.75" x14ac:dyDescent="0.2"/>
  <cols>
    <col min="1" max="1" width="6.28515625" style="8" customWidth="1"/>
    <col min="2" max="2" width="14" style="7" customWidth="1"/>
    <col min="3" max="3" width="33.5703125" style="7" customWidth="1"/>
    <col min="4" max="4" width="7.85546875" style="7" customWidth="1"/>
    <col min="5" max="5" width="9.42578125" style="7" customWidth="1"/>
    <col min="6" max="6" width="5.28515625" style="7" customWidth="1"/>
    <col min="7" max="7" width="12.5703125" style="7" customWidth="1"/>
    <col min="8" max="255" width="9.140625" style="7"/>
    <col min="256" max="256" width="6.28515625" style="7" customWidth="1"/>
    <col min="257" max="257" width="12.5703125" style="7" customWidth="1"/>
    <col min="258" max="258" width="36.140625" style="7" customWidth="1"/>
    <col min="259" max="259" width="2.140625" style="7" customWidth="1"/>
    <col min="260" max="260" width="7.85546875" style="7" customWidth="1"/>
    <col min="261" max="261" width="9.42578125" style="7" customWidth="1"/>
    <col min="262" max="262" width="5.28515625" style="7" customWidth="1"/>
    <col min="263" max="263" width="8.28515625" style="7" customWidth="1"/>
    <col min="264" max="511" width="9.140625" style="7"/>
    <col min="512" max="512" width="6.28515625" style="7" customWidth="1"/>
    <col min="513" max="513" width="12.5703125" style="7" customWidth="1"/>
    <col min="514" max="514" width="36.140625" style="7" customWidth="1"/>
    <col min="515" max="515" width="2.140625" style="7" customWidth="1"/>
    <col min="516" max="516" width="7.85546875" style="7" customWidth="1"/>
    <col min="517" max="517" width="9.42578125" style="7" customWidth="1"/>
    <col min="518" max="518" width="5.28515625" style="7" customWidth="1"/>
    <col min="519" max="519" width="8.28515625" style="7" customWidth="1"/>
    <col min="520" max="767" width="9.140625" style="7"/>
    <col min="768" max="768" width="6.28515625" style="7" customWidth="1"/>
    <col min="769" max="769" width="12.5703125" style="7" customWidth="1"/>
    <col min="770" max="770" width="36.140625" style="7" customWidth="1"/>
    <col min="771" max="771" width="2.140625" style="7" customWidth="1"/>
    <col min="772" max="772" width="7.85546875" style="7" customWidth="1"/>
    <col min="773" max="773" width="9.42578125" style="7" customWidth="1"/>
    <col min="774" max="774" width="5.28515625" style="7" customWidth="1"/>
    <col min="775" max="775" width="8.28515625" style="7" customWidth="1"/>
    <col min="776" max="1023" width="9.140625" style="7"/>
    <col min="1024" max="1024" width="6.28515625" style="7" customWidth="1"/>
    <col min="1025" max="1025" width="12.5703125" style="7" customWidth="1"/>
    <col min="1026" max="1026" width="36.140625" style="7" customWidth="1"/>
    <col min="1027" max="1027" width="2.140625" style="7" customWidth="1"/>
    <col min="1028" max="1028" width="7.85546875" style="7" customWidth="1"/>
    <col min="1029" max="1029" width="9.42578125" style="7" customWidth="1"/>
    <col min="1030" max="1030" width="5.28515625" style="7" customWidth="1"/>
    <col min="1031" max="1031" width="8.28515625" style="7" customWidth="1"/>
    <col min="1032" max="1279" width="9.140625" style="7"/>
    <col min="1280" max="1280" width="6.28515625" style="7" customWidth="1"/>
    <col min="1281" max="1281" width="12.5703125" style="7" customWidth="1"/>
    <col min="1282" max="1282" width="36.140625" style="7" customWidth="1"/>
    <col min="1283" max="1283" width="2.140625" style="7" customWidth="1"/>
    <col min="1284" max="1284" width="7.85546875" style="7" customWidth="1"/>
    <col min="1285" max="1285" width="9.42578125" style="7" customWidth="1"/>
    <col min="1286" max="1286" width="5.28515625" style="7" customWidth="1"/>
    <col min="1287" max="1287" width="8.28515625" style="7" customWidth="1"/>
    <col min="1288" max="1535" width="9.140625" style="7"/>
    <col min="1536" max="1536" width="6.28515625" style="7" customWidth="1"/>
    <col min="1537" max="1537" width="12.5703125" style="7" customWidth="1"/>
    <col min="1538" max="1538" width="36.140625" style="7" customWidth="1"/>
    <col min="1539" max="1539" width="2.140625" style="7" customWidth="1"/>
    <col min="1540" max="1540" width="7.85546875" style="7" customWidth="1"/>
    <col min="1541" max="1541" width="9.42578125" style="7" customWidth="1"/>
    <col min="1542" max="1542" width="5.28515625" style="7" customWidth="1"/>
    <col min="1543" max="1543" width="8.28515625" style="7" customWidth="1"/>
    <col min="1544" max="1791" width="9.140625" style="7"/>
    <col min="1792" max="1792" width="6.28515625" style="7" customWidth="1"/>
    <col min="1793" max="1793" width="12.5703125" style="7" customWidth="1"/>
    <col min="1794" max="1794" width="36.140625" style="7" customWidth="1"/>
    <col min="1795" max="1795" width="2.140625" style="7" customWidth="1"/>
    <col min="1796" max="1796" width="7.85546875" style="7" customWidth="1"/>
    <col min="1797" max="1797" width="9.42578125" style="7" customWidth="1"/>
    <col min="1798" max="1798" width="5.28515625" style="7" customWidth="1"/>
    <col min="1799" max="1799" width="8.28515625" style="7" customWidth="1"/>
    <col min="1800" max="2047" width="9.140625" style="7"/>
    <col min="2048" max="2048" width="6.28515625" style="7" customWidth="1"/>
    <col min="2049" max="2049" width="12.5703125" style="7" customWidth="1"/>
    <col min="2050" max="2050" width="36.140625" style="7" customWidth="1"/>
    <col min="2051" max="2051" width="2.140625" style="7" customWidth="1"/>
    <col min="2052" max="2052" width="7.85546875" style="7" customWidth="1"/>
    <col min="2053" max="2053" width="9.42578125" style="7" customWidth="1"/>
    <col min="2054" max="2054" width="5.28515625" style="7" customWidth="1"/>
    <col min="2055" max="2055" width="8.28515625" style="7" customWidth="1"/>
    <col min="2056" max="2303" width="9.140625" style="7"/>
    <col min="2304" max="2304" width="6.28515625" style="7" customWidth="1"/>
    <col min="2305" max="2305" width="12.5703125" style="7" customWidth="1"/>
    <col min="2306" max="2306" width="36.140625" style="7" customWidth="1"/>
    <col min="2307" max="2307" width="2.140625" style="7" customWidth="1"/>
    <col min="2308" max="2308" width="7.85546875" style="7" customWidth="1"/>
    <col min="2309" max="2309" width="9.42578125" style="7" customWidth="1"/>
    <col min="2310" max="2310" width="5.28515625" style="7" customWidth="1"/>
    <col min="2311" max="2311" width="8.28515625" style="7" customWidth="1"/>
    <col min="2312" max="2559" width="9.140625" style="7"/>
    <col min="2560" max="2560" width="6.28515625" style="7" customWidth="1"/>
    <col min="2561" max="2561" width="12.5703125" style="7" customWidth="1"/>
    <col min="2562" max="2562" width="36.140625" style="7" customWidth="1"/>
    <col min="2563" max="2563" width="2.140625" style="7" customWidth="1"/>
    <col min="2564" max="2564" width="7.85546875" style="7" customWidth="1"/>
    <col min="2565" max="2565" width="9.42578125" style="7" customWidth="1"/>
    <col min="2566" max="2566" width="5.28515625" style="7" customWidth="1"/>
    <col min="2567" max="2567" width="8.28515625" style="7" customWidth="1"/>
    <col min="2568" max="2815" width="9.140625" style="7"/>
    <col min="2816" max="2816" width="6.28515625" style="7" customWidth="1"/>
    <col min="2817" max="2817" width="12.5703125" style="7" customWidth="1"/>
    <col min="2818" max="2818" width="36.140625" style="7" customWidth="1"/>
    <col min="2819" max="2819" width="2.140625" style="7" customWidth="1"/>
    <col min="2820" max="2820" width="7.85546875" style="7" customWidth="1"/>
    <col min="2821" max="2821" width="9.42578125" style="7" customWidth="1"/>
    <col min="2822" max="2822" width="5.28515625" style="7" customWidth="1"/>
    <col min="2823" max="2823" width="8.28515625" style="7" customWidth="1"/>
    <col min="2824" max="3071" width="9.140625" style="7"/>
    <col min="3072" max="3072" width="6.28515625" style="7" customWidth="1"/>
    <col min="3073" max="3073" width="12.5703125" style="7" customWidth="1"/>
    <col min="3074" max="3074" width="36.140625" style="7" customWidth="1"/>
    <col min="3075" max="3075" width="2.140625" style="7" customWidth="1"/>
    <col min="3076" max="3076" width="7.85546875" style="7" customWidth="1"/>
    <col min="3077" max="3077" width="9.42578125" style="7" customWidth="1"/>
    <col min="3078" max="3078" width="5.28515625" style="7" customWidth="1"/>
    <col min="3079" max="3079" width="8.28515625" style="7" customWidth="1"/>
    <col min="3080" max="3327" width="9.140625" style="7"/>
    <col min="3328" max="3328" width="6.28515625" style="7" customWidth="1"/>
    <col min="3329" max="3329" width="12.5703125" style="7" customWidth="1"/>
    <col min="3330" max="3330" width="36.140625" style="7" customWidth="1"/>
    <col min="3331" max="3331" width="2.140625" style="7" customWidth="1"/>
    <col min="3332" max="3332" width="7.85546875" style="7" customWidth="1"/>
    <col min="3333" max="3333" width="9.42578125" style="7" customWidth="1"/>
    <col min="3334" max="3334" width="5.28515625" style="7" customWidth="1"/>
    <col min="3335" max="3335" width="8.28515625" style="7" customWidth="1"/>
    <col min="3336" max="3583" width="9.140625" style="7"/>
    <col min="3584" max="3584" width="6.28515625" style="7" customWidth="1"/>
    <col min="3585" max="3585" width="12.5703125" style="7" customWidth="1"/>
    <col min="3586" max="3586" width="36.140625" style="7" customWidth="1"/>
    <col min="3587" max="3587" width="2.140625" style="7" customWidth="1"/>
    <col min="3588" max="3588" width="7.85546875" style="7" customWidth="1"/>
    <col min="3589" max="3589" width="9.42578125" style="7" customWidth="1"/>
    <col min="3590" max="3590" width="5.28515625" style="7" customWidth="1"/>
    <col min="3591" max="3591" width="8.28515625" style="7" customWidth="1"/>
    <col min="3592" max="3839" width="9.140625" style="7"/>
    <col min="3840" max="3840" width="6.28515625" style="7" customWidth="1"/>
    <col min="3841" max="3841" width="12.5703125" style="7" customWidth="1"/>
    <col min="3842" max="3842" width="36.140625" style="7" customWidth="1"/>
    <col min="3843" max="3843" width="2.140625" style="7" customWidth="1"/>
    <col min="3844" max="3844" width="7.85546875" style="7" customWidth="1"/>
    <col min="3845" max="3845" width="9.42578125" style="7" customWidth="1"/>
    <col min="3846" max="3846" width="5.28515625" style="7" customWidth="1"/>
    <col min="3847" max="3847" width="8.28515625" style="7" customWidth="1"/>
    <col min="3848" max="4095" width="9.140625" style="7"/>
    <col min="4096" max="4096" width="6.28515625" style="7" customWidth="1"/>
    <col min="4097" max="4097" width="12.5703125" style="7" customWidth="1"/>
    <col min="4098" max="4098" width="36.140625" style="7" customWidth="1"/>
    <col min="4099" max="4099" width="2.140625" style="7" customWidth="1"/>
    <col min="4100" max="4100" width="7.85546875" style="7" customWidth="1"/>
    <col min="4101" max="4101" width="9.42578125" style="7" customWidth="1"/>
    <col min="4102" max="4102" width="5.28515625" style="7" customWidth="1"/>
    <col min="4103" max="4103" width="8.28515625" style="7" customWidth="1"/>
    <col min="4104" max="4351" width="9.140625" style="7"/>
    <col min="4352" max="4352" width="6.28515625" style="7" customWidth="1"/>
    <col min="4353" max="4353" width="12.5703125" style="7" customWidth="1"/>
    <col min="4354" max="4354" width="36.140625" style="7" customWidth="1"/>
    <col min="4355" max="4355" width="2.140625" style="7" customWidth="1"/>
    <col min="4356" max="4356" width="7.85546875" style="7" customWidth="1"/>
    <col min="4357" max="4357" width="9.42578125" style="7" customWidth="1"/>
    <col min="4358" max="4358" width="5.28515625" style="7" customWidth="1"/>
    <col min="4359" max="4359" width="8.28515625" style="7" customWidth="1"/>
    <col min="4360" max="4607" width="9.140625" style="7"/>
    <col min="4608" max="4608" width="6.28515625" style="7" customWidth="1"/>
    <col min="4609" max="4609" width="12.5703125" style="7" customWidth="1"/>
    <col min="4610" max="4610" width="36.140625" style="7" customWidth="1"/>
    <col min="4611" max="4611" width="2.140625" style="7" customWidth="1"/>
    <col min="4612" max="4612" width="7.85546875" style="7" customWidth="1"/>
    <col min="4613" max="4613" width="9.42578125" style="7" customWidth="1"/>
    <col min="4614" max="4614" width="5.28515625" style="7" customWidth="1"/>
    <col min="4615" max="4615" width="8.28515625" style="7" customWidth="1"/>
    <col min="4616" max="4863" width="9.140625" style="7"/>
    <col min="4864" max="4864" width="6.28515625" style="7" customWidth="1"/>
    <col min="4865" max="4865" width="12.5703125" style="7" customWidth="1"/>
    <col min="4866" max="4866" width="36.140625" style="7" customWidth="1"/>
    <col min="4867" max="4867" width="2.140625" style="7" customWidth="1"/>
    <col min="4868" max="4868" width="7.85546875" style="7" customWidth="1"/>
    <col min="4869" max="4869" width="9.42578125" style="7" customWidth="1"/>
    <col min="4870" max="4870" width="5.28515625" style="7" customWidth="1"/>
    <col min="4871" max="4871" width="8.28515625" style="7" customWidth="1"/>
    <col min="4872" max="5119" width="9.140625" style="7"/>
    <col min="5120" max="5120" width="6.28515625" style="7" customWidth="1"/>
    <col min="5121" max="5121" width="12.5703125" style="7" customWidth="1"/>
    <col min="5122" max="5122" width="36.140625" style="7" customWidth="1"/>
    <col min="5123" max="5123" width="2.140625" style="7" customWidth="1"/>
    <col min="5124" max="5124" width="7.85546875" style="7" customWidth="1"/>
    <col min="5125" max="5125" width="9.42578125" style="7" customWidth="1"/>
    <col min="5126" max="5126" width="5.28515625" style="7" customWidth="1"/>
    <col min="5127" max="5127" width="8.28515625" style="7" customWidth="1"/>
    <col min="5128" max="5375" width="9.140625" style="7"/>
    <col min="5376" max="5376" width="6.28515625" style="7" customWidth="1"/>
    <col min="5377" max="5377" width="12.5703125" style="7" customWidth="1"/>
    <col min="5378" max="5378" width="36.140625" style="7" customWidth="1"/>
    <col min="5379" max="5379" width="2.140625" style="7" customWidth="1"/>
    <col min="5380" max="5380" width="7.85546875" style="7" customWidth="1"/>
    <col min="5381" max="5381" width="9.42578125" style="7" customWidth="1"/>
    <col min="5382" max="5382" width="5.28515625" style="7" customWidth="1"/>
    <col min="5383" max="5383" width="8.28515625" style="7" customWidth="1"/>
    <col min="5384" max="5631" width="9.140625" style="7"/>
    <col min="5632" max="5632" width="6.28515625" style="7" customWidth="1"/>
    <col min="5633" max="5633" width="12.5703125" style="7" customWidth="1"/>
    <col min="5634" max="5634" width="36.140625" style="7" customWidth="1"/>
    <col min="5635" max="5635" width="2.140625" style="7" customWidth="1"/>
    <col min="5636" max="5636" width="7.85546875" style="7" customWidth="1"/>
    <col min="5637" max="5637" width="9.42578125" style="7" customWidth="1"/>
    <col min="5638" max="5638" width="5.28515625" style="7" customWidth="1"/>
    <col min="5639" max="5639" width="8.28515625" style="7" customWidth="1"/>
    <col min="5640" max="5887" width="9.140625" style="7"/>
    <col min="5888" max="5888" width="6.28515625" style="7" customWidth="1"/>
    <col min="5889" max="5889" width="12.5703125" style="7" customWidth="1"/>
    <col min="5890" max="5890" width="36.140625" style="7" customWidth="1"/>
    <col min="5891" max="5891" width="2.140625" style="7" customWidth="1"/>
    <col min="5892" max="5892" width="7.85546875" style="7" customWidth="1"/>
    <col min="5893" max="5893" width="9.42578125" style="7" customWidth="1"/>
    <col min="5894" max="5894" width="5.28515625" style="7" customWidth="1"/>
    <col min="5895" max="5895" width="8.28515625" style="7" customWidth="1"/>
    <col min="5896" max="6143" width="9.140625" style="7"/>
    <col min="6144" max="6144" width="6.28515625" style="7" customWidth="1"/>
    <col min="6145" max="6145" width="12.5703125" style="7" customWidth="1"/>
    <col min="6146" max="6146" width="36.140625" style="7" customWidth="1"/>
    <col min="6147" max="6147" width="2.140625" style="7" customWidth="1"/>
    <col min="6148" max="6148" width="7.85546875" style="7" customWidth="1"/>
    <col min="6149" max="6149" width="9.42578125" style="7" customWidth="1"/>
    <col min="6150" max="6150" width="5.28515625" style="7" customWidth="1"/>
    <col min="6151" max="6151" width="8.28515625" style="7" customWidth="1"/>
    <col min="6152" max="6399" width="9.140625" style="7"/>
    <col min="6400" max="6400" width="6.28515625" style="7" customWidth="1"/>
    <col min="6401" max="6401" width="12.5703125" style="7" customWidth="1"/>
    <col min="6402" max="6402" width="36.140625" style="7" customWidth="1"/>
    <col min="6403" max="6403" width="2.140625" style="7" customWidth="1"/>
    <col min="6404" max="6404" width="7.85546875" style="7" customWidth="1"/>
    <col min="6405" max="6405" width="9.42578125" style="7" customWidth="1"/>
    <col min="6406" max="6406" width="5.28515625" style="7" customWidth="1"/>
    <col min="6407" max="6407" width="8.28515625" style="7" customWidth="1"/>
    <col min="6408" max="6655" width="9.140625" style="7"/>
    <col min="6656" max="6656" width="6.28515625" style="7" customWidth="1"/>
    <col min="6657" max="6657" width="12.5703125" style="7" customWidth="1"/>
    <col min="6658" max="6658" width="36.140625" style="7" customWidth="1"/>
    <col min="6659" max="6659" width="2.140625" style="7" customWidth="1"/>
    <col min="6660" max="6660" width="7.85546875" style="7" customWidth="1"/>
    <col min="6661" max="6661" width="9.42578125" style="7" customWidth="1"/>
    <col min="6662" max="6662" width="5.28515625" style="7" customWidth="1"/>
    <col min="6663" max="6663" width="8.28515625" style="7" customWidth="1"/>
    <col min="6664" max="6911" width="9.140625" style="7"/>
    <col min="6912" max="6912" width="6.28515625" style="7" customWidth="1"/>
    <col min="6913" max="6913" width="12.5703125" style="7" customWidth="1"/>
    <col min="6914" max="6914" width="36.140625" style="7" customWidth="1"/>
    <col min="6915" max="6915" width="2.140625" style="7" customWidth="1"/>
    <col min="6916" max="6916" width="7.85546875" style="7" customWidth="1"/>
    <col min="6917" max="6917" width="9.42578125" style="7" customWidth="1"/>
    <col min="6918" max="6918" width="5.28515625" style="7" customWidth="1"/>
    <col min="6919" max="6919" width="8.28515625" style="7" customWidth="1"/>
    <col min="6920" max="7167" width="9.140625" style="7"/>
    <col min="7168" max="7168" width="6.28515625" style="7" customWidth="1"/>
    <col min="7169" max="7169" width="12.5703125" style="7" customWidth="1"/>
    <col min="7170" max="7170" width="36.140625" style="7" customWidth="1"/>
    <col min="7171" max="7171" width="2.140625" style="7" customWidth="1"/>
    <col min="7172" max="7172" width="7.85546875" style="7" customWidth="1"/>
    <col min="7173" max="7173" width="9.42578125" style="7" customWidth="1"/>
    <col min="7174" max="7174" width="5.28515625" style="7" customWidth="1"/>
    <col min="7175" max="7175" width="8.28515625" style="7" customWidth="1"/>
    <col min="7176" max="7423" width="9.140625" style="7"/>
    <col min="7424" max="7424" width="6.28515625" style="7" customWidth="1"/>
    <col min="7425" max="7425" width="12.5703125" style="7" customWidth="1"/>
    <col min="7426" max="7426" width="36.140625" style="7" customWidth="1"/>
    <col min="7427" max="7427" width="2.140625" style="7" customWidth="1"/>
    <col min="7428" max="7428" width="7.85546875" style="7" customWidth="1"/>
    <col min="7429" max="7429" width="9.42578125" style="7" customWidth="1"/>
    <col min="7430" max="7430" width="5.28515625" style="7" customWidth="1"/>
    <col min="7431" max="7431" width="8.28515625" style="7" customWidth="1"/>
    <col min="7432" max="7679" width="9.140625" style="7"/>
    <col min="7680" max="7680" width="6.28515625" style="7" customWidth="1"/>
    <col min="7681" max="7681" width="12.5703125" style="7" customWidth="1"/>
    <col min="7682" max="7682" width="36.140625" style="7" customWidth="1"/>
    <col min="7683" max="7683" width="2.140625" style="7" customWidth="1"/>
    <col min="7684" max="7684" width="7.85546875" style="7" customWidth="1"/>
    <col min="7685" max="7685" width="9.42578125" style="7" customWidth="1"/>
    <col min="7686" max="7686" width="5.28515625" style="7" customWidth="1"/>
    <col min="7687" max="7687" width="8.28515625" style="7" customWidth="1"/>
    <col min="7688" max="7935" width="9.140625" style="7"/>
    <col min="7936" max="7936" width="6.28515625" style="7" customWidth="1"/>
    <col min="7937" max="7937" width="12.5703125" style="7" customWidth="1"/>
    <col min="7938" max="7938" width="36.140625" style="7" customWidth="1"/>
    <col min="7939" max="7939" width="2.140625" style="7" customWidth="1"/>
    <col min="7940" max="7940" width="7.85546875" style="7" customWidth="1"/>
    <col min="7941" max="7941" width="9.42578125" style="7" customWidth="1"/>
    <col min="7942" max="7942" width="5.28515625" style="7" customWidth="1"/>
    <col min="7943" max="7943" width="8.28515625" style="7" customWidth="1"/>
    <col min="7944" max="8191" width="9.140625" style="7"/>
    <col min="8192" max="8192" width="6.28515625" style="7" customWidth="1"/>
    <col min="8193" max="8193" width="12.5703125" style="7" customWidth="1"/>
    <col min="8194" max="8194" width="36.140625" style="7" customWidth="1"/>
    <col min="8195" max="8195" width="2.140625" style="7" customWidth="1"/>
    <col min="8196" max="8196" width="7.85546875" style="7" customWidth="1"/>
    <col min="8197" max="8197" width="9.42578125" style="7" customWidth="1"/>
    <col min="8198" max="8198" width="5.28515625" style="7" customWidth="1"/>
    <col min="8199" max="8199" width="8.28515625" style="7" customWidth="1"/>
    <col min="8200" max="8447" width="9.140625" style="7"/>
    <col min="8448" max="8448" width="6.28515625" style="7" customWidth="1"/>
    <col min="8449" max="8449" width="12.5703125" style="7" customWidth="1"/>
    <col min="8450" max="8450" width="36.140625" style="7" customWidth="1"/>
    <col min="8451" max="8451" width="2.140625" style="7" customWidth="1"/>
    <col min="8452" max="8452" width="7.85546875" style="7" customWidth="1"/>
    <col min="8453" max="8453" width="9.42578125" style="7" customWidth="1"/>
    <col min="8454" max="8454" width="5.28515625" style="7" customWidth="1"/>
    <col min="8455" max="8455" width="8.28515625" style="7" customWidth="1"/>
    <col min="8456" max="8703" width="9.140625" style="7"/>
    <col min="8704" max="8704" width="6.28515625" style="7" customWidth="1"/>
    <col min="8705" max="8705" width="12.5703125" style="7" customWidth="1"/>
    <col min="8706" max="8706" width="36.140625" style="7" customWidth="1"/>
    <col min="8707" max="8707" width="2.140625" style="7" customWidth="1"/>
    <col min="8708" max="8708" width="7.85546875" style="7" customWidth="1"/>
    <col min="8709" max="8709" width="9.42578125" style="7" customWidth="1"/>
    <col min="8710" max="8710" width="5.28515625" style="7" customWidth="1"/>
    <col min="8711" max="8711" width="8.28515625" style="7" customWidth="1"/>
    <col min="8712" max="8959" width="9.140625" style="7"/>
    <col min="8960" max="8960" width="6.28515625" style="7" customWidth="1"/>
    <col min="8961" max="8961" width="12.5703125" style="7" customWidth="1"/>
    <col min="8962" max="8962" width="36.140625" style="7" customWidth="1"/>
    <col min="8963" max="8963" width="2.140625" style="7" customWidth="1"/>
    <col min="8964" max="8964" width="7.85546875" style="7" customWidth="1"/>
    <col min="8965" max="8965" width="9.42578125" style="7" customWidth="1"/>
    <col min="8966" max="8966" width="5.28515625" style="7" customWidth="1"/>
    <col min="8967" max="8967" width="8.28515625" style="7" customWidth="1"/>
    <col min="8968" max="9215" width="9.140625" style="7"/>
    <col min="9216" max="9216" width="6.28515625" style="7" customWidth="1"/>
    <col min="9217" max="9217" width="12.5703125" style="7" customWidth="1"/>
    <col min="9218" max="9218" width="36.140625" style="7" customWidth="1"/>
    <col min="9219" max="9219" width="2.140625" style="7" customWidth="1"/>
    <col min="9220" max="9220" width="7.85546875" style="7" customWidth="1"/>
    <col min="9221" max="9221" width="9.42578125" style="7" customWidth="1"/>
    <col min="9222" max="9222" width="5.28515625" style="7" customWidth="1"/>
    <col min="9223" max="9223" width="8.28515625" style="7" customWidth="1"/>
    <col min="9224" max="9471" width="9.140625" style="7"/>
    <col min="9472" max="9472" width="6.28515625" style="7" customWidth="1"/>
    <col min="9473" max="9473" width="12.5703125" style="7" customWidth="1"/>
    <col min="9474" max="9474" width="36.140625" style="7" customWidth="1"/>
    <col min="9475" max="9475" width="2.140625" style="7" customWidth="1"/>
    <col min="9476" max="9476" width="7.85546875" style="7" customWidth="1"/>
    <col min="9477" max="9477" width="9.42578125" style="7" customWidth="1"/>
    <col min="9478" max="9478" width="5.28515625" style="7" customWidth="1"/>
    <col min="9479" max="9479" width="8.28515625" style="7" customWidth="1"/>
    <col min="9480" max="9727" width="9.140625" style="7"/>
    <col min="9728" max="9728" width="6.28515625" style="7" customWidth="1"/>
    <col min="9729" max="9729" width="12.5703125" style="7" customWidth="1"/>
    <col min="9730" max="9730" width="36.140625" style="7" customWidth="1"/>
    <col min="9731" max="9731" width="2.140625" style="7" customWidth="1"/>
    <col min="9732" max="9732" width="7.85546875" style="7" customWidth="1"/>
    <col min="9733" max="9733" width="9.42578125" style="7" customWidth="1"/>
    <col min="9734" max="9734" width="5.28515625" style="7" customWidth="1"/>
    <col min="9735" max="9735" width="8.28515625" style="7" customWidth="1"/>
    <col min="9736" max="9983" width="9.140625" style="7"/>
    <col min="9984" max="9984" width="6.28515625" style="7" customWidth="1"/>
    <col min="9985" max="9985" width="12.5703125" style="7" customWidth="1"/>
    <col min="9986" max="9986" width="36.140625" style="7" customWidth="1"/>
    <col min="9987" max="9987" width="2.140625" style="7" customWidth="1"/>
    <col min="9988" max="9988" width="7.85546875" style="7" customWidth="1"/>
    <col min="9989" max="9989" width="9.42578125" style="7" customWidth="1"/>
    <col min="9990" max="9990" width="5.28515625" style="7" customWidth="1"/>
    <col min="9991" max="9991" width="8.28515625" style="7" customWidth="1"/>
    <col min="9992" max="10239" width="9.140625" style="7"/>
    <col min="10240" max="10240" width="6.28515625" style="7" customWidth="1"/>
    <col min="10241" max="10241" width="12.5703125" style="7" customWidth="1"/>
    <col min="10242" max="10242" width="36.140625" style="7" customWidth="1"/>
    <col min="10243" max="10243" width="2.140625" style="7" customWidth="1"/>
    <col min="10244" max="10244" width="7.85546875" style="7" customWidth="1"/>
    <col min="10245" max="10245" width="9.42578125" style="7" customWidth="1"/>
    <col min="10246" max="10246" width="5.28515625" style="7" customWidth="1"/>
    <col min="10247" max="10247" width="8.28515625" style="7" customWidth="1"/>
    <col min="10248" max="10495" width="9.140625" style="7"/>
    <col min="10496" max="10496" width="6.28515625" style="7" customWidth="1"/>
    <col min="10497" max="10497" width="12.5703125" style="7" customWidth="1"/>
    <col min="10498" max="10498" width="36.140625" style="7" customWidth="1"/>
    <col min="10499" max="10499" width="2.140625" style="7" customWidth="1"/>
    <col min="10500" max="10500" width="7.85546875" style="7" customWidth="1"/>
    <col min="10501" max="10501" width="9.42578125" style="7" customWidth="1"/>
    <col min="10502" max="10502" width="5.28515625" style="7" customWidth="1"/>
    <col min="10503" max="10503" width="8.28515625" style="7" customWidth="1"/>
    <col min="10504" max="10751" width="9.140625" style="7"/>
    <col min="10752" max="10752" width="6.28515625" style="7" customWidth="1"/>
    <col min="10753" max="10753" width="12.5703125" style="7" customWidth="1"/>
    <col min="10754" max="10754" width="36.140625" style="7" customWidth="1"/>
    <col min="10755" max="10755" width="2.140625" style="7" customWidth="1"/>
    <col min="10756" max="10756" width="7.85546875" style="7" customWidth="1"/>
    <col min="10757" max="10757" width="9.42578125" style="7" customWidth="1"/>
    <col min="10758" max="10758" width="5.28515625" style="7" customWidth="1"/>
    <col min="10759" max="10759" width="8.28515625" style="7" customWidth="1"/>
    <col min="10760" max="11007" width="9.140625" style="7"/>
    <col min="11008" max="11008" width="6.28515625" style="7" customWidth="1"/>
    <col min="11009" max="11009" width="12.5703125" style="7" customWidth="1"/>
    <col min="11010" max="11010" width="36.140625" style="7" customWidth="1"/>
    <col min="11011" max="11011" width="2.140625" style="7" customWidth="1"/>
    <col min="11012" max="11012" width="7.85546875" style="7" customWidth="1"/>
    <col min="11013" max="11013" width="9.42578125" style="7" customWidth="1"/>
    <col min="11014" max="11014" width="5.28515625" style="7" customWidth="1"/>
    <col min="11015" max="11015" width="8.28515625" style="7" customWidth="1"/>
    <col min="11016" max="11263" width="9.140625" style="7"/>
    <col min="11264" max="11264" width="6.28515625" style="7" customWidth="1"/>
    <col min="11265" max="11265" width="12.5703125" style="7" customWidth="1"/>
    <col min="11266" max="11266" width="36.140625" style="7" customWidth="1"/>
    <col min="11267" max="11267" width="2.140625" style="7" customWidth="1"/>
    <col min="11268" max="11268" width="7.85546875" style="7" customWidth="1"/>
    <col min="11269" max="11269" width="9.42578125" style="7" customWidth="1"/>
    <col min="11270" max="11270" width="5.28515625" style="7" customWidth="1"/>
    <col min="11271" max="11271" width="8.28515625" style="7" customWidth="1"/>
    <col min="11272" max="11519" width="9.140625" style="7"/>
    <col min="11520" max="11520" width="6.28515625" style="7" customWidth="1"/>
    <col min="11521" max="11521" width="12.5703125" style="7" customWidth="1"/>
    <col min="11522" max="11522" width="36.140625" style="7" customWidth="1"/>
    <col min="11523" max="11523" width="2.140625" style="7" customWidth="1"/>
    <col min="11524" max="11524" width="7.85546875" style="7" customWidth="1"/>
    <col min="11525" max="11525" width="9.42578125" style="7" customWidth="1"/>
    <col min="11526" max="11526" width="5.28515625" style="7" customWidth="1"/>
    <col min="11527" max="11527" width="8.28515625" style="7" customWidth="1"/>
    <col min="11528" max="11775" width="9.140625" style="7"/>
    <col min="11776" max="11776" width="6.28515625" style="7" customWidth="1"/>
    <col min="11777" max="11777" width="12.5703125" style="7" customWidth="1"/>
    <col min="11778" max="11778" width="36.140625" style="7" customWidth="1"/>
    <col min="11779" max="11779" width="2.140625" style="7" customWidth="1"/>
    <col min="11780" max="11780" width="7.85546875" style="7" customWidth="1"/>
    <col min="11781" max="11781" width="9.42578125" style="7" customWidth="1"/>
    <col min="11782" max="11782" width="5.28515625" style="7" customWidth="1"/>
    <col min="11783" max="11783" width="8.28515625" style="7" customWidth="1"/>
    <col min="11784" max="12031" width="9.140625" style="7"/>
    <col min="12032" max="12032" width="6.28515625" style="7" customWidth="1"/>
    <col min="12033" max="12033" width="12.5703125" style="7" customWidth="1"/>
    <col min="12034" max="12034" width="36.140625" style="7" customWidth="1"/>
    <col min="12035" max="12035" width="2.140625" style="7" customWidth="1"/>
    <col min="12036" max="12036" width="7.85546875" style="7" customWidth="1"/>
    <col min="12037" max="12037" width="9.42578125" style="7" customWidth="1"/>
    <col min="12038" max="12038" width="5.28515625" style="7" customWidth="1"/>
    <col min="12039" max="12039" width="8.28515625" style="7" customWidth="1"/>
    <col min="12040" max="12287" width="9.140625" style="7"/>
    <col min="12288" max="12288" width="6.28515625" style="7" customWidth="1"/>
    <col min="12289" max="12289" width="12.5703125" style="7" customWidth="1"/>
    <col min="12290" max="12290" width="36.140625" style="7" customWidth="1"/>
    <col min="12291" max="12291" width="2.140625" style="7" customWidth="1"/>
    <col min="12292" max="12292" width="7.85546875" style="7" customWidth="1"/>
    <col min="12293" max="12293" width="9.42578125" style="7" customWidth="1"/>
    <col min="12294" max="12294" width="5.28515625" style="7" customWidth="1"/>
    <col min="12295" max="12295" width="8.28515625" style="7" customWidth="1"/>
    <col min="12296" max="12543" width="9.140625" style="7"/>
    <col min="12544" max="12544" width="6.28515625" style="7" customWidth="1"/>
    <col min="12545" max="12545" width="12.5703125" style="7" customWidth="1"/>
    <col min="12546" max="12546" width="36.140625" style="7" customWidth="1"/>
    <col min="12547" max="12547" width="2.140625" style="7" customWidth="1"/>
    <col min="12548" max="12548" width="7.85546875" style="7" customWidth="1"/>
    <col min="12549" max="12549" width="9.42578125" style="7" customWidth="1"/>
    <col min="12550" max="12550" width="5.28515625" style="7" customWidth="1"/>
    <col min="12551" max="12551" width="8.28515625" style="7" customWidth="1"/>
    <col min="12552" max="12799" width="9.140625" style="7"/>
    <col min="12800" max="12800" width="6.28515625" style="7" customWidth="1"/>
    <col min="12801" max="12801" width="12.5703125" style="7" customWidth="1"/>
    <col min="12802" max="12802" width="36.140625" style="7" customWidth="1"/>
    <col min="12803" max="12803" width="2.140625" style="7" customWidth="1"/>
    <col min="12804" max="12804" width="7.85546875" style="7" customWidth="1"/>
    <col min="12805" max="12805" width="9.42578125" style="7" customWidth="1"/>
    <col min="12806" max="12806" width="5.28515625" style="7" customWidth="1"/>
    <col min="12807" max="12807" width="8.28515625" style="7" customWidth="1"/>
    <col min="12808" max="13055" width="9.140625" style="7"/>
    <col min="13056" max="13056" width="6.28515625" style="7" customWidth="1"/>
    <col min="13057" max="13057" width="12.5703125" style="7" customWidth="1"/>
    <col min="13058" max="13058" width="36.140625" style="7" customWidth="1"/>
    <col min="13059" max="13059" width="2.140625" style="7" customWidth="1"/>
    <col min="13060" max="13060" width="7.85546875" style="7" customWidth="1"/>
    <col min="13061" max="13061" width="9.42578125" style="7" customWidth="1"/>
    <col min="13062" max="13062" width="5.28515625" style="7" customWidth="1"/>
    <col min="13063" max="13063" width="8.28515625" style="7" customWidth="1"/>
    <col min="13064" max="13311" width="9.140625" style="7"/>
    <col min="13312" max="13312" width="6.28515625" style="7" customWidth="1"/>
    <col min="13313" max="13313" width="12.5703125" style="7" customWidth="1"/>
    <col min="13314" max="13314" width="36.140625" style="7" customWidth="1"/>
    <col min="13315" max="13315" width="2.140625" style="7" customWidth="1"/>
    <col min="13316" max="13316" width="7.85546875" style="7" customWidth="1"/>
    <col min="13317" max="13317" width="9.42578125" style="7" customWidth="1"/>
    <col min="13318" max="13318" width="5.28515625" style="7" customWidth="1"/>
    <col min="13319" max="13319" width="8.28515625" style="7" customWidth="1"/>
    <col min="13320" max="13567" width="9.140625" style="7"/>
    <col min="13568" max="13568" width="6.28515625" style="7" customWidth="1"/>
    <col min="13569" max="13569" width="12.5703125" style="7" customWidth="1"/>
    <col min="13570" max="13570" width="36.140625" style="7" customWidth="1"/>
    <col min="13571" max="13571" width="2.140625" style="7" customWidth="1"/>
    <col min="13572" max="13572" width="7.85546875" style="7" customWidth="1"/>
    <col min="13573" max="13573" width="9.42578125" style="7" customWidth="1"/>
    <col min="13574" max="13574" width="5.28515625" style="7" customWidth="1"/>
    <col min="13575" max="13575" width="8.28515625" style="7" customWidth="1"/>
    <col min="13576" max="13823" width="9.140625" style="7"/>
    <col min="13824" max="13824" width="6.28515625" style="7" customWidth="1"/>
    <col min="13825" max="13825" width="12.5703125" style="7" customWidth="1"/>
    <col min="13826" max="13826" width="36.140625" style="7" customWidth="1"/>
    <col min="13827" max="13827" width="2.140625" style="7" customWidth="1"/>
    <col min="13828" max="13828" width="7.85546875" style="7" customWidth="1"/>
    <col min="13829" max="13829" width="9.42578125" style="7" customWidth="1"/>
    <col min="13830" max="13830" width="5.28515625" style="7" customWidth="1"/>
    <col min="13831" max="13831" width="8.28515625" style="7" customWidth="1"/>
    <col min="13832" max="14079" width="9.140625" style="7"/>
    <col min="14080" max="14080" width="6.28515625" style="7" customWidth="1"/>
    <col min="14081" max="14081" width="12.5703125" style="7" customWidth="1"/>
    <col min="14082" max="14082" width="36.140625" style="7" customWidth="1"/>
    <col min="14083" max="14083" width="2.140625" style="7" customWidth="1"/>
    <col min="14084" max="14084" width="7.85546875" style="7" customWidth="1"/>
    <col min="14085" max="14085" width="9.42578125" style="7" customWidth="1"/>
    <col min="14086" max="14086" width="5.28515625" style="7" customWidth="1"/>
    <col min="14087" max="14087" width="8.28515625" style="7" customWidth="1"/>
    <col min="14088" max="14335" width="9.140625" style="7"/>
    <col min="14336" max="14336" width="6.28515625" style="7" customWidth="1"/>
    <col min="14337" max="14337" width="12.5703125" style="7" customWidth="1"/>
    <col min="14338" max="14338" width="36.140625" style="7" customWidth="1"/>
    <col min="14339" max="14339" width="2.140625" style="7" customWidth="1"/>
    <col min="14340" max="14340" width="7.85546875" style="7" customWidth="1"/>
    <col min="14341" max="14341" width="9.42578125" style="7" customWidth="1"/>
    <col min="14342" max="14342" width="5.28515625" style="7" customWidth="1"/>
    <col min="14343" max="14343" width="8.28515625" style="7" customWidth="1"/>
    <col min="14344" max="14591" width="9.140625" style="7"/>
    <col min="14592" max="14592" width="6.28515625" style="7" customWidth="1"/>
    <col min="14593" max="14593" width="12.5703125" style="7" customWidth="1"/>
    <col min="14594" max="14594" width="36.140625" style="7" customWidth="1"/>
    <col min="14595" max="14595" width="2.140625" style="7" customWidth="1"/>
    <col min="14596" max="14596" width="7.85546875" style="7" customWidth="1"/>
    <col min="14597" max="14597" width="9.42578125" style="7" customWidth="1"/>
    <col min="14598" max="14598" width="5.28515625" style="7" customWidth="1"/>
    <col min="14599" max="14599" width="8.28515625" style="7" customWidth="1"/>
    <col min="14600" max="14847" width="9.140625" style="7"/>
    <col min="14848" max="14848" width="6.28515625" style="7" customWidth="1"/>
    <col min="14849" max="14849" width="12.5703125" style="7" customWidth="1"/>
    <col min="14850" max="14850" width="36.140625" style="7" customWidth="1"/>
    <col min="14851" max="14851" width="2.140625" style="7" customWidth="1"/>
    <col min="14852" max="14852" width="7.85546875" style="7" customWidth="1"/>
    <col min="14853" max="14853" width="9.42578125" style="7" customWidth="1"/>
    <col min="14854" max="14854" width="5.28515625" style="7" customWidth="1"/>
    <col min="14855" max="14855" width="8.28515625" style="7" customWidth="1"/>
    <col min="14856" max="15103" width="9.140625" style="7"/>
    <col min="15104" max="15104" width="6.28515625" style="7" customWidth="1"/>
    <col min="15105" max="15105" width="12.5703125" style="7" customWidth="1"/>
    <col min="15106" max="15106" width="36.140625" style="7" customWidth="1"/>
    <col min="15107" max="15107" width="2.140625" style="7" customWidth="1"/>
    <col min="15108" max="15108" width="7.85546875" style="7" customWidth="1"/>
    <col min="15109" max="15109" width="9.42578125" style="7" customWidth="1"/>
    <col min="15110" max="15110" width="5.28515625" style="7" customWidth="1"/>
    <col min="15111" max="15111" width="8.28515625" style="7" customWidth="1"/>
    <col min="15112" max="15359" width="9.140625" style="7"/>
    <col min="15360" max="15360" width="6.28515625" style="7" customWidth="1"/>
    <col min="15361" max="15361" width="12.5703125" style="7" customWidth="1"/>
    <col min="15362" max="15362" width="36.140625" style="7" customWidth="1"/>
    <col min="15363" max="15363" width="2.140625" style="7" customWidth="1"/>
    <col min="15364" max="15364" width="7.85546875" style="7" customWidth="1"/>
    <col min="15365" max="15365" width="9.42578125" style="7" customWidth="1"/>
    <col min="15366" max="15366" width="5.28515625" style="7" customWidth="1"/>
    <col min="15367" max="15367" width="8.28515625" style="7" customWidth="1"/>
    <col min="15368" max="15615" width="9.140625" style="7"/>
    <col min="15616" max="15616" width="6.28515625" style="7" customWidth="1"/>
    <col min="15617" max="15617" width="12.5703125" style="7" customWidth="1"/>
    <col min="15618" max="15618" width="36.140625" style="7" customWidth="1"/>
    <col min="15619" max="15619" width="2.140625" style="7" customWidth="1"/>
    <col min="15620" max="15620" width="7.85546875" style="7" customWidth="1"/>
    <col min="15621" max="15621" width="9.42578125" style="7" customWidth="1"/>
    <col min="15622" max="15622" width="5.28515625" style="7" customWidth="1"/>
    <col min="15623" max="15623" width="8.28515625" style="7" customWidth="1"/>
    <col min="15624" max="15871" width="9.140625" style="7"/>
    <col min="15872" max="15872" width="6.28515625" style="7" customWidth="1"/>
    <col min="15873" max="15873" width="12.5703125" style="7" customWidth="1"/>
    <col min="15874" max="15874" width="36.140625" style="7" customWidth="1"/>
    <col min="15875" max="15875" width="2.140625" style="7" customWidth="1"/>
    <col min="15876" max="15876" width="7.85546875" style="7" customWidth="1"/>
    <col min="15877" max="15877" width="9.42578125" style="7" customWidth="1"/>
    <col min="15878" max="15878" width="5.28515625" style="7" customWidth="1"/>
    <col min="15879" max="15879" width="8.28515625" style="7" customWidth="1"/>
    <col min="15880" max="16127" width="9.140625" style="7"/>
    <col min="16128" max="16128" width="6.28515625" style="7" customWidth="1"/>
    <col min="16129" max="16129" width="12.5703125" style="7" customWidth="1"/>
    <col min="16130" max="16130" width="36.140625" style="7" customWidth="1"/>
    <col min="16131" max="16131" width="2.140625" style="7" customWidth="1"/>
    <col min="16132" max="16132" width="7.85546875" style="7" customWidth="1"/>
    <col min="16133" max="16133" width="9.42578125" style="7" customWidth="1"/>
    <col min="16134" max="16134" width="5.28515625" style="7" customWidth="1"/>
    <col min="16135" max="16135" width="8.28515625" style="7" customWidth="1"/>
    <col min="16136" max="16384" width="9.140625" style="7"/>
  </cols>
  <sheetData>
    <row r="1" spans="1:16" ht="18" x14ac:dyDescent="0.2">
      <c r="A1" s="264" t="s">
        <v>202</v>
      </c>
      <c r="B1" s="264"/>
      <c r="C1" s="264"/>
      <c r="D1" s="264"/>
      <c r="E1" s="264"/>
      <c r="F1" s="264"/>
      <c r="G1" s="264"/>
    </row>
    <row r="2" spans="1:16" ht="36" customHeight="1" x14ac:dyDescent="0.2">
      <c r="A2" s="234"/>
      <c r="B2" s="235"/>
      <c r="C2" s="235"/>
      <c r="D2" s="235"/>
      <c r="E2" s="235"/>
      <c r="F2" s="235"/>
      <c r="G2" s="235"/>
      <c r="J2" s="117"/>
      <c r="K2" s="118"/>
      <c r="L2" s="118"/>
      <c r="M2" s="118"/>
      <c r="N2" s="118"/>
      <c r="O2" s="118"/>
      <c r="P2" s="175"/>
    </row>
    <row r="3" spans="1:16" x14ac:dyDescent="0.2">
      <c r="A3" s="236"/>
      <c r="B3" s="236"/>
      <c r="C3" s="236"/>
      <c r="D3" s="236"/>
      <c r="E3" s="236"/>
      <c r="F3" s="236"/>
      <c r="G3" s="236"/>
      <c r="K3" s="180"/>
    </row>
    <row r="4" spans="1:16" ht="23.25" customHeight="1" x14ac:dyDescent="0.2">
      <c r="A4" s="33" t="s">
        <v>30</v>
      </c>
      <c r="B4" s="265" t="s">
        <v>31</v>
      </c>
      <c r="C4" s="265"/>
      <c r="D4" s="9" t="s">
        <v>32</v>
      </c>
      <c r="E4" s="9" t="s">
        <v>33</v>
      </c>
      <c r="F4" s="9" t="s">
        <v>34</v>
      </c>
      <c r="G4" s="9" t="s">
        <v>25</v>
      </c>
    </row>
    <row r="5" spans="1:16" ht="65.25" customHeight="1" x14ac:dyDescent="0.2">
      <c r="A5" s="119">
        <v>1</v>
      </c>
      <c r="B5" s="243" t="s">
        <v>130</v>
      </c>
      <c r="C5" s="243"/>
      <c r="D5" s="122">
        <v>3</v>
      </c>
      <c r="E5" s="123">
        <v>6166.6</v>
      </c>
      <c r="F5" s="121" t="s">
        <v>10</v>
      </c>
      <c r="G5" s="124">
        <f>D5*E5</f>
        <v>18499.800000000003</v>
      </c>
      <c r="H5" s="11"/>
      <c r="I5" s="11"/>
      <c r="J5" s="11"/>
      <c r="K5" s="11"/>
      <c r="L5" s="11"/>
      <c r="M5" s="11"/>
      <c r="N5" s="11"/>
      <c r="O5" s="11"/>
      <c r="P5" s="11"/>
    </row>
    <row r="6" spans="1:16" ht="103.5" customHeight="1" x14ac:dyDescent="0.2">
      <c r="A6" s="119">
        <v>2</v>
      </c>
      <c r="B6" s="243" t="s">
        <v>35</v>
      </c>
      <c r="C6" s="243"/>
      <c r="D6" s="120"/>
      <c r="E6" s="120"/>
      <c r="F6" s="120"/>
      <c r="G6" s="120"/>
      <c r="H6" s="11"/>
      <c r="I6" s="11"/>
      <c r="J6" s="11"/>
      <c r="K6" s="11"/>
      <c r="L6" s="11"/>
      <c r="M6" s="11"/>
      <c r="N6" s="11"/>
      <c r="O6" s="11"/>
      <c r="P6" s="11"/>
    </row>
    <row r="7" spans="1:16" ht="14.25" x14ac:dyDescent="0.2">
      <c r="A7" s="119"/>
      <c r="B7" s="249"/>
      <c r="C7" s="250"/>
      <c r="D7" s="122">
        <v>1</v>
      </c>
      <c r="E7" s="123">
        <v>11477.4</v>
      </c>
      <c r="F7" s="121" t="s">
        <v>10</v>
      </c>
      <c r="G7" s="124">
        <f>D7*E7</f>
        <v>11477.4</v>
      </c>
      <c r="H7" s="11"/>
      <c r="I7" s="11"/>
      <c r="J7" s="11"/>
      <c r="K7" s="11"/>
      <c r="L7" s="11"/>
      <c r="M7" s="11"/>
      <c r="N7" s="11"/>
      <c r="O7" s="11"/>
      <c r="P7" s="11"/>
    </row>
    <row r="8" spans="1:16" ht="68.25" customHeight="1" x14ac:dyDescent="0.2">
      <c r="A8" s="125">
        <v>3</v>
      </c>
      <c r="B8" s="243" t="s">
        <v>36</v>
      </c>
      <c r="C8" s="243"/>
      <c r="D8" s="122"/>
      <c r="E8" s="122"/>
      <c r="F8" s="121"/>
      <c r="G8" s="124"/>
      <c r="H8" s="11"/>
      <c r="I8" s="11"/>
      <c r="J8" s="11"/>
      <c r="K8" s="11"/>
      <c r="L8" s="11"/>
      <c r="M8" s="11"/>
      <c r="N8" s="11"/>
      <c r="O8" s="11"/>
      <c r="P8" s="11"/>
    </row>
    <row r="9" spans="1:16" x14ac:dyDescent="0.2">
      <c r="A9" s="126"/>
      <c r="B9" s="249"/>
      <c r="C9" s="250"/>
      <c r="D9" s="122">
        <v>2</v>
      </c>
      <c r="E9" s="123">
        <v>4253.7</v>
      </c>
      <c r="F9" s="121" t="s">
        <v>10</v>
      </c>
      <c r="G9" s="124">
        <f>D9*E9</f>
        <v>8507.4</v>
      </c>
      <c r="H9" s="11"/>
      <c r="I9" s="11"/>
      <c r="J9" s="11"/>
      <c r="K9" s="11"/>
      <c r="L9" s="11"/>
      <c r="M9" s="11"/>
      <c r="N9" s="11"/>
      <c r="O9" s="11"/>
      <c r="P9" s="11"/>
    </row>
    <row r="10" spans="1:16" ht="9" customHeight="1" x14ac:dyDescent="0.2">
      <c r="A10" s="119"/>
      <c r="B10" s="249"/>
      <c r="C10" s="250"/>
      <c r="D10" s="122"/>
      <c r="E10" s="121"/>
      <c r="F10" s="121"/>
      <c r="G10" s="124"/>
      <c r="H10" s="10"/>
      <c r="I10" s="11"/>
      <c r="J10" s="11"/>
      <c r="K10" s="11"/>
      <c r="L10" s="11"/>
      <c r="M10" s="11"/>
      <c r="N10" s="11"/>
      <c r="O10" s="11"/>
      <c r="P10" s="11"/>
    </row>
    <row r="11" spans="1:16" ht="28.5" customHeight="1" x14ac:dyDescent="0.2">
      <c r="A11" s="119">
        <v>4</v>
      </c>
      <c r="B11" s="243" t="s">
        <v>37</v>
      </c>
      <c r="C11" s="243"/>
      <c r="D11" s="122"/>
      <c r="E11" s="121"/>
      <c r="F11" s="121"/>
      <c r="G11" s="124"/>
      <c r="H11" s="10"/>
      <c r="I11" s="11"/>
      <c r="J11" s="11"/>
      <c r="K11" s="11"/>
      <c r="L11" s="11"/>
      <c r="M11" s="11"/>
      <c r="N11" s="11"/>
      <c r="O11" s="11"/>
      <c r="P11" s="11"/>
    </row>
    <row r="12" spans="1:16" ht="14.25" x14ac:dyDescent="0.2">
      <c r="A12" s="125"/>
      <c r="B12" s="249"/>
      <c r="C12" s="250"/>
      <c r="D12" s="122">
        <v>2</v>
      </c>
      <c r="E12" s="121">
        <v>2533.4699999999998</v>
      </c>
      <c r="F12" s="121" t="s">
        <v>10</v>
      </c>
      <c r="G12" s="124">
        <f>D12*E12</f>
        <v>5066.9399999999996</v>
      </c>
      <c r="H12" s="10"/>
      <c r="I12" s="11"/>
      <c r="J12" s="11"/>
      <c r="K12" s="11"/>
      <c r="L12" s="11"/>
      <c r="M12" s="11"/>
      <c r="N12" s="11"/>
      <c r="O12" s="11"/>
      <c r="P12" s="11"/>
    </row>
    <row r="13" spans="1:16" ht="52.5" customHeight="1" x14ac:dyDescent="0.2">
      <c r="A13" s="119">
        <v>5</v>
      </c>
      <c r="B13" s="253" t="s">
        <v>38</v>
      </c>
      <c r="C13" s="253"/>
      <c r="D13" s="122"/>
      <c r="E13" s="121"/>
      <c r="F13" s="121"/>
      <c r="G13" s="121"/>
      <c r="H13" s="10"/>
      <c r="I13" s="11"/>
      <c r="J13" s="11"/>
      <c r="K13" s="11"/>
      <c r="L13" s="11"/>
      <c r="M13" s="11"/>
      <c r="N13" s="11"/>
      <c r="O13" s="11"/>
      <c r="P13" s="11"/>
    </row>
    <row r="14" spans="1:16" ht="14.25" x14ac:dyDescent="0.2">
      <c r="A14" s="119"/>
      <c r="B14" s="249"/>
      <c r="C14" s="250"/>
      <c r="D14" s="122">
        <v>2</v>
      </c>
      <c r="E14" s="121">
        <v>2042.43</v>
      </c>
      <c r="F14" s="121" t="s">
        <v>10</v>
      </c>
      <c r="G14" s="124">
        <f>D14*E14</f>
        <v>4084.86</v>
      </c>
      <c r="H14" s="10"/>
      <c r="I14" s="11"/>
      <c r="J14" s="11"/>
      <c r="K14" s="11"/>
      <c r="L14" s="11"/>
      <c r="M14" s="11"/>
      <c r="N14" s="11"/>
      <c r="O14" s="11"/>
      <c r="P14" s="11"/>
    </row>
    <row r="15" spans="1:16" ht="39.75" customHeight="1" x14ac:dyDescent="0.2">
      <c r="A15" s="119">
        <v>6</v>
      </c>
      <c r="B15" s="253" t="s">
        <v>39</v>
      </c>
      <c r="C15" s="253"/>
      <c r="D15" s="122"/>
      <c r="E15" s="121"/>
      <c r="F15" s="121"/>
      <c r="G15" s="121"/>
      <c r="H15" s="10"/>
      <c r="I15" s="11"/>
      <c r="J15" s="11"/>
      <c r="K15" s="11"/>
      <c r="L15" s="11"/>
      <c r="M15" s="11"/>
      <c r="N15" s="11"/>
      <c r="O15" s="11"/>
      <c r="P15" s="11"/>
    </row>
    <row r="16" spans="1:16" ht="14.25" x14ac:dyDescent="0.2">
      <c r="A16" s="119"/>
      <c r="B16" s="249"/>
      <c r="C16" s="250"/>
      <c r="D16" s="122">
        <v>2</v>
      </c>
      <c r="E16" s="123">
        <v>447.15</v>
      </c>
      <c r="F16" s="121" t="s">
        <v>10</v>
      </c>
      <c r="G16" s="124">
        <f>D16*E16</f>
        <v>894.3</v>
      </c>
      <c r="H16" s="10"/>
      <c r="I16" s="11"/>
      <c r="J16" s="11"/>
      <c r="K16" s="11"/>
      <c r="L16" s="11"/>
      <c r="M16" s="11"/>
      <c r="N16" s="11"/>
      <c r="O16" s="11"/>
      <c r="P16" s="11"/>
    </row>
    <row r="17" spans="1:16" ht="39.75" customHeight="1" x14ac:dyDescent="0.2">
      <c r="A17" s="125">
        <v>7</v>
      </c>
      <c r="B17" s="253" t="s">
        <v>40</v>
      </c>
      <c r="C17" s="253"/>
      <c r="D17" s="127"/>
      <c r="E17" s="120"/>
      <c r="F17" s="120"/>
      <c r="G17" s="120"/>
      <c r="H17" s="10"/>
      <c r="I17" s="11"/>
      <c r="J17" s="11"/>
      <c r="K17" s="11"/>
      <c r="L17" s="11"/>
      <c r="M17" s="11"/>
      <c r="N17" s="11"/>
      <c r="O17" s="11"/>
      <c r="P17" s="11"/>
    </row>
    <row r="18" spans="1:16" ht="14.25" x14ac:dyDescent="0.2">
      <c r="A18" s="125"/>
      <c r="B18" s="249"/>
      <c r="C18" s="250"/>
      <c r="D18" s="122">
        <v>4</v>
      </c>
      <c r="E18" s="123">
        <v>1161.5999999999999</v>
      </c>
      <c r="F18" s="121" t="s">
        <v>10</v>
      </c>
      <c r="G18" s="124">
        <f>D18*E18</f>
        <v>4646.3999999999996</v>
      </c>
      <c r="H18" s="10"/>
      <c r="I18" s="11"/>
      <c r="J18" s="11"/>
      <c r="K18" s="11"/>
      <c r="L18" s="11"/>
      <c r="M18" s="11"/>
      <c r="N18" s="11"/>
      <c r="O18" s="11"/>
      <c r="P18" s="11"/>
    </row>
    <row r="19" spans="1:16" ht="38.25" customHeight="1" x14ac:dyDescent="0.2">
      <c r="A19" s="125">
        <v>8</v>
      </c>
      <c r="B19" s="254" t="s">
        <v>41</v>
      </c>
      <c r="C19" s="254"/>
      <c r="D19" s="122"/>
      <c r="E19" s="121"/>
      <c r="F19" s="121"/>
      <c r="G19" s="121"/>
      <c r="H19" s="10"/>
      <c r="I19" s="11"/>
      <c r="J19" s="11"/>
      <c r="K19" s="11"/>
      <c r="L19" s="11"/>
      <c r="M19" s="11"/>
      <c r="N19" s="11"/>
      <c r="O19" s="11"/>
      <c r="P19" s="11"/>
    </row>
    <row r="20" spans="1:16" ht="14.25" x14ac:dyDescent="0.2">
      <c r="A20" s="125"/>
      <c r="B20" s="249"/>
      <c r="C20" s="250"/>
      <c r="D20" s="122">
        <v>4</v>
      </c>
      <c r="E20" s="123">
        <v>169.4</v>
      </c>
      <c r="F20" s="121" t="s">
        <v>10</v>
      </c>
      <c r="G20" s="124">
        <f>D20*E20</f>
        <v>677.6</v>
      </c>
      <c r="H20" s="10"/>
      <c r="I20" s="11"/>
      <c r="J20" s="11"/>
      <c r="K20" s="11"/>
      <c r="L20" s="11"/>
      <c r="M20" s="11"/>
      <c r="N20" s="11"/>
      <c r="O20" s="11"/>
      <c r="P20" s="11"/>
    </row>
    <row r="21" spans="1:16" ht="9" customHeight="1" x14ac:dyDescent="0.2">
      <c r="A21" s="125"/>
      <c r="B21" s="249"/>
      <c r="C21" s="250"/>
      <c r="D21" s="122"/>
      <c r="E21" s="123"/>
      <c r="F21" s="121"/>
      <c r="G21" s="121"/>
      <c r="H21" s="10"/>
      <c r="I21" s="11"/>
      <c r="J21" s="11"/>
      <c r="K21" s="11"/>
      <c r="L21" s="11"/>
      <c r="M21" s="11"/>
      <c r="N21" s="11"/>
      <c r="O21" s="11"/>
      <c r="P21" s="11"/>
    </row>
    <row r="22" spans="1:16" ht="27.75" customHeight="1" x14ac:dyDescent="0.2">
      <c r="A22" s="119">
        <v>9</v>
      </c>
      <c r="B22" s="243" t="s">
        <v>42</v>
      </c>
      <c r="C22" s="243"/>
      <c r="D22" s="128"/>
      <c r="E22" s="123"/>
      <c r="F22" s="121"/>
      <c r="G22" s="121"/>
      <c r="H22" s="10"/>
      <c r="I22" s="11"/>
      <c r="J22" s="11"/>
      <c r="K22" s="11"/>
      <c r="L22" s="11"/>
      <c r="M22" s="11"/>
      <c r="N22" s="11"/>
      <c r="O22" s="11"/>
      <c r="P22" s="11"/>
    </row>
    <row r="23" spans="1:16" ht="14.25" x14ac:dyDescent="0.2">
      <c r="A23" s="119"/>
      <c r="B23" s="249"/>
      <c r="C23" s="250"/>
      <c r="D23" s="122">
        <v>50</v>
      </c>
      <c r="E23" s="121">
        <v>333.29</v>
      </c>
      <c r="F23" s="121" t="s">
        <v>43</v>
      </c>
      <c r="G23" s="124">
        <f>D23*E23</f>
        <v>16664.5</v>
      </c>
      <c r="H23" s="10"/>
      <c r="I23" s="11"/>
      <c r="J23" s="11"/>
      <c r="K23" s="11"/>
      <c r="L23" s="11"/>
      <c r="M23" s="11"/>
      <c r="N23" s="11"/>
      <c r="O23" s="11"/>
      <c r="P23" s="11"/>
    </row>
    <row r="24" spans="1:16" ht="52.5" customHeight="1" x14ac:dyDescent="0.2">
      <c r="A24" s="125">
        <v>10</v>
      </c>
      <c r="B24" s="243" t="s">
        <v>44</v>
      </c>
      <c r="C24" s="243"/>
      <c r="D24" s="122"/>
      <c r="E24" s="123"/>
      <c r="F24" s="121"/>
      <c r="G24" s="124"/>
      <c r="H24" s="10"/>
      <c r="I24" s="11"/>
      <c r="J24" s="11"/>
      <c r="K24" s="11"/>
      <c r="L24" s="11"/>
      <c r="M24" s="11"/>
      <c r="N24" s="11"/>
      <c r="O24" s="11"/>
      <c r="P24" s="11"/>
    </row>
    <row r="25" spans="1:16" ht="14.25" customHeight="1" x14ac:dyDescent="0.2">
      <c r="A25" s="119"/>
      <c r="B25" s="249"/>
      <c r="C25" s="250"/>
      <c r="D25" s="127">
        <v>6</v>
      </c>
      <c r="E25" s="120">
        <v>702</v>
      </c>
      <c r="F25" s="120" t="s">
        <v>10</v>
      </c>
      <c r="G25" s="124">
        <f>D25*E25</f>
        <v>4212</v>
      </c>
      <c r="H25" s="10"/>
      <c r="I25" s="11"/>
      <c r="J25" s="11"/>
      <c r="K25" s="11"/>
      <c r="L25" s="11"/>
      <c r="M25" s="11"/>
      <c r="N25" s="11"/>
      <c r="O25" s="11"/>
      <c r="P25" s="11"/>
    </row>
    <row r="26" spans="1:16" ht="38.25" customHeight="1" x14ac:dyDescent="0.2">
      <c r="A26" s="125">
        <v>11</v>
      </c>
      <c r="B26" s="243" t="s">
        <v>45</v>
      </c>
      <c r="C26" s="243"/>
      <c r="D26" s="122"/>
      <c r="E26" s="123"/>
      <c r="F26" s="121"/>
      <c r="G26" s="124"/>
      <c r="H26" s="10"/>
      <c r="I26" s="11"/>
      <c r="J26" s="11"/>
      <c r="K26" s="11"/>
      <c r="L26" s="11"/>
      <c r="M26" s="11"/>
      <c r="N26" s="11"/>
      <c r="O26" s="11"/>
      <c r="P26" s="11"/>
    </row>
    <row r="27" spans="1:16" ht="14.25" customHeight="1" x14ac:dyDescent="0.2">
      <c r="A27" s="119"/>
      <c r="B27" s="249"/>
      <c r="C27" s="250"/>
      <c r="D27" s="127">
        <v>6</v>
      </c>
      <c r="E27" s="120">
        <v>270.60000000000002</v>
      </c>
      <c r="F27" s="120" t="s">
        <v>10</v>
      </c>
      <c r="G27" s="124">
        <f>D27*E27</f>
        <v>1623.6000000000001</v>
      </c>
      <c r="H27" s="10"/>
      <c r="I27" s="11"/>
      <c r="J27" s="11"/>
      <c r="K27" s="11"/>
      <c r="L27" s="11"/>
      <c r="M27" s="11"/>
      <c r="N27" s="11"/>
      <c r="O27" s="11"/>
      <c r="P27" s="11"/>
    </row>
    <row r="28" spans="1:16" ht="27" customHeight="1" x14ac:dyDescent="0.2">
      <c r="A28" s="119">
        <v>12</v>
      </c>
      <c r="B28" s="243" t="s">
        <v>46</v>
      </c>
      <c r="C28" s="243"/>
      <c r="D28" s="129"/>
      <c r="E28" s="121"/>
      <c r="F28" s="121"/>
      <c r="G28" s="124"/>
      <c r="H28" s="10"/>
      <c r="I28" s="11"/>
      <c r="J28" s="11"/>
      <c r="K28" s="11"/>
      <c r="L28" s="11"/>
      <c r="M28" s="11"/>
      <c r="N28" s="11"/>
      <c r="O28" s="11"/>
      <c r="P28" s="11"/>
    </row>
    <row r="29" spans="1:16" ht="14.25" x14ac:dyDescent="0.2">
      <c r="A29" s="119"/>
      <c r="B29" s="249"/>
      <c r="C29" s="250"/>
      <c r="D29" s="129">
        <v>4</v>
      </c>
      <c r="E29" s="121">
        <v>389.7</v>
      </c>
      <c r="F29" s="121" t="s">
        <v>10</v>
      </c>
      <c r="G29" s="124">
        <f>D29*E29</f>
        <v>1558.8</v>
      </c>
      <c r="H29" s="10"/>
      <c r="I29" s="11"/>
      <c r="J29" s="11"/>
      <c r="K29" s="11"/>
      <c r="L29" s="11"/>
      <c r="M29" s="11"/>
      <c r="N29" s="11"/>
      <c r="O29" s="11"/>
      <c r="P29" s="11"/>
    </row>
    <row r="30" spans="1:16" ht="63" customHeight="1" x14ac:dyDescent="0.2">
      <c r="A30" s="119">
        <v>13</v>
      </c>
      <c r="B30" s="243" t="s">
        <v>47</v>
      </c>
      <c r="C30" s="243"/>
      <c r="D30" s="122"/>
      <c r="E30" s="121"/>
      <c r="F30" s="121"/>
      <c r="G30" s="121"/>
      <c r="H30" s="10"/>
      <c r="I30" s="11"/>
      <c r="J30" s="11"/>
      <c r="K30" s="11"/>
      <c r="L30" s="11"/>
      <c r="M30" s="11"/>
      <c r="N30" s="11"/>
      <c r="O30" s="11"/>
      <c r="P30" s="11"/>
    </row>
    <row r="31" spans="1:16" ht="14.25" x14ac:dyDescent="0.2">
      <c r="A31" s="119"/>
      <c r="B31" s="247" t="s">
        <v>48</v>
      </c>
      <c r="C31" s="248"/>
      <c r="D31" s="122">
        <v>100</v>
      </c>
      <c r="E31" s="123">
        <v>73.209999999999994</v>
      </c>
      <c r="F31" s="121" t="s">
        <v>43</v>
      </c>
      <c r="G31" s="124">
        <f>D31*E31</f>
        <v>7320.9999999999991</v>
      </c>
      <c r="H31" s="10"/>
      <c r="I31" s="11"/>
      <c r="J31" s="11"/>
      <c r="K31" s="11"/>
      <c r="L31" s="11"/>
      <c r="M31" s="11"/>
      <c r="N31" s="11"/>
      <c r="O31" s="11"/>
      <c r="P31" s="11"/>
    </row>
    <row r="32" spans="1:16" ht="14.25" x14ac:dyDescent="0.2">
      <c r="A32" s="125"/>
      <c r="B32" s="247" t="s">
        <v>49</v>
      </c>
      <c r="C32" s="248"/>
      <c r="D32" s="127">
        <v>100</v>
      </c>
      <c r="E32" s="120">
        <v>95.79</v>
      </c>
      <c r="F32" s="120" t="s">
        <v>43</v>
      </c>
      <c r="G32" s="124">
        <f>D32*E32</f>
        <v>9579</v>
      </c>
      <c r="H32" s="10"/>
      <c r="I32" s="11"/>
      <c r="J32" s="11"/>
      <c r="K32" s="11"/>
      <c r="L32" s="11"/>
      <c r="M32" s="11"/>
      <c r="N32" s="11"/>
      <c r="O32" s="11"/>
      <c r="P32" s="11"/>
    </row>
    <row r="33" spans="1:16" ht="14.25" x14ac:dyDescent="0.2">
      <c r="A33" s="119"/>
      <c r="B33" s="247" t="s">
        <v>50</v>
      </c>
      <c r="C33" s="248"/>
      <c r="D33" s="122">
        <v>80</v>
      </c>
      <c r="E33" s="123">
        <v>128.55000000000001</v>
      </c>
      <c r="F33" s="120" t="s">
        <v>43</v>
      </c>
      <c r="G33" s="124">
        <f>D33*E33</f>
        <v>10284</v>
      </c>
      <c r="H33" s="10"/>
      <c r="I33" s="11"/>
      <c r="J33" s="11"/>
      <c r="K33" s="11"/>
      <c r="L33" s="11"/>
      <c r="M33" s="11"/>
      <c r="N33" s="11"/>
      <c r="O33" s="11"/>
      <c r="P33" s="11"/>
    </row>
    <row r="34" spans="1:16" ht="14.25" x14ac:dyDescent="0.2">
      <c r="A34" s="119"/>
      <c r="B34" s="247" t="s">
        <v>51</v>
      </c>
      <c r="C34" s="248"/>
      <c r="D34" s="122">
        <v>80</v>
      </c>
      <c r="E34" s="123">
        <v>188.97</v>
      </c>
      <c r="F34" s="120" t="s">
        <v>43</v>
      </c>
      <c r="G34" s="124">
        <f>D34*E34</f>
        <v>15117.6</v>
      </c>
      <c r="H34" s="10"/>
      <c r="I34" s="11"/>
      <c r="J34" s="11"/>
      <c r="K34" s="11"/>
      <c r="L34" s="11"/>
      <c r="M34" s="11"/>
      <c r="N34" s="11"/>
      <c r="O34" s="11"/>
      <c r="P34" s="11"/>
    </row>
    <row r="35" spans="1:16" ht="42" customHeight="1" x14ac:dyDescent="0.2">
      <c r="A35" s="125">
        <v>14</v>
      </c>
      <c r="B35" s="243" t="s">
        <v>52</v>
      </c>
      <c r="C35" s="243"/>
      <c r="D35" s="122"/>
      <c r="E35" s="121"/>
      <c r="F35" s="121"/>
      <c r="G35" s="121"/>
      <c r="H35" s="10"/>
      <c r="I35" s="11"/>
      <c r="J35" s="11"/>
      <c r="K35" s="11"/>
      <c r="L35" s="11"/>
      <c r="M35" s="11"/>
      <c r="N35" s="11"/>
      <c r="O35" s="11"/>
      <c r="P35" s="11"/>
    </row>
    <row r="36" spans="1:16" ht="14.25" x14ac:dyDescent="0.2">
      <c r="A36" s="125"/>
      <c r="B36" s="132" t="s">
        <v>53</v>
      </c>
      <c r="C36" s="131" t="s">
        <v>54</v>
      </c>
      <c r="D36" s="122">
        <v>50</v>
      </c>
      <c r="E36" s="121">
        <v>7.82</v>
      </c>
      <c r="F36" s="121" t="s">
        <v>43</v>
      </c>
      <c r="G36" s="133">
        <f>D36*E36</f>
        <v>391</v>
      </c>
      <c r="H36" s="10"/>
      <c r="I36" s="11"/>
      <c r="J36" s="11"/>
      <c r="K36" s="11"/>
      <c r="L36" s="11"/>
      <c r="M36" s="11"/>
      <c r="N36" s="11"/>
      <c r="O36" s="11"/>
      <c r="P36" s="11"/>
    </row>
    <row r="37" spans="1:16" ht="14.25" x14ac:dyDescent="0.2">
      <c r="A37" s="125"/>
      <c r="B37" s="132" t="s">
        <v>55</v>
      </c>
      <c r="C37" s="131" t="s">
        <v>56</v>
      </c>
      <c r="D37" s="122">
        <v>40</v>
      </c>
      <c r="E37" s="121">
        <v>8.4499999999999993</v>
      </c>
      <c r="F37" s="121" t="s">
        <v>43</v>
      </c>
      <c r="G37" s="133">
        <f>D37*E37</f>
        <v>338</v>
      </c>
      <c r="H37" s="10"/>
      <c r="I37" s="11"/>
      <c r="J37" s="11"/>
      <c r="K37" s="11"/>
      <c r="L37" s="11"/>
      <c r="M37" s="11"/>
      <c r="N37" s="11"/>
      <c r="O37" s="11"/>
      <c r="P37" s="11"/>
    </row>
    <row r="38" spans="1:16" ht="14.25" x14ac:dyDescent="0.2">
      <c r="A38" s="125"/>
      <c r="B38" s="132" t="s">
        <v>57</v>
      </c>
      <c r="C38" s="131" t="s">
        <v>58</v>
      </c>
      <c r="D38" s="122">
        <v>15</v>
      </c>
      <c r="E38" s="121">
        <v>9.9600000000000009</v>
      </c>
      <c r="F38" s="121" t="s">
        <v>43</v>
      </c>
      <c r="G38" s="133">
        <f>D38*E38</f>
        <v>149.4</v>
      </c>
      <c r="H38" s="10"/>
      <c r="I38" s="11"/>
      <c r="J38" s="11"/>
      <c r="K38" s="11"/>
      <c r="L38" s="11"/>
      <c r="M38" s="11"/>
      <c r="N38" s="11"/>
      <c r="O38" s="11"/>
      <c r="P38" s="11"/>
    </row>
    <row r="39" spans="1:16" ht="9" customHeight="1" x14ac:dyDescent="0.2">
      <c r="A39" s="119"/>
      <c r="B39" s="132"/>
      <c r="C39" s="132"/>
      <c r="D39" s="129"/>
      <c r="E39" s="121"/>
      <c r="F39" s="121"/>
      <c r="G39" s="124"/>
      <c r="H39" s="10"/>
      <c r="I39" s="11"/>
      <c r="J39" s="11"/>
      <c r="K39" s="11"/>
      <c r="L39" s="11"/>
      <c r="M39" s="11"/>
      <c r="N39" s="11"/>
      <c r="O39" s="11"/>
      <c r="P39" s="11"/>
    </row>
    <row r="40" spans="1:16" ht="14.25" x14ac:dyDescent="0.2">
      <c r="A40" s="125"/>
      <c r="B40" s="132" t="s">
        <v>53</v>
      </c>
      <c r="C40" s="131" t="s">
        <v>54</v>
      </c>
      <c r="D40" s="122">
        <v>2</v>
      </c>
      <c r="E40" s="121">
        <v>200.42</v>
      </c>
      <c r="F40" s="121" t="s">
        <v>43</v>
      </c>
      <c r="G40" s="124">
        <f>D40*E40</f>
        <v>400.84</v>
      </c>
      <c r="H40" s="10"/>
      <c r="I40" s="11"/>
      <c r="J40" s="11"/>
      <c r="K40" s="11"/>
      <c r="L40" s="11"/>
      <c r="M40" s="11"/>
      <c r="N40" s="11"/>
      <c r="O40" s="11"/>
      <c r="P40" s="11"/>
    </row>
    <row r="41" spans="1:16" ht="14.25" x14ac:dyDescent="0.2">
      <c r="A41" s="125"/>
      <c r="B41" s="132" t="s">
        <v>55</v>
      </c>
      <c r="C41" s="131" t="s">
        <v>56</v>
      </c>
      <c r="D41" s="122">
        <v>2</v>
      </c>
      <c r="E41" s="121">
        <v>271.92</v>
      </c>
      <c r="F41" s="121" t="s">
        <v>43</v>
      </c>
      <c r="G41" s="124">
        <f>D41*E41</f>
        <v>543.84</v>
      </c>
      <c r="H41" s="10"/>
      <c r="I41" s="11"/>
      <c r="J41" s="11"/>
      <c r="K41" s="11"/>
      <c r="L41" s="11"/>
      <c r="M41" s="11"/>
      <c r="N41" s="11"/>
      <c r="O41" s="11"/>
      <c r="P41" s="11"/>
    </row>
    <row r="42" spans="1:16" ht="25.5" customHeight="1" x14ac:dyDescent="0.2">
      <c r="A42" s="119">
        <v>16</v>
      </c>
      <c r="B42" s="243" t="s">
        <v>59</v>
      </c>
      <c r="C42" s="243"/>
      <c r="D42" s="129"/>
      <c r="E42" s="121"/>
      <c r="F42" s="121"/>
      <c r="G42" s="124"/>
      <c r="H42" s="10"/>
      <c r="I42" s="11"/>
      <c r="J42" s="11"/>
      <c r="K42" s="11"/>
      <c r="L42" s="11"/>
      <c r="M42" s="11"/>
      <c r="N42" s="11"/>
      <c r="O42" s="11"/>
      <c r="P42" s="11"/>
    </row>
    <row r="43" spans="1:16" x14ac:dyDescent="0.2">
      <c r="A43" s="134"/>
      <c r="B43" s="259"/>
      <c r="C43" s="260"/>
      <c r="D43" s="136">
        <v>6</v>
      </c>
      <c r="E43" s="135">
        <v>889.46</v>
      </c>
      <c r="F43" s="137" t="s">
        <v>60</v>
      </c>
      <c r="G43" s="124">
        <f>D43*E43</f>
        <v>5336.76</v>
      </c>
    </row>
    <row r="44" spans="1:16" ht="27" customHeight="1" x14ac:dyDescent="0.2">
      <c r="A44" s="126">
        <v>17</v>
      </c>
      <c r="B44" s="244" t="s">
        <v>61</v>
      </c>
      <c r="C44" s="245"/>
      <c r="D44" s="136"/>
      <c r="E44" s="135"/>
      <c r="F44" s="135"/>
      <c r="G44" s="138"/>
    </row>
    <row r="45" spans="1:16" ht="18" customHeight="1" x14ac:dyDescent="0.2">
      <c r="A45" s="126"/>
      <c r="B45" s="257"/>
      <c r="C45" s="258"/>
      <c r="D45" s="136">
        <v>8</v>
      </c>
      <c r="E45" s="135">
        <v>1109.46</v>
      </c>
      <c r="F45" s="137" t="s">
        <v>60</v>
      </c>
      <c r="G45" s="124">
        <f>D45*E45</f>
        <v>8875.68</v>
      </c>
    </row>
    <row r="46" spans="1:16" ht="28.5" customHeight="1" x14ac:dyDescent="0.2">
      <c r="A46" s="126">
        <v>18</v>
      </c>
      <c r="B46" s="246" t="s">
        <v>62</v>
      </c>
      <c r="C46" s="246"/>
      <c r="D46" s="136"/>
      <c r="E46" s="135"/>
      <c r="F46" s="135"/>
      <c r="G46" s="135"/>
    </row>
    <row r="47" spans="1:16" ht="15" customHeight="1" x14ac:dyDescent="0.2">
      <c r="A47" s="126"/>
      <c r="B47" s="255"/>
      <c r="C47" s="256"/>
      <c r="D47" s="136">
        <v>2</v>
      </c>
      <c r="E47" s="139">
        <v>795</v>
      </c>
      <c r="F47" s="137" t="s">
        <v>60</v>
      </c>
      <c r="G47" s="124">
        <f>D47*E47</f>
        <v>1590</v>
      </c>
    </row>
    <row r="48" spans="1:16" ht="63.75" customHeight="1" x14ac:dyDescent="0.2">
      <c r="A48" s="119">
        <v>19</v>
      </c>
      <c r="B48" s="243" t="s">
        <v>129</v>
      </c>
      <c r="C48" s="243"/>
      <c r="D48" s="129"/>
      <c r="E48" s="121"/>
      <c r="F48" s="121"/>
      <c r="G48" s="124"/>
      <c r="H48" s="10"/>
      <c r="I48" s="11"/>
      <c r="J48" s="11"/>
      <c r="K48" s="11"/>
      <c r="L48" s="11"/>
      <c r="M48" s="11"/>
      <c r="N48" s="11"/>
      <c r="O48" s="11"/>
      <c r="P48" s="11"/>
    </row>
    <row r="49" spans="1:16" ht="15.75" customHeight="1" x14ac:dyDescent="0.2">
      <c r="A49" s="119"/>
      <c r="B49" s="241"/>
      <c r="C49" s="242"/>
      <c r="D49" s="129">
        <v>1</v>
      </c>
      <c r="E49" s="123">
        <v>37505.42</v>
      </c>
      <c r="F49" s="121" t="s">
        <v>60</v>
      </c>
      <c r="G49" s="124">
        <f>D49*E49</f>
        <v>37505.42</v>
      </c>
      <c r="H49" s="10"/>
      <c r="I49" s="11"/>
      <c r="J49" s="11"/>
      <c r="K49" s="11"/>
      <c r="L49" s="11"/>
      <c r="M49" s="11"/>
      <c r="N49" s="11"/>
      <c r="O49" s="11"/>
      <c r="P49" s="11"/>
    </row>
    <row r="50" spans="1:16" ht="75" customHeight="1" x14ac:dyDescent="0.2">
      <c r="A50" s="119">
        <v>21</v>
      </c>
      <c r="B50" s="243" t="s">
        <v>63</v>
      </c>
      <c r="C50" s="243"/>
      <c r="D50" s="128"/>
      <c r="E50" s="121"/>
      <c r="F50" s="121"/>
      <c r="G50" s="124"/>
      <c r="H50" s="10"/>
      <c r="I50" s="11"/>
      <c r="J50" s="11"/>
      <c r="K50" s="11"/>
      <c r="L50" s="11"/>
      <c r="M50" s="11"/>
      <c r="N50" s="11"/>
      <c r="O50" s="11"/>
      <c r="P50" s="11"/>
    </row>
    <row r="51" spans="1:16" ht="14.25" x14ac:dyDescent="0.2">
      <c r="A51" s="119"/>
      <c r="B51" s="251" t="s">
        <v>64</v>
      </c>
      <c r="C51" s="252"/>
      <c r="D51" s="127">
        <v>20</v>
      </c>
      <c r="E51" s="120">
        <v>113.97</v>
      </c>
      <c r="F51" s="120" t="s">
        <v>43</v>
      </c>
      <c r="G51" s="124">
        <f>D51*E51</f>
        <v>2279.4</v>
      </c>
      <c r="H51" s="10"/>
      <c r="I51" s="11"/>
      <c r="J51" s="11"/>
      <c r="K51" s="11"/>
      <c r="L51" s="11"/>
      <c r="M51" s="11"/>
      <c r="N51" s="11"/>
      <c r="O51" s="11"/>
      <c r="P51" s="11"/>
    </row>
    <row r="52" spans="1:16" ht="14.25" x14ac:dyDescent="0.2">
      <c r="A52" s="119"/>
      <c r="B52" s="247" t="s">
        <v>65</v>
      </c>
      <c r="C52" s="248"/>
      <c r="D52" s="127">
        <v>20</v>
      </c>
      <c r="E52" s="120">
        <v>146.57</v>
      </c>
      <c r="F52" s="120" t="s">
        <v>43</v>
      </c>
      <c r="G52" s="124">
        <f>D52*E52</f>
        <v>2931.3999999999996</v>
      </c>
      <c r="H52" s="10"/>
      <c r="I52" s="11"/>
      <c r="J52" s="11"/>
      <c r="K52" s="11"/>
      <c r="L52" s="11"/>
      <c r="M52" s="11"/>
      <c r="N52" s="11"/>
      <c r="O52" s="11"/>
      <c r="P52" s="11"/>
    </row>
    <row r="53" spans="1:16" ht="14.25" x14ac:dyDescent="0.2">
      <c r="A53" s="119"/>
      <c r="B53" s="249" t="s">
        <v>66</v>
      </c>
      <c r="C53" s="250"/>
      <c r="D53" s="122">
        <v>20</v>
      </c>
      <c r="E53" s="121">
        <v>199.25</v>
      </c>
      <c r="F53" s="121" t="s">
        <v>43</v>
      </c>
      <c r="G53" s="124">
        <f>D53*E53</f>
        <v>3985</v>
      </c>
      <c r="H53" s="10"/>
      <c r="I53" s="11"/>
      <c r="J53" s="11"/>
      <c r="K53" s="11"/>
      <c r="L53" s="11"/>
      <c r="M53" s="11"/>
      <c r="N53" s="11"/>
      <c r="O53" s="11"/>
      <c r="P53" s="11"/>
    </row>
    <row r="54" spans="1:16" ht="14.25" x14ac:dyDescent="0.2">
      <c r="A54" s="119"/>
      <c r="B54" s="249" t="s">
        <v>67</v>
      </c>
      <c r="C54" s="250"/>
      <c r="D54" s="122">
        <v>20</v>
      </c>
      <c r="E54" s="121">
        <v>401.97</v>
      </c>
      <c r="F54" s="121" t="s">
        <v>43</v>
      </c>
      <c r="G54" s="124">
        <f>D54*E54</f>
        <v>8039.4000000000005</v>
      </c>
      <c r="H54" s="10"/>
      <c r="I54" s="11"/>
      <c r="J54" s="11"/>
      <c r="K54" s="11"/>
      <c r="L54" s="11"/>
      <c r="M54" s="11"/>
      <c r="N54" s="11"/>
      <c r="O54" s="11"/>
      <c r="P54" s="11"/>
    </row>
    <row r="55" spans="1:16" ht="27" customHeight="1" x14ac:dyDescent="0.2">
      <c r="A55" s="119">
        <v>22</v>
      </c>
      <c r="B55" s="243" t="s">
        <v>68</v>
      </c>
      <c r="C55" s="243"/>
      <c r="D55" s="129"/>
      <c r="E55" s="123"/>
      <c r="F55" s="121"/>
      <c r="G55" s="124"/>
      <c r="H55" s="10"/>
      <c r="I55" s="11"/>
      <c r="J55" s="11"/>
      <c r="K55" s="11"/>
      <c r="L55" s="11"/>
      <c r="M55" s="11"/>
      <c r="N55" s="11"/>
      <c r="O55" s="11"/>
      <c r="P55" s="11"/>
    </row>
    <row r="56" spans="1:16" ht="14.25" x14ac:dyDescent="0.2">
      <c r="A56" s="119"/>
      <c r="B56" s="241"/>
      <c r="C56" s="242"/>
      <c r="D56" s="129">
        <v>3</v>
      </c>
      <c r="E56" s="121">
        <v>14748</v>
      </c>
      <c r="F56" s="121" t="s">
        <v>60</v>
      </c>
      <c r="G56" s="124">
        <f>D56*E56</f>
        <v>44244</v>
      </c>
      <c r="H56" s="10"/>
      <c r="I56" s="11"/>
      <c r="J56" s="11"/>
      <c r="K56" s="11"/>
      <c r="L56" s="11"/>
      <c r="M56" s="11"/>
      <c r="N56" s="11"/>
      <c r="O56" s="11"/>
      <c r="P56" s="11"/>
    </row>
    <row r="57" spans="1:16" ht="25.5" customHeight="1" x14ac:dyDescent="0.2">
      <c r="A57" s="119">
        <v>23</v>
      </c>
      <c r="B57" s="243" t="s">
        <v>124</v>
      </c>
      <c r="C57" s="243"/>
      <c r="D57" s="129"/>
      <c r="E57" s="121"/>
      <c r="F57" s="121"/>
      <c r="G57" s="124"/>
      <c r="H57" s="10"/>
      <c r="I57" s="11"/>
      <c r="J57" s="11"/>
      <c r="K57" s="11"/>
      <c r="L57" s="11"/>
      <c r="M57" s="11"/>
      <c r="N57" s="11"/>
      <c r="O57" s="11"/>
      <c r="P57" s="11"/>
    </row>
    <row r="58" spans="1:16" ht="14.25" x14ac:dyDescent="0.2">
      <c r="A58" s="119"/>
      <c r="B58" s="241" t="s">
        <v>64</v>
      </c>
      <c r="C58" s="242"/>
      <c r="D58" s="129">
        <v>60</v>
      </c>
      <c r="E58" s="122">
        <v>90</v>
      </c>
      <c r="F58" s="121" t="s">
        <v>12</v>
      </c>
      <c r="G58" s="124">
        <f>D58*E58</f>
        <v>5400</v>
      </c>
      <c r="H58" s="10"/>
      <c r="I58" s="11"/>
      <c r="J58" s="11"/>
      <c r="K58" s="11"/>
      <c r="L58" s="11"/>
      <c r="M58" s="11"/>
      <c r="N58" s="11"/>
      <c r="O58" s="11"/>
      <c r="P58" s="11"/>
    </row>
    <row r="59" spans="1:16" ht="14.25" x14ac:dyDescent="0.2">
      <c r="A59" s="119"/>
      <c r="B59" s="241" t="s">
        <v>69</v>
      </c>
      <c r="C59" s="242"/>
      <c r="D59" s="129">
        <v>24</v>
      </c>
      <c r="E59" s="122">
        <v>137</v>
      </c>
      <c r="F59" s="121" t="s">
        <v>12</v>
      </c>
      <c r="G59" s="124">
        <f>D59*E59</f>
        <v>3288</v>
      </c>
      <c r="H59" s="10"/>
      <c r="I59" s="11"/>
      <c r="J59" s="11"/>
      <c r="K59" s="11"/>
      <c r="L59" s="11"/>
      <c r="M59" s="11"/>
      <c r="N59" s="11"/>
      <c r="O59" s="11"/>
      <c r="P59" s="11"/>
    </row>
    <row r="60" spans="1:16" ht="15" thickBot="1" x14ac:dyDescent="0.25">
      <c r="A60" s="144"/>
      <c r="B60" s="262" t="s">
        <v>70</v>
      </c>
      <c r="C60" s="263"/>
      <c r="D60" s="163">
        <v>10</v>
      </c>
      <c r="E60" s="164">
        <v>262</v>
      </c>
      <c r="F60" s="165" t="s">
        <v>12</v>
      </c>
      <c r="G60" s="166">
        <f>D60*E60</f>
        <v>2620</v>
      </c>
      <c r="H60" s="10"/>
      <c r="I60" s="11"/>
      <c r="J60" s="11"/>
      <c r="K60" s="11"/>
      <c r="L60" s="11"/>
      <c r="M60" s="11"/>
      <c r="N60" s="11"/>
      <c r="O60" s="11"/>
      <c r="P60" s="11"/>
    </row>
    <row r="61" spans="1:16" ht="28.5" customHeight="1" thickBot="1" x14ac:dyDescent="0.25">
      <c r="A61" s="167"/>
      <c r="B61" s="268" t="s">
        <v>201</v>
      </c>
      <c r="C61" s="269"/>
      <c r="D61" s="269"/>
      <c r="E61" s="269"/>
      <c r="F61" s="270"/>
      <c r="G61" s="181">
        <f>SUM(G6:G60)</f>
        <v>229633.53999999995</v>
      </c>
      <c r="H61" s="10"/>
      <c r="I61" s="11"/>
      <c r="J61" s="11"/>
      <c r="K61" s="11"/>
      <c r="L61" s="11"/>
      <c r="M61" s="11"/>
      <c r="N61" s="11"/>
      <c r="O61" s="11"/>
      <c r="P61" s="11"/>
    </row>
    <row r="62" spans="1:16" ht="15.75" thickBot="1" x14ac:dyDescent="0.25">
      <c r="A62" s="266" t="s">
        <v>200</v>
      </c>
      <c r="B62" s="267"/>
      <c r="C62" s="267"/>
      <c r="D62" s="150"/>
      <c r="E62" s="151"/>
      <c r="F62" s="152"/>
      <c r="G62" s="153"/>
      <c r="H62" s="10"/>
      <c r="I62" s="11"/>
      <c r="J62" s="11"/>
      <c r="K62" s="11"/>
      <c r="L62" s="11"/>
      <c r="M62" s="11"/>
      <c r="N62" s="11"/>
      <c r="O62" s="11"/>
      <c r="P62" s="11"/>
    </row>
    <row r="63" spans="1:16" ht="63.75" customHeight="1" x14ac:dyDescent="0.2">
      <c r="A63" s="145">
        <v>1</v>
      </c>
      <c r="B63" s="261" t="s">
        <v>122</v>
      </c>
      <c r="C63" s="261"/>
      <c r="D63" s="146"/>
      <c r="E63" s="147"/>
      <c r="F63" s="148"/>
      <c r="G63" s="149"/>
      <c r="H63" s="10"/>
      <c r="I63" s="11"/>
      <c r="J63" s="11"/>
      <c r="K63" s="11"/>
      <c r="L63" s="11"/>
      <c r="M63" s="11"/>
      <c r="N63" s="11"/>
      <c r="O63" s="11"/>
      <c r="P63" s="11"/>
    </row>
    <row r="64" spans="1:16" ht="15" customHeight="1" x14ac:dyDescent="0.2">
      <c r="A64" s="119"/>
      <c r="B64" s="241" t="s">
        <v>71</v>
      </c>
      <c r="C64" s="242"/>
      <c r="D64" s="129">
        <v>1</v>
      </c>
      <c r="E64" s="123"/>
      <c r="F64" s="121" t="s">
        <v>60</v>
      </c>
      <c r="G64" s="124"/>
      <c r="H64" s="10"/>
      <c r="I64" s="11"/>
      <c r="J64" s="11"/>
      <c r="K64" s="11"/>
      <c r="L64" s="11"/>
      <c r="M64" s="11"/>
      <c r="N64" s="11"/>
      <c r="O64" s="11"/>
      <c r="P64" s="11"/>
    </row>
    <row r="65" spans="1:16" ht="63.75" customHeight="1" x14ac:dyDescent="0.2">
      <c r="A65" s="119">
        <v>2</v>
      </c>
      <c r="B65" s="240" t="s">
        <v>123</v>
      </c>
      <c r="C65" s="240"/>
      <c r="D65" s="129"/>
      <c r="E65" s="122"/>
      <c r="F65" s="121"/>
      <c r="G65" s="124"/>
      <c r="H65" s="10"/>
      <c r="I65" s="11"/>
      <c r="J65" s="11"/>
      <c r="K65" s="11"/>
      <c r="L65" s="11"/>
      <c r="M65" s="11"/>
      <c r="N65" s="11"/>
      <c r="O65" s="11"/>
      <c r="P65" s="11"/>
    </row>
    <row r="66" spans="1:16" ht="15" customHeight="1" x14ac:dyDescent="0.2">
      <c r="A66" s="119"/>
      <c r="B66" s="241" t="s">
        <v>120</v>
      </c>
      <c r="C66" s="242"/>
      <c r="D66" s="129">
        <v>1</v>
      </c>
      <c r="E66" s="123"/>
      <c r="F66" s="121" t="s">
        <v>121</v>
      </c>
      <c r="G66" s="124"/>
      <c r="H66" s="10"/>
      <c r="I66" s="11"/>
      <c r="J66" s="11"/>
      <c r="K66" s="11"/>
      <c r="L66" s="11"/>
      <c r="M66" s="11"/>
      <c r="N66" s="11"/>
      <c r="O66" s="11"/>
      <c r="P66" s="11"/>
    </row>
    <row r="67" spans="1:16" ht="63.75" customHeight="1" x14ac:dyDescent="0.2">
      <c r="A67" s="119">
        <v>3</v>
      </c>
      <c r="B67" s="240" t="s">
        <v>125</v>
      </c>
      <c r="C67" s="240"/>
      <c r="D67" s="129"/>
      <c r="E67" s="122"/>
      <c r="F67" s="121"/>
      <c r="G67" s="124"/>
      <c r="H67" s="10"/>
      <c r="I67" s="11"/>
      <c r="J67" s="11"/>
      <c r="K67" s="11"/>
      <c r="L67" s="11"/>
      <c r="M67" s="11"/>
      <c r="N67" s="11"/>
      <c r="O67" s="11"/>
      <c r="P67" s="11"/>
    </row>
    <row r="68" spans="1:16" ht="15" customHeight="1" x14ac:dyDescent="0.2">
      <c r="A68" s="119"/>
      <c r="B68" s="241" t="s">
        <v>71</v>
      </c>
      <c r="C68" s="242"/>
      <c r="D68" s="129">
        <v>1</v>
      </c>
      <c r="E68" s="123"/>
      <c r="F68" s="121" t="s">
        <v>10</v>
      </c>
      <c r="G68" s="124"/>
      <c r="H68" s="10"/>
      <c r="I68" s="11"/>
      <c r="J68" s="11"/>
      <c r="K68" s="11"/>
      <c r="L68" s="11"/>
      <c r="M68" s="11"/>
      <c r="N68" s="11"/>
      <c r="O68" s="11"/>
      <c r="P68" s="11"/>
    </row>
    <row r="69" spans="1:16" ht="63.75" customHeight="1" x14ac:dyDescent="0.2">
      <c r="A69" s="119">
        <v>4</v>
      </c>
      <c r="B69" s="240" t="s">
        <v>126</v>
      </c>
      <c r="C69" s="240"/>
      <c r="D69" s="129"/>
      <c r="E69" s="122"/>
      <c r="F69" s="121"/>
      <c r="G69" s="124"/>
      <c r="H69" s="10"/>
      <c r="I69" s="11"/>
      <c r="J69" s="11"/>
      <c r="K69" s="11"/>
      <c r="L69" s="11"/>
      <c r="M69" s="11"/>
      <c r="N69" s="11"/>
      <c r="O69" s="11"/>
      <c r="P69" s="11"/>
    </row>
    <row r="70" spans="1:16" ht="15" customHeight="1" x14ac:dyDescent="0.2">
      <c r="A70" s="119"/>
      <c r="B70" s="241" t="s">
        <v>71</v>
      </c>
      <c r="C70" s="242"/>
      <c r="D70" s="129">
        <v>1</v>
      </c>
      <c r="E70" s="123"/>
      <c r="F70" s="121" t="s">
        <v>10</v>
      </c>
      <c r="G70" s="124"/>
      <c r="H70" s="10"/>
      <c r="I70" s="11"/>
      <c r="J70" s="11"/>
      <c r="K70" s="11"/>
      <c r="L70" s="11"/>
      <c r="M70" s="11"/>
      <c r="N70" s="11"/>
      <c r="O70" s="11"/>
      <c r="P70" s="11"/>
    </row>
    <row r="71" spans="1:16" ht="63.75" customHeight="1" x14ac:dyDescent="0.2">
      <c r="A71" s="119">
        <v>5</v>
      </c>
      <c r="B71" s="240" t="s">
        <v>127</v>
      </c>
      <c r="C71" s="240"/>
      <c r="D71" s="129"/>
      <c r="E71" s="122"/>
      <c r="F71" s="121"/>
      <c r="G71" s="124"/>
      <c r="H71" s="10"/>
      <c r="I71" s="11"/>
      <c r="J71" s="11"/>
      <c r="K71" s="11"/>
      <c r="L71" s="11"/>
      <c r="M71" s="11"/>
      <c r="N71" s="11"/>
      <c r="O71" s="11"/>
      <c r="P71" s="11"/>
    </row>
    <row r="72" spans="1:16" ht="15" customHeight="1" x14ac:dyDescent="0.2">
      <c r="A72" s="119"/>
      <c r="B72" s="241" t="s">
        <v>128</v>
      </c>
      <c r="C72" s="242"/>
      <c r="D72" s="129">
        <v>150</v>
      </c>
      <c r="E72" s="123"/>
      <c r="F72" s="121" t="s">
        <v>12</v>
      </c>
      <c r="G72" s="124"/>
      <c r="H72" s="10"/>
      <c r="I72" s="11"/>
      <c r="J72" s="11"/>
      <c r="K72" s="11"/>
      <c r="L72" s="11"/>
      <c r="M72" s="11"/>
      <c r="N72" s="11"/>
      <c r="O72" s="11"/>
      <c r="P72" s="11"/>
    </row>
    <row r="73" spans="1:16" ht="12.75" hidden="1" customHeight="1" x14ac:dyDescent="0.2">
      <c r="A73" s="125"/>
      <c r="B73" s="140"/>
      <c r="C73" s="140"/>
      <c r="D73" s="141"/>
      <c r="E73" s="127"/>
      <c r="F73" s="130" t="s">
        <v>2</v>
      </c>
      <c r="G73" s="142">
        <f>SUM(G5:G72)</f>
        <v>477766.87999999995</v>
      </c>
      <c r="H73" s="11"/>
      <c r="I73" s="11"/>
      <c r="J73" s="11"/>
      <c r="K73" s="11"/>
      <c r="L73" s="11"/>
      <c r="M73" s="11"/>
      <c r="N73" s="11"/>
      <c r="O73" s="11"/>
      <c r="P73" s="11"/>
    </row>
    <row r="74" spans="1:16" ht="18" customHeight="1" x14ac:dyDescent="0.25">
      <c r="A74" s="125"/>
      <c r="B74" s="237" t="s">
        <v>199</v>
      </c>
      <c r="C74" s="238"/>
      <c r="D74" s="238"/>
      <c r="E74" s="238"/>
      <c r="F74" s="239"/>
      <c r="G74" s="143"/>
      <c r="H74" s="11"/>
      <c r="I74" s="11"/>
      <c r="J74" s="11"/>
      <c r="K74" s="11"/>
      <c r="L74" s="11"/>
      <c r="M74" s="11"/>
      <c r="N74" s="11"/>
      <c r="O74" s="11"/>
      <c r="P74" s="11"/>
    </row>
  </sheetData>
  <mergeCells count="66">
    <mergeCell ref="B63:C63"/>
    <mergeCell ref="B65:C65"/>
    <mergeCell ref="B60:C60"/>
    <mergeCell ref="A1:G1"/>
    <mergeCell ref="B4:C4"/>
    <mergeCell ref="B14:C14"/>
    <mergeCell ref="B7:C7"/>
    <mergeCell ref="B9:C9"/>
    <mergeCell ref="B10:C10"/>
    <mergeCell ref="B12:C12"/>
    <mergeCell ref="B6:C6"/>
    <mergeCell ref="B8:C8"/>
    <mergeCell ref="B11:C11"/>
    <mergeCell ref="A62:C62"/>
    <mergeCell ref="B61:F61"/>
    <mergeCell ref="B13:C13"/>
    <mergeCell ref="B15:C15"/>
    <mergeCell ref="B5:C5"/>
    <mergeCell ref="B16:C16"/>
    <mergeCell ref="B18:C18"/>
    <mergeCell ref="B20:C20"/>
    <mergeCell ref="B21:C21"/>
    <mergeCell ref="B17:C17"/>
    <mergeCell ref="B19:C19"/>
    <mergeCell ref="B49:C49"/>
    <mergeCell ref="B47:C47"/>
    <mergeCell ref="B45:C45"/>
    <mergeCell ref="B43:C43"/>
    <mergeCell ref="B22:C22"/>
    <mergeCell ref="B23:C23"/>
    <mergeCell ref="B25:C25"/>
    <mergeCell ref="B27:C27"/>
    <mergeCell ref="B29:C29"/>
    <mergeCell ref="B31:C31"/>
    <mergeCell ref="B30:C30"/>
    <mergeCell ref="B24:C24"/>
    <mergeCell ref="B26:C26"/>
    <mergeCell ref="B28:C28"/>
    <mergeCell ref="B55:C55"/>
    <mergeCell ref="B57:C57"/>
    <mergeCell ref="B56:C56"/>
    <mergeCell ref="B33:C33"/>
    <mergeCell ref="B34:C34"/>
    <mergeCell ref="B48:C48"/>
    <mergeCell ref="B54:C54"/>
    <mergeCell ref="B53:C53"/>
    <mergeCell ref="B52:C52"/>
    <mergeCell ref="B51:C51"/>
    <mergeCell ref="B50:C50"/>
    <mergeCell ref="B32:C32"/>
    <mergeCell ref="A2:G3"/>
    <mergeCell ref="B74:F74"/>
    <mergeCell ref="B71:C71"/>
    <mergeCell ref="B64:C64"/>
    <mergeCell ref="B72:C72"/>
    <mergeCell ref="B70:C70"/>
    <mergeCell ref="B68:C68"/>
    <mergeCell ref="B69:C69"/>
    <mergeCell ref="B67:C67"/>
    <mergeCell ref="B66:C66"/>
    <mergeCell ref="B59:C59"/>
    <mergeCell ref="B58:C58"/>
    <mergeCell ref="B35:C35"/>
    <mergeCell ref="B42:C42"/>
    <mergeCell ref="B44:C44"/>
    <mergeCell ref="B46:C46"/>
  </mergeCells>
  <pageMargins left="0.53" right="0.16" top="0.44" bottom="0.4" header="0.34" footer="0.38"/>
  <pageSetup paperSize="9" scale="99" orientation="portrait" r:id="rId1"/>
  <headerFooter scaleWithDoc="0" alignWithMargins="0"/>
  <rowBreaks count="2" manualBreakCount="2">
    <brk id="25" max="6" man="1"/>
    <brk id="61"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view="pageBreakPreview" topLeftCell="A25" zoomScale="85" zoomScaleSheetLayoutView="85" workbookViewId="0">
      <selection activeCell="D9" sqref="D9"/>
    </sheetView>
  </sheetViews>
  <sheetFormatPr defaultRowHeight="15" x14ac:dyDescent="0.25"/>
  <cols>
    <col min="1" max="1" width="4.140625" style="45" customWidth="1"/>
    <col min="2" max="2" width="47.42578125" style="45" customWidth="1"/>
    <col min="3" max="3" width="6.5703125" style="45" customWidth="1"/>
    <col min="4" max="4" width="6.140625" style="45" customWidth="1"/>
    <col min="5" max="5" width="11.7109375" style="45" customWidth="1"/>
    <col min="6" max="6" width="10.42578125" style="45" bestFit="1" customWidth="1"/>
    <col min="7" max="7" width="13.28515625" style="45" customWidth="1"/>
    <col min="8" max="8" width="10.5703125" style="45" bestFit="1" customWidth="1"/>
    <col min="9" max="256" width="9.140625" style="45"/>
    <col min="257" max="257" width="4.140625" style="45" customWidth="1"/>
    <col min="258" max="258" width="49" style="45" customWidth="1"/>
    <col min="259" max="259" width="6.5703125" style="45" customWidth="1"/>
    <col min="260" max="260" width="6.140625" style="45" customWidth="1"/>
    <col min="261" max="261" width="11.7109375" style="45" customWidth="1"/>
    <col min="262" max="262" width="10.42578125" style="45" bestFit="1" customWidth="1"/>
    <col min="263" max="263" width="13.28515625" style="45" customWidth="1"/>
    <col min="264" max="264" width="10.5703125" style="45" bestFit="1" customWidth="1"/>
    <col min="265" max="512" width="9.140625" style="45"/>
    <col min="513" max="513" width="4.140625" style="45" customWidth="1"/>
    <col min="514" max="514" width="49" style="45" customWidth="1"/>
    <col min="515" max="515" width="6.5703125" style="45" customWidth="1"/>
    <col min="516" max="516" width="6.140625" style="45" customWidth="1"/>
    <col min="517" max="517" width="11.7109375" style="45" customWidth="1"/>
    <col min="518" max="518" width="10.42578125" style="45" bestFit="1" customWidth="1"/>
    <col min="519" max="519" width="13.28515625" style="45" customWidth="1"/>
    <col min="520" max="520" width="10.5703125" style="45" bestFit="1" customWidth="1"/>
    <col min="521" max="768" width="9.140625" style="45"/>
    <col min="769" max="769" width="4.140625" style="45" customWidth="1"/>
    <col min="770" max="770" width="49" style="45" customWidth="1"/>
    <col min="771" max="771" width="6.5703125" style="45" customWidth="1"/>
    <col min="772" max="772" width="6.140625" style="45" customWidth="1"/>
    <col min="773" max="773" width="11.7109375" style="45" customWidth="1"/>
    <col min="774" max="774" width="10.42578125" style="45" bestFit="1" customWidth="1"/>
    <col min="775" max="775" width="13.28515625" style="45" customWidth="1"/>
    <col min="776" max="776" width="10.5703125" style="45" bestFit="1" customWidth="1"/>
    <col min="777" max="1024" width="9.140625" style="45"/>
    <col min="1025" max="1025" width="4.140625" style="45" customWidth="1"/>
    <col min="1026" max="1026" width="49" style="45" customWidth="1"/>
    <col min="1027" max="1027" width="6.5703125" style="45" customWidth="1"/>
    <col min="1028" max="1028" width="6.140625" style="45" customWidth="1"/>
    <col min="1029" max="1029" width="11.7109375" style="45" customWidth="1"/>
    <col min="1030" max="1030" width="10.42578125" style="45" bestFit="1" customWidth="1"/>
    <col min="1031" max="1031" width="13.28515625" style="45" customWidth="1"/>
    <col min="1032" max="1032" width="10.5703125" style="45" bestFit="1" customWidth="1"/>
    <col min="1033" max="1280" width="9.140625" style="45"/>
    <col min="1281" max="1281" width="4.140625" style="45" customWidth="1"/>
    <col min="1282" max="1282" width="49" style="45" customWidth="1"/>
    <col min="1283" max="1283" width="6.5703125" style="45" customWidth="1"/>
    <col min="1284" max="1284" width="6.140625" style="45" customWidth="1"/>
    <col min="1285" max="1285" width="11.7109375" style="45" customWidth="1"/>
    <col min="1286" max="1286" width="10.42578125" style="45" bestFit="1" customWidth="1"/>
    <col min="1287" max="1287" width="13.28515625" style="45" customWidth="1"/>
    <col min="1288" max="1288" width="10.5703125" style="45" bestFit="1" customWidth="1"/>
    <col min="1289" max="1536" width="9.140625" style="45"/>
    <col min="1537" max="1537" width="4.140625" style="45" customWidth="1"/>
    <col min="1538" max="1538" width="49" style="45" customWidth="1"/>
    <col min="1539" max="1539" width="6.5703125" style="45" customWidth="1"/>
    <col min="1540" max="1540" width="6.140625" style="45" customWidth="1"/>
    <col min="1541" max="1541" width="11.7109375" style="45" customWidth="1"/>
    <col min="1542" max="1542" width="10.42578125" style="45" bestFit="1" customWidth="1"/>
    <col min="1543" max="1543" width="13.28515625" style="45" customWidth="1"/>
    <col min="1544" max="1544" width="10.5703125" style="45" bestFit="1" customWidth="1"/>
    <col min="1545" max="1792" width="9.140625" style="45"/>
    <col min="1793" max="1793" width="4.140625" style="45" customWidth="1"/>
    <col min="1794" max="1794" width="49" style="45" customWidth="1"/>
    <col min="1795" max="1795" width="6.5703125" style="45" customWidth="1"/>
    <col min="1796" max="1796" width="6.140625" style="45" customWidth="1"/>
    <col min="1797" max="1797" width="11.7109375" style="45" customWidth="1"/>
    <col min="1798" max="1798" width="10.42578125" style="45" bestFit="1" customWidth="1"/>
    <col min="1799" max="1799" width="13.28515625" style="45" customWidth="1"/>
    <col min="1800" max="1800" width="10.5703125" style="45" bestFit="1" customWidth="1"/>
    <col min="1801" max="2048" width="9.140625" style="45"/>
    <col min="2049" max="2049" width="4.140625" style="45" customWidth="1"/>
    <col min="2050" max="2050" width="49" style="45" customWidth="1"/>
    <col min="2051" max="2051" width="6.5703125" style="45" customWidth="1"/>
    <col min="2052" max="2052" width="6.140625" style="45" customWidth="1"/>
    <col min="2053" max="2053" width="11.7109375" style="45" customWidth="1"/>
    <col min="2054" max="2054" width="10.42578125" style="45" bestFit="1" customWidth="1"/>
    <col min="2055" max="2055" width="13.28515625" style="45" customWidth="1"/>
    <col min="2056" max="2056" width="10.5703125" style="45" bestFit="1" customWidth="1"/>
    <col min="2057" max="2304" width="9.140625" style="45"/>
    <col min="2305" max="2305" width="4.140625" style="45" customWidth="1"/>
    <col min="2306" max="2306" width="49" style="45" customWidth="1"/>
    <col min="2307" max="2307" width="6.5703125" style="45" customWidth="1"/>
    <col min="2308" max="2308" width="6.140625" style="45" customWidth="1"/>
    <col min="2309" max="2309" width="11.7109375" style="45" customWidth="1"/>
    <col min="2310" max="2310" width="10.42578125" style="45" bestFit="1" customWidth="1"/>
    <col min="2311" max="2311" width="13.28515625" style="45" customWidth="1"/>
    <col min="2312" max="2312" width="10.5703125" style="45" bestFit="1" customWidth="1"/>
    <col min="2313" max="2560" width="9.140625" style="45"/>
    <col min="2561" max="2561" width="4.140625" style="45" customWidth="1"/>
    <col min="2562" max="2562" width="49" style="45" customWidth="1"/>
    <col min="2563" max="2563" width="6.5703125" style="45" customWidth="1"/>
    <col min="2564" max="2564" width="6.140625" style="45" customWidth="1"/>
    <col min="2565" max="2565" width="11.7109375" style="45" customWidth="1"/>
    <col min="2566" max="2566" width="10.42578125" style="45" bestFit="1" customWidth="1"/>
    <col min="2567" max="2567" width="13.28515625" style="45" customWidth="1"/>
    <col min="2568" max="2568" width="10.5703125" style="45" bestFit="1" customWidth="1"/>
    <col min="2569" max="2816" width="9.140625" style="45"/>
    <col min="2817" max="2817" width="4.140625" style="45" customWidth="1"/>
    <col min="2818" max="2818" width="49" style="45" customWidth="1"/>
    <col min="2819" max="2819" width="6.5703125" style="45" customWidth="1"/>
    <col min="2820" max="2820" width="6.140625" style="45" customWidth="1"/>
    <col min="2821" max="2821" width="11.7109375" style="45" customWidth="1"/>
    <col min="2822" max="2822" width="10.42578125" style="45" bestFit="1" customWidth="1"/>
    <col min="2823" max="2823" width="13.28515625" style="45" customWidth="1"/>
    <col min="2824" max="2824" width="10.5703125" style="45" bestFit="1" customWidth="1"/>
    <col min="2825" max="3072" width="9.140625" style="45"/>
    <col min="3073" max="3073" width="4.140625" style="45" customWidth="1"/>
    <col min="3074" max="3074" width="49" style="45" customWidth="1"/>
    <col min="3075" max="3075" width="6.5703125" style="45" customWidth="1"/>
    <col min="3076" max="3076" width="6.140625" style="45" customWidth="1"/>
    <col min="3077" max="3077" width="11.7109375" style="45" customWidth="1"/>
    <col min="3078" max="3078" width="10.42578125" style="45" bestFit="1" customWidth="1"/>
    <col min="3079" max="3079" width="13.28515625" style="45" customWidth="1"/>
    <col min="3080" max="3080" width="10.5703125" style="45" bestFit="1" customWidth="1"/>
    <col min="3081" max="3328" width="9.140625" style="45"/>
    <col min="3329" max="3329" width="4.140625" style="45" customWidth="1"/>
    <col min="3330" max="3330" width="49" style="45" customWidth="1"/>
    <col min="3331" max="3331" width="6.5703125" style="45" customWidth="1"/>
    <col min="3332" max="3332" width="6.140625" style="45" customWidth="1"/>
    <col min="3333" max="3333" width="11.7109375" style="45" customWidth="1"/>
    <col min="3334" max="3334" width="10.42578125" style="45" bestFit="1" customWidth="1"/>
    <col min="3335" max="3335" width="13.28515625" style="45" customWidth="1"/>
    <col min="3336" max="3336" width="10.5703125" style="45" bestFit="1" customWidth="1"/>
    <col min="3337" max="3584" width="9.140625" style="45"/>
    <col min="3585" max="3585" width="4.140625" style="45" customWidth="1"/>
    <col min="3586" max="3586" width="49" style="45" customWidth="1"/>
    <col min="3587" max="3587" width="6.5703125" style="45" customWidth="1"/>
    <col min="3588" max="3588" width="6.140625" style="45" customWidth="1"/>
    <col min="3589" max="3589" width="11.7109375" style="45" customWidth="1"/>
    <col min="3590" max="3590" width="10.42578125" style="45" bestFit="1" customWidth="1"/>
    <col min="3591" max="3591" width="13.28515625" style="45" customWidth="1"/>
    <col min="3592" max="3592" width="10.5703125" style="45" bestFit="1" customWidth="1"/>
    <col min="3593" max="3840" width="9.140625" style="45"/>
    <col min="3841" max="3841" width="4.140625" style="45" customWidth="1"/>
    <col min="3842" max="3842" width="49" style="45" customWidth="1"/>
    <col min="3843" max="3843" width="6.5703125" style="45" customWidth="1"/>
    <col min="3844" max="3844" width="6.140625" style="45" customWidth="1"/>
    <col min="3845" max="3845" width="11.7109375" style="45" customWidth="1"/>
    <col min="3846" max="3846" width="10.42578125" style="45" bestFit="1" customWidth="1"/>
    <col min="3847" max="3847" width="13.28515625" style="45" customWidth="1"/>
    <col min="3848" max="3848" width="10.5703125" style="45" bestFit="1" customWidth="1"/>
    <col min="3849" max="4096" width="9.140625" style="45"/>
    <col min="4097" max="4097" width="4.140625" style="45" customWidth="1"/>
    <col min="4098" max="4098" width="49" style="45" customWidth="1"/>
    <col min="4099" max="4099" width="6.5703125" style="45" customWidth="1"/>
    <col min="4100" max="4100" width="6.140625" style="45" customWidth="1"/>
    <col min="4101" max="4101" width="11.7109375" style="45" customWidth="1"/>
    <col min="4102" max="4102" width="10.42578125" style="45" bestFit="1" customWidth="1"/>
    <col min="4103" max="4103" width="13.28515625" style="45" customWidth="1"/>
    <col min="4104" max="4104" width="10.5703125" style="45" bestFit="1" customWidth="1"/>
    <col min="4105" max="4352" width="9.140625" style="45"/>
    <col min="4353" max="4353" width="4.140625" style="45" customWidth="1"/>
    <col min="4354" max="4354" width="49" style="45" customWidth="1"/>
    <col min="4355" max="4355" width="6.5703125" style="45" customWidth="1"/>
    <col min="4356" max="4356" width="6.140625" style="45" customWidth="1"/>
    <col min="4357" max="4357" width="11.7109375" style="45" customWidth="1"/>
    <col min="4358" max="4358" width="10.42578125" style="45" bestFit="1" customWidth="1"/>
    <col min="4359" max="4359" width="13.28515625" style="45" customWidth="1"/>
    <col min="4360" max="4360" width="10.5703125" style="45" bestFit="1" customWidth="1"/>
    <col min="4361" max="4608" width="9.140625" style="45"/>
    <col min="4609" max="4609" width="4.140625" style="45" customWidth="1"/>
    <col min="4610" max="4610" width="49" style="45" customWidth="1"/>
    <col min="4611" max="4611" width="6.5703125" style="45" customWidth="1"/>
    <col min="4612" max="4612" width="6.140625" style="45" customWidth="1"/>
    <col min="4613" max="4613" width="11.7109375" style="45" customWidth="1"/>
    <col min="4614" max="4614" width="10.42578125" style="45" bestFit="1" customWidth="1"/>
    <col min="4615" max="4615" width="13.28515625" style="45" customWidth="1"/>
    <col min="4616" max="4616" width="10.5703125" style="45" bestFit="1" customWidth="1"/>
    <col min="4617" max="4864" width="9.140625" style="45"/>
    <col min="4865" max="4865" width="4.140625" style="45" customWidth="1"/>
    <col min="4866" max="4866" width="49" style="45" customWidth="1"/>
    <col min="4867" max="4867" width="6.5703125" style="45" customWidth="1"/>
    <col min="4868" max="4868" width="6.140625" style="45" customWidth="1"/>
    <col min="4869" max="4869" width="11.7109375" style="45" customWidth="1"/>
    <col min="4870" max="4870" width="10.42578125" style="45" bestFit="1" customWidth="1"/>
    <col min="4871" max="4871" width="13.28515625" style="45" customWidth="1"/>
    <col min="4872" max="4872" width="10.5703125" style="45" bestFit="1" customWidth="1"/>
    <col min="4873" max="5120" width="9.140625" style="45"/>
    <col min="5121" max="5121" width="4.140625" style="45" customWidth="1"/>
    <col min="5122" max="5122" width="49" style="45" customWidth="1"/>
    <col min="5123" max="5123" width="6.5703125" style="45" customWidth="1"/>
    <col min="5124" max="5124" width="6.140625" style="45" customWidth="1"/>
    <col min="5125" max="5125" width="11.7109375" style="45" customWidth="1"/>
    <col min="5126" max="5126" width="10.42578125" style="45" bestFit="1" customWidth="1"/>
    <col min="5127" max="5127" width="13.28515625" style="45" customWidth="1"/>
    <col min="5128" max="5128" width="10.5703125" style="45" bestFit="1" customWidth="1"/>
    <col min="5129" max="5376" width="9.140625" style="45"/>
    <col min="5377" max="5377" width="4.140625" style="45" customWidth="1"/>
    <col min="5378" max="5378" width="49" style="45" customWidth="1"/>
    <col min="5379" max="5379" width="6.5703125" style="45" customWidth="1"/>
    <col min="5380" max="5380" width="6.140625" style="45" customWidth="1"/>
    <col min="5381" max="5381" width="11.7109375" style="45" customWidth="1"/>
    <col min="5382" max="5382" width="10.42578125" style="45" bestFit="1" customWidth="1"/>
    <col min="5383" max="5383" width="13.28515625" style="45" customWidth="1"/>
    <col min="5384" max="5384" width="10.5703125" style="45" bestFit="1" customWidth="1"/>
    <col min="5385" max="5632" width="9.140625" style="45"/>
    <col min="5633" max="5633" width="4.140625" style="45" customWidth="1"/>
    <col min="5634" max="5634" width="49" style="45" customWidth="1"/>
    <col min="5635" max="5635" width="6.5703125" style="45" customWidth="1"/>
    <col min="5636" max="5636" width="6.140625" style="45" customWidth="1"/>
    <col min="5637" max="5637" width="11.7109375" style="45" customWidth="1"/>
    <col min="5638" max="5638" width="10.42578125" style="45" bestFit="1" customWidth="1"/>
    <col min="5639" max="5639" width="13.28515625" style="45" customWidth="1"/>
    <col min="5640" max="5640" width="10.5703125" style="45" bestFit="1" customWidth="1"/>
    <col min="5641" max="5888" width="9.140625" style="45"/>
    <col min="5889" max="5889" width="4.140625" style="45" customWidth="1"/>
    <col min="5890" max="5890" width="49" style="45" customWidth="1"/>
    <col min="5891" max="5891" width="6.5703125" style="45" customWidth="1"/>
    <col min="5892" max="5892" width="6.140625" style="45" customWidth="1"/>
    <col min="5893" max="5893" width="11.7109375" style="45" customWidth="1"/>
    <col min="5894" max="5894" width="10.42578125" style="45" bestFit="1" customWidth="1"/>
    <col min="5895" max="5895" width="13.28515625" style="45" customWidth="1"/>
    <col min="5896" max="5896" width="10.5703125" style="45" bestFit="1" customWidth="1"/>
    <col min="5897" max="6144" width="9.140625" style="45"/>
    <col min="6145" max="6145" width="4.140625" style="45" customWidth="1"/>
    <col min="6146" max="6146" width="49" style="45" customWidth="1"/>
    <col min="6147" max="6147" width="6.5703125" style="45" customWidth="1"/>
    <col min="6148" max="6148" width="6.140625" style="45" customWidth="1"/>
    <col min="6149" max="6149" width="11.7109375" style="45" customWidth="1"/>
    <col min="6150" max="6150" width="10.42578125" style="45" bestFit="1" customWidth="1"/>
    <col min="6151" max="6151" width="13.28515625" style="45" customWidth="1"/>
    <col min="6152" max="6152" width="10.5703125" style="45" bestFit="1" customWidth="1"/>
    <col min="6153" max="6400" width="9.140625" style="45"/>
    <col min="6401" max="6401" width="4.140625" style="45" customWidth="1"/>
    <col min="6402" max="6402" width="49" style="45" customWidth="1"/>
    <col min="6403" max="6403" width="6.5703125" style="45" customWidth="1"/>
    <col min="6404" max="6404" width="6.140625" style="45" customWidth="1"/>
    <col min="6405" max="6405" width="11.7109375" style="45" customWidth="1"/>
    <col min="6406" max="6406" width="10.42578125" style="45" bestFit="1" customWidth="1"/>
    <col min="6407" max="6407" width="13.28515625" style="45" customWidth="1"/>
    <col min="6408" max="6408" width="10.5703125" style="45" bestFit="1" customWidth="1"/>
    <col min="6409" max="6656" width="9.140625" style="45"/>
    <col min="6657" max="6657" width="4.140625" style="45" customWidth="1"/>
    <col min="6658" max="6658" width="49" style="45" customWidth="1"/>
    <col min="6659" max="6659" width="6.5703125" style="45" customWidth="1"/>
    <col min="6660" max="6660" width="6.140625" style="45" customWidth="1"/>
    <col min="6661" max="6661" width="11.7109375" style="45" customWidth="1"/>
    <col min="6662" max="6662" width="10.42578125" style="45" bestFit="1" customWidth="1"/>
    <col min="6663" max="6663" width="13.28515625" style="45" customWidth="1"/>
    <col min="6664" max="6664" width="10.5703125" style="45" bestFit="1" customWidth="1"/>
    <col min="6665" max="6912" width="9.140625" style="45"/>
    <col min="6913" max="6913" width="4.140625" style="45" customWidth="1"/>
    <col min="6914" max="6914" width="49" style="45" customWidth="1"/>
    <col min="6915" max="6915" width="6.5703125" style="45" customWidth="1"/>
    <col min="6916" max="6916" width="6.140625" style="45" customWidth="1"/>
    <col min="6917" max="6917" width="11.7109375" style="45" customWidth="1"/>
    <col min="6918" max="6918" width="10.42578125" style="45" bestFit="1" customWidth="1"/>
    <col min="6919" max="6919" width="13.28515625" style="45" customWidth="1"/>
    <col min="6920" max="6920" width="10.5703125" style="45" bestFit="1" customWidth="1"/>
    <col min="6921" max="7168" width="9.140625" style="45"/>
    <col min="7169" max="7169" width="4.140625" style="45" customWidth="1"/>
    <col min="7170" max="7170" width="49" style="45" customWidth="1"/>
    <col min="7171" max="7171" width="6.5703125" style="45" customWidth="1"/>
    <col min="7172" max="7172" width="6.140625" style="45" customWidth="1"/>
    <col min="7173" max="7173" width="11.7109375" style="45" customWidth="1"/>
    <col min="7174" max="7174" width="10.42578125" style="45" bestFit="1" customWidth="1"/>
    <col min="7175" max="7175" width="13.28515625" style="45" customWidth="1"/>
    <col min="7176" max="7176" width="10.5703125" style="45" bestFit="1" customWidth="1"/>
    <col min="7177" max="7424" width="9.140625" style="45"/>
    <col min="7425" max="7425" width="4.140625" style="45" customWidth="1"/>
    <col min="7426" max="7426" width="49" style="45" customWidth="1"/>
    <col min="7427" max="7427" width="6.5703125" style="45" customWidth="1"/>
    <col min="7428" max="7428" width="6.140625" style="45" customWidth="1"/>
    <col min="7429" max="7429" width="11.7109375" style="45" customWidth="1"/>
    <col min="7430" max="7430" width="10.42578125" style="45" bestFit="1" customWidth="1"/>
    <col min="7431" max="7431" width="13.28515625" style="45" customWidth="1"/>
    <col min="7432" max="7432" width="10.5703125" style="45" bestFit="1" customWidth="1"/>
    <col min="7433" max="7680" width="9.140625" style="45"/>
    <col min="7681" max="7681" width="4.140625" style="45" customWidth="1"/>
    <col min="7682" max="7682" width="49" style="45" customWidth="1"/>
    <col min="7683" max="7683" width="6.5703125" style="45" customWidth="1"/>
    <col min="7684" max="7684" width="6.140625" style="45" customWidth="1"/>
    <col min="7685" max="7685" width="11.7109375" style="45" customWidth="1"/>
    <col min="7686" max="7686" width="10.42578125" style="45" bestFit="1" customWidth="1"/>
    <col min="7687" max="7687" width="13.28515625" style="45" customWidth="1"/>
    <col min="7688" max="7688" width="10.5703125" style="45" bestFit="1" customWidth="1"/>
    <col min="7689" max="7936" width="9.140625" style="45"/>
    <col min="7937" max="7937" width="4.140625" style="45" customWidth="1"/>
    <col min="7938" max="7938" width="49" style="45" customWidth="1"/>
    <col min="7939" max="7939" width="6.5703125" style="45" customWidth="1"/>
    <col min="7940" max="7940" width="6.140625" style="45" customWidth="1"/>
    <col min="7941" max="7941" width="11.7109375" style="45" customWidth="1"/>
    <col min="7942" max="7942" width="10.42578125" style="45" bestFit="1" customWidth="1"/>
    <col min="7943" max="7943" width="13.28515625" style="45" customWidth="1"/>
    <col min="7944" max="7944" width="10.5703125" style="45" bestFit="1" customWidth="1"/>
    <col min="7945" max="8192" width="9.140625" style="45"/>
    <col min="8193" max="8193" width="4.140625" style="45" customWidth="1"/>
    <col min="8194" max="8194" width="49" style="45" customWidth="1"/>
    <col min="8195" max="8195" width="6.5703125" style="45" customWidth="1"/>
    <col min="8196" max="8196" width="6.140625" style="45" customWidth="1"/>
    <col min="8197" max="8197" width="11.7109375" style="45" customWidth="1"/>
    <col min="8198" max="8198" width="10.42578125" style="45" bestFit="1" customWidth="1"/>
    <col min="8199" max="8199" width="13.28515625" style="45" customWidth="1"/>
    <col min="8200" max="8200" width="10.5703125" style="45" bestFit="1" customWidth="1"/>
    <col min="8201" max="8448" width="9.140625" style="45"/>
    <col min="8449" max="8449" width="4.140625" style="45" customWidth="1"/>
    <col min="8450" max="8450" width="49" style="45" customWidth="1"/>
    <col min="8451" max="8451" width="6.5703125" style="45" customWidth="1"/>
    <col min="8452" max="8452" width="6.140625" style="45" customWidth="1"/>
    <col min="8453" max="8453" width="11.7109375" style="45" customWidth="1"/>
    <col min="8454" max="8454" width="10.42578125" style="45" bestFit="1" customWidth="1"/>
    <col min="8455" max="8455" width="13.28515625" style="45" customWidth="1"/>
    <col min="8456" max="8456" width="10.5703125" style="45" bestFit="1" customWidth="1"/>
    <col min="8457" max="8704" width="9.140625" style="45"/>
    <col min="8705" max="8705" width="4.140625" style="45" customWidth="1"/>
    <col min="8706" max="8706" width="49" style="45" customWidth="1"/>
    <col min="8707" max="8707" width="6.5703125" style="45" customWidth="1"/>
    <col min="8708" max="8708" width="6.140625" style="45" customWidth="1"/>
    <col min="8709" max="8709" width="11.7109375" style="45" customWidth="1"/>
    <col min="8710" max="8710" width="10.42578125" style="45" bestFit="1" customWidth="1"/>
    <col min="8711" max="8711" width="13.28515625" style="45" customWidth="1"/>
    <col min="8712" max="8712" width="10.5703125" style="45" bestFit="1" customWidth="1"/>
    <col min="8713" max="8960" width="9.140625" style="45"/>
    <col min="8961" max="8961" width="4.140625" style="45" customWidth="1"/>
    <col min="8962" max="8962" width="49" style="45" customWidth="1"/>
    <col min="8963" max="8963" width="6.5703125" style="45" customWidth="1"/>
    <col min="8964" max="8964" width="6.140625" style="45" customWidth="1"/>
    <col min="8965" max="8965" width="11.7109375" style="45" customWidth="1"/>
    <col min="8966" max="8966" width="10.42578125" style="45" bestFit="1" customWidth="1"/>
    <col min="8967" max="8967" width="13.28515625" style="45" customWidth="1"/>
    <col min="8968" max="8968" width="10.5703125" style="45" bestFit="1" customWidth="1"/>
    <col min="8969" max="9216" width="9.140625" style="45"/>
    <col min="9217" max="9217" width="4.140625" style="45" customWidth="1"/>
    <col min="9218" max="9218" width="49" style="45" customWidth="1"/>
    <col min="9219" max="9219" width="6.5703125" style="45" customWidth="1"/>
    <col min="9220" max="9220" width="6.140625" style="45" customWidth="1"/>
    <col min="9221" max="9221" width="11.7109375" style="45" customWidth="1"/>
    <col min="9222" max="9222" width="10.42578125" style="45" bestFit="1" customWidth="1"/>
    <col min="9223" max="9223" width="13.28515625" style="45" customWidth="1"/>
    <col min="9224" max="9224" width="10.5703125" style="45" bestFit="1" customWidth="1"/>
    <col min="9225" max="9472" width="9.140625" style="45"/>
    <col min="9473" max="9473" width="4.140625" style="45" customWidth="1"/>
    <col min="9474" max="9474" width="49" style="45" customWidth="1"/>
    <col min="9475" max="9475" width="6.5703125" style="45" customWidth="1"/>
    <col min="9476" max="9476" width="6.140625" style="45" customWidth="1"/>
    <col min="9477" max="9477" width="11.7109375" style="45" customWidth="1"/>
    <col min="9478" max="9478" width="10.42578125" style="45" bestFit="1" customWidth="1"/>
    <col min="9479" max="9479" width="13.28515625" style="45" customWidth="1"/>
    <col min="9480" max="9480" width="10.5703125" style="45" bestFit="1" customWidth="1"/>
    <col min="9481" max="9728" width="9.140625" style="45"/>
    <col min="9729" max="9729" width="4.140625" style="45" customWidth="1"/>
    <col min="9730" max="9730" width="49" style="45" customWidth="1"/>
    <col min="9731" max="9731" width="6.5703125" style="45" customWidth="1"/>
    <col min="9732" max="9732" width="6.140625" style="45" customWidth="1"/>
    <col min="9733" max="9733" width="11.7109375" style="45" customWidth="1"/>
    <col min="9734" max="9734" width="10.42578125" style="45" bestFit="1" customWidth="1"/>
    <col min="9735" max="9735" width="13.28515625" style="45" customWidth="1"/>
    <col min="9736" max="9736" width="10.5703125" style="45" bestFit="1" customWidth="1"/>
    <col min="9737" max="9984" width="9.140625" style="45"/>
    <col min="9985" max="9985" width="4.140625" style="45" customWidth="1"/>
    <col min="9986" max="9986" width="49" style="45" customWidth="1"/>
    <col min="9987" max="9987" width="6.5703125" style="45" customWidth="1"/>
    <col min="9988" max="9988" width="6.140625" style="45" customWidth="1"/>
    <col min="9989" max="9989" width="11.7109375" style="45" customWidth="1"/>
    <col min="9990" max="9990" width="10.42578125" style="45" bestFit="1" customWidth="1"/>
    <col min="9991" max="9991" width="13.28515625" style="45" customWidth="1"/>
    <col min="9992" max="9992" width="10.5703125" style="45" bestFit="1" customWidth="1"/>
    <col min="9993" max="10240" width="9.140625" style="45"/>
    <col min="10241" max="10241" width="4.140625" style="45" customWidth="1"/>
    <col min="10242" max="10242" width="49" style="45" customWidth="1"/>
    <col min="10243" max="10243" width="6.5703125" style="45" customWidth="1"/>
    <col min="10244" max="10244" width="6.140625" style="45" customWidth="1"/>
    <col min="10245" max="10245" width="11.7109375" style="45" customWidth="1"/>
    <col min="10246" max="10246" width="10.42578125" style="45" bestFit="1" customWidth="1"/>
    <col min="10247" max="10247" width="13.28515625" style="45" customWidth="1"/>
    <col min="10248" max="10248" width="10.5703125" style="45" bestFit="1" customWidth="1"/>
    <col min="10249" max="10496" width="9.140625" style="45"/>
    <col min="10497" max="10497" width="4.140625" style="45" customWidth="1"/>
    <col min="10498" max="10498" width="49" style="45" customWidth="1"/>
    <col min="10499" max="10499" width="6.5703125" style="45" customWidth="1"/>
    <col min="10500" max="10500" width="6.140625" style="45" customWidth="1"/>
    <col min="10501" max="10501" width="11.7109375" style="45" customWidth="1"/>
    <col min="10502" max="10502" width="10.42578125" style="45" bestFit="1" customWidth="1"/>
    <col min="10503" max="10503" width="13.28515625" style="45" customWidth="1"/>
    <col min="10504" max="10504" width="10.5703125" style="45" bestFit="1" customWidth="1"/>
    <col min="10505" max="10752" width="9.140625" style="45"/>
    <col min="10753" max="10753" width="4.140625" style="45" customWidth="1"/>
    <col min="10754" max="10754" width="49" style="45" customWidth="1"/>
    <col min="10755" max="10755" width="6.5703125" style="45" customWidth="1"/>
    <col min="10756" max="10756" width="6.140625" style="45" customWidth="1"/>
    <col min="10757" max="10757" width="11.7109375" style="45" customWidth="1"/>
    <col min="10758" max="10758" width="10.42578125" style="45" bestFit="1" customWidth="1"/>
    <col min="10759" max="10759" width="13.28515625" style="45" customWidth="1"/>
    <col min="10760" max="10760" width="10.5703125" style="45" bestFit="1" customWidth="1"/>
    <col min="10761" max="11008" width="9.140625" style="45"/>
    <col min="11009" max="11009" width="4.140625" style="45" customWidth="1"/>
    <col min="11010" max="11010" width="49" style="45" customWidth="1"/>
    <col min="11011" max="11011" width="6.5703125" style="45" customWidth="1"/>
    <col min="11012" max="11012" width="6.140625" style="45" customWidth="1"/>
    <col min="11013" max="11013" width="11.7109375" style="45" customWidth="1"/>
    <col min="11014" max="11014" width="10.42578125" style="45" bestFit="1" customWidth="1"/>
    <col min="11015" max="11015" width="13.28515625" style="45" customWidth="1"/>
    <col min="11016" max="11016" width="10.5703125" style="45" bestFit="1" customWidth="1"/>
    <col min="11017" max="11264" width="9.140625" style="45"/>
    <col min="11265" max="11265" width="4.140625" style="45" customWidth="1"/>
    <col min="11266" max="11266" width="49" style="45" customWidth="1"/>
    <col min="11267" max="11267" width="6.5703125" style="45" customWidth="1"/>
    <col min="11268" max="11268" width="6.140625" style="45" customWidth="1"/>
    <col min="11269" max="11269" width="11.7109375" style="45" customWidth="1"/>
    <col min="11270" max="11270" width="10.42578125" style="45" bestFit="1" customWidth="1"/>
    <col min="11271" max="11271" width="13.28515625" style="45" customWidth="1"/>
    <col min="11272" max="11272" width="10.5703125" style="45" bestFit="1" customWidth="1"/>
    <col min="11273" max="11520" width="9.140625" style="45"/>
    <col min="11521" max="11521" width="4.140625" style="45" customWidth="1"/>
    <col min="11522" max="11522" width="49" style="45" customWidth="1"/>
    <col min="11523" max="11523" width="6.5703125" style="45" customWidth="1"/>
    <col min="11524" max="11524" width="6.140625" style="45" customWidth="1"/>
    <col min="11525" max="11525" width="11.7109375" style="45" customWidth="1"/>
    <col min="11526" max="11526" width="10.42578125" style="45" bestFit="1" customWidth="1"/>
    <col min="11527" max="11527" width="13.28515625" style="45" customWidth="1"/>
    <col min="11528" max="11528" width="10.5703125" style="45" bestFit="1" customWidth="1"/>
    <col min="11529" max="11776" width="9.140625" style="45"/>
    <col min="11777" max="11777" width="4.140625" style="45" customWidth="1"/>
    <col min="11778" max="11778" width="49" style="45" customWidth="1"/>
    <col min="11779" max="11779" width="6.5703125" style="45" customWidth="1"/>
    <col min="11780" max="11780" width="6.140625" style="45" customWidth="1"/>
    <col min="11781" max="11781" width="11.7109375" style="45" customWidth="1"/>
    <col min="11782" max="11782" width="10.42578125" style="45" bestFit="1" customWidth="1"/>
    <col min="11783" max="11783" width="13.28515625" style="45" customWidth="1"/>
    <col min="11784" max="11784" width="10.5703125" style="45" bestFit="1" customWidth="1"/>
    <col min="11785" max="12032" width="9.140625" style="45"/>
    <col min="12033" max="12033" width="4.140625" style="45" customWidth="1"/>
    <col min="12034" max="12034" width="49" style="45" customWidth="1"/>
    <col min="12035" max="12035" width="6.5703125" style="45" customWidth="1"/>
    <col min="12036" max="12036" width="6.140625" style="45" customWidth="1"/>
    <col min="12037" max="12037" width="11.7109375" style="45" customWidth="1"/>
    <col min="12038" max="12038" width="10.42578125" style="45" bestFit="1" customWidth="1"/>
    <col min="12039" max="12039" width="13.28515625" style="45" customWidth="1"/>
    <col min="12040" max="12040" width="10.5703125" style="45" bestFit="1" customWidth="1"/>
    <col min="12041" max="12288" width="9.140625" style="45"/>
    <col min="12289" max="12289" width="4.140625" style="45" customWidth="1"/>
    <col min="12290" max="12290" width="49" style="45" customWidth="1"/>
    <col min="12291" max="12291" width="6.5703125" style="45" customWidth="1"/>
    <col min="12292" max="12292" width="6.140625" style="45" customWidth="1"/>
    <col min="12293" max="12293" width="11.7109375" style="45" customWidth="1"/>
    <col min="12294" max="12294" width="10.42578125" style="45" bestFit="1" customWidth="1"/>
    <col min="12295" max="12295" width="13.28515625" style="45" customWidth="1"/>
    <col min="12296" max="12296" width="10.5703125" style="45" bestFit="1" customWidth="1"/>
    <col min="12297" max="12544" width="9.140625" style="45"/>
    <col min="12545" max="12545" width="4.140625" style="45" customWidth="1"/>
    <col min="12546" max="12546" width="49" style="45" customWidth="1"/>
    <col min="12547" max="12547" width="6.5703125" style="45" customWidth="1"/>
    <col min="12548" max="12548" width="6.140625" style="45" customWidth="1"/>
    <col min="12549" max="12549" width="11.7109375" style="45" customWidth="1"/>
    <col min="12550" max="12550" width="10.42578125" style="45" bestFit="1" customWidth="1"/>
    <col min="12551" max="12551" width="13.28515625" style="45" customWidth="1"/>
    <col min="12552" max="12552" width="10.5703125" style="45" bestFit="1" customWidth="1"/>
    <col min="12553" max="12800" width="9.140625" style="45"/>
    <col min="12801" max="12801" width="4.140625" style="45" customWidth="1"/>
    <col min="12802" max="12802" width="49" style="45" customWidth="1"/>
    <col min="12803" max="12803" width="6.5703125" style="45" customWidth="1"/>
    <col min="12804" max="12804" width="6.140625" style="45" customWidth="1"/>
    <col min="12805" max="12805" width="11.7109375" style="45" customWidth="1"/>
    <col min="12806" max="12806" width="10.42578125" style="45" bestFit="1" customWidth="1"/>
    <col min="12807" max="12807" width="13.28515625" style="45" customWidth="1"/>
    <col min="12808" max="12808" width="10.5703125" style="45" bestFit="1" customWidth="1"/>
    <col min="12809" max="13056" width="9.140625" style="45"/>
    <col min="13057" max="13057" width="4.140625" style="45" customWidth="1"/>
    <col min="13058" max="13058" width="49" style="45" customWidth="1"/>
    <col min="13059" max="13059" width="6.5703125" style="45" customWidth="1"/>
    <col min="13060" max="13060" width="6.140625" style="45" customWidth="1"/>
    <col min="13061" max="13061" width="11.7109375" style="45" customWidth="1"/>
    <col min="13062" max="13062" width="10.42578125" style="45" bestFit="1" customWidth="1"/>
    <col min="13063" max="13063" width="13.28515625" style="45" customWidth="1"/>
    <col min="13064" max="13064" width="10.5703125" style="45" bestFit="1" customWidth="1"/>
    <col min="13065" max="13312" width="9.140625" style="45"/>
    <col min="13313" max="13313" width="4.140625" style="45" customWidth="1"/>
    <col min="13314" max="13314" width="49" style="45" customWidth="1"/>
    <col min="13315" max="13315" width="6.5703125" style="45" customWidth="1"/>
    <col min="13316" max="13316" width="6.140625" style="45" customWidth="1"/>
    <col min="13317" max="13317" width="11.7109375" style="45" customWidth="1"/>
    <col min="13318" max="13318" width="10.42578125" style="45" bestFit="1" customWidth="1"/>
    <col min="13319" max="13319" width="13.28515625" style="45" customWidth="1"/>
    <col min="13320" max="13320" width="10.5703125" style="45" bestFit="1" customWidth="1"/>
    <col min="13321" max="13568" width="9.140625" style="45"/>
    <col min="13569" max="13569" width="4.140625" style="45" customWidth="1"/>
    <col min="13570" max="13570" width="49" style="45" customWidth="1"/>
    <col min="13571" max="13571" width="6.5703125" style="45" customWidth="1"/>
    <col min="13572" max="13572" width="6.140625" style="45" customWidth="1"/>
    <col min="13573" max="13573" width="11.7109375" style="45" customWidth="1"/>
    <col min="13574" max="13574" width="10.42578125" style="45" bestFit="1" customWidth="1"/>
    <col min="13575" max="13575" width="13.28515625" style="45" customWidth="1"/>
    <col min="13576" max="13576" width="10.5703125" style="45" bestFit="1" customWidth="1"/>
    <col min="13577" max="13824" width="9.140625" style="45"/>
    <col min="13825" max="13825" width="4.140625" style="45" customWidth="1"/>
    <col min="13826" max="13826" width="49" style="45" customWidth="1"/>
    <col min="13827" max="13827" width="6.5703125" style="45" customWidth="1"/>
    <col min="13828" max="13828" width="6.140625" style="45" customWidth="1"/>
    <col min="13829" max="13829" width="11.7109375" style="45" customWidth="1"/>
    <col min="13830" max="13830" width="10.42578125" style="45" bestFit="1" customWidth="1"/>
    <col min="13831" max="13831" width="13.28515625" style="45" customWidth="1"/>
    <col min="13832" max="13832" width="10.5703125" style="45" bestFit="1" customWidth="1"/>
    <col min="13833" max="14080" width="9.140625" style="45"/>
    <col min="14081" max="14081" width="4.140625" style="45" customWidth="1"/>
    <col min="14082" max="14082" width="49" style="45" customWidth="1"/>
    <col min="14083" max="14083" width="6.5703125" style="45" customWidth="1"/>
    <col min="14084" max="14084" width="6.140625" style="45" customWidth="1"/>
    <col min="14085" max="14085" width="11.7109375" style="45" customWidth="1"/>
    <col min="14086" max="14086" width="10.42578125" style="45" bestFit="1" customWidth="1"/>
    <col min="14087" max="14087" width="13.28515625" style="45" customWidth="1"/>
    <col min="14088" max="14088" width="10.5703125" style="45" bestFit="1" customWidth="1"/>
    <col min="14089" max="14336" width="9.140625" style="45"/>
    <col min="14337" max="14337" width="4.140625" style="45" customWidth="1"/>
    <col min="14338" max="14338" width="49" style="45" customWidth="1"/>
    <col min="14339" max="14339" width="6.5703125" style="45" customWidth="1"/>
    <col min="14340" max="14340" width="6.140625" style="45" customWidth="1"/>
    <col min="14341" max="14341" width="11.7109375" style="45" customWidth="1"/>
    <col min="14342" max="14342" width="10.42578125" style="45" bestFit="1" customWidth="1"/>
    <col min="14343" max="14343" width="13.28515625" style="45" customWidth="1"/>
    <col min="14344" max="14344" width="10.5703125" style="45" bestFit="1" customWidth="1"/>
    <col min="14345" max="14592" width="9.140625" style="45"/>
    <col min="14593" max="14593" width="4.140625" style="45" customWidth="1"/>
    <col min="14594" max="14594" width="49" style="45" customWidth="1"/>
    <col min="14595" max="14595" width="6.5703125" style="45" customWidth="1"/>
    <col min="14596" max="14596" width="6.140625" style="45" customWidth="1"/>
    <col min="14597" max="14597" width="11.7109375" style="45" customWidth="1"/>
    <col min="14598" max="14598" width="10.42578125" style="45" bestFit="1" customWidth="1"/>
    <col min="14599" max="14599" width="13.28515625" style="45" customWidth="1"/>
    <col min="14600" max="14600" width="10.5703125" style="45" bestFit="1" customWidth="1"/>
    <col min="14601" max="14848" width="9.140625" style="45"/>
    <col min="14849" max="14849" width="4.140625" style="45" customWidth="1"/>
    <col min="14850" max="14850" width="49" style="45" customWidth="1"/>
    <col min="14851" max="14851" width="6.5703125" style="45" customWidth="1"/>
    <col min="14852" max="14852" width="6.140625" style="45" customWidth="1"/>
    <col min="14853" max="14853" width="11.7109375" style="45" customWidth="1"/>
    <col min="14854" max="14854" width="10.42578125" style="45" bestFit="1" customWidth="1"/>
    <col min="14855" max="14855" width="13.28515625" style="45" customWidth="1"/>
    <col min="14856" max="14856" width="10.5703125" style="45" bestFit="1" customWidth="1"/>
    <col min="14857" max="15104" width="9.140625" style="45"/>
    <col min="15105" max="15105" width="4.140625" style="45" customWidth="1"/>
    <col min="15106" max="15106" width="49" style="45" customWidth="1"/>
    <col min="15107" max="15107" width="6.5703125" style="45" customWidth="1"/>
    <col min="15108" max="15108" width="6.140625" style="45" customWidth="1"/>
    <col min="15109" max="15109" width="11.7109375" style="45" customWidth="1"/>
    <col min="15110" max="15110" width="10.42578125" style="45" bestFit="1" customWidth="1"/>
    <col min="15111" max="15111" width="13.28515625" style="45" customWidth="1"/>
    <col min="15112" max="15112" width="10.5703125" style="45" bestFit="1" customWidth="1"/>
    <col min="15113" max="15360" width="9.140625" style="45"/>
    <col min="15361" max="15361" width="4.140625" style="45" customWidth="1"/>
    <col min="15362" max="15362" width="49" style="45" customWidth="1"/>
    <col min="15363" max="15363" width="6.5703125" style="45" customWidth="1"/>
    <col min="15364" max="15364" width="6.140625" style="45" customWidth="1"/>
    <col min="15365" max="15365" width="11.7109375" style="45" customWidth="1"/>
    <col min="15366" max="15366" width="10.42578125" style="45" bestFit="1" customWidth="1"/>
    <col min="15367" max="15367" width="13.28515625" style="45" customWidth="1"/>
    <col min="15368" max="15368" width="10.5703125" style="45" bestFit="1" customWidth="1"/>
    <col min="15369" max="15616" width="9.140625" style="45"/>
    <col min="15617" max="15617" width="4.140625" style="45" customWidth="1"/>
    <col min="15618" max="15618" width="49" style="45" customWidth="1"/>
    <col min="15619" max="15619" width="6.5703125" style="45" customWidth="1"/>
    <col min="15620" max="15620" width="6.140625" style="45" customWidth="1"/>
    <col min="15621" max="15621" width="11.7109375" style="45" customWidth="1"/>
    <col min="15622" max="15622" width="10.42578125" style="45" bestFit="1" customWidth="1"/>
    <col min="15623" max="15623" width="13.28515625" style="45" customWidth="1"/>
    <col min="15624" max="15624" width="10.5703125" style="45" bestFit="1" customWidth="1"/>
    <col min="15625" max="15872" width="9.140625" style="45"/>
    <col min="15873" max="15873" width="4.140625" style="45" customWidth="1"/>
    <col min="15874" max="15874" width="49" style="45" customWidth="1"/>
    <col min="15875" max="15875" width="6.5703125" style="45" customWidth="1"/>
    <col min="15876" max="15876" width="6.140625" style="45" customWidth="1"/>
    <col min="15877" max="15877" width="11.7109375" style="45" customWidth="1"/>
    <col min="15878" max="15878" width="10.42578125" style="45" bestFit="1" customWidth="1"/>
    <col min="15879" max="15879" width="13.28515625" style="45" customWidth="1"/>
    <col min="15880" max="15880" width="10.5703125" style="45" bestFit="1" customWidth="1"/>
    <col min="15881" max="16128" width="9.140625" style="45"/>
    <col min="16129" max="16129" width="4.140625" style="45" customWidth="1"/>
    <col min="16130" max="16130" width="49" style="45" customWidth="1"/>
    <col min="16131" max="16131" width="6.5703125" style="45" customWidth="1"/>
    <col min="16132" max="16132" width="6.140625" style="45" customWidth="1"/>
    <col min="16133" max="16133" width="11.7109375" style="45" customWidth="1"/>
    <col min="16134" max="16134" width="10.42578125" style="45" bestFit="1" customWidth="1"/>
    <col min="16135" max="16135" width="13.28515625" style="45" customWidth="1"/>
    <col min="16136" max="16136" width="10.5703125" style="45" bestFit="1" customWidth="1"/>
    <col min="16137" max="16384" width="9.140625" style="45"/>
  </cols>
  <sheetData>
    <row r="1" spans="1:8" hidden="1" x14ac:dyDescent="0.25"/>
    <row r="2" spans="1:8" s="46" customFormat="1" ht="27.75" customHeight="1" x14ac:dyDescent="0.35">
      <c r="B2" s="274" t="s">
        <v>203</v>
      </c>
      <c r="C2" s="274"/>
      <c r="D2" s="274"/>
      <c r="E2" s="274"/>
      <c r="F2" s="274"/>
      <c r="G2" s="274"/>
    </row>
    <row r="3" spans="1:8" s="46" customFormat="1" ht="14.25" customHeight="1" x14ac:dyDescent="0.3">
      <c r="B3" s="275"/>
      <c r="C3" s="275"/>
      <c r="D3" s="275"/>
      <c r="E3" s="275"/>
      <c r="F3" s="275"/>
      <c r="G3" s="275"/>
      <c r="H3" s="47"/>
    </row>
    <row r="4" spans="1:8" ht="48" customHeight="1" thickBot="1" x14ac:dyDescent="0.3">
      <c r="B4" s="276"/>
      <c r="C4" s="276"/>
      <c r="D4" s="276"/>
      <c r="E4" s="276"/>
      <c r="F4" s="276"/>
      <c r="G4" s="276"/>
    </row>
    <row r="5" spans="1:8" ht="15" customHeight="1" x14ac:dyDescent="0.25">
      <c r="A5" s="277" t="s">
        <v>131</v>
      </c>
      <c r="B5" s="279" t="s">
        <v>132</v>
      </c>
      <c r="C5" s="281" t="s">
        <v>18</v>
      </c>
      <c r="D5" s="282"/>
      <c r="E5" s="285" t="s">
        <v>33</v>
      </c>
      <c r="F5" s="287" t="s">
        <v>34</v>
      </c>
      <c r="G5" s="287" t="s">
        <v>25</v>
      </c>
    </row>
    <row r="6" spans="1:8" ht="24" customHeight="1" thickBot="1" x14ac:dyDescent="0.3">
      <c r="A6" s="278"/>
      <c r="B6" s="280"/>
      <c r="C6" s="283"/>
      <c r="D6" s="284"/>
      <c r="E6" s="286"/>
      <c r="F6" s="288"/>
      <c r="G6" s="288"/>
    </row>
    <row r="7" spans="1:8" ht="30" customHeight="1" x14ac:dyDescent="0.3">
      <c r="A7" s="105"/>
      <c r="B7" s="106" t="s">
        <v>133</v>
      </c>
      <c r="C7" s="105"/>
      <c r="D7" s="105"/>
      <c r="E7" s="105"/>
      <c r="F7" s="105"/>
      <c r="G7" s="105"/>
    </row>
    <row r="8" spans="1:8" s="48" customFormat="1" ht="61.5" customHeight="1" x14ac:dyDescent="0.25">
      <c r="A8" s="107">
        <v>1</v>
      </c>
      <c r="B8" s="108" t="s">
        <v>151</v>
      </c>
      <c r="C8" s="107">
        <v>40</v>
      </c>
      <c r="D8" s="107" t="s">
        <v>24</v>
      </c>
      <c r="E8" s="109">
        <v>1130</v>
      </c>
      <c r="F8" s="107" t="s">
        <v>134</v>
      </c>
      <c r="G8" s="109">
        <f t="shared" ref="G8:G24" si="0">ROUND(C8*E8,0)</f>
        <v>45200</v>
      </c>
    </row>
    <row r="9" spans="1:8" s="48" customFormat="1" ht="57.75" customHeight="1" x14ac:dyDescent="0.25">
      <c r="A9" s="107">
        <v>2</v>
      </c>
      <c r="B9" s="108" t="s">
        <v>152</v>
      </c>
      <c r="C9" s="107">
        <v>5</v>
      </c>
      <c r="D9" s="107" t="s">
        <v>24</v>
      </c>
      <c r="E9" s="109">
        <v>985</v>
      </c>
      <c r="F9" s="107" t="s">
        <v>134</v>
      </c>
      <c r="G9" s="109">
        <f t="shared" si="0"/>
        <v>4925</v>
      </c>
    </row>
    <row r="10" spans="1:8" s="48" customFormat="1" ht="57.75" customHeight="1" x14ac:dyDescent="0.25">
      <c r="A10" s="107">
        <v>3</v>
      </c>
      <c r="B10" s="108" t="s">
        <v>153</v>
      </c>
      <c r="C10" s="107">
        <v>3</v>
      </c>
      <c r="D10" s="107" t="s">
        <v>24</v>
      </c>
      <c r="E10" s="109">
        <v>1764</v>
      </c>
      <c r="F10" s="107" t="s">
        <v>134</v>
      </c>
      <c r="G10" s="109">
        <f>ROUND(C10*E10,0)</f>
        <v>5292</v>
      </c>
    </row>
    <row r="11" spans="1:8" s="48" customFormat="1" ht="61.5" customHeight="1" x14ac:dyDescent="0.25">
      <c r="A11" s="107">
        <v>4</v>
      </c>
      <c r="B11" s="108" t="s">
        <v>154</v>
      </c>
      <c r="C11" s="107">
        <v>300</v>
      </c>
      <c r="D11" s="107" t="s">
        <v>135</v>
      </c>
      <c r="E11" s="109">
        <v>171</v>
      </c>
      <c r="F11" s="107" t="s">
        <v>136</v>
      </c>
      <c r="G11" s="109">
        <f t="shared" si="0"/>
        <v>51300</v>
      </c>
    </row>
    <row r="12" spans="1:8" s="48" customFormat="1" ht="57.75" customHeight="1" x14ac:dyDescent="0.25">
      <c r="A12" s="107">
        <v>5</v>
      </c>
      <c r="B12" s="108" t="s">
        <v>155</v>
      </c>
      <c r="C12" s="107">
        <v>300</v>
      </c>
      <c r="D12" s="107" t="s">
        <v>135</v>
      </c>
      <c r="E12" s="109">
        <v>305</v>
      </c>
      <c r="F12" s="107" t="s">
        <v>136</v>
      </c>
      <c r="G12" s="109">
        <f t="shared" si="0"/>
        <v>91500</v>
      </c>
    </row>
    <row r="13" spans="1:8" s="48" customFormat="1" ht="57.75" customHeight="1" x14ac:dyDescent="0.25">
      <c r="A13" s="107">
        <v>6</v>
      </c>
      <c r="B13" s="108" t="s">
        <v>137</v>
      </c>
      <c r="C13" s="107">
        <v>200</v>
      </c>
      <c r="D13" s="107" t="s">
        <v>135</v>
      </c>
      <c r="E13" s="109">
        <v>428</v>
      </c>
      <c r="F13" s="107" t="s">
        <v>136</v>
      </c>
      <c r="G13" s="109">
        <f>ROUND(C13*E13,0)</f>
        <v>85600</v>
      </c>
    </row>
    <row r="14" spans="1:8" s="48" customFormat="1" ht="57.75" customHeight="1" x14ac:dyDescent="0.25">
      <c r="A14" s="107">
        <v>7</v>
      </c>
      <c r="B14" s="108" t="s">
        <v>156</v>
      </c>
      <c r="C14" s="107">
        <v>90</v>
      </c>
      <c r="D14" s="107" t="s">
        <v>135</v>
      </c>
      <c r="E14" s="109">
        <v>641</v>
      </c>
      <c r="F14" s="107" t="s">
        <v>136</v>
      </c>
      <c r="G14" s="109">
        <f>ROUND(C14*E14,0)</f>
        <v>57690</v>
      </c>
    </row>
    <row r="15" spans="1:8" s="48" customFormat="1" ht="47.25" x14ac:dyDescent="0.25">
      <c r="A15" s="107">
        <v>8</v>
      </c>
      <c r="B15" s="108" t="s">
        <v>138</v>
      </c>
      <c r="C15" s="107">
        <f>C8</f>
        <v>40</v>
      </c>
      <c r="D15" s="107" t="s">
        <v>24</v>
      </c>
      <c r="E15" s="109">
        <v>54</v>
      </c>
      <c r="F15" s="107" t="s">
        <v>139</v>
      </c>
      <c r="G15" s="109">
        <f t="shared" si="0"/>
        <v>2160</v>
      </c>
    </row>
    <row r="16" spans="1:8" s="48" customFormat="1" ht="55.5" customHeight="1" x14ac:dyDescent="0.25">
      <c r="A16" s="107">
        <v>9</v>
      </c>
      <c r="B16" s="108" t="s">
        <v>140</v>
      </c>
      <c r="C16" s="107">
        <f>C9</f>
        <v>5</v>
      </c>
      <c r="D16" s="107" t="s">
        <v>24</v>
      </c>
      <c r="E16" s="109">
        <v>80</v>
      </c>
      <c r="F16" s="107" t="s">
        <v>139</v>
      </c>
      <c r="G16" s="109">
        <f t="shared" si="0"/>
        <v>400</v>
      </c>
    </row>
    <row r="17" spans="1:7" s="48" customFormat="1" ht="54" customHeight="1" x14ac:dyDescent="0.25">
      <c r="A17" s="107">
        <v>10</v>
      </c>
      <c r="B17" s="108" t="s">
        <v>141</v>
      </c>
      <c r="C17" s="107">
        <v>4</v>
      </c>
      <c r="D17" s="107" t="s">
        <v>24</v>
      </c>
      <c r="E17" s="109">
        <v>151</v>
      </c>
      <c r="F17" s="107" t="s">
        <v>139</v>
      </c>
      <c r="G17" s="109">
        <f t="shared" si="0"/>
        <v>604</v>
      </c>
    </row>
    <row r="18" spans="1:7" s="48" customFormat="1" ht="56.25" customHeight="1" x14ac:dyDescent="0.25">
      <c r="A18" s="107">
        <v>11</v>
      </c>
      <c r="B18" s="108" t="s">
        <v>142</v>
      </c>
      <c r="C18" s="107">
        <v>8</v>
      </c>
      <c r="D18" s="107" t="s">
        <v>24</v>
      </c>
      <c r="E18" s="109">
        <v>916</v>
      </c>
      <c r="F18" s="107" t="s">
        <v>139</v>
      </c>
      <c r="G18" s="109">
        <f>ROUND(C18*E18,0)</f>
        <v>7328</v>
      </c>
    </row>
    <row r="19" spans="1:7" s="48" customFormat="1" ht="56.25" hidden="1" customHeight="1" x14ac:dyDescent="0.25">
      <c r="A19" s="107">
        <v>11</v>
      </c>
      <c r="B19" s="108" t="s">
        <v>143</v>
      </c>
      <c r="C19" s="107"/>
      <c r="D19" s="107" t="s">
        <v>24</v>
      </c>
      <c r="E19" s="109">
        <v>9261</v>
      </c>
      <c r="F19" s="107" t="s">
        <v>139</v>
      </c>
      <c r="G19" s="109">
        <f t="shared" si="0"/>
        <v>0</v>
      </c>
    </row>
    <row r="20" spans="1:7" s="48" customFormat="1" ht="56.25" customHeight="1" x14ac:dyDescent="0.25">
      <c r="A20" s="107">
        <v>12</v>
      </c>
      <c r="B20" s="108" t="s">
        <v>144</v>
      </c>
      <c r="C20" s="107">
        <v>2</v>
      </c>
      <c r="D20" s="107" t="s">
        <v>24</v>
      </c>
      <c r="E20" s="109">
        <v>2456</v>
      </c>
      <c r="F20" s="107" t="s">
        <v>139</v>
      </c>
      <c r="G20" s="109">
        <f t="shared" ref="G20" si="1">ROUND(C20*E20,0)</f>
        <v>4912</v>
      </c>
    </row>
    <row r="21" spans="1:7" s="48" customFormat="1" ht="56.25" customHeight="1" x14ac:dyDescent="0.25">
      <c r="A21" s="107">
        <v>13</v>
      </c>
      <c r="B21" s="108" t="s">
        <v>158</v>
      </c>
      <c r="C21" s="107">
        <v>2</v>
      </c>
      <c r="D21" s="107" t="s">
        <v>24</v>
      </c>
      <c r="E21" s="109">
        <v>5521</v>
      </c>
      <c r="F21" s="107" t="s">
        <v>139</v>
      </c>
      <c r="G21" s="109">
        <f t="shared" si="0"/>
        <v>11042</v>
      </c>
    </row>
    <row r="22" spans="1:7" s="48" customFormat="1" ht="33.75" customHeight="1" x14ac:dyDescent="0.25">
      <c r="A22" s="107">
        <v>14</v>
      </c>
      <c r="B22" s="110" t="s">
        <v>157</v>
      </c>
      <c r="C22" s="107">
        <v>2</v>
      </c>
      <c r="D22" s="107" t="s">
        <v>24</v>
      </c>
      <c r="E22" s="109">
        <v>800</v>
      </c>
      <c r="F22" s="107" t="s">
        <v>139</v>
      </c>
      <c r="G22" s="109">
        <f t="shared" ref="G22" si="2">ROUND(C22*E22,0)</f>
        <v>1600</v>
      </c>
    </row>
    <row r="23" spans="1:7" s="48" customFormat="1" ht="36" customHeight="1" x14ac:dyDescent="0.25">
      <c r="A23" s="107">
        <v>15</v>
      </c>
      <c r="B23" s="108" t="s">
        <v>145</v>
      </c>
      <c r="C23" s="107">
        <v>20</v>
      </c>
      <c r="D23" s="107" t="s">
        <v>24</v>
      </c>
      <c r="E23" s="109">
        <v>72</v>
      </c>
      <c r="F23" s="107" t="s">
        <v>139</v>
      </c>
      <c r="G23" s="109">
        <f t="shared" si="0"/>
        <v>1440</v>
      </c>
    </row>
    <row r="24" spans="1:7" s="48" customFormat="1" ht="31.5" x14ac:dyDescent="0.25">
      <c r="A24" s="107">
        <v>16</v>
      </c>
      <c r="B24" s="108" t="s">
        <v>146</v>
      </c>
      <c r="C24" s="107">
        <v>1</v>
      </c>
      <c r="D24" s="107" t="s">
        <v>24</v>
      </c>
      <c r="E24" s="109">
        <v>999</v>
      </c>
      <c r="F24" s="107" t="s">
        <v>139</v>
      </c>
      <c r="G24" s="109">
        <f t="shared" si="0"/>
        <v>999</v>
      </c>
    </row>
    <row r="25" spans="1:7" s="48" customFormat="1" ht="48" thickBot="1" x14ac:dyDescent="0.3">
      <c r="A25" s="168">
        <v>17</v>
      </c>
      <c r="B25" s="169" t="s">
        <v>150</v>
      </c>
      <c r="C25" s="170">
        <v>20</v>
      </c>
      <c r="D25" s="168" t="s">
        <v>24</v>
      </c>
      <c r="E25" s="171">
        <v>3185</v>
      </c>
      <c r="F25" s="168" t="s">
        <v>139</v>
      </c>
      <c r="G25" s="172">
        <f>ROUND(C25*E25,0)</f>
        <v>63700</v>
      </c>
    </row>
    <row r="26" spans="1:7" s="49" customFormat="1" ht="43.5" customHeight="1" thickBot="1" x14ac:dyDescent="0.4">
      <c r="A26" s="173"/>
      <c r="B26" s="289" t="s">
        <v>147</v>
      </c>
      <c r="C26" s="290"/>
      <c r="D26" s="290"/>
      <c r="E26" s="290"/>
      <c r="F26" s="291"/>
      <c r="G26" s="174">
        <f>SUM(G8:G25)</f>
        <v>435692</v>
      </c>
    </row>
    <row r="27" spans="1:7" s="48" customFormat="1" ht="24.75" customHeight="1" thickBot="1" x14ac:dyDescent="0.4">
      <c r="A27" s="158"/>
      <c r="B27" s="159" t="s">
        <v>148</v>
      </c>
      <c r="C27" s="160"/>
      <c r="D27" s="160"/>
      <c r="E27" s="161"/>
      <c r="F27" s="160"/>
      <c r="G27" s="162"/>
    </row>
    <row r="28" spans="1:7" s="50" customFormat="1" ht="47.25" customHeight="1" x14ac:dyDescent="0.25">
      <c r="A28" s="154">
        <v>1</v>
      </c>
      <c r="B28" s="155" t="s">
        <v>159</v>
      </c>
      <c r="C28" s="154">
        <v>1</v>
      </c>
      <c r="D28" s="154" t="s">
        <v>160</v>
      </c>
      <c r="E28" s="156"/>
      <c r="F28" s="154" t="s">
        <v>121</v>
      </c>
      <c r="G28" s="157"/>
    </row>
    <row r="29" spans="1:7" s="50" customFormat="1" ht="47.25" customHeight="1" x14ac:dyDescent="0.25">
      <c r="A29" s="111">
        <v>2</v>
      </c>
      <c r="B29" s="112" t="s">
        <v>161</v>
      </c>
      <c r="C29" s="111">
        <v>500</v>
      </c>
      <c r="D29" s="111" t="s">
        <v>11</v>
      </c>
      <c r="E29" s="113"/>
      <c r="F29" s="111" t="s">
        <v>12</v>
      </c>
      <c r="G29" s="114"/>
    </row>
    <row r="30" spans="1:7" s="50" customFormat="1" ht="47.25" customHeight="1" x14ac:dyDescent="0.25">
      <c r="A30" s="111">
        <v>3</v>
      </c>
      <c r="B30" s="112" t="s">
        <v>162</v>
      </c>
      <c r="C30" s="111">
        <v>25</v>
      </c>
      <c r="D30" s="111" t="s">
        <v>24</v>
      </c>
      <c r="E30" s="113"/>
      <c r="F30" s="111" t="s">
        <v>139</v>
      </c>
      <c r="G30" s="114"/>
    </row>
    <row r="31" spans="1:7" s="50" customFormat="1" ht="31.5" x14ac:dyDescent="0.25">
      <c r="A31" s="111">
        <v>4</v>
      </c>
      <c r="B31" s="112" t="s">
        <v>163</v>
      </c>
      <c r="C31" s="115">
        <v>1</v>
      </c>
      <c r="D31" s="111" t="s">
        <v>15</v>
      </c>
      <c r="E31" s="113"/>
      <c r="F31" s="111" t="s">
        <v>139</v>
      </c>
      <c r="G31" s="114"/>
    </row>
    <row r="32" spans="1:7" s="50" customFormat="1" ht="24.95" customHeight="1" x14ac:dyDescent="0.25">
      <c r="A32" s="111"/>
      <c r="B32" s="112" t="s">
        <v>165</v>
      </c>
      <c r="C32" s="115"/>
      <c r="D32" s="111"/>
      <c r="E32" s="113"/>
      <c r="F32" s="111"/>
      <c r="G32" s="114"/>
    </row>
    <row r="33" spans="1:7" s="50" customFormat="1" ht="24.95" customHeight="1" x14ac:dyDescent="0.25">
      <c r="A33" s="111"/>
      <c r="B33" s="112" t="s">
        <v>164</v>
      </c>
      <c r="C33" s="115"/>
      <c r="D33" s="111"/>
      <c r="E33" s="113"/>
      <c r="F33" s="111"/>
      <c r="G33" s="114"/>
    </row>
    <row r="34" spans="1:7" s="50" customFormat="1" ht="24.95" customHeight="1" x14ac:dyDescent="0.25">
      <c r="A34" s="111"/>
      <c r="B34" s="112" t="s">
        <v>166</v>
      </c>
      <c r="C34" s="115"/>
      <c r="D34" s="111"/>
      <c r="E34" s="113"/>
      <c r="F34" s="111"/>
      <c r="G34" s="114"/>
    </row>
    <row r="35" spans="1:7" s="50" customFormat="1" ht="173.25" x14ac:dyDescent="0.25">
      <c r="A35" s="111">
        <v>5</v>
      </c>
      <c r="B35" s="112" t="s">
        <v>167</v>
      </c>
      <c r="C35" s="111">
        <v>1</v>
      </c>
      <c r="D35" s="111" t="s">
        <v>24</v>
      </c>
      <c r="E35" s="113"/>
      <c r="F35" s="111" t="s">
        <v>139</v>
      </c>
      <c r="G35" s="114"/>
    </row>
    <row r="36" spans="1:7" s="50" customFormat="1" ht="31.5" x14ac:dyDescent="0.25">
      <c r="A36" s="111">
        <v>6</v>
      </c>
      <c r="B36" s="112" t="s">
        <v>149</v>
      </c>
      <c r="C36" s="111">
        <v>20</v>
      </c>
      <c r="D36" s="111" t="s">
        <v>24</v>
      </c>
      <c r="E36" s="113"/>
      <c r="F36" s="111" t="s">
        <v>139</v>
      </c>
      <c r="G36" s="114"/>
    </row>
    <row r="37" spans="1:7" s="48" customFormat="1" ht="26.25" customHeight="1" x14ac:dyDescent="0.35">
      <c r="A37" s="116"/>
      <c r="B37" s="271" t="s">
        <v>199</v>
      </c>
      <c r="C37" s="272"/>
      <c r="D37" s="272"/>
      <c r="E37" s="272"/>
      <c r="F37" s="273"/>
      <c r="G37" s="51"/>
    </row>
  </sheetData>
  <mergeCells count="10">
    <mergeCell ref="B37:F37"/>
    <mergeCell ref="B2:G2"/>
    <mergeCell ref="B3:G4"/>
    <mergeCell ref="A5:A6"/>
    <mergeCell ref="B5:B6"/>
    <mergeCell ref="C5:D6"/>
    <mergeCell ref="E5:E6"/>
    <mergeCell ref="F5:F6"/>
    <mergeCell ref="G5:G6"/>
    <mergeCell ref="B26:F26"/>
  </mergeCells>
  <pageMargins left="0.5" right="0" top="0.25" bottom="0" header="0.3" footer="0.3"/>
  <pageSetup paperSize="9" scale="95" orientation="portrait" r:id="rId1"/>
  <headerFooter>
    <oddFooter>Page &amp;P of &amp;N</oddFooter>
  </headerFooter>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Face Sheet</vt:lpstr>
      <vt:lpstr>Geneal Abstract</vt:lpstr>
      <vt:lpstr>Summary</vt:lpstr>
      <vt:lpstr>SUMMARY Telegraph</vt:lpstr>
      <vt:lpstr>T.Graph BOQ CIVIL</vt:lpstr>
      <vt:lpstr>Plumbing</vt:lpstr>
      <vt:lpstr>Electrical Work</vt:lpstr>
      <vt:lpstr>'Electrical Work'!Print_Area</vt:lpstr>
      <vt:lpstr>'Face Sheet'!Print_Area</vt:lpstr>
      <vt:lpstr>Plumbing!Print_Area</vt:lpstr>
      <vt:lpstr>'T.Graph BOQ CIVIL'!Print_Area</vt:lpstr>
      <vt:lpstr>'T.Graph BOQ CIVIL'!Print_Titles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HP</cp:lastModifiedBy>
  <cp:lastPrinted>2017-08-29T08:04:36Z</cp:lastPrinted>
  <dcterms:created xsi:type="dcterms:W3CDTF">2017-02-10T14:37:45Z</dcterms:created>
  <dcterms:modified xsi:type="dcterms:W3CDTF">2017-09-11T09:20:49Z</dcterms:modified>
</cp:coreProperties>
</file>