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00" windowWidth="8730" windowHeight="40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'(Abs)'!$A$1:$K$165</definedName>
    <definedName name="_xlnm.Print_Area" localSheetId="3">Mes!$A$1:$K$146</definedName>
    <definedName name="_xlnm.Print_Titles" localSheetId="2">'(Abs)'!$5:$5</definedName>
    <definedName name="_xlnm.Print_Titles" localSheetId="3">Mes!$5:$5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32" i="56" l="1"/>
  <c r="D134" i="55"/>
  <c r="D130" i="55"/>
  <c r="J134" i="55"/>
  <c r="J130" i="55"/>
  <c r="D86" i="55"/>
  <c r="D56" i="55" l="1"/>
  <c r="J56" i="55" s="1"/>
  <c r="D120" i="55" l="1"/>
  <c r="J120" i="55" s="1"/>
  <c r="J136" i="55" s="1"/>
  <c r="H15" i="59" s="1"/>
  <c r="J129" i="56"/>
  <c r="J121" i="56"/>
  <c r="J114" i="56"/>
  <c r="D80" i="55" s="1"/>
  <c r="J98" i="56"/>
  <c r="D53" i="55" s="1"/>
  <c r="J53" i="55" s="1"/>
  <c r="J93" i="56"/>
  <c r="J90" i="56"/>
  <c r="D48" i="55" s="1"/>
  <c r="J48" i="55" s="1"/>
  <c r="J82" i="56"/>
  <c r="D43" i="55" s="1"/>
  <c r="J43" i="55" s="1"/>
  <c r="J75" i="56"/>
  <c r="D37" i="55" s="1"/>
  <c r="J37" i="55" s="1"/>
  <c r="J68" i="56"/>
  <c r="D28" i="55" s="1"/>
  <c r="J28" i="55" s="1"/>
  <c r="J61" i="56"/>
  <c r="D19" i="55" s="1"/>
  <c r="J59" i="56"/>
  <c r="J49" i="56"/>
  <c r="J52" i="56" s="1"/>
  <c r="D17" i="55" s="1"/>
  <c r="J35" i="56"/>
  <c r="J27" i="56"/>
  <c r="J107" i="56" s="1"/>
  <c r="D69" i="55" s="1"/>
  <c r="D12" i="55" l="1"/>
  <c r="D9" i="55"/>
  <c r="J19" i="55"/>
  <c r="J15" i="56" l="1"/>
  <c r="J25" i="56" s="1"/>
  <c r="J17" i="55" l="1"/>
  <c r="J46" i="56" l="1"/>
  <c r="D106" i="55"/>
  <c r="J122" i="56" l="1"/>
  <c r="D98" i="55" l="1"/>
  <c r="J9" i="55" l="1"/>
  <c r="H12" i="59" l="1"/>
  <c r="J12" i="55" l="1"/>
  <c r="J58" i="55" l="1"/>
  <c r="H11" i="59" l="1"/>
  <c r="H34" i="59" s="1"/>
  <c r="H36" i="59" s="1"/>
</calcChain>
</file>

<file path=xl/sharedStrings.xml><?xml version="1.0" encoding="utf-8"?>
<sst xmlns="http://schemas.openxmlformats.org/spreadsheetml/2006/main" count="495" uniqueCount="318">
  <si>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</si>
  <si>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</si>
  <si>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</si>
  <si>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</si>
  <si>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</si>
  <si>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</si>
  <si>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</si>
  <si>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</si>
  <si>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</si>
  <si>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</si>
  <si>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</si>
  <si>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</si>
  <si>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</si>
  <si>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</si>
  <si>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</si>
  <si>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</si>
  <si>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</si>
  <si>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</si>
  <si>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</si>
  <si>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</si>
  <si>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</si>
  <si>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</si>
  <si>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</si>
  <si>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</si>
  <si>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</si>
  <si>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</si>
  <si>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</si>
  <si>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</si>
  <si>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</si>
  <si>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</si>
  <si>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</si>
  <si>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</si>
  <si>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</si>
  <si>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</si>
  <si>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</si>
  <si>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</si>
  <si>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</si>
  <si>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</si>
  <si>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</si>
  <si>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</si>
  <si>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</si>
  <si>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</si>
  <si>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</si>
  <si>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</si>
  <si>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</si>
  <si>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</si>
  <si>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</si>
  <si>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</si>
  <si>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</si>
  <si>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</si>
  <si>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</si>
  <si>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</si>
  <si>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</si>
  <si>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</si>
  <si>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</si>
  <si>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</si>
  <si>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</si>
  <si>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</si>
  <si>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</si>
  <si>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</si>
  <si>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</si>
  <si>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</si>
  <si>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</si>
  <si>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</si>
  <si>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</si>
  <si>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</si>
  <si>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</si>
  <si>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</si>
  <si>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</si>
  <si>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</si>
  <si>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</si>
  <si>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</si>
  <si>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</si>
  <si>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</si>
  <si>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Deduction:</t>
  </si>
  <si>
    <t>PART (A) Civil Work)</t>
  </si>
  <si>
    <t xml:space="preserve">Part (A) Civil Work </t>
  </si>
  <si>
    <t xml:space="preserve">Scraping ordinary distemper or paint on </t>
  </si>
  <si>
    <t>(S.I.No.54(b)P-13)</t>
  </si>
  <si>
    <t>% Sft</t>
  </si>
  <si>
    <t>4" dia</t>
  </si>
  <si>
    <t>P.Rft</t>
  </si>
  <si>
    <t>EXECUTIVE ENGINEER</t>
  </si>
  <si>
    <t>Door</t>
  </si>
  <si>
    <t>Dismantling glazed or encaustic tiles</t>
  </si>
  <si>
    <t>S.I.No.55/P-13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</si>
  <si>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</si>
  <si>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</si>
  <si>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</si>
  <si>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</si>
  <si>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</si>
  <si>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</si>
  <si>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Scraping(b) Ordinary Distemper</t>
  </si>
  <si>
    <t>2x2.50x7.0</t>
  </si>
  <si>
    <t>Dado</t>
  </si>
  <si>
    <t>P/Fixing UPVC Pipe</t>
  </si>
  <si>
    <t>4" dia Pipe</t>
  </si>
  <si>
    <t>P/F UPVC Fittings</t>
  </si>
  <si>
    <t xml:space="preserve">P/F UPVC Soil &amp; Vent Pipe of AGM or </t>
  </si>
  <si>
    <t xml:space="preserve">Pak Arab make schedule 40(E) ASTM standard </t>
  </si>
  <si>
    <t xml:space="preserve">D-1785 without fittings which will be paid </t>
  </si>
  <si>
    <t xml:space="preserve">separately. This includes fixing on walls with </t>
  </si>
  <si>
    <t xml:space="preserve">clamps or Jubilee clips upto height of  in </t>
  </si>
  <si>
    <t xml:space="preserve">vertical or horizontal position using Jhoola or </t>
  </si>
  <si>
    <t>long ladder or scaffolding and jointing pipe &amp;</t>
  </si>
  <si>
    <t xml:space="preserve"> fittings with approved cement solvent / JTG </t>
  </si>
  <si>
    <t>solution. The rate includes all cost of labour, material,</t>
  </si>
  <si>
    <t xml:space="preserve"> and cartage, as directed by Engineer Incharge </t>
  </si>
  <si>
    <t xml:space="preserve">P/F UPVC fittings of schedule 40(E) ASTM </t>
  </si>
  <si>
    <t xml:space="preserve">–D-1785 Standard (AGM or Pak Arab make) with the </t>
  </si>
  <si>
    <t xml:space="preserve">cost of breaking through walls and roof in/c jointing with </t>
  </si>
  <si>
    <t xml:space="preserve">PVC solvent/JTG solution and fixing at any height/floor </t>
  </si>
  <si>
    <t xml:space="preserve">using Jhoola or long ladder or scaffolding  in horizontal </t>
  </si>
  <si>
    <t>or vertical position  as directed by the Engineer Incharge</t>
  </si>
  <si>
    <t>Window</t>
  </si>
  <si>
    <t>V</t>
  </si>
  <si>
    <t>Qty B-i</t>
  </si>
  <si>
    <t>Net Qty-i</t>
  </si>
  <si>
    <t xml:space="preserve">Net Qty </t>
  </si>
  <si>
    <t xml:space="preserve">Preparing the surface and painting with matt </t>
  </si>
  <si>
    <t xml:space="preserve">finish paint of approved make to old finish </t>
  </si>
  <si>
    <t xml:space="preserve"> (S.I.37(a+b+b)/55)</t>
  </si>
  <si>
    <r>
      <t>surface. 2</t>
    </r>
    <r>
      <rPr>
        <vertAlign val="superscript"/>
        <sz val="11"/>
        <rFont val="Times New Roman"/>
        <family val="1"/>
      </rPr>
      <t>nd</t>
    </r>
    <r>
      <rPr>
        <sz val="11"/>
        <rFont val="Times New Roman"/>
        <family val="1"/>
      </rPr>
      <t xml:space="preserve"> and subsequent coat.</t>
    </r>
  </si>
  <si>
    <t>Preparing the surface with matte finish</t>
  </si>
  <si>
    <t>Distempering (B) Two Coats</t>
  </si>
  <si>
    <t>Distempering (c) Two Coats.(S.I.24(C)/54)</t>
  </si>
  <si>
    <t>M/R TO JACOBLINE FLATS BLOCK"S" LINES AREA KARACHI INTERNAL WORK</t>
  </si>
  <si>
    <t>Bath Floor</t>
  </si>
  <si>
    <t>1x4.50x5.00</t>
  </si>
  <si>
    <t>1x2x(4.0+5.0)x7.0</t>
  </si>
  <si>
    <t>Toliet Floor</t>
  </si>
  <si>
    <t>Kitchen Floor</t>
  </si>
  <si>
    <t>1x7.0x4.66</t>
  </si>
  <si>
    <t>1x2x(7.0+4.66)x5.0</t>
  </si>
  <si>
    <t>1x2.50x7.0</t>
  </si>
  <si>
    <t>1x3.0x2.0</t>
  </si>
  <si>
    <t>1x2.0x2.0</t>
  </si>
  <si>
    <t>6 x 383.62</t>
  </si>
  <si>
    <t>Room</t>
  </si>
  <si>
    <t>1x2x(10.17+12.50)x9.0</t>
  </si>
  <si>
    <t>1x2x(10.33+12.50)x9.0</t>
  </si>
  <si>
    <t>1x2x(7.0+4.66)x4.0</t>
  </si>
  <si>
    <t>2x2x(4.0+5.0)x2.0</t>
  </si>
  <si>
    <t>1x2x(13.67+11.75)x9.0</t>
  </si>
  <si>
    <t>Bath Door</t>
  </si>
  <si>
    <t>Toilet</t>
  </si>
  <si>
    <t>Kitchen</t>
  </si>
  <si>
    <t>Kit W</t>
  </si>
  <si>
    <t>Kit V</t>
  </si>
  <si>
    <t>Bath</t>
  </si>
  <si>
    <t>Lounge</t>
  </si>
  <si>
    <t>Main Door</t>
  </si>
  <si>
    <t>Room Door</t>
  </si>
  <si>
    <t>1x3.50x7.0</t>
  </si>
  <si>
    <t>2x3.0x7.0</t>
  </si>
  <si>
    <t>3x4.0x5.0</t>
  </si>
  <si>
    <t>1276.34 x 7</t>
  </si>
  <si>
    <t xml:space="preserve">Qty same as Schedule Item No. Net Qty -2 </t>
  </si>
  <si>
    <t>Kitchne</t>
  </si>
  <si>
    <t>1x10.17x12.50</t>
  </si>
  <si>
    <t>1x10.33x12.50</t>
  </si>
  <si>
    <t>1x13.67x11.75</t>
  </si>
  <si>
    <t>2x4.0x5.0</t>
  </si>
  <si>
    <t>489.50 x 7</t>
  </si>
  <si>
    <t>P/F G.I Choowkaht</t>
  </si>
  <si>
    <t>Flat Main Door</t>
  </si>
  <si>
    <t>1x(3.50+7.0+7.0)</t>
  </si>
  <si>
    <t>2x(2.50+7.0+7.0)</t>
  </si>
  <si>
    <t xml:space="preserve">4 x 50.50 </t>
  </si>
  <si>
    <t>P/F Inposition Door</t>
  </si>
  <si>
    <t>1x3.50x6.83</t>
  </si>
  <si>
    <t>2x2.42x6.83</t>
  </si>
  <si>
    <t>4 x 56.97</t>
  </si>
  <si>
    <t>P/Fixing Aluminum Window</t>
  </si>
  <si>
    <t>Flat</t>
  </si>
  <si>
    <t>7 x 66.00</t>
  </si>
  <si>
    <t>Painting Door &amp; Windows</t>
  </si>
  <si>
    <t>1x2x3.50x7.0</t>
  </si>
  <si>
    <t>2x2x3.0x7.0</t>
  </si>
  <si>
    <t>2x2x2.50x7.0</t>
  </si>
  <si>
    <t>7 x 203.00</t>
  </si>
  <si>
    <t>Painting Old Guard Bars</t>
  </si>
  <si>
    <t>Windows</t>
  </si>
  <si>
    <t>7 x 70.00</t>
  </si>
  <si>
    <t>P/Fixing Door Lock</t>
  </si>
  <si>
    <t>1 x 7</t>
  </si>
  <si>
    <t>Qty same as Schedule Item No. 01</t>
  </si>
  <si>
    <t>P/Fixing Wooden Cabinet</t>
  </si>
  <si>
    <t>1x7.0x2.0</t>
  </si>
  <si>
    <t>1x7.0x2.50</t>
  </si>
  <si>
    <t>7 x 31.50</t>
  </si>
  <si>
    <t>P/Fixing Stainless Steel Burner</t>
  </si>
  <si>
    <t>5x(5.0+4.0+3.0)+1.0</t>
  </si>
  <si>
    <t>4" dia Tee</t>
  </si>
  <si>
    <t>7 x 1</t>
  </si>
  <si>
    <t>Part B W/S &amp; S/F Schedule Item</t>
  </si>
  <si>
    <t>P/F G.I Tank</t>
  </si>
  <si>
    <t>5x4.00x5.0x2.0</t>
  </si>
  <si>
    <t>P/Fixing Concelaed Stop Cock</t>
  </si>
  <si>
    <t>4 x 4</t>
  </si>
  <si>
    <t>P/Fixing Indian W.C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</si>
  <si>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</si>
  <si>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</si>
  <si>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</si>
  <si>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</si>
  <si>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</si>
  <si>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</si>
  <si>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</si>
  <si>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</si>
  <si>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&amp; fixing inposition doors </t>
  </si>
  <si>
    <t xml:space="preserve">windows &amp; ventilators of 1st class deodar </t>
  </si>
  <si>
    <t>wood frames of 1 3/4" thick commercial</t>
  </si>
  <si>
    <t>ply veener shutters of 1st class veneer</t>
  </si>
  <si>
    <t xml:space="preserve">skeleton (H ollow) and commercial ply wood </t>
  </si>
  <si>
    <t>(3 ply) on both sides making and fixing</t>
  </si>
  <si>
    <t xml:space="preserve"> frames for door &amp; windows (b)deodar</t>
  </si>
  <si>
    <t>wood. (S.I.No.9/58 - 25-b/P-68)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</si>
  <si>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</si>
  <si>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</si>
  <si>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</si>
  <si>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</si>
  <si>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</si>
  <si>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 xml:space="preserve">Painting old surfaces:- preparing surface </t>
  </si>
  <si>
    <t xml:space="preserve">and painting of doors and windows any type, </t>
  </si>
  <si>
    <t xml:space="preserve">(including edges). With two cots. </t>
  </si>
  <si>
    <t>(S.I.No. 4-c-i+ii P-68).</t>
  </si>
  <si>
    <t>%Sft.</t>
  </si>
  <si>
    <t xml:space="preserve">Preparing the surface and painting of </t>
  </si>
  <si>
    <t>doors windows and windows any type</t>
  </si>
  <si>
    <t>including edges New Surface (i+ii+ii)</t>
  </si>
  <si>
    <t>(S.I.No.5-c-i+ii/P-69)</t>
  </si>
  <si>
    <t>Providing &amp; Fixing approved quality mortice</t>
  </si>
  <si>
    <t>Lock.(S.I.No.21/P-60)</t>
  </si>
  <si>
    <t>Total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</si>
  <si>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</si>
  <si>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</si>
  <si>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</si>
  <si>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</si>
  <si>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</si>
  <si>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</si>
  <si>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</si>
  <si>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</si>
  <si>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</si>
  <si>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</si>
  <si>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 xml:space="preserve">Supplying &amp; fixing Stainless steel </t>
  </si>
  <si>
    <t>stove double burner make of national</t>
  </si>
  <si>
    <t xml:space="preserve">or equivalent superior quality i/c </t>
  </si>
  <si>
    <t xml:space="preserve">necessary fitting etc complete as </t>
  </si>
  <si>
    <t>directed by Engineer Incharge.</t>
  </si>
  <si>
    <t>Part B W/S &amp; S/F Sch: Item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</si>
  <si>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</si>
  <si>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</si>
  <si>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</si>
  <si>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</si>
  <si>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</si>
  <si>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</si>
  <si>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</si>
  <si>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</si>
  <si>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</si>
  <si>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and fixing cancealed tee stop cock </t>
  </si>
  <si>
    <t xml:space="preserve">superior quality with C.P. head 1/2" dia. </t>
  </si>
  <si>
    <t>(S.I.No.12-b page 18)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</si>
  <si>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</si>
  <si>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</si>
  <si>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</si>
  <si>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</si>
  <si>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</si>
  <si>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</si>
  <si>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</si>
  <si>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</si>
  <si>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</si>
  <si>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(S.I.No. 2 P-21).</t>
  </si>
  <si>
    <t>Gal</t>
  </si>
  <si>
    <t>P.Gal</t>
  </si>
  <si>
    <t>Total W/S &amp; S/F</t>
  </si>
  <si>
    <t>200.0x6.25</t>
  </si>
  <si>
    <t>Part "B"W/S &amp; S/F</t>
  </si>
  <si>
    <t>' SCHEDULE " B"</t>
  </si>
  <si>
    <t>Rupees Seven Hundred Eighty Six and Fifty Only</t>
  </si>
  <si>
    <t>Rupees Two Hundred Twenty Six and Eighty Eight Only</t>
  </si>
  <si>
    <t>Rupees Seventeen Hundred Seventy Two and Thirty Eight Only</t>
  </si>
  <si>
    <t>Rupees Two Hundred Twenty Eight and Ninty Ps Only</t>
  </si>
  <si>
    <t>Rupees Eight Hundred Fifty Six and Fifty Three Only</t>
  </si>
  <si>
    <t>Rupees Siuxteen Hundred Forty Seven and Sixty Nine Only</t>
  </si>
  <si>
    <t>Rupees Eleven Hundred Sixty and Six Paisa Only</t>
  </si>
  <si>
    <t>Rupees Twenty One Hundred sixteen and Sixty One Only</t>
  </si>
  <si>
    <t>Rupees Seventeen Hundred Eighty Six and Thirteen Only</t>
  </si>
  <si>
    <t>Below Or Above</t>
  </si>
  <si>
    <t>Rupees Ninty Five and Twenty Six Only</t>
  </si>
  <si>
    <t>Rupees Five Thousand Eighty Eight and Twenty Paisa Only</t>
  </si>
  <si>
    <t>Rupees Eight Hundred Forty Three and Ninty Two Ps Only</t>
  </si>
  <si>
    <t>Above Or Below</t>
  </si>
  <si>
    <t>SUMMARY OF COST</t>
  </si>
  <si>
    <t>PART A</t>
  </si>
  <si>
    <t>Cost of Civil Work Schedule Item</t>
  </si>
  <si>
    <t>Rs.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</si>
  <si>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</si>
  <si>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</si>
  <si>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</si>
  <si>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</si>
  <si>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</si>
  <si>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</si>
  <si>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</si>
  <si>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</si>
  <si>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</si>
  <si>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</si>
  <si>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</si>
  <si>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</si>
  <si>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</si>
  <si>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</si>
  <si>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</si>
  <si>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</si>
  <si>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</si>
  <si>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</si>
  <si>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A-ii</t>
  </si>
  <si>
    <t>Cost of Civil Work Non Schedule Item</t>
  </si>
  <si>
    <t>PART B</t>
  </si>
  <si>
    <t>Cost of W/S &amp; S/F Schedule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</si>
</sst>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b/>
      <i/>
      <u/>
      <sz val="11"/>
      <name val="Times New Roman"/>
      <family val="1"/>
    </font>
    <font>
      <sz val="9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vertAlign val="superscript"/>
      <sz val="11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3" fillId="0" borderId="0" xfId="0" applyFont="1" applyFill="1"/>
    <xf numFmtId="165" fontId="8" fillId="0" borderId="3" xfId="1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1" fillId="0" borderId="0" xfId="0" applyFont="1"/>
    <xf numFmtId="0" fontId="2" fillId="0" borderId="0" xfId="0" applyFont="1" applyFill="1" applyBorder="1" applyAlignment="1"/>
    <xf numFmtId="0" fontId="2" fillId="0" borderId="0" xfId="0" applyFont="1" applyAlignment="1">
      <alignment vertical="center"/>
    </xf>
    <xf numFmtId="0" fontId="25" fillId="0" borderId="0" xfId="0" applyFont="1" applyFill="1" applyAlignment="1">
      <alignment horizontal="right"/>
    </xf>
    <xf numFmtId="0" fontId="25" fillId="0" borderId="0" xfId="0" applyFont="1" applyFill="1" applyAlignment="1">
      <alignment horizontal="center"/>
    </xf>
    <xf numFmtId="2" fontId="24" fillId="0" borderId="0" xfId="0" applyNumberFormat="1" applyFont="1" applyFill="1" applyBorder="1" applyAlignment="1">
      <alignment horizontal="right"/>
    </xf>
    <xf numFmtId="0" fontId="24" fillId="0" borderId="0" xfId="0" applyFont="1" applyFill="1" applyBorder="1" applyAlignment="1"/>
    <xf numFmtId="0" fontId="25" fillId="0" borderId="0" xfId="0" quotePrefix="1" applyFont="1" applyFill="1" applyAlignment="1">
      <alignment horizontal="center"/>
    </xf>
    <xf numFmtId="166" fontId="25" fillId="0" borderId="0" xfId="0" quotePrefix="1" applyNumberFormat="1" applyFont="1" applyFill="1" applyAlignment="1">
      <alignment horizontal="left"/>
    </xf>
    <xf numFmtId="165" fontId="25" fillId="0" borderId="0" xfId="1" quotePrefix="1" applyNumberFormat="1" applyFont="1" applyFill="1" applyAlignment="1">
      <alignment horizontal="right" vertical="top"/>
    </xf>
    <xf numFmtId="0" fontId="25" fillId="0" borderId="0" xfId="0" quotePrefix="1" applyFont="1" applyFill="1" applyAlignment="1">
      <alignment horizontal="left"/>
    </xf>
    <xf numFmtId="0" fontId="24" fillId="0" borderId="0" xfId="0" applyFont="1" applyBorder="1" applyAlignment="1">
      <alignment horizontal="center"/>
    </xf>
    <xf numFmtId="0" fontId="25" fillId="0" borderId="0" xfId="0" applyFont="1"/>
    <xf numFmtId="1" fontId="4" fillId="0" borderId="0" xfId="0" applyNumberFormat="1" applyFont="1" applyAlignment="1">
      <alignment horizontal="right"/>
    </xf>
    <xf numFmtId="2" fontId="2" fillId="0" borderId="0" xfId="0" applyNumberFormat="1" applyFont="1" applyAlignment="1">
      <alignment vertical="top"/>
    </xf>
    <xf numFmtId="0" fontId="7" fillId="0" borderId="0" xfId="0" applyFont="1" applyBorder="1" applyAlignment="1">
      <alignment horizontal="left"/>
    </xf>
    <xf numFmtId="0" fontId="24" fillId="0" borderId="0" xfId="0" applyFont="1" applyFill="1" applyAlignment="1">
      <alignment horizontal="center"/>
    </xf>
    <xf numFmtId="0" fontId="25" fillId="0" borderId="0" xfId="0" applyFont="1" applyFill="1"/>
    <xf numFmtId="2" fontId="25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vertical="top"/>
    </xf>
    <xf numFmtId="2" fontId="24" fillId="0" borderId="0" xfId="0" applyNumberFormat="1" applyFont="1" applyFill="1" applyBorder="1"/>
    <xf numFmtId="0" fontId="25" fillId="0" borderId="0" xfId="0" quotePrefix="1" applyFont="1" applyFill="1"/>
    <xf numFmtId="0" fontId="25" fillId="0" borderId="0" xfId="0" quotePrefix="1" applyFont="1" applyFill="1" applyBorder="1" applyAlignment="1">
      <alignment horizontal="left"/>
    </xf>
    <xf numFmtId="0" fontId="24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center" vertical="center" wrapText="1"/>
    </xf>
    <xf numFmtId="43" fontId="2" fillId="0" borderId="0" xfId="1" quotePrefix="1" applyNumberFormat="1" applyFont="1" applyFill="1" applyAlignment="1">
      <alignment horizontal="right" vertical="top"/>
    </xf>
    <xf numFmtId="0" fontId="4" fillId="0" borderId="0" xfId="0" quotePrefix="1" applyFont="1" applyBorder="1" applyAlignment="1">
      <alignment horizontal="left"/>
    </xf>
    <xf numFmtId="0" fontId="4" fillId="0" borderId="0" xfId="0" applyFont="1" applyFill="1" applyAlignment="1">
      <alignment horizontal="center" vertical="top"/>
    </xf>
    <xf numFmtId="2" fontId="4" fillId="0" borderId="0" xfId="0" applyNumberFormat="1" applyFont="1" applyFill="1" applyAlignment="1">
      <alignment horizontal="center" vertical="top"/>
    </xf>
    <xf numFmtId="0" fontId="4" fillId="0" borderId="0" xfId="0" quotePrefix="1" applyFont="1" applyFill="1" applyAlignment="1">
      <alignment horizontal="center" vertical="top"/>
    </xf>
    <xf numFmtId="166" fontId="2" fillId="0" borderId="0" xfId="0" quotePrefix="1" applyNumberFormat="1" applyFont="1" applyFill="1" applyAlignment="1">
      <alignment horizontal="center"/>
    </xf>
    <xf numFmtId="165" fontId="4" fillId="0" borderId="0" xfId="1" quotePrefix="1" applyNumberFormat="1" applyFont="1" applyFill="1" applyBorder="1" applyAlignment="1">
      <alignment horizontal="right" vertical="top"/>
    </xf>
    <xf numFmtId="0" fontId="4" fillId="0" borderId="0" xfId="0" quotePrefix="1" applyFont="1" applyFill="1" applyBorder="1" applyAlignment="1">
      <alignment horizontal="left" vertical="top"/>
    </xf>
    <xf numFmtId="0" fontId="4" fillId="0" borderId="0" xfId="0" applyFont="1" applyFill="1" applyAlignment="1">
      <alignment vertical="top"/>
    </xf>
    <xf numFmtId="2" fontId="4" fillId="0" borderId="0" xfId="0" applyNumberFormat="1" applyFont="1" applyFill="1" applyAlignment="1">
      <alignment horizontal="right" vertical="top"/>
    </xf>
    <xf numFmtId="165" fontId="4" fillId="0" borderId="5" xfId="1" quotePrefix="1" applyNumberFormat="1" applyFont="1" applyFill="1" applyBorder="1" applyAlignment="1">
      <alignment horizontal="right" vertical="top"/>
    </xf>
    <xf numFmtId="0" fontId="25" fillId="0" borderId="0" xfId="0" quotePrefix="1" applyFont="1" applyAlignment="1">
      <alignment horizontal="left"/>
    </xf>
    <xf numFmtId="2" fontId="24" fillId="0" borderId="0" xfId="0" applyNumberFormat="1" applyFont="1" applyBorder="1" applyAlignment="1">
      <alignment wrapText="1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right" wrapText="1"/>
    </xf>
    <xf numFmtId="0" fontId="25" fillId="0" borderId="0" xfId="0" quotePrefix="1" applyFont="1" applyAlignment="1">
      <alignment wrapText="1"/>
    </xf>
    <xf numFmtId="166" fontId="25" fillId="0" borderId="0" xfId="0" applyNumberFormat="1" applyFont="1" applyBorder="1" applyAlignment="1">
      <alignment horizontal="left"/>
    </xf>
    <xf numFmtId="0" fontId="25" fillId="0" borderId="0" xfId="0" applyFont="1" applyAlignment="1">
      <alignment horizontal="center" wrapText="1"/>
    </xf>
    <xf numFmtId="165" fontId="25" fillId="0" borderId="0" xfId="1" quotePrefix="1" applyNumberFormat="1" applyFont="1" applyAlignment="1">
      <alignment horizontal="right" wrapText="1"/>
    </xf>
    <xf numFmtId="165" fontId="25" fillId="0" borderId="0" xfId="1" quotePrefix="1" applyNumberFormat="1" applyFont="1" applyBorder="1" applyAlignment="1">
      <alignment horizontal="right" wrapText="1"/>
    </xf>
    <xf numFmtId="0" fontId="25" fillId="0" borderId="0" xfId="0" quotePrefix="1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165" fontId="24" fillId="0" borderId="0" xfId="0" applyNumberFormat="1" applyFont="1" applyBorder="1" applyAlignment="1">
      <alignment horizontal="center"/>
    </xf>
    <xf numFmtId="0" fontId="24" fillId="0" borderId="0" xfId="0" quotePrefix="1" applyFont="1" applyBorder="1" applyAlignment="1">
      <alignment horizontal="left"/>
    </xf>
    <xf numFmtId="1" fontId="24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0" fontId="24" fillId="0" borderId="0" xfId="0" applyFont="1" applyAlignment="1">
      <alignment horizontal="center"/>
    </xf>
    <xf numFmtId="165" fontId="25" fillId="0" borderId="0" xfId="1" quotePrefix="1" applyNumberFormat="1" applyFont="1" applyFill="1" applyBorder="1" applyAlignment="1">
      <alignment horizontal="right" vertical="top"/>
    </xf>
    <xf numFmtId="1" fontId="24" fillId="0" borderId="0" xfId="0" applyNumberFormat="1" applyFont="1" applyFill="1" applyBorder="1"/>
    <xf numFmtId="0" fontId="25" fillId="0" borderId="0" xfId="0" applyNumberFormat="1" applyFont="1" applyFill="1"/>
    <xf numFmtId="0" fontId="25" fillId="0" borderId="0" xfId="0" applyFont="1" applyFill="1" applyAlignment="1">
      <alignment horizontal="right" vertical="top"/>
    </xf>
    <xf numFmtId="0" fontId="25" fillId="0" borderId="0" xfId="0" applyFont="1" applyAlignment="1">
      <alignment horizontal="left" wrapText="1"/>
    </xf>
    <xf numFmtId="165" fontId="24" fillId="0" borderId="5" xfId="0" applyNumberFormat="1" applyFont="1" applyBorder="1" applyAlignment="1">
      <alignment horizontal="center"/>
    </xf>
    <xf numFmtId="0" fontId="27" fillId="0" borderId="3" xfId="0" applyFont="1" applyFill="1" applyBorder="1"/>
    <xf numFmtId="1" fontId="27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8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/>
    </xf>
    <xf numFmtId="2" fontId="24" fillId="0" borderId="0" xfId="0" applyNumberFormat="1" applyFont="1" applyBorder="1" applyAlignment="1">
      <alignment horizontal="center" wrapText="1"/>
    </xf>
    <xf numFmtId="1" fontId="24" fillId="0" borderId="0" xfId="0" applyNumberFormat="1" applyFont="1" applyBorder="1" applyAlignment="1">
      <alignment horizontal="center" wrapText="1"/>
    </xf>
    <xf numFmtId="2" fontId="24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8" fillId="0" borderId="0" xfId="0" applyNumberFormat="1" applyFont="1" applyAlignment="1">
      <alignment horizontal="center"/>
    </xf>
    <xf numFmtId="12" fontId="8" fillId="0" borderId="0" xfId="0" applyNumberFormat="1" applyFont="1" applyAlignment="1">
      <alignment horizontal="justify" vertical="top" wrapText="1"/>
    </xf>
    <xf numFmtId="2" fontId="4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/>
    </xf>
    <xf numFmtId="12" fontId="16" fillId="0" borderId="0" xfId="0" applyNumberFormat="1" applyFont="1" applyAlignment="1">
      <alignment horizontal="justify" vertical="top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0"/>
      <c r="E3" s="62" t="s">
        <v>23</v>
      </c>
    </row>
    <row r="4" spans="2:8" ht="15">
      <c r="B4" s="51"/>
      <c r="C4" s="50"/>
      <c r="D4" s="50"/>
      <c r="E4" s="50"/>
    </row>
    <row r="5" spans="2:8" ht="15">
      <c r="B5" s="51" t="s">
        <v>24</v>
      </c>
      <c r="E5" s="51" t="s">
        <v>25</v>
      </c>
    </row>
    <row r="6" spans="2:8" ht="15">
      <c r="B6" s="51"/>
      <c r="E6" s="51"/>
    </row>
    <row r="7" spans="2:8" ht="15">
      <c r="B7" s="51" t="s">
        <v>26</v>
      </c>
      <c r="E7" s="51" t="s">
        <v>27</v>
      </c>
    </row>
    <row r="8" spans="2:8" ht="15">
      <c r="B8" s="51"/>
      <c r="E8" s="51"/>
    </row>
    <row r="9" spans="2:8" ht="15">
      <c r="B9" s="51" t="s">
        <v>28</v>
      </c>
      <c r="E9" s="51" t="s">
        <v>29</v>
      </c>
    </row>
    <row r="10" spans="2:8" ht="15">
      <c r="B10" s="51"/>
      <c r="E10" s="51"/>
    </row>
    <row r="11" spans="2:8" ht="15">
      <c r="B11" s="51" t="s">
        <v>30</v>
      </c>
      <c r="E11" s="51" t="s">
        <v>45</v>
      </c>
    </row>
    <row r="12" spans="2:8" ht="15">
      <c r="B12" s="51"/>
      <c r="D12" s="51"/>
      <c r="E12" s="51"/>
    </row>
    <row r="13" spans="2:8" ht="15.75" customHeight="1">
      <c r="B13" s="51" t="s">
        <v>31</v>
      </c>
      <c r="E13" s="198" t="s">
        <v>49</v>
      </c>
      <c r="F13" s="198"/>
      <c r="G13" s="198"/>
      <c r="H13" s="198"/>
    </row>
    <row r="14" spans="2:8" ht="15.75" customHeight="1">
      <c r="B14" s="51"/>
      <c r="D14" s="61"/>
      <c r="E14" s="198"/>
      <c r="F14" s="198"/>
      <c r="G14" s="198"/>
      <c r="H14" s="198"/>
    </row>
    <row r="15" spans="2:8" ht="15.75" customHeight="1">
      <c r="B15" s="51"/>
      <c r="D15" s="61"/>
      <c r="E15" s="198"/>
      <c r="F15" s="198"/>
      <c r="G15" s="198"/>
      <c r="H15" s="198"/>
    </row>
    <row r="16" spans="2:8" ht="15.75" customHeight="1">
      <c r="B16" s="51"/>
      <c r="D16" s="61"/>
      <c r="E16" s="198"/>
      <c r="F16" s="198"/>
      <c r="G16" s="198"/>
      <c r="H16" s="198"/>
    </row>
    <row r="17" spans="2:8" ht="15.75">
      <c r="B17" s="51"/>
      <c r="D17" s="52"/>
      <c r="E17" s="198"/>
      <c r="F17" s="198"/>
      <c r="G17" s="198"/>
      <c r="H17" s="198"/>
    </row>
    <row r="18" spans="2:8" ht="15.75">
      <c r="B18" s="51"/>
      <c r="D18" s="52"/>
      <c r="E18" s="52"/>
    </row>
    <row r="19" spans="2:8" ht="20.25">
      <c r="B19" s="51" t="s">
        <v>32</v>
      </c>
      <c r="E19" s="53" t="s">
        <v>33</v>
      </c>
    </row>
    <row r="20" spans="2:8" ht="15">
      <c r="B20" s="51"/>
      <c r="C20" s="50"/>
      <c r="D20" s="50"/>
      <c r="E20" s="50"/>
    </row>
    <row r="21" spans="2:8">
      <c r="B21" s="199" t="s">
        <v>46</v>
      </c>
      <c r="C21" s="200"/>
      <c r="D21" s="200"/>
      <c r="E21" s="200"/>
      <c r="F21" s="200"/>
      <c r="G21" s="200"/>
      <c r="H21" s="200"/>
    </row>
    <row r="22" spans="2:8">
      <c r="B22" s="200"/>
      <c r="C22" s="200"/>
      <c r="D22" s="200"/>
      <c r="E22" s="200"/>
      <c r="F22" s="200"/>
      <c r="G22" s="200"/>
      <c r="H22" s="200"/>
    </row>
    <row r="23" spans="2:8">
      <c r="B23" s="200"/>
      <c r="C23" s="200"/>
      <c r="D23" s="200"/>
      <c r="E23" s="200"/>
      <c r="F23" s="200"/>
      <c r="G23" s="200"/>
      <c r="H23" s="200"/>
    </row>
    <row r="24" spans="2:8">
      <c r="B24" s="200"/>
      <c r="C24" s="200"/>
      <c r="D24" s="200"/>
      <c r="E24" s="200"/>
      <c r="F24" s="200"/>
      <c r="G24" s="200"/>
      <c r="H24" s="200"/>
    </row>
    <row r="25" spans="2:8" ht="15">
      <c r="B25" s="51"/>
      <c r="C25" s="50"/>
      <c r="D25" s="50"/>
      <c r="E25" s="50"/>
    </row>
    <row r="26" spans="2:8" ht="12.75" customHeight="1">
      <c r="C26" s="50"/>
      <c r="D26" s="205" t="s">
        <v>50</v>
      </c>
      <c r="E26" s="205"/>
      <c r="F26" s="205"/>
    </row>
    <row r="27" spans="2:8" ht="20.25">
      <c r="B27" s="54"/>
      <c r="C27" s="50"/>
      <c r="D27" s="205"/>
      <c r="E27" s="205"/>
      <c r="F27" s="205"/>
    </row>
    <row r="28" spans="2:8">
      <c r="B28" s="199" t="s">
        <v>47</v>
      </c>
      <c r="C28" s="200"/>
      <c r="D28" s="200"/>
      <c r="E28" s="200"/>
      <c r="F28" s="200"/>
      <c r="G28" s="200"/>
      <c r="H28" s="200"/>
    </row>
    <row r="29" spans="2:8">
      <c r="B29" s="200"/>
      <c r="C29" s="200"/>
      <c r="D29" s="200"/>
      <c r="E29" s="200"/>
      <c r="F29" s="200"/>
      <c r="G29" s="200"/>
      <c r="H29" s="200"/>
    </row>
    <row r="30" spans="2:8">
      <c r="B30" s="200"/>
      <c r="C30" s="200"/>
      <c r="D30" s="200"/>
      <c r="E30" s="200"/>
      <c r="F30" s="200"/>
      <c r="G30" s="200"/>
      <c r="H30" s="200"/>
    </row>
    <row r="31" spans="2:8" ht="15">
      <c r="B31" s="51"/>
      <c r="C31" s="50"/>
      <c r="D31" s="50"/>
      <c r="E31" s="50"/>
    </row>
    <row r="32" spans="2:8" ht="12.75" customHeight="1">
      <c r="C32" s="195" t="s">
        <v>51</v>
      </c>
      <c r="D32" s="195"/>
      <c r="E32" s="195"/>
      <c r="F32" s="195"/>
    </row>
    <row r="33" spans="2:8" ht="20.25">
      <c r="B33" s="54"/>
      <c r="C33" s="195"/>
      <c r="D33" s="195"/>
      <c r="E33" s="195"/>
      <c r="F33" s="195"/>
    </row>
    <row r="34" spans="2:8">
      <c r="B34" s="199" t="s">
        <v>48</v>
      </c>
      <c r="C34" s="200"/>
      <c r="D34" s="200"/>
      <c r="E34" s="200"/>
      <c r="F34" s="200"/>
      <c r="G34" s="200"/>
      <c r="H34" s="200"/>
    </row>
    <row r="35" spans="2:8">
      <c r="B35" s="200"/>
      <c r="C35" s="200"/>
      <c r="D35" s="200"/>
      <c r="E35" s="200"/>
      <c r="F35" s="200"/>
      <c r="G35" s="200"/>
      <c r="H35" s="200"/>
    </row>
    <row r="36" spans="2:8">
      <c r="B36" s="200"/>
      <c r="C36" s="200"/>
      <c r="D36" s="200"/>
      <c r="E36" s="200"/>
      <c r="F36" s="200"/>
      <c r="G36" s="200"/>
      <c r="H36" s="200"/>
    </row>
    <row r="37" spans="2:8">
      <c r="B37" s="200"/>
      <c r="C37" s="200"/>
      <c r="D37" s="200"/>
      <c r="E37" s="200"/>
      <c r="F37" s="200"/>
      <c r="G37" s="200"/>
      <c r="H37" s="200"/>
    </row>
    <row r="38" spans="2:8">
      <c r="B38" s="200"/>
      <c r="C38" s="200"/>
      <c r="D38" s="200"/>
      <c r="E38" s="200"/>
      <c r="F38" s="200"/>
      <c r="G38" s="200"/>
      <c r="H38" s="200"/>
    </row>
    <row r="39" spans="2:8">
      <c r="B39" s="200"/>
      <c r="C39" s="200"/>
      <c r="D39" s="200"/>
      <c r="E39" s="200"/>
      <c r="F39" s="200"/>
      <c r="G39" s="200"/>
      <c r="H39" s="200"/>
    </row>
    <row r="40" spans="2:8">
      <c r="B40" s="200"/>
      <c r="C40" s="200"/>
      <c r="D40" s="200"/>
      <c r="E40" s="200"/>
      <c r="F40" s="200"/>
      <c r="G40" s="200"/>
      <c r="H40" s="200"/>
    </row>
    <row r="41" spans="2:8" ht="15">
      <c r="B41" s="51"/>
      <c r="C41" s="50"/>
      <c r="D41" s="50"/>
      <c r="E41" s="50"/>
    </row>
    <row r="42" spans="2:8" ht="15.75" thickBot="1">
      <c r="B42" s="51"/>
      <c r="C42" s="50"/>
      <c r="D42" s="50"/>
      <c r="E42" s="50"/>
    </row>
    <row r="43" spans="2:8" s="58" customFormat="1" ht="24.95" customHeight="1" thickBot="1">
      <c r="C43" s="55" t="s">
        <v>34</v>
      </c>
      <c r="D43" s="201" t="s">
        <v>35</v>
      </c>
      <c r="E43" s="202"/>
      <c r="F43" s="56" t="s">
        <v>40</v>
      </c>
      <c r="G43" s="57" t="s">
        <v>41</v>
      </c>
    </row>
    <row r="44" spans="2:8" s="58" customFormat="1" ht="24.95" customHeight="1">
      <c r="C44" s="60">
        <v>1</v>
      </c>
      <c r="D44" s="203" t="s">
        <v>36</v>
      </c>
      <c r="E44" s="204"/>
      <c r="F44" s="60" t="s">
        <v>42</v>
      </c>
      <c r="G44" s="60" t="s">
        <v>42</v>
      </c>
    </row>
    <row r="45" spans="2:8" s="58" customFormat="1" ht="24.95" customHeight="1">
      <c r="C45" s="59">
        <v>2</v>
      </c>
      <c r="D45" s="196" t="s">
        <v>37</v>
      </c>
      <c r="E45" s="197"/>
      <c r="F45" s="59" t="s">
        <v>43</v>
      </c>
      <c r="G45" s="59" t="s">
        <v>43</v>
      </c>
    </row>
    <row r="46" spans="2:8" s="58" customFormat="1" ht="24.95" customHeight="1">
      <c r="C46" s="59">
        <v>3</v>
      </c>
      <c r="D46" s="196" t="s">
        <v>38</v>
      </c>
      <c r="E46" s="197"/>
      <c r="F46" s="59" t="s">
        <v>44</v>
      </c>
      <c r="G46" s="59" t="s">
        <v>44</v>
      </c>
    </row>
    <row r="47" spans="2:8" ht="15">
      <c r="B47" s="51" t="s">
        <v>39</v>
      </c>
      <c r="C47" s="50"/>
      <c r="D47" s="50"/>
      <c r="E47" s="50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H16" sqref="H16"/>
    </sheetView>
  </sheetViews>
  <sheetFormatPr defaultRowHeight="15.75"/>
  <cols>
    <col min="1" max="7" width="9.140625" style="33"/>
    <col min="8" max="8" width="15.7109375" style="33" bestFit="1" customWidth="1"/>
    <col min="9" max="9" width="3" style="33" customWidth="1"/>
    <col min="10" max="10" width="4.140625" style="33" customWidth="1"/>
    <col min="11" max="11" width="3.42578125" style="33" customWidth="1"/>
    <col min="12" max="16384" width="9.140625" style="33"/>
  </cols>
  <sheetData>
    <row r="2" spans="2:12" ht="15.75" customHeight="1">
      <c r="C2" s="86" t="s">
        <v>8</v>
      </c>
      <c r="D2" s="206" t="s">
        <v>126</v>
      </c>
      <c r="E2" s="206"/>
      <c r="F2" s="206"/>
      <c r="G2" s="206"/>
      <c r="H2" s="206"/>
      <c r="I2" s="206"/>
      <c r="J2" s="206"/>
      <c r="K2" s="85"/>
      <c r="L2" s="85"/>
    </row>
    <row r="3" spans="2:12">
      <c r="D3" s="206"/>
      <c r="E3" s="206"/>
      <c r="F3" s="206"/>
      <c r="G3" s="206"/>
      <c r="H3" s="206"/>
      <c r="I3" s="206"/>
      <c r="J3" s="206"/>
      <c r="K3" s="85"/>
      <c r="L3" s="85"/>
    </row>
    <row r="4" spans="2:12">
      <c r="D4" s="206"/>
      <c r="E4" s="206"/>
      <c r="F4" s="206"/>
      <c r="G4" s="206"/>
      <c r="H4" s="206"/>
      <c r="I4" s="206"/>
      <c r="J4" s="206"/>
      <c r="K4" s="85"/>
      <c r="L4" s="85"/>
    </row>
    <row r="5" spans="2:12" ht="33.75" customHeight="1">
      <c r="D5" s="206"/>
      <c r="E5" s="206"/>
      <c r="F5" s="206"/>
      <c r="G5" s="206"/>
      <c r="H5" s="206"/>
      <c r="I5" s="206"/>
      <c r="J5" s="206"/>
      <c r="K5" s="84"/>
    </row>
    <row r="6" spans="2:12" ht="27">
      <c r="F6" s="83" t="s">
        <v>69</v>
      </c>
      <c r="I6" s="83"/>
    </row>
    <row r="7" spans="2:12" ht="16.5" thickBot="1"/>
    <row r="8" spans="2:12" s="66" customFormat="1" ht="16.5" thickBot="1">
      <c r="B8" s="82" t="s">
        <v>68</v>
      </c>
      <c r="C8" s="81" t="s">
        <v>67</v>
      </c>
      <c r="D8" s="80"/>
      <c r="E8" s="80"/>
      <c r="F8" s="80"/>
      <c r="G8" s="79"/>
      <c r="H8" s="209" t="s">
        <v>66</v>
      </c>
      <c r="I8" s="210"/>
      <c r="J8" s="211"/>
      <c r="K8" s="212"/>
    </row>
    <row r="10" spans="2:12">
      <c r="C10" s="35" t="s">
        <v>65</v>
      </c>
    </row>
    <row r="11" spans="2:12">
      <c r="B11" s="94" t="s">
        <v>64</v>
      </c>
      <c r="C11" s="49" t="s">
        <v>63</v>
      </c>
      <c r="D11" s="49"/>
      <c r="H11" s="92">
        <f>'(Abs)'!J58</f>
        <v>1274508</v>
      </c>
      <c r="I11" s="69" t="s">
        <v>11</v>
      </c>
    </row>
    <row r="12" spans="2:12">
      <c r="B12" s="94" t="s">
        <v>62</v>
      </c>
      <c r="C12" s="49" t="s">
        <v>61</v>
      </c>
      <c r="D12" s="49"/>
      <c r="H12" s="92">
        <f>'(Abs)'!J107</f>
        <v>0</v>
      </c>
      <c r="I12" s="69" t="s">
        <v>11</v>
      </c>
    </row>
    <row r="13" spans="2:12" s="68" customFormat="1">
      <c r="H13" s="77"/>
      <c r="I13" s="76"/>
    </row>
    <row r="14" spans="2:12" s="68" customFormat="1">
      <c r="B14" s="33"/>
      <c r="C14" s="35" t="s">
        <v>276</v>
      </c>
      <c r="D14" s="33"/>
      <c r="E14" s="33"/>
      <c r="F14" s="33"/>
      <c r="G14" s="33"/>
      <c r="H14" s="33"/>
      <c r="I14" s="33"/>
      <c r="J14" s="33"/>
      <c r="K14" s="33"/>
    </row>
    <row r="15" spans="2:12" s="68" customFormat="1">
      <c r="B15" s="94" t="s">
        <v>64</v>
      </c>
      <c r="C15" s="49" t="s">
        <v>63</v>
      </c>
      <c r="D15" s="49"/>
      <c r="E15" s="33"/>
      <c r="F15" s="33"/>
      <c r="G15" s="33"/>
      <c r="H15" s="92">
        <f>'(Abs)'!J138</f>
        <v>0</v>
      </c>
      <c r="I15" s="69" t="s">
        <v>11</v>
      </c>
    </row>
    <row r="16" spans="2:12" s="68" customFormat="1">
      <c r="B16" s="94"/>
      <c r="C16" s="49"/>
      <c r="D16" s="95"/>
      <c r="H16" s="91"/>
      <c r="I16" s="93"/>
    </row>
    <row r="17" spans="2:9" s="68" customFormat="1">
      <c r="B17" s="94"/>
      <c r="C17" s="49"/>
      <c r="D17" s="95"/>
      <c r="H17" s="91"/>
      <c r="I17" s="93"/>
    </row>
    <row r="18" spans="2:9" s="68" customFormat="1">
      <c r="B18" s="74"/>
      <c r="C18" s="33"/>
      <c r="H18" s="77"/>
      <c r="I18" s="93"/>
    </row>
    <row r="19" spans="2:9">
      <c r="C19" s="35"/>
      <c r="I19" s="49"/>
    </row>
    <row r="20" spans="2:9">
      <c r="B20" s="94"/>
      <c r="C20" s="49"/>
      <c r="D20" s="49"/>
      <c r="H20" s="92"/>
      <c r="I20" s="93"/>
    </row>
    <row r="21" spans="2:9">
      <c r="B21" s="94"/>
      <c r="C21" s="49"/>
      <c r="D21" s="49"/>
      <c r="H21" s="92"/>
      <c r="I21" s="93"/>
    </row>
    <row r="22" spans="2:9">
      <c r="B22" s="94"/>
      <c r="C22" s="49"/>
      <c r="D22" s="49"/>
      <c r="H22" s="92"/>
      <c r="I22" s="69"/>
    </row>
    <row r="23" spans="2:9">
      <c r="B23" s="74"/>
      <c r="H23" s="78"/>
      <c r="I23" s="69"/>
    </row>
    <row r="24" spans="2:9">
      <c r="C24" s="35"/>
    </row>
    <row r="25" spans="2:9">
      <c r="B25" s="94"/>
      <c r="C25" s="49"/>
      <c r="D25" s="49"/>
      <c r="H25" s="92"/>
      <c r="I25" s="93"/>
    </row>
    <row r="26" spans="2:9">
      <c r="B26" s="74"/>
      <c r="H26" s="78"/>
      <c r="I26" s="69"/>
    </row>
    <row r="27" spans="2:9">
      <c r="C27" s="35"/>
    </row>
    <row r="28" spans="2:9">
      <c r="B28" s="94"/>
      <c r="C28" s="49"/>
      <c r="D28" s="49"/>
      <c r="H28" s="92"/>
      <c r="I28" s="93"/>
    </row>
    <row r="29" spans="2:9" s="68" customFormat="1">
      <c r="B29" s="94"/>
      <c r="C29" s="49"/>
      <c r="D29" s="49"/>
      <c r="E29" s="33"/>
      <c r="F29" s="33"/>
      <c r="G29" s="33"/>
      <c r="H29" s="92"/>
      <c r="I29" s="93"/>
    </row>
    <row r="30" spans="2:9" s="68" customFormat="1">
      <c r="B30" s="74"/>
      <c r="C30" s="33"/>
      <c r="D30" s="33"/>
      <c r="E30" s="33"/>
      <c r="F30" s="33"/>
      <c r="G30" s="33"/>
      <c r="H30" s="92"/>
      <c r="I30" s="93"/>
    </row>
    <row r="31" spans="2:9" s="68" customFormat="1">
      <c r="B31" s="33"/>
      <c r="C31" s="35"/>
      <c r="D31" s="33"/>
      <c r="E31" s="33"/>
      <c r="F31" s="33"/>
      <c r="G31" s="33"/>
      <c r="H31" s="33"/>
      <c r="I31" s="33"/>
    </row>
    <row r="32" spans="2:9" s="68" customFormat="1">
      <c r="B32" s="94"/>
      <c r="C32" s="49"/>
      <c r="D32" s="49"/>
      <c r="E32" s="33"/>
      <c r="F32" s="33"/>
      <c r="G32" s="33"/>
      <c r="H32" s="92"/>
      <c r="I32" s="93"/>
    </row>
    <row r="33" spans="1:11" s="68" customFormat="1" ht="16.5" thickBot="1">
      <c r="B33" s="74"/>
      <c r="C33" s="33"/>
      <c r="D33" s="33"/>
      <c r="E33" s="33"/>
      <c r="F33" s="33"/>
      <c r="G33" s="33"/>
      <c r="H33" s="92"/>
      <c r="I33" s="93"/>
    </row>
    <row r="34" spans="1:11" s="68" customFormat="1" ht="16.5" thickBot="1">
      <c r="F34" s="95"/>
      <c r="G34" s="86" t="s">
        <v>60</v>
      </c>
      <c r="H34" s="115">
        <f>SUM(H11:H20)</f>
        <v>1274508</v>
      </c>
      <c r="I34" s="75" t="s">
        <v>11</v>
      </c>
      <c r="J34" s="70"/>
      <c r="K34" s="69"/>
    </row>
    <row r="35" spans="1:11" s="68" customFormat="1" ht="16.5" thickBot="1">
      <c r="F35" s="95"/>
      <c r="G35" s="86"/>
      <c r="H35" s="71"/>
      <c r="I35" s="69"/>
      <c r="J35" s="70"/>
      <c r="K35" s="69"/>
    </row>
    <row r="36" spans="1:11" s="68" customFormat="1" ht="16.5" thickBot="1">
      <c r="F36" s="95"/>
      <c r="G36" s="94" t="s">
        <v>59</v>
      </c>
      <c r="H36" s="73">
        <f>ROUND(SUM(H34),-3)</f>
        <v>1275000</v>
      </c>
      <c r="I36" s="72" t="s">
        <v>11</v>
      </c>
      <c r="J36" s="70"/>
      <c r="K36" s="69"/>
    </row>
    <row r="37" spans="1:11" s="68" customFormat="1">
      <c r="F37" s="95"/>
      <c r="G37" s="94"/>
      <c r="H37" s="89"/>
      <c r="I37" s="90"/>
      <c r="J37" s="70"/>
      <c r="K37" s="69"/>
    </row>
    <row r="38" spans="1:11" s="68" customFormat="1">
      <c r="G38" s="74"/>
      <c r="H38" s="89"/>
      <c r="I38" s="90"/>
      <c r="J38" s="70"/>
      <c r="K38" s="69"/>
    </row>
    <row r="39" spans="1:11" s="68" customFormat="1">
      <c r="G39" s="74"/>
      <c r="H39" s="89"/>
      <c r="I39" s="90"/>
      <c r="J39" s="70"/>
      <c r="K39" s="69"/>
    </row>
    <row r="40" spans="1:11" s="68" customFormat="1">
      <c r="A40" s="33"/>
      <c r="B40" s="66"/>
      <c r="C40" s="64" t="s">
        <v>58</v>
      </c>
      <c r="D40" s="64"/>
      <c r="E40" s="65"/>
      <c r="F40" s="33"/>
      <c r="G40" s="208" t="s">
        <v>57</v>
      </c>
      <c r="H40" s="208"/>
      <c r="I40" s="208"/>
      <c r="J40" s="208"/>
      <c r="K40" s="208"/>
    </row>
    <row r="41" spans="1:11">
      <c r="A41" s="207" t="s">
        <v>70</v>
      </c>
      <c r="B41" s="207"/>
      <c r="C41" s="207"/>
      <c r="D41" s="207"/>
      <c r="E41" s="207"/>
      <c r="F41" s="63"/>
      <c r="G41" s="207" t="s">
        <v>71</v>
      </c>
      <c r="H41" s="207"/>
      <c r="I41" s="207"/>
      <c r="J41" s="207"/>
      <c r="K41" s="207"/>
    </row>
    <row r="42" spans="1:11">
      <c r="C42" s="63" t="s">
        <v>56</v>
      </c>
      <c r="D42" s="63"/>
      <c r="E42" s="63"/>
      <c r="G42" s="207" t="s">
        <v>56</v>
      </c>
      <c r="H42" s="207"/>
      <c r="I42" s="207"/>
      <c r="J42" s="207"/>
      <c r="K42" s="207"/>
    </row>
    <row r="44" spans="1:11">
      <c r="F44" s="67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28"/>
  <sheetViews>
    <sheetView tabSelected="1" view="pageBreakPreview" topLeftCell="A142" workbookViewId="0">
      <selection activeCell="A140" sqref="A140:K165"/>
    </sheetView>
  </sheetViews>
  <sheetFormatPr defaultRowHeight="15"/>
  <cols>
    <col min="1" max="1" width="5.7109375" style="12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2" t="s">
        <v>8</v>
      </c>
      <c r="B1" s="12"/>
      <c r="C1" s="219" t="s">
        <v>126</v>
      </c>
      <c r="D1" s="219"/>
      <c r="E1" s="219"/>
      <c r="F1" s="219"/>
      <c r="G1" s="219"/>
      <c r="H1" s="219"/>
      <c r="I1" s="219"/>
      <c r="J1" s="219"/>
      <c r="K1" s="219"/>
    </row>
    <row r="2" spans="1:11" ht="18" customHeight="1">
      <c r="C2" s="219"/>
      <c r="D2" s="219"/>
      <c r="E2" s="219"/>
      <c r="F2" s="219"/>
      <c r="G2" s="219"/>
      <c r="H2" s="219"/>
      <c r="I2" s="219"/>
      <c r="J2" s="219"/>
      <c r="K2" s="219"/>
    </row>
    <row r="3" spans="1:11" ht="18" customHeight="1">
      <c r="C3" s="219"/>
      <c r="D3" s="219"/>
      <c r="E3" s="219"/>
      <c r="F3" s="219"/>
      <c r="G3" s="219"/>
      <c r="H3" s="219"/>
      <c r="I3" s="219"/>
      <c r="J3" s="219"/>
      <c r="K3" s="219"/>
    </row>
    <row r="4" spans="1:11" ht="15" customHeight="1" thickBot="1">
      <c r="C4" s="12"/>
      <c r="D4" s="17" t="s">
        <v>277</v>
      </c>
      <c r="E4" s="3"/>
      <c r="F4" s="3"/>
      <c r="G4" s="4"/>
      <c r="H4" s="35"/>
    </row>
    <row r="5" spans="1:11" ht="15" customHeight="1" thickBot="1">
      <c r="A5" s="14" t="s">
        <v>7</v>
      </c>
      <c r="B5" s="15" t="s">
        <v>16</v>
      </c>
      <c r="C5" s="7"/>
      <c r="D5" s="16" t="s">
        <v>15</v>
      </c>
      <c r="E5" s="7"/>
      <c r="F5" s="7" t="s">
        <v>14</v>
      </c>
      <c r="G5" s="16"/>
      <c r="H5" s="31"/>
      <c r="I5" s="9" t="s">
        <v>12</v>
      </c>
      <c r="J5" s="7" t="s">
        <v>13</v>
      </c>
      <c r="K5" s="8"/>
    </row>
    <row r="6" spans="1:11" ht="18" customHeight="1">
      <c r="A6" s="13"/>
      <c r="B6" s="88" t="s">
        <v>75</v>
      </c>
      <c r="D6" s="13"/>
      <c r="E6" s="13"/>
      <c r="F6" s="13"/>
      <c r="G6" s="13"/>
      <c r="H6" s="11"/>
      <c r="I6" s="13"/>
      <c r="J6" s="13"/>
      <c r="K6" s="13"/>
    </row>
    <row r="7" spans="1:11" ht="14.1" customHeight="1">
      <c r="A7" s="13"/>
      <c r="B7" s="88" t="s">
        <v>52</v>
      </c>
      <c r="D7" s="13"/>
      <c r="E7" s="13"/>
      <c r="F7" s="13"/>
      <c r="G7" s="13"/>
      <c r="H7" s="11"/>
      <c r="I7" s="13"/>
      <c r="J7" s="13"/>
      <c r="K7" s="13"/>
    </row>
    <row r="8" spans="1:11" ht="14.1" customHeight="1">
      <c r="A8" s="96">
        <v>1</v>
      </c>
      <c r="B8" s="36" t="s">
        <v>84</v>
      </c>
      <c r="C8" s="105"/>
      <c r="D8" s="103"/>
      <c r="E8" s="100"/>
      <c r="F8" s="39"/>
      <c r="G8" s="40"/>
      <c r="H8" s="41"/>
      <c r="I8" s="99"/>
      <c r="J8" s="42"/>
      <c r="K8" s="43"/>
    </row>
    <row r="9" spans="1:11" ht="14.1" customHeight="1">
      <c r="A9" s="96"/>
      <c r="B9" s="36" t="s">
        <v>85</v>
      </c>
      <c r="C9" s="105"/>
      <c r="D9" s="103">
        <f>Mes!J27</f>
        <v>2301.7200000000003</v>
      </c>
      <c r="E9" s="100" t="s">
        <v>10</v>
      </c>
      <c r="F9" s="39">
        <v>786</v>
      </c>
      <c r="G9" s="40" t="s">
        <v>9</v>
      </c>
      <c r="H9" s="41">
        <v>50</v>
      </c>
      <c r="I9" s="99" t="s">
        <v>79</v>
      </c>
      <c r="J9" s="42">
        <f>IF(MID(I9,1,2)=("P."),(ROUND(D9*((F9)+(H9/100)),)),IF(MID(I9,1,2)=("%o"),(ROUND(D9*(((F9)+(H9/100))/1000),)),IF(MID(I9,1,2)=("Ea"),(ROUND(D9*((F9)+(H9/100)),)),ROUND(D9*(((F9)+(H9/100))/100),))))</f>
        <v>18103</v>
      </c>
      <c r="K9" s="43" t="s">
        <v>11</v>
      </c>
    </row>
    <row r="10" spans="1:11" ht="14.1" customHeight="1">
      <c r="A10" s="96"/>
      <c r="B10" s="36"/>
      <c r="C10" s="105"/>
      <c r="D10" s="220" t="s">
        <v>278</v>
      </c>
      <c r="E10" s="220"/>
      <c r="F10" s="220"/>
      <c r="G10" s="220"/>
      <c r="H10" s="220"/>
      <c r="I10" s="220"/>
      <c r="J10" s="220"/>
      <c r="K10" s="220"/>
    </row>
    <row r="11" spans="1:11" ht="14.1" customHeight="1">
      <c r="A11" s="96">
        <v>2</v>
      </c>
      <c r="B11" s="101" t="s">
        <v>77</v>
      </c>
      <c r="C11" s="102"/>
      <c r="D11" s="103"/>
      <c r="E11" s="100"/>
      <c r="F11" s="39"/>
      <c r="G11" s="40"/>
      <c r="H11" s="41"/>
      <c r="I11" s="99"/>
      <c r="J11" s="42"/>
      <c r="K11" s="43"/>
    </row>
    <row r="12" spans="1:11" ht="14.1" customHeight="1">
      <c r="A12" s="96"/>
      <c r="B12" s="102" t="s">
        <v>78</v>
      </c>
      <c r="C12" s="102"/>
      <c r="D12" s="103">
        <f>Mes!J49</f>
        <v>8934.3799999999992</v>
      </c>
      <c r="E12" s="100" t="s">
        <v>10</v>
      </c>
      <c r="F12" s="39">
        <v>226</v>
      </c>
      <c r="G12" s="40" t="s">
        <v>9</v>
      </c>
      <c r="H12" s="41">
        <v>88</v>
      </c>
      <c r="I12" s="99" t="s">
        <v>79</v>
      </c>
      <c r="J12" s="42">
        <f>IF(MID(I12,1,2)=("P."),(ROUND(D12*((F12)+(H12/100)),)),IF(MID(I12,1,2)=("%o"),(ROUND(D12*(((F12)+(H12/100))/1000),)),IF(MID(I12,1,2)=("Ea"),(ROUND(D12*((F12)+(H12/100)),)),ROUND(D12*(((F12)+(H12/100))/100),))))</f>
        <v>20270</v>
      </c>
      <c r="K12" s="43" t="s">
        <v>11</v>
      </c>
    </row>
    <row r="13" spans="1:11" ht="14.1" customHeight="1">
      <c r="A13" s="96"/>
      <c r="B13" s="102"/>
      <c r="C13" s="102"/>
      <c r="D13" s="220" t="s">
        <v>279</v>
      </c>
      <c r="E13" s="220"/>
      <c r="F13" s="220"/>
      <c r="G13" s="220"/>
      <c r="H13" s="220"/>
      <c r="I13" s="220"/>
      <c r="J13" s="220"/>
      <c r="K13" s="220"/>
    </row>
    <row r="14" spans="1:11" ht="14.1" customHeight="1">
      <c r="A14" s="13">
        <v>3</v>
      </c>
      <c r="B14" s="1" t="s">
        <v>119</v>
      </c>
      <c r="D14" s="13"/>
      <c r="E14" s="13"/>
      <c r="F14" s="13"/>
      <c r="G14" s="13"/>
      <c r="H14" s="11"/>
      <c r="I14" s="13"/>
      <c r="J14" s="13"/>
      <c r="K14" s="13"/>
    </row>
    <row r="15" spans="1:11" ht="14.1" customHeight="1">
      <c r="A15" s="13"/>
      <c r="B15" s="1" t="s">
        <v>120</v>
      </c>
      <c r="D15" s="13"/>
      <c r="E15" s="13"/>
      <c r="F15" s="13"/>
      <c r="G15" s="13"/>
      <c r="H15" s="11"/>
      <c r="I15" s="13"/>
      <c r="J15" s="13"/>
      <c r="K15" s="13"/>
    </row>
    <row r="16" spans="1:11" ht="14.1" customHeight="1">
      <c r="A16" s="13"/>
      <c r="B16" s="1" t="s">
        <v>122</v>
      </c>
      <c r="D16" s="13"/>
      <c r="E16" s="13"/>
      <c r="F16" s="13"/>
      <c r="G16" s="13"/>
      <c r="H16" s="11"/>
      <c r="I16" s="13"/>
      <c r="J16" s="13"/>
      <c r="K16" s="13"/>
    </row>
    <row r="17" spans="1:11" ht="14.1" customHeight="1">
      <c r="A17" s="13"/>
      <c r="B17" s="1" t="s">
        <v>121</v>
      </c>
      <c r="D17" s="103">
        <f>Mes!J52</f>
        <v>8934.3799999999992</v>
      </c>
      <c r="E17" s="100" t="s">
        <v>10</v>
      </c>
      <c r="F17" s="39">
        <v>1772</v>
      </c>
      <c r="G17" s="40" t="s">
        <v>9</v>
      </c>
      <c r="H17" s="41">
        <v>38</v>
      </c>
      <c r="I17" s="99" t="s">
        <v>79</v>
      </c>
      <c r="J17" s="42">
        <f>IF(MID(I17,1,2)=("P."),(ROUND(D17*((F17)+(H17/100)),)),IF(MID(I17,1,2)=("%o"),(ROUND(D17*(((F17)+(H17/100))/1000),)),IF(MID(I17,1,2)=("Ea"),(ROUND(D17*((F17)+(H17/100)),)),ROUND(D17*(((F17)+(H17/100))/100),))))</f>
        <v>158351</v>
      </c>
      <c r="K17" s="43" t="s">
        <v>11</v>
      </c>
    </row>
    <row r="18" spans="1:11" ht="14.1" customHeight="1">
      <c r="A18" s="13"/>
      <c r="D18" s="213" t="s">
        <v>280</v>
      </c>
      <c r="E18" s="213"/>
      <c r="F18" s="213"/>
      <c r="G18" s="213"/>
      <c r="H18" s="213"/>
      <c r="I18" s="213"/>
      <c r="J18" s="213"/>
      <c r="K18" s="213"/>
    </row>
    <row r="19" spans="1:11" ht="14.1" customHeight="1">
      <c r="A19" s="13">
        <v>4</v>
      </c>
      <c r="B19" s="1" t="s">
        <v>125</v>
      </c>
      <c r="D19" s="103">
        <f>Mes!J61</f>
        <v>3426.5</v>
      </c>
      <c r="E19" s="100" t="s">
        <v>10</v>
      </c>
      <c r="F19" s="39">
        <v>1043</v>
      </c>
      <c r="G19" s="40" t="s">
        <v>9</v>
      </c>
      <c r="H19" s="41">
        <v>90</v>
      </c>
      <c r="I19" s="99" t="s">
        <v>79</v>
      </c>
      <c r="J19" s="42">
        <f>IF(MID(I19,1,2)=("P."),(ROUND(D19*((F19)+(H19/100)),)),IF(MID(I19,1,2)=("%o"),(ROUND(D19*(((F19)+(H19/100))/1000),)),IF(MID(I19,1,2)=("Ea"),(ROUND(D19*((F19)+(H19/100)),)),ROUND(D19*(((F19)+(H19/100))/100),))))</f>
        <v>35769</v>
      </c>
      <c r="K19" s="43" t="s">
        <v>11</v>
      </c>
    </row>
    <row r="20" spans="1:11" ht="14.1" customHeight="1">
      <c r="A20" s="13"/>
      <c r="D20" s="220"/>
      <c r="E20" s="220"/>
      <c r="F20" s="220"/>
      <c r="G20" s="220"/>
      <c r="H20" s="220"/>
      <c r="I20" s="220"/>
      <c r="J20" s="220"/>
      <c r="K20" s="220"/>
    </row>
    <row r="21" spans="1:11" ht="14.1" customHeight="1">
      <c r="A21" s="96">
        <v>5</v>
      </c>
      <c r="B21" s="36" t="s">
        <v>201</v>
      </c>
      <c r="C21" s="36"/>
      <c r="D21" s="103"/>
      <c r="E21" s="100"/>
      <c r="F21" s="39"/>
      <c r="G21" s="40"/>
      <c r="H21" s="41"/>
      <c r="I21" s="99"/>
      <c r="J21" s="42"/>
      <c r="K21" s="43"/>
    </row>
    <row r="22" spans="1:11" ht="14.1" customHeight="1">
      <c r="A22" s="96"/>
      <c r="B22" s="36" t="s">
        <v>202</v>
      </c>
      <c r="C22" s="36"/>
      <c r="D22" s="103"/>
      <c r="E22" s="100"/>
      <c r="F22" s="39"/>
      <c r="G22" s="40"/>
      <c r="H22" s="41"/>
      <c r="I22" s="99"/>
      <c r="J22" s="42"/>
      <c r="K22" s="43"/>
    </row>
    <row r="23" spans="1:11" ht="14.1" customHeight="1">
      <c r="A23" s="96"/>
      <c r="B23" s="36" t="s">
        <v>203</v>
      </c>
      <c r="C23" s="36"/>
      <c r="D23" s="103"/>
      <c r="E23" s="100"/>
      <c r="F23" s="39"/>
      <c r="G23" s="40"/>
      <c r="H23" s="41"/>
      <c r="I23" s="99"/>
      <c r="J23" s="42"/>
      <c r="K23" s="43"/>
    </row>
    <row r="24" spans="1:11" ht="14.1" customHeight="1">
      <c r="A24" s="96"/>
      <c r="B24" s="36" t="s">
        <v>204</v>
      </c>
      <c r="C24" s="36"/>
      <c r="D24" s="103"/>
      <c r="E24" s="100"/>
      <c r="F24" s="39"/>
      <c r="G24" s="40"/>
      <c r="H24" s="41"/>
      <c r="I24" s="99"/>
      <c r="J24" s="42"/>
      <c r="K24" s="43"/>
    </row>
    <row r="25" spans="1:11" ht="14.1" customHeight="1">
      <c r="A25" s="96"/>
      <c r="B25" s="36" t="s">
        <v>205</v>
      </c>
      <c r="C25" s="36"/>
      <c r="D25" s="103"/>
      <c r="E25" s="100"/>
      <c r="F25" s="39"/>
      <c r="G25" s="40"/>
      <c r="H25" s="41"/>
      <c r="I25" s="99"/>
      <c r="J25" s="42"/>
      <c r="K25" s="43"/>
    </row>
    <row r="26" spans="1:11" ht="14.1" customHeight="1">
      <c r="A26" s="96"/>
      <c r="B26" s="36" t="s">
        <v>206</v>
      </c>
      <c r="C26" s="36"/>
      <c r="D26" s="103"/>
      <c r="E26" s="100"/>
      <c r="F26" s="39"/>
      <c r="G26" s="40"/>
      <c r="H26" s="41"/>
      <c r="I26" s="99"/>
      <c r="J26" s="42"/>
      <c r="K26" s="43"/>
    </row>
    <row r="27" spans="1:11" ht="14.1" customHeight="1">
      <c r="A27" s="96"/>
      <c r="B27" s="36" t="s">
        <v>207</v>
      </c>
      <c r="C27" s="36"/>
      <c r="D27" s="103"/>
      <c r="E27" s="100"/>
      <c r="F27" s="39"/>
      <c r="G27" s="40"/>
      <c r="H27" s="41"/>
      <c r="I27" s="99"/>
      <c r="J27" s="42"/>
      <c r="K27" s="43"/>
    </row>
    <row r="28" spans="1:11" ht="14.1" customHeight="1">
      <c r="A28" s="96"/>
      <c r="B28" s="36" t="s">
        <v>208</v>
      </c>
      <c r="C28" s="36"/>
      <c r="D28" s="103">
        <f>Mes!J68</f>
        <v>202</v>
      </c>
      <c r="E28" s="100" t="s">
        <v>22</v>
      </c>
      <c r="F28" s="39">
        <v>228</v>
      </c>
      <c r="G28" s="40" t="s">
        <v>9</v>
      </c>
      <c r="H28" s="41">
        <v>90</v>
      </c>
      <c r="I28" s="99" t="s">
        <v>81</v>
      </c>
      <c r="J28" s="42">
        <f>IF(MID(I28,1,2)=("P."),(ROUND(D28*((F28)+(H28/100)),)),IF(MID(I28,1,2)=("%o"),(ROUND(D28*(((F28)+(H28/100))/1000),)),IF(MID(I28,1,2)=("Ea"),(ROUND(D28*((F28)+(H28/100)),)),ROUND(D28*(((F28)+(H28/100))/100),))))</f>
        <v>46238</v>
      </c>
      <c r="K28" s="43" t="s">
        <v>11</v>
      </c>
    </row>
    <row r="29" spans="1:11" ht="14.1" customHeight="1">
      <c r="A29" s="134"/>
      <c r="B29" s="135"/>
      <c r="C29" s="135"/>
      <c r="D29" s="216" t="s">
        <v>281</v>
      </c>
      <c r="E29" s="216"/>
      <c r="F29" s="216"/>
      <c r="G29" s="216"/>
      <c r="H29" s="216"/>
      <c r="I29" s="216"/>
      <c r="J29" s="216"/>
      <c r="K29" s="216"/>
    </row>
    <row r="30" spans="1:11" ht="14.1" customHeight="1">
      <c r="A30" s="96">
        <v>6</v>
      </c>
      <c r="B30" s="36" t="s">
        <v>209</v>
      </c>
      <c r="C30" s="105"/>
      <c r="D30" s="103"/>
      <c r="E30" s="100"/>
      <c r="F30" s="39"/>
      <c r="G30" s="40"/>
      <c r="H30" s="41"/>
      <c r="I30" s="99"/>
      <c r="J30" s="42"/>
      <c r="K30" s="43"/>
    </row>
    <row r="31" spans="1:11" ht="14.1" customHeight="1">
      <c r="A31" s="96"/>
      <c r="B31" s="36" t="s">
        <v>210</v>
      </c>
      <c r="C31" s="105"/>
      <c r="D31" s="103"/>
      <c r="E31" s="100"/>
      <c r="F31" s="39"/>
      <c r="G31" s="40"/>
      <c r="H31" s="41"/>
      <c r="I31" s="99"/>
      <c r="J31" s="42"/>
      <c r="K31" s="43"/>
    </row>
    <row r="32" spans="1:11" ht="14.1" customHeight="1">
      <c r="A32" s="96"/>
      <c r="B32" s="36" t="s">
        <v>211</v>
      </c>
      <c r="C32" s="105"/>
      <c r="D32" s="103"/>
      <c r="E32" s="100"/>
      <c r="F32" s="39"/>
      <c r="G32" s="40"/>
      <c r="H32" s="41"/>
      <c r="I32" s="99"/>
      <c r="J32" s="42"/>
      <c r="K32" s="43"/>
    </row>
    <row r="33" spans="1:11" ht="14.1" customHeight="1">
      <c r="A33" s="96"/>
      <c r="B33" s="36" t="s">
        <v>212</v>
      </c>
      <c r="C33" s="105"/>
      <c r="D33" s="103"/>
      <c r="E33" s="100"/>
      <c r="F33" s="39"/>
      <c r="G33" s="40"/>
      <c r="H33" s="41"/>
      <c r="I33" s="99"/>
      <c r="J33" s="42"/>
      <c r="K33" s="43"/>
    </row>
    <row r="34" spans="1:11" ht="14.1" customHeight="1">
      <c r="A34" s="96"/>
      <c r="B34" s="36" t="s">
        <v>213</v>
      </c>
      <c r="C34" s="105"/>
      <c r="D34" s="103"/>
      <c r="E34" s="100"/>
      <c r="F34" s="39"/>
      <c r="G34" s="40"/>
      <c r="H34" s="41"/>
      <c r="I34" s="99"/>
      <c r="J34" s="42"/>
      <c r="K34" s="43"/>
    </row>
    <row r="35" spans="1:11" ht="14.1" customHeight="1">
      <c r="A35" s="96"/>
      <c r="B35" s="36" t="s">
        <v>214</v>
      </c>
      <c r="C35" s="105"/>
      <c r="D35" s="36"/>
      <c r="E35" s="36"/>
      <c r="F35" s="36"/>
      <c r="G35" s="36"/>
      <c r="H35" s="36"/>
      <c r="I35" s="36"/>
      <c r="J35" s="36"/>
      <c r="K35" s="36"/>
    </row>
    <row r="36" spans="1:11" ht="14.1" customHeight="1">
      <c r="A36" s="96"/>
      <c r="B36" s="36" t="s">
        <v>215</v>
      </c>
      <c r="C36" s="105"/>
      <c r="D36" s="103"/>
      <c r="E36" s="100"/>
      <c r="F36" s="39"/>
      <c r="G36" s="40"/>
      <c r="H36" s="41"/>
      <c r="I36" s="99"/>
      <c r="J36" s="42"/>
      <c r="K36" s="43"/>
    </row>
    <row r="37" spans="1:11" ht="14.1" customHeight="1">
      <c r="A37" s="96"/>
      <c r="B37" s="36" t="s">
        <v>216</v>
      </c>
      <c r="C37" s="105"/>
      <c r="D37" s="103">
        <f>Mes!J75</f>
        <v>227.88</v>
      </c>
      <c r="E37" s="100" t="s">
        <v>10</v>
      </c>
      <c r="F37" s="39">
        <v>856</v>
      </c>
      <c r="G37" s="40" t="s">
        <v>9</v>
      </c>
      <c r="H37" s="41">
        <v>53</v>
      </c>
      <c r="I37" s="99" t="s">
        <v>6</v>
      </c>
      <c r="J37" s="42">
        <f>IF(MID(I37,1,2)=("P."),(ROUND(D37*((F37)+(H37/100)),)),IF(MID(I37,1,2)=("%o"),(ROUND(D37*(((F37)+(H37/100))/1000),)),IF(MID(I37,1,2)=("Ea"),(ROUND(D37*((F37)+(H37/100)),)),ROUND(D37*(((F37)+(H37/100))/100),))))</f>
        <v>195186</v>
      </c>
      <c r="K37" s="43" t="s">
        <v>11</v>
      </c>
    </row>
    <row r="38" spans="1:11" ht="14.1" customHeight="1">
      <c r="A38" s="134"/>
      <c r="B38" s="135"/>
      <c r="C38" s="138"/>
      <c r="D38" s="216" t="s">
        <v>282</v>
      </c>
      <c r="E38" s="216"/>
      <c r="F38" s="216"/>
      <c r="G38" s="216"/>
      <c r="H38" s="216"/>
      <c r="I38" s="216"/>
      <c r="J38" s="216"/>
      <c r="K38" s="216"/>
    </row>
    <row r="39" spans="1:11" ht="14.1" customHeight="1">
      <c r="A39" s="96">
        <v>7</v>
      </c>
      <c r="B39" s="36" t="s">
        <v>217</v>
      </c>
      <c r="C39" s="36"/>
      <c r="D39" s="97"/>
      <c r="E39" s="98"/>
      <c r="F39" s="39"/>
      <c r="G39" s="99"/>
      <c r="H39" s="98"/>
      <c r="I39" s="99"/>
      <c r="J39" s="39"/>
      <c r="K39" s="98"/>
    </row>
    <row r="40" spans="1:11" ht="14.1" customHeight="1">
      <c r="A40" s="96"/>
      <c r="B40" s="36" t="s">
        <v>218</v>
      </c>
      <c r="C40" s="36"/>
      <c r="D40" s="103"/>
      <c r="E40" s="100"/>
      <c r="F40" s="39"/>
      <c r="G40" s="40"/>
      <c r="H40" s="41"/>
      <c r="I40" s="99"/>
      <c r="J40" s="42"/>
      <c r="K40" s="43"/>
    </row>
    <row r="41" spans="1:11" ht="14.1" customHeight="1">
      <c r="A41" s="96"/>
      <c r="B41" s="36" t="s">
        <v>219</v>
      </c>
      <c r="C41" s="36"/>
      <c r="D41" s="103"/>
      <c r="E41" s="100"/>
      <c r="F41" s="39"/>
      <c r="G41" s="40"/>
      <c r="H41" s="41"/>
      <c r="I41" s="99"/>
      <c r="J41" s="42"/>
      <c r="K41" s="43"/>
    </row>
    <row r="42" spans="1:11" ht="14.1" customHeight="1">
      <c r="A42" s="96"/>
      <c r="B42" s="36" t="s">
        <v>220</v>
      </c>
      <c r="C42" s="36"/>
      <c r="D42" s="97"/>
      <c r="E42" s="98"/>
      <c r="F42" s="39"/>
      <c r="G42" s="99"/>
      <c r="H42" s="98"/>
      <c r="I42" s="99"/>
      <c r="J42" s="39"/>
      <c r="K42" s="98"/>
    </row>
    <row r="43" spans="1:11" ht="14.1" customHeight="1">
      <c r="A43" s="96"/>
      <c r="B43" s="36" t="s">
        <v>221</v>
      </c>
      <c r="C43" s="36"/>
      <c r="D43" s="103">
        <f>Mes!J82</f>
        <v>462</v>
      </c>
      <c r="E43" s="100" t="s">
        <v>10</v>
      </c>
      <c r="F43" s="39">
        <v>1647</v>
      </c>
      <c r="G43" s="40" t="s">
        <v>9</v>
      </c>
      <c r="H43" s="41">
        <v>69</v>
      </c>
      <c r="I43" s="99" t="s">
        <v>6</v>
      </c>
      <c r="J43" s="42">
        <f>IF(MID(I43,1,2)=("P."),(ROUND(D43*((F43)+(H43/100)),)),IF(MID(I43,1,2)=("%o"),(ROUND(D43*(((F43)+(H43/100))/1000),)),IF(MID(I43,1,2)=("Ea"),(ROUND(D43*((F43)+(H43/100)),)),ROUND(D43*(((F43)+(H43/100))/100),))))</f>
        <v>761233</v>
      </c>
      <c r="K43" s="43" t="s">
        <v>11</v>
      </c>
    </row>
    <row r="44" spans="1:11" ht="14.1" customHeight="1">
      <c r="A44" s="96"/>
      <c r="B44" s="36"/>
      <c r="C44" s="36"/>
      <c r="D44" s="217" t="s">
        <v>283</v>
      </c>
      <c r="E44" s="217"/>
      <c r="F44" s="217"/>
      <c r="G44" s="217"/>
      <c r="H44" s="217"/>
      <c r="I44" s="217"/>
      <c r="J44" s="217"/>
      <c r="K44" s="217"/>
    </row>
    <row r="45" spans="1:11" ht="14.1" customHeight="1">
      <c r="A45" s="96">
        <v>8</v>
      </c>
      <c r="B45" s="36" t="s">
        <v>222</v>
      </c>
      <c r="C45" s="36"/>
      <c r="D45" s="106"/>
      <c r="E45" s="98"/>
      <c r="F45" s="39"/>
      <c r="G45" s="104"/>
      <c r="H45" s="41"/>
      <c r="I45" s="99"/>
      <c r="J45" s="144"/>
      <c r="K45" s="46"/>
    </row>
    <row r="46" spans="1:11" ht="14.1" customHeight="1">
      <c r="A46" s="96"/>
      <c r="B46" s="36" t="s">
        <v>223</v>
      </c>
      <c r="C46" s="36"/>
      <c r="D46" s="103"/>
      <c r="E46" s="36"/>
      <c r="F46" s="36"/>
      <c r="G46" s="36"/>
      <c r="H46" s="36"/>
      <c r="I46" s="36"/>
      <c r="J46" s="36"/>
      <c r="K46" s="36"/>
    </row>
    <row r="47" spans="1:11" ht="14.1" customHeight="1">
      <c r="A47" s="96"/>
      <c r="B47" s="36" t="s">
        <v>224</v>
      </c>
      <c r="C47" s="36"/>
      <c r="D47" s="103"/>
      <c r="E47" s="38"/>
      <c r="F47" s="39"/>
      <c r="G47" s="40"/>
      <c r="H47" s="41"/>
      <c r="I47" s="99"/>
      <c r="J47" s="42"/>
      <c r="K47" s="46"/>
    </row>
    <row r="48" spans="1:11" ht="14.1" customHeight="1">
      <c r="A48" s="96"/>
      <c r="B48" s="36" t="s">
        <v>225</v>
      </c>
      <c r="C48" s="36"/>
      <c r="D48" s="106">
        <f>Mes!J90</f>
        <v>1421</v>
      </c>
      <c r="E48" s="98" t="s">
        <v>10</v>
      </c>
      <c r="F48" s="39">
        <v>1160</v>
      </c>
      <c r="G48" s="104" t="s">
        <v>9</v>
      </c>
      <c r="H48" s="41">
        <v>6</v>
      </c>
      <c r="I48" s="99" t="s">
        <v>226</v>
      </c>
      <c r="J48" s="42">
        <f>IF(MID(I48,1,2)=("P."),(ROUND(D48*((F48)+(H48/100)),)),IF(MID(I48,1,2)=("%o"),(ROUND(D48*(((F48)+(H48/100))/1000),)),IF(MID(I48,1,2)=("Ea"),(ROUND(D48*((F48)+(H48/100)),)),ROUND(D48*(((F48)+(H48/100))/100),))))</f>
        <v>16484</v>
      </c>
      <c r="K48" s="43" t="s">
        <v>11</v>
      </c>
    </row>
    <row r="49" spans="1:11" ht="14.1" customHeight="1">
      <c r="A49" s="143"/>
      <c r="C49" s="33"/>
      <c r="D49" s="218" t="s">
        <v>284</v>
      </c>
      <c r="E49" s="218"/>
      <c r="F49" s="218"/>
      <c r="G49" s="218"/>
      <c r="H49" s="218"/>
      <c r="I49" s="218"/>
      <c r="J49" s="218"/>
      <c r="K49" s="218"/>
    </row>
    <row r="50" spans="1:11" ht="14.1" customHeight="1">
      <c r="A50" s="96">
        <v>9</v>
      </c>
      <c r="B50" s="36" t="s">
        <v>227</v>
      </c>
      <c r="C50" s="36"/>
      <c r="D50" s="97"/>
      <c r="E50" s="98"/>
      <c r="F50" s="39"/>
      <c r="G50" s="99"/>
      <c r="H50" s="98"/>
      <c r="I50" s="99"/>
      <c r="J50" s="39"/>
      <c r="K50" s="98"/>
    </row>
    <row r="51" spans="1:11" ht="14.1" customHeight="1">
      <c r="A51" s="96"/>
      <c r="B51" s="36" t="s">
        <v>228</v>
      </c>
      <c r="C51" s="36"/>
      <c r="D51" s="97"/>
      <c r="E51" s="98"/>
      <c r="F51" s="39"/>
      <c r="G51" s="99"/>
      <c r="H51" s="98"/>
      <c r="I51" s="99"/>
      <c r="J51" s="39"/>
      <c r="K51" s="98"/>
    </row>
    <row r="52" spans="1:11" ht="14.1" customHeight="1">
      <c r="A52" s="96"/>
      <c r="B52" s="36" t="s">
        <v>229</v>
      </c>
      <c r="C52" s="36"/>
      <c r="D52" s="97"/>
      <c r="E52" s="98"/>
      <c r="F52" s="39"/>
      <c r="G52" s="99"/>
      <c r="H52" s="98"/>
      <c r="I52" s="99"/>
      <c r="J52" s="39"/>
      <c r="K52" s="98"/>
    </row>
    <row r="53" spans="1:11" ht="14.1" customHeight="1">
      <c r="A53" s="96"/>
      <c r="B53" s="36" t="s">
        <v>230</v>
      </c>
      <c r="C53" s="36"/>
      <c r="D53" s="103">
        <f>Mes!J98</f>
        <v>490</v>
      </c>
      <c r="E53" s="100" t="s">
        <v>10</v>
      </c>
      <c r="F53" s="39">
        <v>2116</v>
      </c>
      <c r="G53" s="40" t="s">
        <v>9</v>
      </c>
      <c r="H53" s="41">
        <v>61</v>
      </c>
      <c r="I53" s="99" t="s">
        <v>79</v>
      </c>
      <c r="J53" s="42">
        <f>IF(MID(I53,1,2)=("P."),(ROUND(D53*((F53)+(H53/100)),)),IF(MID(I53,1,2)=("%o"),(ROUND(D53*(((F53)+(H53/100))/1000),)),IF(MID(I53,1,2)=("Ea"),(ROUND(D53*((F53)+(H53/100)),)),ROUND(D53*(((F53)+(H53/100))/100),))))</f>
        <v>10371</v>
      </c>
      <c r="K53" s="43" t="s">
        <v>11</v>
      </c>
    </row>
    <row r="54" spans="1:11" ht="14.1" customHeight="1">
      <c r="A54" s="96"/>
      <c r="B54" s="36"/>
      <c r="C54" s="36"/>
      <c r="D54" s="217" t="s">
        <v>285</v>
      </c>
      <c r="E54" s="217"/>
      <c r="F54" s="217"/>
      <c r="G54" s="217"/>
      <c r="H54" s="217"/>
      <c r="I54" s="217"/>
      <c r="J54" s="217"/>
      <c r="K54" s="217"/>
    </row>
    <row r="55" spans="1:11" ht="14.1" customHeight="1">
      <c r="A55" s="96">
        <v>10</v>
      </c>
      <c r="B55" s="36" t="s">
        <v>231</v>
      </c>
      <c r="C55" s="36"/>
      <c r="D55" s="97"/>
      <c r="E55" s="98"/>
      <c r="F55" s="39"/>
      <c r="G55" s="99"/>
      <c r="H55" s="98"/>
      <c r="I55" s="99"/>
      <c r="J55" s="39"/>
      <c r="K55" s="98"/>
    </row>
    <row r="56" spans="1:11" ht="14.1" customHeight="1">
      <c r="A56" s="96"/>
      <c r="B56" s="36" t="s">
        <v>232</v>
      </c>
      <c r="C56" s="36"/>
      <c r="D56" s="103">
        <f>Mes!J101</f>
        <v>7</v>
      </c>
      <c r="E56" s="100" t="s">
        <v>17</v>
      </c>
      <c r="F56" s="39">
        <v>1786</v>
      </c>
      <c r="G56" s="40" t="s">
        <v>9</v>
      </c>
      <c r="H56" s="41">
        <v>13</v>
      </c>
      <c r="I56" s="99" t="s">
        <v>4</v>
      </c>
      <c r="J56" s="42">
        <f>IF(MID(I56,1,2)=("P."),(ROUND(D56*((F56)+(H56/100)),)),IF(MID(I56,1,2)=("%o"),(ROUND(D56*(((F56)+(H56/100))/1000),)),IF(MID(I56,1,2)=("Ea"),(ROUND(D56*((F56)+(H56/100)),)),ROUND(D56*(((F56)+(H56/100))/100),))))</f>
        <v>12503</v>
      </c>
      <c r="K56" s="43" t="s">
        <v>11</v>
      </c>
    </row>
    <row r="57" spans="1:11" ht="14.1" customHeight="1">
      <c r="A57" s="96"/>
      <c r="B57" s="36"/>
      <c r="C57" s="36"/>
      <c r="D57" s="213" t="s">
        <v>286</v>
      </c>
      <c r="E57" s="213"/>
      <c r="F57" s="213"/>
      <c r="G57" s="213"/>
      <c r="H57" s="213"/>
      <c r="I57" s="213"/>
      <c r="J57" s="213"/>
      <c r="K57" s="213"/>
    </row>
    <row r="58" spans="1:11" ht="14.1" customHeight="1">
      <c r="A58" s="13"/>
      <c r="B58" s="36"/>
      <c r="C58" s="36"/>
      <c r="D58" s="103"/>
      <c r="E58" s="10"/>
      <c r="F58" s="10"/>
      <c r="G58" s="10"/>
      <c r="H58" s="32"/>
      <c r="I58" s="5" t="s">
        <v>54</v>
      </c>
      <c r="J58" s="30">
        <f>SUM(J9:J56)</f>
        <v>1274508</v>
      </c>
      <c r="K58" s="23" t="s">
        <v>11</v>
      </c>
    </row>
    <row r="59" spans="1:11" ht="14.1" customHeight="1">
      <c r="A59" s="96"/>
      <c r="B59" s="36"/>
      <c r="C59" s="146"/>
      <c r="D59" s="147" t="s">
        <v>287</v>
      </c>
      <c r="E59" s="96"/>
      <c r="F59" s="146"/>
      <c r="G59" s="148"/>
      <c r="H59" s="149"/>
      <c r="I59" s="44"/>
      <c r="J59" s="150"/>
      <c r="K59" s="151"/>
    </row>
    <row r="60" spans="1:11" ht="14.1" customHeight="1">
      <c r="A60" s="96"/>
      <c r="B60" s="36"/>
      <c r="C60" s="152"/>
      <c r="D60" s="153"/>
      <c r="E60" s="38"/>
      <c r="F60" s="44"/>
      <c r="G60" s="148"/>
      <c r="H60" s="41"/>
      <c r="I60" s="44" t="s">
        <v>233</v>
      </c>
      <c r="J60" s="154"/>
      <c r="K60" s="151"/>
    </row>
    <row r="61" spans="1:11" ht="14.1" customHeight="1">
      <c r="A61" s="13"/>
      <c r="B61" s="36"/>
      <c r="C61" s="36"/>
      <c r="D61" s="103"/>
      <c r="E61" s="10"/>
      <c r="F61" s="10"/>
      <c r="G61" s="10"/>
      <c r="H61" s="32"/>
      <c r="I61" s="5"/>
      <c r="J61" s="22"/>
      <c r="K61" s="145"/>
    </row>
    <row r="62" spans="1:11" ht="14.1" customHeight="1">
      <c r="B62" s="88" t="s">
        <v>76</v>
      </c>
    </row>
    <row r="63" spans="1:11" ht="14.1" customHeight="1">
      <c r="A63" s="96"/>
      <c r="B63" s="88" t="s">
        <v>53</v>
      </c>
      <c r="C63" s="36"/>
      <c r="D63" s="103"/>
      <c r="E63" s="100"/>
      <c r="F63" s="39"/>
      <c r="G63" s="40"/>
      <c r="H63" s="41"/>
      <c r="I63" s="99"/>
      <c r="J63" s="42"/>
    </row>
    <row r="64" spans="1:11" ht="14.1" customHeight="1">
      <c r="A64" s="13">
        <v>1</v>
      </c>
      <c r="B64" s="1" t="s">
        <v>86</v>
      </c>
      <c r="C64" s="112"/>
      <c r="D64" s="25"/>
      <c r="E64" s="2"/>
      <c r="F64" s="27"/>
      <c r="G64" s="28"/>
      <c r="H64" s="32"/>
      <c r="I64" s="29"/>
      <c r="J64" s="24"/>
    </row>
    <row r="65" spans="1:11" ht="14.1" customHeight="1">
      <c r="A65" s="13"/>
      <c r="B65" s="113" t="s">
        <v>87</v>
      </c>
      <c r="C65" s="112"/>
      <c r="D65" s="25"/>
      <c r="E65" s="2"/>
      <c r="F65" s="27"/>
      <c r="G65" s="28"/>
      <c r="H65" s="32"/>
      <c r="I65" s="29"/>
      <c r="J65" s="24"/>
    </row>
    <row r="66" spans="1:11" ht="14.1" customHeight="1">
      <c r="A66" s="13"/>
      <c r="B66" s="113" t="s">
        <v>88</v>
      </c>
      <c r="C66" s="112"/>
      <c r="D66" s="25"/>
      <c r="E66" s="2"/>
      <c r="F66" s="27"/>
      <c r="G66" s="28"/>
      <c r="H66" s="32"/>
      <c r="I66" s="29"/>
      <c r="J66" s="24"/>
    </row>
    <row r="67" spans="1:11" ht="14.1" customHeight="1">
      <c r="A67" s="13"/>
      <c r="B67" s="113" t="s">
        <v>89</v>
      </c>
      <c r="C67" s="112"/>
      <c r="D67" s="25"/>
      <c r="E67" s="2"/>
      <c r="F67" s="27"/>
      <c r="G67" s="28"/>
      <c r="H67" s="32"/>
      <c r="I67" s="29"/>
      <c r="J67" s="24"/>
    </row>
    <row r="68" spans="1:11" ht="14.1" customHeight="1">
      <c r="A68" s="13"/>
      <c r="B68" s="113" t="s">
        <v>90</v>
      </c>
      <c r="C68" s="112"/>
      <c r="D68" s="25"/>
      <c r="E68" s="2"/>
      <c r="F68" s="27"/>
      <c r="G68" s="28"/>
      <c r="H68" s="32"/>
      <c r="I68" s="29"/>
      <c r="J68" s="24"/>
    </row>
    <row r="69" spans="1:11" ht="14.1" customHeight="1">
      <c r="A69" s="13"/>
      <c r="B69" s="113" t="s">
        <v>91</v>
      </c>
      <c r="C69" s="112"/>
      <c r="D69" s="25">
        <f>Mes!J107</f>
        <v>2301.7200000000003</v>
      </c>
      <c r="E69" s="2" t="s">
        <v>10</v>
      </c>
      <c r="F69" s="27"/>
      <c r="G69" s="28"/>
      <c r="H69" s="32"/>
      <c r="I69" s="29" t="s">
        <v>6</v>
      </c>
      <c r="J69" s="24"/>
      <c r="K69" s="6"/>
    </row>
    <row r="70" spans="1:11" ht="14.1" customHeight="1"/>
    <row r="71" spans="1:11" ht="14.1" customHeight="1">
      <c r="A71" s="96">
        <v>2</v>
      </c>
      <c r="B71" s="1" t="s">
        <v>234</v>
      </c>
      <c r="C71" s="36"/>
      <c r="D71" s="37"/>
      <c r="E71" s="98"/>
      <c r="F71" s="39"/>
      <c r="G71" s="104"/>
      <c r="H71" s="41"/>
      <c r="I71" s="99"/>
      <c r="J71" s="42"/>
      <c r="K71" s="46"/>
    </row>
    <row r="72" spans="1:11" ht="14.1" customHeight="1">
      <c r="A72" s="36"/>
      <c r="B72" s="36" t="s">
        <v>235</v>
      </c>
      <c r="C72" s="36"/>
      <c r="D72" s="37"/>
      <c r="E72" s="98"/>
      <c r="F72" s="39"/>
      <c r="G72" s="104"/>
      <c r="H72" s="41"/>
      <c r="I72" s="99"/>
      <c r="J72" s="42"/>
      <c r="K72" s="46"/>
    </row>
    <row r="73" spans="1:11" ht="14.1" customHeight="1">
      <c r="A73" s="36"/>
      <c r="B73" s="36" t="s">
        <v>236</v>
      </c>
      <c r="C73" s="36"/>
      <c r="D73" s="37"/>
      <c r="E73" s="98"/>
      <c r="F73" s="39"/>
      <c r="G73" s="104"/>
      <c r="H73" s="41"/>
      <c r="I73" s="99"/>
      <c r="J73" s="42"/>
      <c r="K73" s="46"/>
    </row>
    <row r="74" spans="1:11" ht="14.1" customHeight="1">
      <c r="A74" s="36"/>
      <c r="B74" s="36" t="s">
        <v>237</v>
      </c>
      <c r="C74" s="36"/>
      <c r="D74" s="37"/>
      <c r="E74" s="98"/>
      <c r="F74" s="39"/>
      <c r="G74" s="104"/>
      <c r="H74" s="41"/>
      <c r="I74" s="99"/>
      <c r="J74" s="42"/>
      <c r="K74" s="46"/>
    </row>
    <row r="75" spans="1:11" ht="14.1" customHeight="1">
      <c r="A75" s="36"/>
      <c r="B75" s="36" t="s">
        <v>238</v>
      </c>
      <c r="C75" s="36"/>
      <c r="D75" s="37"/>
      <c r="E75" s="98"/>
      <c r="F75" s="39"/>
      <c r="G75" s="104"/>
      <c r="H75" s="41"/>
      <c r="I75" s="99"/>
      <c r="J75" s="42"/>
      <c r="K75" s="46"/>
    </row>
    <row r="76" spans="1:11" ht="14.1" customHeight="1">
      <c r="A76" s="36"/>
      <c r="B76" s="36" t="s">
        <v>239</v>
      </c>
      <c r="C76" s="36"/>
      <c r="D76" s="37"/>
      <c r="E76" s="98"/>
      <c r="F76" s="39"/>
      <c r="G76" s="104"/>
      <c r="H76" s="41"/>
      <c r="I76" s="99"/>
      <c r="J76" s="42"/>
      <c r="K76" s="46"/>
    </row>
    <row r="77" spans="1:11" ht="14.1" customHeight="1">
      <c r="A77" s="36"/>
      <c r="B77" s="36" t="s">
        <v>240</v>
      </c>
      <c r="C77" s="36"/>
      <c r="D77" s="106"/>
      <c r="E77" s="98"/>
      <c r="F77" s="39"/>
      <c r="G77" s="104"/>
      <c r="H77" s="41"/>
      <c r="I77" s="99"/>
      <c r="J77" s="42"/>
      <c r="K77" s="43"/>
    </row>
    <row r="78" spans="1:11" ht="14.1" customHeight="1">
      <c r="A78" s="96"/>
      <c r="B78" s="36" t="s">
        <v>241</v>
      </c>
      <c r="C78" s="36"/>
      <c r="D78" s="37"/>
      <c r="E78" s="98"/>
      <c r="F78" s="39"/>
      <c r="G78" s="104"/>
      <c r="H78" s="41"/>
      <c r="I78" s="99"/>
      <c r="J78" s="42"/>
      <c r="K78" s="6"/>
    </row>
    <row r="79" spans="1:11" ht="14.1" customHeight="1">
      <c r="A79" s="96"/>
      <c r="B79" s="36" t="s">
        <v>242</v>
      </c>
      <c r="C79" s="36"/>
      <c r="D79" s="37"/>
      <c r="E79" s="98"/>
      <c r="F79" s="39"/>
      <c r="G79" s="104"/>
      <c r="H79" s="41"/>
      <c r="I79" s="99"/>
      <c r="J79" s="42"/>
      <c r="K79" s="6"/>
    </row>
    <row r="80" spans="1:11" ht="14.1" customHeight="1">
      <c r="A80" s="96"/>
      <c r="B80" s="36" t="s">
        <v>243</v>
      </c>
      <c r="C80" s="36"/>
      <c r="D80" s="25">
        <f>Mes!J114</f>
        <v>220.5</v>
      </c>
      <c r="E80" s="2" t="s">
        <v>10</v>
      </c>
      <c r="F80" s="27"/>
      <c r="G80" s="28"/>
      <c r="H80" s="32"/>
      <c r="I80" s="29" t="s">
        <v>6</v>
      </c>
      <c r="J80" s="24"/>
      <c r="K80" s="6"/>
    </row>
    <row r="81" spans="1:11" ht="14.1" customHeight="1"/>
    <row r="82" spans="1:11" ht="14.1" customHeight="1">
      <c r="A82" s="13">
        <v>3</v>
      </c>
      <c r="B82" s="36" t="s">
        <v>244</v>
      </c>
      <c r="C82" s="36"/>
      <c r="D82" s="37"/>
      <c r="E82" s="98"/>
      <c r="F82" s="39"/>
      <c r="G82" s="104"/>
      <c r="H82" s="41"/>
      <c r="I82" s="99"/>
      <c r="J82" s="42"/>
      <c r="K82" s="46"/>
    </row>
    <row r="83" spans="1:11" ht="14.1" customHeight="1">
      <c r="A83" s="13"/>
      <c r="B83" s="36" t="s">
        <v>245</v>
      </c>
      <c r="C83" s="36"/>
      <c r="D83" s="37"/>
      <c r="E83" s="98"/>
      <c r="F83" s="39"/>
      <c r="G83" s="104"/>
      <c r="H83" s="41"/>
      <c r="I83" s="99"/>
      <c r="J83" s="42"/>
      <c r="K83" s="46"/>
    </row>
    <row r="84" spans="1:11" ht="14.1" customHeight="1">
      <c r="A84" s="13"/>
      <c r="B84" s="36" t="s">
        <v>246</v>
      </c>
      <c r="C84" s="36"/>
      <c r="D84" s="37"/>
      <c r="E84" s="98"/>
      <c r="F84" s="39"/>
      <c r="G84" s="104"/>
      <c r="H84" s="41"/>
      <c r="I84" s="99"/>
      <c r="J84" s="42"/>
      <c r="K84" s="46"/>
    </row>
    <row r="85" spans="1:11" ht="14.1" customHeight="1">
      <c r="A85" s="13"/>
      <c r="B85" s="36" t="s">
        <v>247</v>
      </c>
      <c r="C85" s="36"/>
      <c r="D85" s="37"/>
      <c r="E85" s="98"/>
      <c r="F85" s="39"/>
      <c r="G85" s="104"/>
      <c r="H85" s="41"/>
      <c r="I85" s="99"/>
      <c r="J85" s="42"/>
      <c r="K85" s="46"/>
    </row>
    <row r="86" spans="1:11" ht="14.1" customHeight="1">
      <c r="A86" s="13"/>
      <c r="B86" s="36" t="s">
        <v>248</v>
      </c>
      <c r="C86" s="36"/>
      <c r="D86" s="25">
        <f>Mes!J117</f>
        <v>7</v>
      </c>
      <c r="E86" s="2" t="s">
        <v>17</v>
      </c>
      <c r="F86" s="27"/>
      <c r="G86" s="28"/>
      <c r="H86" s="32"/>
      <c r="I86" s="29" t="s">
        <v>4</v>
      </c>
      <c r="J86" s="165"/>
      <c r="K86" s="166"/>
    </row>
    <row r="87" spans="1:11" ht="14.1" customHeight="1">
      <c r="A87" s="13"/>
      <c r="B87" s="113"/>
      <c r="C87" s="112"/>
      <c r="D87" s="25"/>
      <c r="E87" s="2"/>
      <c r="F87" s="27"/>
      <c r="G87" s="28"/>
      <c r="H87" s="32"/>
      <c r="I87" s="29"/>
      <c r="J87" s="24"/>
      <c r="K87" s="6"/>
    </row>
    <row r="88" spans="1:11" ht="14.1" customHeight="1">
      <c r="A88" s="3">
        <v>4</v>
      </c>
      <c r="B88" s="120" t="s">
        <v>98</v>
      </c>
      <c r="H88" s="1"/>
    </row>
    <row r="89" spans="1:11" ht="14.1" customHeight="1">
      <c r="A89" s="1"/>
      <c r="B89" s="1" t="s">
        <v>99</v>
      </c>
      <c r="H89" s="1"/>
    </row>
    <row r="90" spans="1:11" ht="14.1" customHeight="1">
      <c r="A90" s="1"/>
      <c r="B90" s="1" t="s">
        <v>100</v>
      </c>
      <c r="H90" s="1"/>
    </row>
    <row r="91" spans="1:11" ht="14.1" customHeight="1">
      <c r="A91" s="1"/>
      <c r="B91" s="1" t="s">
        <v>101</v>
      </c>
      <c r="H91" s="1"/>
    </row>
    <row r="92" spans="1:11" ht="14.1" customHeight="1">
      <c r="A92" s="1"/>
      <c r="B92" s="1" t="s">
        <v>102</v>
      </c>
      <c r="H92" s="1"/>
    </row>
    <row r="93" spans="1:11" ht="14.1" customHeight="1">
      <c r="A93" s="1"/>
      <c r="B93" s="1" t="s">
        <v>103</v>
      </c>
      <c r="H93" s="1"/>
    </row>
    <row r="94" spans="1:11" ht="14.1" customHeight="1">
      <c r="A94" s="1"/>
      <c r="B94" s="1" t="s">
        <v>104</v>
      </c>
      <c r="H94" s="1"/>
    </row>
    <row r="95" spans="1:11" ht="14.1" customHeight="1">
      <c r="A95" s="1"/>
      <c r="B95" s="1" t="s">
        <v>105</v>
      </c>
      <c r="H95" s="1"/>
    </row>
    <row r="96" spans="1:11" ht="14.1" customHeight="1">
      <c r="A96" s="96"/>
      <c r="B96" s="36" t="s">
        <v>106</v>
      </c>
      <c r="C96" s="36"/>
      <c r="D96" s="106"/>
      <c r="E96" s="98"/>
      <c r="F96" s="39"/>
      <c r="G96" s="104"/>
      <c r="H96" s="41"/>
      <c r="I96" s="99"/>
      <c r="J96" s="42"/>
      <c r="K96" s="43"/>
    </row>
    <row r="97" spans="1:11" ht="14.1" customHeight="1">
      <c r="A97" s="96"/>
      <c r="B97" s="36" t="s">
        <v>107</v>
      </c>
      <c r="C97" s="36"/>
      <c r="D97" s="103"/>
      <c r="E97" s="100"/>
      <c r="F97" s="39"/>
      <c r="G97" s="40"/>
      <c r="H97" s="41"/>
      <c r="I97" s="99"/>
      <c r="J97" s="42"/>
      <c r="K97" s="43"/>
    </row>
    <row r="98" spans="1:11" ht="14.25" customHeight="1">
      <c r="A98" s="96"/>
      <c r="B98" s="114" t="s">
        <v>80</v>
      </c>
      <c r="C98" s="36"/>
      <c r="D98" s="103">
        <f>Mes!J122</f>
        <v>61</v>
      </c>
      <c r="E98" s="100" t="s">
        <v>22</v>
      </c>
      <c r="F98" s="39"/>
      <c r="G98" s="40"/>
      <c r="H98" s="41"/>
      <c r="I98" s="99" t="s">
        <v>81</v>
      </c>
      <c r="J98" s="42"/>
      <c r="K98" s="43"/>
    </row>
    <row r="99" spans="1:11" ht="14.25" customHeight="1"/>
    <row r="100" spans="1:11" ht="14.25" customHeight="1">
      <c r="A100" s="96">
        <v>5</v>
      </c>
      <c r="B100" s="120" t="s">
        <v>108</v>
      </c>
      <c r="C100" s="36"/>
      <c r="D100" s="103"/>
      <c r="E100" s="100"/>
      <c r="F100" s="39"/>
      <c r="G100" s="40"/>
      <c r="H100" s="41"/>
      <c r="I100" s="99"/>
      <c r="J100" s="42"/>
      <c r="K100" s="43"/>
    </row>
    <row r="101" spans="1:11" ht="14.25" customHeight="1">
      <c r="A101" s="96"/>
      <c r="B101" s="114" t="s">
        <v>109</v>
      </c>
      <c r="C101" s="36"/>
      <c r="D101" s="103"/>
      <c r="E101" s="100"/>
      <c r="F101" s="39"/>
      <c r="G101" s="40"/>
      <c r="H101" s="41"/>
      <c r="I101" s="99"/>
      <c r="J101" s="42"/>
      <c r="K101" s="43"/>
    </row>
    <row r="102" spans="1:11" ht="14.25" customHeight="1">
      <c r="A102" s="96"/>
      <c r="B102" s="114" t="s">
        <v>110</v>
      </c>
      <c r="C102" s="36"/>
      <c r="D102" s="103"/>
      <c r="E102" s="100"/>
      <c r="F102" s="39"/>
      <c r="G102" s="40"/>
      <c r="H102" s="41"/>
      <c r="I102" s="99"/>
      <c r="J102" s="42"/>
      <c r="K102" s="43"/>
    </row>
    <row r="103" spans="1:11" ht="14.25" customHeight="1">
      <c r="A103" s="96"/>
      <c r="B103" s="114" t="s">
        <v>111</v>
      </c>
      <c r="C103" s="36"/>
      <c r="D103" s="103"/>
      <c r="E103" s="100"/>
      <c r="F103" s="39"/>
      <c r="G103" s="40"/>
      <c r="H103" s="41"/>
      <c r="I103" s="99"/>
      <c r="J103" s="42"/>
      <c r="K103" s="43"/>
    </row>
    <row r="104" spans="1:11" ht="14.25" customHeight="1">
      <c r="A104" s="96"/>
      <c r="B104" s="114" t="s">
        <v>112</v>
      </c>
      <c r="C104" s="36"/>
      <c r="D104" s="103"/>
      <c r="E104" s="100"/>
      <c r="F104" s="39"/>
      <c r="G104" s="40"/>
      <c r="H104" s="41"/>
      <c r="I104" s="99"/>
      <c r="J104" s="42"/>
      <c r="K104" s="43"/>
    </row>
    <row r="105" spans="1:11" ht="14.25" customHeight="1">
      <c r="A105" s="96"/>
      <c r="B105" s="114" t="s">
        <v>113</v>
      </c>
      <c r="C105" s="36"/>
      <c r="D105" s="103"/>
      <c r="E105" s="100"/>
      <c r="F105" s="39"/>
      <c r="G105" s="40"/>
      <c r="H105" s="41"/>
      <c r="I105" s="99"/>
      <c r="J105" s="42"/>
      <c r="K105" s="43"/>
    </row>
    <row r="106" spans="1:11" ht="14.25" customHeight="1">
      <c r="A106" s="96"/>
      <c r="B106" s="109" t="s">
        <v>193</v>
      </c>
      <c r="C106" s="36"/>
      <c r="D106" s="103">
        <f>Mes!J125</f>
        <v>7</v>
      </c>
      <c r="E106" s="100" t="s">
        <v>17</v>
      </c>
      <c r="F106" s="39"/>
      <c r="G106" s="40"/>
      <c r="H106" s="41"/>
      <c r="I106" s="99" t="s">
        <v>4</v>
      </c>
      <c r="J106" s="42"/>
      <c r="K106" s="43"/>
    </row>
    <row r="107" spans="1:11" ht="14.25" customHeight="1" thickBot="1">
      <c r="A107" s="13"/>
      <c r="C107" s="10"/>
      <c r="D107" s="10"/>
      <c r="E107" s="38"/>
      <c r="F107" s="10"/>
      <c r="G107" s="10"/>
      <c r="H107" s="32"/>
      <c r="I107" s="5" t="s">
        <v>55</v>
      </c>
      <c r="J107" s="47"/>
      <c r="K107" s="48"/>
    </row>
    <row r="108" spans="1:11" ht="14.1" customHeight="1">
      <c r="A108" s="13"/>
      <c r="B108" s="109"/>
      <c r="C108" s="10"/>
      <c r="D108" s="10"/>
      <c r="E108" s="38"/>
      <c r="F108" s="39"/>
      <c r="G108" s="40"/>
      <c r="H108" s="41"/>
      <c r="I108" s="44"/>
      <c r="J108" s="45"/>
      <c r="K108" s="46"/>
    </row>
    <row r="109" spans="1:11" ht="14.1" customHeight="1">
      <c r="A109" s="13"/>
      <c r="B109" s="109"/>
      <c r="C109" s="10"/>
      <c r="D109" s="10"/>
      <c r="E109" s="38"/>
      <c r="F109" s="39"/>
      <c r="G109" s="40"/>
      <c r="H109" s="41"/>
      <c r="I109" s="44"/>
      <c r="J109" s="45"/>
      <c r="K109" s="46"/>
    </row>
    <row r="110" spans="1:11" ht="14.1" customHeight="1">
      <c r="A110" s="129"/>
      <c r="B110" s="167" t="s">
        <v>249</v>
      </c>
      <c r="C110" s="168"/>
      <c r="D110" s="168"/>
      <c r="E110" s="142"/>
      <c r="F110" s="168"/>
      <c r="G110" s="168"/>
      <c r="H110" s="160"/>
      <c r="I110" s="169"/>
      <c r="J110" s="170"/>
      <c r="K110" s="171"/>
    </row>
    <row r="111" spans="1:11" ht="14.1" customHeight="1">
      <c r="A111" s="134">
        <v>1</v>
      </c>
      <c r="B111" s="130" t="s">
        <v>262</v>
      </c>
      <c r="C111" s="135"/>
      <c r="D111" s="136"/>
      <c r="E111" s="137"/>
      <c r="F111" s="121"/>
      <c r="G111" s="122"/>
      <c r="H111" s="137"/>
      <c r="I111" s="122"/>
      <c r="J111" s="121"/>
      <c r="K111" s="137"/>
    </row>
    <row r="112" spans="1:11" ht="14.1" customHeight="1">
      <c r="A112" s="134"/>
      <c r="B112" s="135" t="s">
        <v>263</v>
      </c>
      <c r="C112" s="135"/>
      <c r="D112" s="136"/>
      <c r="E112" s="137"/>
      <c r="F112" s="121"/>
      <c r="G112" s="122"/>
      <c r="H112" s="137"/>
      <c r="I112" s="122"/>
      <c r="J112" s="121"/>
      <c r="K112" s="137"/>
    </row>
    <row r="113" spans="1:11" ht="14.1" customHeight="1">
      <c r="A113" s="134"/>
      <c r="B113" s="135" t="s">
        <v>264</v>
      </c>
      <c r="C113" s="135"/>
      <c r="D113" s="136"/>
      <c r="E113" s="137"/>
      <c r="F113" s="121"/>
      <c r="G113" s="140"/>
      <c r="H113" s="126"/>
      <c r="I113" s="122"/>
      <c r="J113" s="177"/>
      <c r="K113" s="141"/>
    </row>
    <row r="114" spans="1:11" ht="14.1" customHeight="1">
      <c r="A114" s="134"/>
      <c r="B114" s="135" t="s">
        <v>265</v>
      </c>
      <c r="C114" s="135"/>
      <c r="D114" s="136"/>
      <c r="E114" s="137"/>
      <c r="F114" s="121"/>
      <c r="G114" s="140"/>
      <c r="H114" s="126"/>
      <c r="I114" s="122"/>
      <c r="J114" s="177"/>
      <c r="K114" s="141"/>
    </row>
    <row r="115" spans="1:11" ht="14.1" customHeight="1">
      <c r="A115" s="134"/>
      <c r="B115" s="135" t="s">
        <v>266</v>
      </c>
      <c r="C115" s="135"/>
      <c r="D115" s="178"/>
      <c r="E115" s="138"/>
      <c r="F115" s="121"/>
      <c r="G115" s="140"/>
      <c r="H115" s="126"/>
      <c r="I115" s="122"/>
      <c r="J115" s="177"/>
      <c r="K115" s="141"/>
    </row>
    <row r="116" spans="1:11" ht="14.1" customHeight="1">
      <c r="A116" s="134"/>
      <c r="B116" s="179" t="s">
        <v>267</v>
      </c>
      <c r="C116" s="135"/>
      <c r="D116" s="178"/>
      <c r="E116" s="137"/>
      <c r="F116" s="121"/>
      <c r="G116" s="140"/>
      <c r="H116" s="126"/>
      <c r="I116" s="122"/>
      <c r="J116" s="177"/>
      <c r="K116" s="141"/>
    </row>
    <row r="117" spans="1:11" ht="14.1" customHeight="1">
      <c r="A117" s="134"/>
      <c r="B117" s="135" t="s">
        <v>268</v>
      </c>
      <c r="C117" s="135"/>
      <c r="D117" s="180"/>
      <c r="E117" s="137"/>
      <c r="F117" s="121"/>
      <c r="G117" s="140"/>
      <c r="H117" s="126"/>
      <c r="I117" s="122"/>
      <c r="J117" s="177"/>
      <c r="K117" s="141"/>
    </row>
    <row r="118" spans="1:11" ht="14.1" customHeight="1">
      <c r="A118" s="129"/>
      <c r="B118" s="135" t="s">
        <v>269</v>
      </c>
      <c r="C118" s="135"/>
      <c r="D118" s="139"/>
      <c r="E118" s="137"/>
      <c r="F118" s="121"/>
      <c r="G118" s="140"/>
      <c r="H118" s="126"/>
      <c r="I118" s="122"/>
      <c r="J118" s="177"/>
      <c r="K118" s="141"/>
    </row>
    <row r="119" spans="1:11" ht="14.1" customHeight="1">
      <c r="A119" s="129"/>
      <c r="B119" s="135" t="s">
        <v>270</v>
      </c>
      <c r="C119" s="135"/>
      <c r="D119" s="136"/>
      <c r="E119" s="137"/>
      <c r="F119" s="121"/>
      <c r="G119" s="122"/>
      <c r="H119" s="137"/>
      <c r="I119" s="122"/>
      <c r="J119" s="121"/>
      <c r="K119" s="137"/>
    </row>
    <row r="120" spans="1:11" ht="14.1" customHeight="1">
      <c r="A120" s="129"/>
      <c r="B120" s="135" t="s">
        <v>271</v>
      </c>
      <c r="C120" s="135"/>
      <c r="D120" s="156">
        <f>Mes!J132</f>
        <v>1250</v>
      </c>
      <c r="E120" s="181" t="s">
        <v>272</v>
      </c>
      <c r="F120" s="158">
        <v>95</v>
      </c>
      <c r="G120" s="159" t="s">
        <v>9</v>
      </c>
      <c r="H120" s="160">
        <v>26</v>
      </c>
      <c r="I120" s="161" t="s">
        <v>273</v>
      </c>
      <c r="J120" s="162">
        <f>IF(MID(I120,1,2)=("P."),(ROUND(D120*((F120)+(H120/100)),)),IF(MID(I120,1,2)=("%o"),(ROUND(D120*(((F120)+(H120/100))/1000),)),IF(MID(I120,1,2)=("Ea"),(ROUND(D120*((F120)+(H120/100)),)),ROUND(D120*(((F120)+(H120/100))/100),))))</f>
        <v>119075</v>
      </c>
      <c r="K120" s="155" t="s">
        <v>11</v>
      </c>
    </row>
    <row r="121" spans="1:11" ht="14.1" customHeight="1">
      <c r="A121" s="129"/>
      <c r="B121" s="135"/>
      <c r="C121" s="135"/>
      <c r="D121" s="214" t="s">
        <v>288</v>
      </c>
      <c r="E121" s="214"/>
      <c r="F121" s="214"/>
      <c r="G121" s="214"/>
      <c r="H121" s="214"/>
      <c r="I121" s="214"/>
      <c r="J121" s="214"/>
      <c r="K121" s="214"/>
    </row>
    <row r="122" spans="1:11" ht="14.1" customHeight="1">
      <c r="A122" s="134">
        <v>2</v>
      </c>
      <c r="B122" s="135" t="s">
        <v>250</v>
      </c>
      <c r="C122" s="135"/>
      <c r="D122" s="135"/>
      <c r="E122" s="135"/>
      <c r="F122" s="135"/>
      <c r="G122" s="135"/>
      <c r="H122" s="135"/>
      <c r="I122" s="135"/>
      <c r="J122" s="135"/>
      <c r="K122" s="135"/>
    </row>
    <row r="123" spans="1:11" ht="14.1" customHeight="1">
      <c r="A123" s="134"/>
      <c r="B123" s="135" t="s">
        <v>251</v>
      </c>
      <c r="C123" s="135"/>
      <c r="D123" s="135"/>
      <c r="E123" s="135"/>
      <c r="F123" s="135"/>
      <c r="G123" s="135"/>
      <c r="H123" s="135"/>
      <c r="I123" s="135"/>
      <c r="J123" s="135"/>
      <c r="K123" s="135"/>
    </row>
    <row r="124" spans="1:11" ht="14.1" customHeight="1">
      <c r="A124" s="134"/>
      <c r="B124" s="135" t="s">
        <v>252</v>
      </c>
      <c r="C124" s="135"/>
      <c r="D124" s="135"/>
      <c r="E124" s="135"/>
      <c r="F124" s="135"/>
      <c r="G124" s="135"/>
      <c r="H124" s="135"/>
      <c r="I124" s="135"/>
      <c r="J124" s="135"/>
      <c r="K124" s="135"/>
    </row>
    <row r="125" spans="1:11" ht="14.1" customHeight="1">
      <c r="A125" s="134"/>
      <c r="B125" s="135" t="s">
        <v>253</v>
      </c>
      <c r="C125" s="135"/>
      <c r="D125" s="135"/>
      <c r="E125" s="124"/>
      <c r="F125" s="121"/>
      <c r="G125" s="125"/>
      <c r="H125" s="126"/>
      <c r="I125" s="122"/>
      <c r="J125" s="127"/>
      <c r="K125" s="128"/>
    </row>
    <row r="126" spans="1:11" ht="14.1" customHeight="1">
      <c r="A126" s="134"/>
      <c r="B126" s="135" t="s">
        <v>254</v>
      </c>
      <c r="C126" s="135"/>
      <c r="D126" s="123"/>
      <c r="E126" s="124"/>
      <c r="F126" s="121"/>
      <c r="G126" s="125"/>
      <c r="H126" s="126"/>
      <c r="I126" s="122"/>
      <c r="J126" s="127"/>
      <c r="K126" s="128"/>
    </row>
    <row r="127" spans="1:11" ht="14.1" customHeight="1">
      <c r="A127" s="134"/>
      <c r="B127" s="135" t="s">
        <v>255</v>
      </c>
      <c r="C127" s="135"/>
      <c r="D127" s="123"/>
      <c r="E127" s="137"/>
      <c r="F127" s="121"/>
      <c r="G127" s="122"/>
      <c r="H127" s="137"/>
      <c r="I127" s="122"/>
      <c r="J127" s="121"/>
      <c r="K127" s="137"/>
    </row>
    <row r="128" spans="1:11" ht="14.1" customHeight="1">
      <c r="A128" s="134"/>
      <c r="B128" s="135" t="s">
        <v>256</v>
      </c>
      <c r="C128" s="135"/>
      <c r="D128" s="136"/>
      <c r="E128" s="137"/>
      <c r="F128" s="121"/>
      <c r="G128" s="122"/>
      <c r="H128" s="137"/>
      <c r="I128" s="122"/>
      <c r="J128" s="121"/>
      <c r="K128" s="137"/>
    </row>
    <row r="129" spans="1:11" ht="14.1" customHeight="1">
      <c r="A129" s="134"/>
      <c r="B129" s="135" t="s">
        <v>257</v>
      </c>
      <c r="C129" s="135"/>
      <c r="D129" s="136"/>
      <c r="E129" s="130"/>
      <c r="F129" s="130"/>
      <c r="G129" s="130"/>
      <c r="H129" s="157"/>
      <c r="I129" s="130"/>
      <c r="J129" s="130"/>
      <c r="K129" s="130"/>
    </row>
    <row r="130" spans="1:11" ht="14.1" customHeight="1">
      <c r="A130" s="134"/>
      <c r="B130" s="135" t="s">
        <v>258</v>
      </c>
      <c r="C130" s="135"/>
      <c r="D130" s="172">
        <f>Mes!J138</f>
        <v>7</v>
      </c>
      <c r="E130" s="157" t="s">
        <v>17</v>
      </c>
      <c r="F130" s="158">
        <v>5088</v>
      </c>
      <c r="G130" s="159" t="s">
        <v>9</v>
      </c>
      <c r="H130" s="160">
        <v>20</v>
      </c>
      <c r="I130" s="161" t="s">
        <v>4</v>
      </c>
      <c r="J130" s="163">
        <f>IF(MID(I130,1,2)=("P."),(ROUND(D130*((F130)+(H130/100)),)),IF(MID(I130,1,2)=("%o"),(ROUND(D130*(((F130)+(H130/100))/1000),)),IF(MID(I130,1,2)=("Ea"),(ROUND(D130*((F130)+(H130/100)),)),ROUND(D130*(((F130)+(H130/100))/100),))))</f>
        <v>35617</v>
      </c>
      <c r="K130" s="164" t="s">
        <v>11</v>
      </c>
    </row>
    <row r="131" spans="1:11" ht="14.1" customHeight="1">
      <c r="A131" s="134"/>
      <c r="B131" s="135"/>
      <c r="C131" s="135"/>
      <c r="D131" s="215" t="s">
        <v>289</v>
      </c>
      <c r="E131" s="215"/>
      <c r="F131" s="215"/>
      <c r="G131" s="215"/>
      <c r="H131" s="215"/>
      <c r="I131" s="215"/>
      <c r="J131" s="215"/>
      <c r="K131" s="215"/>
    </row>
    <row r="132" spans="1:11" ht="14.1" customHeight="1">
      <c r="A132" s="176">
        <v>3</v>
      </c>
      <c r="B132" s="130" t="s">
        <v>259</v>
      </c>
      <c r="C132" s="130"/>
      <c r="D132" s="130"/>
      <c r="E132" s="130"/>
      <c r="F132" s="130"/>
      <c r="G132" s="130"/>
      <c r="H132" s="130"/>
      <c r="I132" s="130"/>
      <c r="J132" s="130"/>
      <c r="K132" s="130"/>
    </row>
    <row r="133" spans="1:11" ht="14.1" customHeight="1">
      <c r="A133" s="130"/>
      <c r="B133" s="130" t="s">
        <v>260</v>
      </c>
      <c r="C133" s="130"/>
      <c r="D133" s="130"/>
      <c r="E133" s="130"/>
      <c r="F133" s="130"/>
      <c r="G133" s="130"/>
      <c r="H133" s="130"/>
      <c r="I133" s="130"/>
      <c r="J133" s="130"/>
      <c r="K133" s="130"/>
    </row>
    <row r="134" spans="1:11" ht="14.1" customHeight="1">
      <c r="A134" s="130"/>
      <c r="B134" s="130" t="s">
        <v>261</v>
      </c>
      <c r="C134" s="130"/>
      <c r="D134" s="172">
        <f>Mes!J135</f>
        <v>16</v>
      </c>
      <c r="E134" s="157" t="s">
        <v>17</v>
      </c>
      <c r="F134" s="158">
        <v>843</v>
      </c>
      <c r="G134" s="159" t="s">
        <v>9</v>
      </c>
      <c r="H134" s="160">
        <v>92</v>
      </c>
      <c r="I134" s="161" t="s">
        <v>4</v>
      </c>
      <c r="J134" s="163">
        <f>IF(MID(I134,1,2)=("P."),(ROUND(D134*((F134)+(H134/100)),)),IF(MID(I134,1,2)=("%o"),(ROUND(D134*(((F134)+(H134/100))/1000),)),IF(MID(I134,1,2)=("Ea"),(ROUND(D134*((F134)+(H134/100)),)),ROUND(D134*(((F134)+(H134/100))/100),))))</f>
        <v>13503</v>
      </c>
      <c r="K134" s="164" t="s">
        <v>11</v>
      </c>
    </row>
    <row r="135" spans="1:11" ht="14.1" customHeight="1">
      <c r="A135" s="130"/>
      <c r="B135" s="130"/>
      <c r="C135" s="130"/>
      <c r="D135" s="215" t="s">
        <v>290</v>
      </c>
      <c r="E135" s="215"/>
      <c r="F135" s="215"/>
      <c r="G135" s="215"/>
      <c r="H135" s="215"/>
      <c r="I135" s="215"/>
      <c r="J135" s="215"/>
      <c r="K135" s="215"/>
    </row>
    <row r="136" spans="1:11" ht="14.1" customHeight="1">
      <c r="A136" s="129"/>
      <c r="B136" s="173"/>
      <c r="C136" s="129"/>
      <c r="D136" s="129"/>
      <c r="E136" s="129"/>
      <c r="F136" s="129"/>
      <c r="G136" s="129"/>
      <c r="H136" s="174"/>
      <c r="I136" s="169" t="s">
        <v>274</v>
      </c>
      <c r="J136" s="182">
        <f>SUM(J120:J134)</f>
        <v>168195</v>
      </c>
      <c r="K136" s="129"/>
    </row>
    <row r="137" spans="1:11" ht="14.1" customHeight="1">
      <c r="A137" s="129"/>
      <c r="B137" s="173"/>
      <c r="C137" s="129"/>
      <c r="D137" s="129"/>
      <c r="E137" s="129" t="s">
        <v>291</v>
      </c>
      <c r="F137" s="129"/>
      <c r="G137" s="129"/>
      <c r="H137" s="174"/>
      <c r="I137" s="169"/>
      <c r="J137" s="170"/>
      <c r="K137" s="129"/>
    </row>
    <row r="138" spans="1:11" ht="14.1" customHeight="1">
      <c r="A138" s="129"/>
      <c r="B138" s="173"/>
      <c r="C138" s="129"/>
      <c r="D138" s="129"/>
      <c r="E138" s="129"/>
      <c r="F138" s="129"/>
      <c r="G138" s="129"/>
      <c r="H138" s="174"/>
      <c r="I138" s="169" t="s">
        <v>274</v>
      </c>
      <c r="J138" s="182"/>
      <c r="K138" s="171"/>
    </row>
    <row r="139" spans="1:11" ht="14.1" customHeight="1" thickBot="1">
      <c r="A139" s="129"/>
      <c r="B139" s="135"/>
      <c r="C139" s="135"/>
      <c r="D139" s="156"/>
      <c r="E139" s="181"/>
      <c r="F139" s="158"/>
      <c r="G139" s="159"/>
      <c r="H139" s="160"/>
      <c r="I139" s="161"/>
      <c r="J139" s="162"/>
      <c r="K139" s="155"/>
    </row>
    <row r="140" spans="1:11" ht="14.1" customHeight="1" thickBot="1">
      <c r="A140" s="96"/>
      <c r="B140" s="36"/>
      <c r="C140" s="183" t="s">
        <v>292</v>
      </c>
      <c r="D140" s="184"/>
      <c r="E140" s="2"/>
      <c r="F140" s="27"/>
      <c r="G140" s="28"/>
      <c r="H140" s="32"/>
      <c r="I140" s="29"/>
      <c r="J140" s="24"/>
      <c r="K140" s="6"/>
    </row>
    <row r="141" spans="1:11" ht="14.1" customHeight="1">
      <c r="A141" s="96"/>
      <c r="B141" s="185" t="s">
        <v>293</v>
      </c>
      <c r="C141" s="38" t="s">
        <v>294</v>
      </c>
      <c r="D141" s="38"/>
      <c r="E141" s="186"/>
      <c r="F141" s="27"/>
      <c r="G141" s="28"/>
      <c r="H141" s="187" t="s">
        <v>295</v>
      </c>
      <c r="I141" s="29"/>
      <c r="J141" s="24"/>
      <c r="K141" s="6"/>
    </row>
    <row r="142" spans="1:11" ht="14.1" customHeight="1">
      <c r="A142" s="96"/>
      <c r="B142" s="185" t="s">
        <v>314</v>
      </c>
      <c r="C142" s="38" t="s">
        <v>315</v>
      </c>
      <c r="D142" s="38"/>
      <c r="E142" s="186"/>
      <c r="F142" s="27"/>
      <c r="G142" s="28"/>
      <c r="H142" s="187" t="s">
        <v>295</v>
      </c>
      <c r="I142" s="29"/>
      <c r="J142" s="24"/>
      <c r="K142" s="6"/>
    </row>
    <row r="143" spans="1:11" ht="14.1" customHeight="1">
      <c r="A143" s="96"/>
      <c r="B143" s="185" t="s">
        <v>316</v>
      </c>
      <c r="C143" s="38" t="s">
        <v>317</v>
      </c>
      <c r="D143" s="38"/>
      <c r="E143" s="186"/>
      <c r="F143" s="27"/>
      <c r="G143" s="28"/>
      <c r="H143" s="187" t="s">
        <v>295</v>
      </c>
      <c r="I143" s="29"/>
      <c r="J143" s="24"/>
      <c r="K143" s="6"/>
    </row>
    <row r="144" spans="1:11" ht="14.1" customHeight="1">
      <c r="A144" s="96"/>
      <c r="B144" s="36"/>
      <c r="C144" s="36"/>
      <c r="D144" s="188" t="s">
        <v>296</v>
      </c>
      <c r="E144" s="2"/>
      <c r="F144" s="98"/>
      <c r="G144" s="28"/>
      <c r="H144" s="187" t="s">
        <v>295</v>
      </c>
      <c r="I144" s="29"/>
      <c r="J144" s="24"/>
      <c r="K144" s="6"/>
    </row>
    <row r="145" spans="1:11" ht="14.1" customHeight="1">
      <c r="A145" s="96"/>
      <c r="B145" s="36"/>
      <c r="C145" s="36"/>
      <c r="D145" s="188"/>
      <c r="E145" s="2"/>
      <c r="F145" s="98"/>
      <c r="G145" s="28"/>
      <c r="H145" s="189"/>
      <c r="I145" s="29"/>
      <c r="J145" s="24"/>
      <c r="K145" s="6"/>
    </row>
    <row r="146" spans="1:11" ht="14.1" customHeight="1">
      <c r="A146" s="96"/>
      <c r="B146" s="185" t="s">
        <v>297</v>
      </c>
      <c r="C146" s="36"/>
      <c r="D146" s="175"/>
      <c r="E146" s="2"/>
      <c r="F146" s="27"/>
      <c r="G146" s="28"/>
      <c r="H146" s="32"/>
      <c r="I146" s="29"/>
      <c r="J146" s="24"/>
      <c r="K146" s="6"/>
    </row>
    <row r="147" spans="1:11" ht="14.1" customHeight="1">
      <c r="A147" s="96">
        <v>1</v>
      </c>
      <c r="B147" s="114" t="s">
        <v>298</v>
      </c>
      <c r="C147" s="36"/>
      <c r="D147" s="175"/>
      <c r="E147" s="2"/>
      <c r="F147" s="27"/>
      <c r="G147" s="28"/>
      <c r="H147" s="32"/>
      <c r="I147" s="29"/>
      <c r="J147" s="24"/>
      <c r="K147" s="6"/>
    </row>
    <row r="148" spans="1:11" ht="14.1" customHeight="1">
      <c r="A148" s="96"/>
      <c r="B148" s="114" t="s">
        <v>299</v>
      </c>
      <c r="C148" s="36"/>
      <c r="D148" s="175"/>
      <c r="E148" s="2"/>
      <c r="F148" s="27"/>
      <c r="G148" s="28"/>
      <c r="H148" s="32"/>
      <c r="I148" s="29"/>
      <c r="J148" s="24"/>
      <c r="K148" s="6"/>
    </row>
    <row r="149" spans="1:11" ht="14.1" customHeight="1">
      <c r="A149" s="96">
        <v>2</v>
      </c>
      <c r="B149" s="114" t="s">
        <v>300</v>
      </c>
      <c r="C149" s="36"/>
      <c r="D149" s="175"/>
      <c r="E149" s="2"/>
      <c r="F149" s="27"/>
      <c r="G149" s="28"/>
      <c r="H149" s="32"/>
      <c r="I149" s="29"/>
      <c r="J149" s="24"/>
      <c r="K149" s="6"/>
    </row>
    <row r="150" spans="1:11" ht="14.1" customHeight="1">
      <c r="A150" s="96">
        <v>3</v>
      </c>
      <c r="B150" s="114" t="s">
        <v>301</v>
      </c>
      <c r="C150" s="36"/>
      <c r="D150" s="175"/>
      <c r="E150" s="2"/>
      <c r="F150" s="27"/>
      <c r="G150" s="28"/>
      <c r="H150" s="32"/>
      <c r="I150" s="29"/>
      <c r="J150" s="24"/>
      <c r="K150" s="6"/>
    </row>
    <row r="151" spans="1:11" ht="14.1" customHeight="1">
      <c r="A151" s="96">
        <v>4</v>
      </c>
      <c r="B151" s="114" t="s">
        <v>302</v>
      </c>
      <c r="C151" s="36"/>
      <c r="D151" s="175"/>
      <c r="E151" s="2"/>
      <c r="F151" s="27"/>
      <c r="G151" s="28"/>
      <c r="H151" s="32"/>
      <c r="I151" s="29"/>
      <c r="J151" s="24"/>
      <c r="K151" s="6"/>
    </row>
    <row r="152" spans="1:11" ht="14.1" customHeight="1">
      <c r="A152" s="96">
        <v>5</v>
      </c>
      <c r="B152" s="114" t="s">
        <v>303</v>
      </c>
      <c r="C152" s="36"/>
      <c r="D152" s="175"/>
      <c r="E152" s="2"/>
      <c r="F152" s="27"/>
      <c r="G152" s="28"/>
      <c r="H152" s="32"/>
      <c r="I152" s="29"/>
      <c r="J152" s="24"/>
      <c r="K152" s="6"/>
    </row>
    <row r="153" spans="1:11" ht="14.1" customHeight="1">
      <c r="A153" s="96">
        <v>6</v>
      </c>
      <c r="B153" s="114" t="s">
        <v>304</v>
      </c>
      <c r="C153" s="36"/>
      <c r="D153" s="175"/>
      <c r="E153" s="2"/>
      <c r="F153" s="27"/>
      <c r="G153" s="28"/>
      <c r="H153" s="32"/>
      <c r="I153" s="29"/>
      <c r="J153" s="24"/>
      <c r="K153" s="6"/>
    </row>
    <row r="154" spans="1:11" ht="14.1" customHeight="1">
      <c r="A154" s="96">
        <v>7</v>
      </c>
      <c r="B154" s="114" t="s">
        <v>305</v>
      </c>
      <c r="C154" s="36"/>
      <c r="D154" s="175"/>
      <c r="E154" s="2"/>
      <c r="F154" s="27"/>
      <c r="G154" s="28"/>
      <c r="H154" s="32"/>
      <c r="I154" s="29"/>
      <c r="J154" s="24"/>
      <c r="K154" s="6"/>
    </row>
    <row r="155" spans="1:11" ht="14.1" customHeight="1">
      <c r="A155" s="96">
        <v>8</v>
      </c>
      <c r="B155" s="114" t="s">
        <v>306</v>
      </c>
      <c r="C155" s="36"/>
      <c r="D155" s="175"/>
      <c r="E155" s="2"/>
      <c r="F155" s="27"/>
      <c r="G155" s="28"/>
      <c r="H155" s="32"/>
      <c r="I155" s="29"/>
      <c r="J155" s="24"/>
      <c r="K155" s="6"/>
    </row>
    <row r="156" spans="1:11" ht="14.1" customHeight="1">
      <c r="A156" s="96">
        <v>9</v>
      </c>
      <c r="B156" s="114" t="s">
        <v>307</v>
      </c>
      <c r="C156" s="36"/>
      <c r="D156" s="175"/>
      <c r="E156" s="2"/>
      <c r="F156" s="27"/>
      <c r="G156" s="28"/>
      <c r="H156" s="32"/>
      <c r="I156" s="29"/>
      <c r="J156" s="24"/>
      <c r="K156" s="6"/>
    </row>
    <row r="157" spans="1:11" ht="14.1" customHeight="1">
      <c r="A157" s="96">
        <v>10</v>
      </c>
      <c r="B157" s="114" t="s">
        <v>308</v>
      </c>
      <c r="C157" s="36"/>
      <c r="D157" s="175"/>
      <c r="E157" s="2"/>
      <c r="F157" s="27"/>
      <c r="G157" s="28"/>
      <c r="H157" s="32"/>
      <c r="I157" s="29"/>
      <c r="J157" s="24"/>
      <c r="K157" s="6"/>
    </row>
    <row r="158" spans="1:11" ht="14.1" customHeight="1">
      <c r="A158" s="96">
        <v>11</v>
      </c>
      <c r="B158" s="114" t="s">
        <v>309</v>
      </c>
      <c r="C158" s="36"/>
      <c r="D158" s="175"/>
      <c r="E158" s="2"/>
      <c r="F158" s="27"/>
      <c r="G158" s="28"/>
      <c r="H158" s="32"/>
      <c r="I158" s="29"/>
      <c r="J158" s="24"/>
      <c r="K158" s="6"/>
    </row>
    <row r="159" spans="1:11" ht="14.1" customHeight="1">
      <c r="A159" s="96"/>
      <c r="B159" s="190"/>
      <c r="C159" s="36"/>
      <c r="D159" s="175"/>
      <c r="E159" s="2"/>
      <c r="F159" s="27"/>
      <c r="G159" s="28"/>
      <c r="H159" s="32"/>
      <c r="I159" s="29"/>
      <c r="J159" s="24"/>
      <c r="K159" s="6"/>
    </row>
    <row r="160" spans="1:11" ht="15" customHeight="1">
      <c r="A160" s="96"/>
      <c r="B160" s="190"/>
      <c r="C160" s="36"/>
      <c r="D160" s="175"/>
      <c r="E160" s="2"/>
      <c r="F160" s="27"/>
      <c r="G160" s="28"/>
      <c r="H160" s="32"/>
      <c r="I160" s="29"/>
      <c r="J160" s="24"/>
      <c r="K160" s="6"/>
    </row>
    <row r="161" spans="1:11" ht="15" customHeight="1">
      <c r="A161" s="96"/>
      <c r="B161" s="185" t="s">
        <v>310</v>
      </c>
      <c r="C161" s="36"/>
      <c r="D161" s="175"/>
      <c r="E161" s="2"/>
      <c r="F161" s="27"/>
      <c r="G161" s="28"/>
      <c r="H161" s="32"/>
      <c r="I161" s="29"/>
      <c r="J161" s="24"/>
      <c r="K161" s="6"/>
    </row>
    <row r="162" spans="1:11">
      <c r="A162" s="96"/>
      <c r="B162" s="18"/>
      <c r="C162" s="10"/>
      <c r="D162" s="175"/>
      <c r="E162" s="2"/>
      <c r="F162" s="27"/>
      <c r="G162" s="28"/>
      <c r="H162" s="32"/>
      <c r="I162" s="29"/>
      <c r="J162" s="165"/>
      <c r="K162" s="6"/>
    </row>
    <row r="163" spans="1:11">
      <c r="A163" s="11"/>
      <c r="B163" s="39"/>
      <c r="C163" s="11"/>
      <c r="D163" s="5" t="s">
        <v>0</v>
      </c>
      <c r="E163" s="13"/>
      <c r="F163" s="11"/>
      <c r="G163" s="13"/>
      <c r="H163" s="39"/>
      <c r="I163" s="96" t="s">
        <v>82</v>
      </c>
      <c r="J163" s="191"/>
      <c r="K163" s="6"/>
    </row>
    <row r="164" spans="1:11">
      <c r="A164" s="13"/>
      <c r="B164" s="18"/>
      <c r="C164" s="13"/>
      <c r="D164" s="4" t="s">
        <v>311</v>
      </c>
      <c r="E164" s="13"/>
      <c r="F164" s="2" t="s">
        <v>312</v>
      </c>
      <c r="G164" s="192"/>
      <c r="H164" s="11"/>
      <c r="I164" s="99"/>
      <c r="J164" s="39"/>
      <c r="K164" s="6"/>
    </row>
    <row r="165" spans="1:11">
      <c r="A165" s="13"/>
      <c r="B165" s="18"/>
      <c r="C165" s="193" t="s">
        <v>1</v>
      </c>
      <c r="D165" s="97"/>
      <c r="E165" s="13"/>
      <c r="F165" s="11"/>
      <c r="G165" s="13"/>
      <c r="H165" s="194" t="s">
        <v>313</v>
      </c>
      <c r="I165" s="99"/>
      <c r="J165" s="13"/>
      <c r="K165" s="6"/>
    </row>
    <row r="166" spans="1:11">
      <c r="A166" s="1"/>
      <c r="H166" s="1"/>
    </row>
    <row r="167" spans="1:11">
      <c r="A167" s="1"/>
      <c r="H167" s="1"/>
    </row>
    <row r="168" spans="1:11">
      <c r="A168" s="1"/>
      <c r="H168" s="1"/>
    </row>
    <row r="169" spans="1:11">
      <c r="A169" s="1"/>
      <c r="H169" s="1"/>
    </row>
    <row r="170" spans="1:11">
      <c r="A170" s="1"/>
      <c r="H170" s="1"/>
    </row>
    <row r="171" spans="1:11">
      <c r="A171" s="1"/>
      <c r="H171" s="1"/>
    </row>
    <row r="172" spans="1:11">
      <c r="A172" s="13"/>
      <c r="B172" s="87"/>
      <c r="C172" s="10"/>
      <c r="D172" s="25"/>
      <c r="E172" s="26"/>
      <c r="F172" s="10"/>
      <c r="G172" s="10"/>
      <c r="H172" s="32"/>
      <c r="I172" s="5"/>
      <c r="J172" s="22"/>
    </row>
    <row r="173" spans="1:11">
      <c r="A173" s="13"/>
      <c r="B173" s="87"/>
      <c r="C173" s="10"/>
      <c r="D173" s="25"/>
      <c r="E173" s="26"/>
      <c r="F173" s="10"/>
      <c r="G173" s="10"/>
      <c r="H173" s="32"/>
      <c r="I173" s="5"/>
      <c r="J173" s="22"/>
    </row>
    <row r="174" spans="1:11">
      <c r="A174" s="13"/>
      <c r="B174" s="87"/>
      <c r="C174" s="10"/>
      <c r="D174" s="25"/>
      <c r="E174" s="26"/>
      <c r="F174" s="10"/>
      <c r="G174" s="10"/>
      <c r="H174" s="32"/>
      <c r="I174" s="5"/>
      <c r="J174" s="22"/>
    </row>
    <row r="175" spans="1:11">
      <c r="A175" s="13"/>
      <c r="B175" s="87"/>
      <c r="C175" s="10"/>
      <c r="D175" s="25"/>
      <c r="E175" s="26"/>
      <c r="F175" s="10"/>
      <c r="G175" s="10"/>
      <c r="H175" s="32"/>
      <c r="I175" s="5"/>
      <c r="J175" s="22"/>
    </row>
    <row r="176" spans="1:11">
      <c r="A176" s="13"/>
      <c r="B176" s="87"/>
      <c r="C176" s="10"/>
      <c r="D176" s="25"/>
      <c r="E176" s="26"/>
      <c r="F176" s="10"/>
      <c r="G176" s="10"/>
      <c r="H176" s="32"/>
      <c r="I176" s="5"/>
      <c r="J176" s="22"/>
    </row>
    <row r="177" spans="1:10">
      <c r="A177" s="13"/>
      <c r="B177" s="87"/>
      <c r="C177" s="10"/>
      <c r="D177" s="25"/>
      <c r="E177" s="26"/>
      <c r="F177" s="10"/>
      <c r="G177" s="10"/>
      <c r="H177" s="32"/>
      <c r="I177" s="5"/>
      <c r="J177" s="22"/>
    </row>
    <row r="178" spans="1:10">
      <c r="A178" s="13"/>
      <c r="B178" s="87"/>
      <c r="C178" s="10"/>
      <c r="D178" s="25"/>
      <c r="E178" s="26"/>
      <c r="F178" s="10"/>
      <c r="G178" s="10"/>
      <c r="H178" s="32"/>
      <c r="I178" s="5"/>
      <c r="J178" s="22"/>
    </row>
    <row r="179" spans="1:10">
      <c r="A179" s="13"/>
      <c r="B179" s="87"/>
      <c r="C179" s="10"/>
      <c r="D179" s="25"/>
      <c r="E179" s="26"/>
      <c r="F179" s="10"/>
      <c r="G179" s="10"/>
      <c r="H179" s="32"/>
      <c r="I179" s="5"/>
      <c r="J179" s="22"/>
    </row>
    <row r="180" spans="1:10">
      <c r="A180" s="13"/>
      <c r="B180" s="87"/>
      <c r="C180" s="10"/>
      <c r="D180" s="25"/>
      <c r="E180" s="26"/>
      <c r="F180" s="10"/>
      <c r="G180" s="10"/>
      <c r="H180" s="32"/>
      <c r="I180" s="5"/>
      <c r="J180" s="22"/>
    </row>
    <row r="181" spans="1:10">
      <c r="A181" s="13"/>
      <c r="B181" s="87"/>
      <c r="C181" s="10"/>
      <c r="D181" s="25"/>
      <c r="E181" s="26"/>
      <c r="F181" s="10"/>
      <c r="G181" s="10"/>
      <c r="H181" s="32"/>
      <c r="I181" s="5"/>
      <c r="J181" s="22"/>
    </row>
    <row r="182" spans="1:10">
      <c r="A182" s="13"/>
      <c r="B182" s="87"/>
      <c r="C182" s="10"/>
      <c r="D182" s="25"/>
      <c r="E182" s="26"/>
      <c r="F182" s="10"/>
      <c r="G182" s="10"/>
      <c r="H182" s="32"/>
      <c r="I182" s="5"/>
      <c r="J182" s="22"/>
    </row>
    <row r="183" spans="1:10">
      <c r="A183" s="13"/>
      <c r="B183" s="87"/>
      <c r="C183" s="10"/>
      <c r="D183" s="25"/>
      <c r="E183" s="26"/>
      <c r="F183" s="10"/>
      <c r="G183" s="10"/>
      <c r="H183" s="32"/>
      <c r="I183" s="5"/>
      <c r="J183" s="22"/>
    </row>
    <row r="184" spans="1:10">
      <c r="A184" s="13"/>
      <c r="B184" s="87"/>
      <c r="C184" s="10"/>
      <c r="D184" s="25"/>
      <c r="E184" s="26"/>
      <c r="F184" s="10"/>
      <c r="G184" s="10"/>
      <c r="H184" s="32"/>
      <c r="I184" s="5"/>
      <c r="J184" s="22"/>
    </row>
    <row r="185" spans="1:10">
      <c r="A185" s="13"/>
      <c r="B185" s="87"/>
      <c r="C185" s="10"/>
      <c r="D185" s="25"/>
      <c r="E185" s="26"/>
      <c r="F185" s="10"/>
      <c r="G185" s="10"/>
      <c r="H185" s="32"/>
      <c r="I185" s="5"/>
      <c r="J185" s="22"/>
    </row>
    <row r="186" spans="1:10">
      <c r="A186" s="13"/>
      <c r="B186" s="87"/>
      <c r="C186" s="10"/>
      <c r="D186" s="25"/>
      <c r="E186" s="26"/>
      <c r="F186" s="10"/>
      <c r="G186" s="10"/>
      <c r="H186" s="32"/>
      <c r="I186" s="5"/>
      <c r="J186" s="22"/>
    </row>
    <row r="187" spans="1:10">
      <c r="A187" s="13"/>
      <c r="B187" s="87"/>
      <c r="C187" s="10"/>
      <c r="D187" s="25"/>
      <c r="E187" s="26"/>
      <c r="F187" s="10"/>
      <c r="G187" s="10"/>
      <c r="H187" s="32"/>
      <c r="I187" s="5"/>
      <c r="J187" s="22"/>
    </row>
    <row r="188" spans="1:10">
      <c r="A188" s="13"/>
      <c r="B188" s="87"/>
      <c r="C188" s="10"/>
      <c r="D188" s="25"/>
      <c r="E188" s="26"/>
      <c r="F188" s="10"/>
      <c r="G188" s="10"/>
      <c r="H188" s="32"/>
      <c r="I188" s="5"/>
      <c r="J188" s="22"/>
    </row>
    <row r="189" spans="1:10">
      <c r="A189" s="13"/>
      <c r="B189" s="87"/>
      <c r="C189" s="10"/>
      <c r="D189" s="25"/>
      <c r="E189" s="26"/>
      <c r="F189" s="10"/>
      <c r="G189" s="10"/>
      <c r="H189" s="32"/>
      <c r="I189" s="5"/>
      <c r="J189" s="22"/>
    </row>
    <row r="190" spans="1:10">
      <c r="A190" s="13"/>
      <c r="B190" s="87"/>
      <c r="C190" s="10"/>
      <c r="D190" s="25"/>
      <c r="E190" s="26"/>
      <c r="F190" s="27"/>
      <c r="G190" s="28"/>
      <c r="H190" s="32"/>
      <c r="I190" s="29"/>
      <c r="J190" s="24"/>
    </row>
    <row r="191" spans="1:10">
      <c r="A191" s="1"/>
      <c r="B191" s="87"/>
      <c r="C191" s="10"/>
      <c r="D191" s="25"/>
      <c r="H191" s="1"/>
    </row>
    <row r="192" spans="1:10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</sheetData>
  <mergeCells count="14">
    <mergeCell ref="C1:K3"/>
    <mergeCell ref="D10:K10"/>
    <mergeCell ref="D13:K13"/>
    <mergeCell ref="D18:K18"/>
    <mergeCell ref="D20:K20"/>
    <mergeCell ref="D57:K57"/>
    <mergeCell ref="D121:K121"/>
    <mergeCell ref="D131:K131"/>
    <mergeCell ref="D135:K135"/>
    <mergeCell ref="D29:K29"/>
    <mergeCell ref="D38:K38"/>
    <mergeCell ref="D44:K44"/>
    <mergeCell ref="D49:K49"/>
    <mergeCell ref="D54:K54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75"/>
  <sheetViews>
    <sheetView view="pageBreakPreview" zoomScale="115" zoomScaleSheetLayoutView="115" workbookViewId="0">
      <selection activeCell="D4" sqref="D4"/>
    </sheetView>
  </sheetViews>
  <sheetFormatPr defaultColWidth="17.85546875" defaultRowHeight="15"/>
  <cols>
    <col min="1" max="1" width="4.85546875" style="3" customWidth="1"/>
    <col min="2" max="2" width="23" style="19" customWidth="1"/>
    <col min="3" max="3" width="7.85546875" style="19" customWidth="1"/>
    <col min="4" max="4" width="8.42578125" style="19" customWidth="1"/>
    <col min="5" max="5" width="6.5703125" style="19" customWidth="1"/>
    <col min="6" max="6" width="9.85546875" style="19" customWidth="1"/>
    <col min="7" max="7" width="7" style="19" customWidth="1"/>
    <col min="8" max="8" width="1.28515625" style="19" customWidth="1"/>
    <col min="9" max="9" width="8.7109375" style="4" customWidth="1"/>
    <col min="10" max="10" width="10.5703125" style="20" customWidth="1"/>
    <col min="11" max="11" width="4.85546875" style="21" customWidth="1"/>
    <col min="12" max="250" width="9.140625" style="19" customWidth="1"/>
    <col min="251" max="251" width="5.7109375" style="19" customWidth="1"/>
    <col min="252" max="255" width="9.140625" style="19" hidden="1" customWidth="1"/>
    <col min="256" max="16384" width="17.85546875" style="19"/>
  </cols>
  <sheetData>
    <row r="1" spans="1:11" ht="15" customHeight="1">
      <c r="A1" s="221" t="s">
        <v>5</v>
      </c>
      <c r="B1" s="221"/>
      <c r="C1" s="222" t="s">
        <v>126</v>
      </c>
      <c r="D1" s="222"/>
      <c r="E1" s="222"/>
      <c r="F1" s="222"/>
      <c r="G1" s="222"/>
      <c r="H1" s="222"/>
      <c r="I1" s="222"/>
      <c r="J1" s="222"/>
      <c r="K1" s="222"/>
    </row>
    <row r="2" spans="1:11" ht="15" customHeight="1"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5.75">
      <c r="D3" s="19" t="s">
        <v>19</v>
      </c>
      <c r="H3" s="33"/>
    </row>
    <row r="4" spans="1:11" ht="15" customHeight="1"/>
    <row r="5" spans="1:11" ht="15" customHeight="1">
      <c r="A5" s="116" t="s">
        <v>18</v>
      </c>
      <c r="B5" s="223" t="s">
        <v>20</v>
      </c>
      <c r="C5" s="223"/>
      <c r="D5" s="223"/>
      <c r="E5" s="224" t="s">
        <v>21</v>
      </c>
      <c r="F5" s="224"/>
      <c r="G5" s="224"/>
      <c r="H5" s="224"/>
      <c r="I5" s="117"/>
      <c r="J5" s="225" t="s">
        <v>15</v>
      </c>
      <c r="K5" s="225"/>
    </row>
    <row r="6" spans="1:11" ht="15.75">
      <c r="A6" s="10"/>
      <c r="B6" s="109" t="s">
        <v>75</v>
      </c>
      <c r="C6" s="1"/>
    </row>
    <row r="7" spans="1:11" ht="15.75">
      <c r="A7" s="10"/>
      <c r="B7" s="109" t="s">
        <v>52</v>
      </c>
      <c r="C7" s="1"/>
    </row>
    <row r="8" spans="1:11" ht="15.75">
      <c r="A8" s="10">
        <v>1</v>
      </c>
      <c r="B8" s="109" t="s">
        <v>84</v>
      </c>
      <c r="C8" s="1"/>
      <c r="J8" s="19"/>
    </row>
    <row r="9" spans="1:11" ht="15.75">
      <c r="A9" s="10"/>
      <c r="B9" s="109" t="s">
        <v>127</v>
      </c>
      <c r="C9" s="1"/>
      <c r="D9" s="19" t="s">
        <v>128</v>
      </c>
      <c r="J9" s="20">
        <v>22.5</v>
      </c>
      <c r="K9" s="21" t="s">
        <v>10</v>
      </c>
    </row>
    <row r="10" spans="1:11" ht="15.75">
      <c r="A10" s="10"/>
      <c r="B10" s="109" t="s">
        <v>94</v>
      </c>
      <c r="C10" s="1"/>
      <c r="D10" s="19" t="s">
        <v>129</v>
      </c>
      <c r="J10" s="20">
        <v>126</v>
      </c>
      <c r="K10" s="21" t="s">
        <v>10</v>
      </c>
    </row>
    <row r="11" spans="1:11" ht="15.75">
      <c r="A11" s="10"/>
      <c r="B11" s="109" t="s">
        <v>130</v>
      </c>
      <c r="C11" s="1"/>
      <c r="D11" s="19" t="s">
        <v>128</v>
      </c>
      <c r="J11" s="20">
        <v>22.5</v>
      </c>
      <c r="K11" s="21" t="s">
        <v>10</v>
      </c>
    </row>
    <row r="12" spans="1:11" ht="15.75">
      <c r="A12" s="10"/>
      <c r="B12" s="109" t="s">
        <v>94</v>
      </c>
      <c r="C12" s="1"/>
      <c r="D12" s="19" t="s">
        <v>129</v>
      </c>
      <c r="J12" s="20">
        <v>126</v>
      </c>
      <c r="K12" s="21" t="s">
        <v>10</v>
      </c>
    </row>
    <row r="13" spans="1:11" ht="15.75">
      <c r="A13" s="10"/>
      <c r="B13" s="109" t="s">
        <v>131</v>
      </c>
      <c r="C13" s="1"/>
      <c r="D13" s="19" t="s">
        <v>132</v>
      </c>
      <c r="J13" s="20">
        <v>32.619999999999997</v>
      </c>
      <c r="K13" s="21" t="s">
        <v>10</v>
      </c>
    </row>
    <row r="14" spans="1:11" ht="15.75">
      <c r="A14" s="10"/>
      <c r="B14" s="109" t="s">
        <v>94</v>
      </c>
      <c r="C14" s="1"/>
      <c r="D14" s="19" t="s">
        <v>133</v>
      </c>
      <c r="J14" s="20">
        <v>116.5</v>
      </c>
      <c r="K14" s="21" t="s">
        <v>10</v>
      </c>
    </row>
    <row r="15" spans="1:11" ht="15.75">
      <c r="A15" s="10"/>
      <c r="B15" s="109"/>
      <c r="C15" s="1"/>
      <c r="J15" s="110">
        <f>SUM(J9:J14)</f>
        <v>446.12</v>
      </c>
      <c r="K15" s="108" t="s">
        <v>10</v>
      </c>
    </row>
    <row r="16" spans="1:11" ht="15.75">
      <c r="A16" s="10"/>
      <c r="B16" s="109"/>
      <c r="C16" s="1"/>
      <c r="J16" s="110"/>
      <c r="K16" s="108"/>
    </row>
    <row r="17" spans="1:12" ht="15.75">
      <c r="A17" s="10"/>
      <c r="B17" s="109" t="s">
        <v>74</v>
      </c>
      <c r="C17" s="1"/>
      <c r="J17" s="110"/>
      <c r="K17" s="108"/>
    </row>
    <row r="18" spans="1:12" ht="15.75">
      <c r="A18" s="10"/>
      <c r="B18" s="109" t="s">
        <v>144</v>
      </c>
      <c r="C18" s="1"/>
      <c r="D18" s="19" t="s">
        <v>134</v>
      </c>
      <c r="J18" s="20">
        <v>17.5</v>
      </c>
      <c r="K18" s="21" t="s">
        <v>10</v>
      </c>
    </row>
    <row r="19" spans="1:12" ht="15" customHeight="1">
      <c r="A19" s="10"/>
      <c r="B19" s="109" t="s">
        <v>145</v>
      </c>
      <c r="C19" s="1"/>
      <c r="D19" s="19" t="s">
        <v>134</v>
      </c>
      <c r="J19" s="20">
        <v>17.5</v>
      </c>
      <c r="K19" s="21" t="s">
        <v>10</v>
      </c>
      <c r="L19" s="34"/>
    </row>
    <row r="20" spans="1:12" ht="15" customHeight="1">
      <c r="A20" s="10"/>
      <c r="B20" s="109" t="s">
        <v>146</v>
      </c>
      <c r="C20" s="1"/>
      <c r="D20" s="19" t="s">
        <v>134</v>
      </c>
      <c r="J20" s="20">
        <v>17.5</v>
      </c>
      <c r="K20" s="21" t="s">
        <v>10</v>
      </c>
      <c r="L20" s="34"/>
    </row>
    <row r="21" spans="1:12" ht="15" customHeight="1">
      <c r="A21" s="10"/>
      <c r="B21" s="109" t="s">
        <v>147</v>
      </c>
      <c r="C21" s="1"/>
      <c r="D21" s="19" t="s">
        <v>135</v>
      </c>
      <c r="J21" s="20">
        <v>6</v>
      </c>
      <c r="K21" s="21" t="s">
        <v>10</v>
      </c>
      <c r="L21" s="34"/>
    </row>
    <row r="22" spans="1:12" ht="15" customHeight="1">
      <c r="A22" s="10"/>
      <c r="B22" s="109" t="s">
        <v>148</v>
      </c>
      <c r="C22" s="1"/>
      <c r="D22" s="19" t="s">
        <v>136</v>
      </c>
      <c r="J22" s="20">
        <v>4</v>
      </c>
      <c r="K22" s="21" t="s">
        <v>10</v>
      </c>
      <c r="L22" s="34"/>
    </row>
    <row r="23" spans="1:12" ht="15" customHeight="1">
      <c r="A23" s="10"/>
      <c r="B23" s="109"/>
      <c r="C23" s="1"/>
      <c r="J23" s="110">
        <v>62.5</v>
      </c>
      <c r="K23" s="108" t="s">
        <v>10</v>
      </c>
      <c r="L23" s="34"/>
    </row>
    <row r="24" spans="1:12" ht="15" customHeight="1">
      <c r="L24" s="34"/>
    </row>
    <row r="25" spans="1:12" ht="15" customHeight="1">
      <c r="J25" s="110">
        <f>J15-J23</f>
        <v>383.62</v>
      </c>
      <c r="K25" s="108" t="s">
        <v>10</v>
      </c>
      <c r="L25" s="34"/>
    </row>
    <row r="26" spans="1:12" ht="15" customHeight="1">
      <c r="J26" s="110"/>
      <c r="K26" s="108"/>
      <c r="L26" s="34"/>
    </row>
    <row r="27" spans="1:12" ht="15" customHeight="1">
      <c r="D27" s="19" t="s">
        <v>137</v>
      </c>
      <c r="J27" s="110">
        <f>6*383.62</f>
        <v>2301.7200000000003</v>
      </c>
      <c r="K27" s="108" t="s">
        <v>10</v>
      </c>
      <c r="L27" s="34"/>
    </row>
    <row r="28" spans="1:12" ht="15" customHeight="1">
      <c r="J28" s="110"/>
      <c r="K28" s="108"/>
      <c r="L28" s="34"/>
    </row>
    <row r="29" spans="1:12" ht="15" customHeight="1">
      <c r="A29" s="10">
        <v>2</v>
      </c>
      <c r="B29" s="109" t="s">
        <v>92</v>
      </c>
      <c r="C29" s="1"/>
      <c r="L29" s="34"/>
    </row>
    <row r="30" spans="1:12" ht="15" customHeight="1">
      <c r="A30" s="10"/>
      <c r="B30" s="109" t="s">
        <v>138</v>
      </c>
      <c r="C30" s="1"/>
      <c r="D30" s="19" t="s">
        <v>139</v>
      </c>
      <c r="J30" s="20">
        <v>408.06</v>
      </c>
      <c r="K30" s="21" t="s">
        <v>10</v>
      </c>
      <c r="L30" s="34"/>
    </row>
    <row r="31" spans="1:12" ht="15" customHeight="1">
      <c r="A31" s="10"/>
      <c r="B31" s="109" t="s">
        <v>138</v>
      </c>
      <c r="C31" s="1"/>
      <c r="D31" s="19" t="s">
        <v>140</v>
      </c>
      <c r="J31" s="20">
        <v>410.94</v>
      </c>
      <c r="K31" s="21" t="s">
        <v>10</v>
      </c>
      <c r="L31" s="34"/>
    </row>
    <row r="32" spans="1:12" ht="15" customHeight="1">
      <c r="A32" s="10"/>
      <c r="B32" s="109" t="s">
        <v>146</v>
      </c>
      <c r="C32" s="1"/>
      <c r="D32" s="19" t="s">
        <v>141</v>
      </c>
      <c r="J32" s="20">
        <v>93.28</v>
      </c>
      <c r="K32" s="21" t="s">
        <v>10</v>
      </c>
      <c r="L32" s="34"/>
    </row>
    <row r="33" spans="1:12" ht="15" customHeight="1">
      <c r="A33" s="10"/>
      <c r="B33" s="109" t="s">
        <v>149</v>
      </c>
      <c r="C33" s="1"/>
      <c r="D33" s="19" t="s">
        <v>142</v>
      </c>
      <c r="J33" s="20">
        <v>72</v>
      </c>
      <c r="K33" s="21" t="s">
        <v>10</v>
      </c>
      <c r="L33" s="34"/>
    </row>
    <row r="34" spans="1:12" ht="15" customHeight="1">
      <c r="A34" s="10"/>
      <c r="B34" s="109" t="s">
        <v>150</v>
      </c>
      <c r="C34" s="1"/>
      <c r="D34" s="19" t="s">
        <v>143</v>
      </c>
      <c r="J34" s="20">
        <v>457.56</v>
      </c>
      <c r="K34" s="21" t="s">
        <v>10</v>
      </c>
      <c r="L34" s="34"/>
    </row>
    <row r="35" spans="1:12" ht="15" customHeight="1">
      <c r="A35" s="10"/>
      <c r="B35" s="109"/>
      <c r="C35" s="1"/>
      <c r="J35" s="110">
        <f>SUM(J30:J34)</f>
        <v>1441.84</v>
      </c>
      <c r="K35" s="108" t="s">
        <v>10</v>
      </c>
      <c r="L35" s="34"/>
    </row>
    <row r="36" spans="1:12" ht="15" customHeight="1">
      <c r="A36" s="10"/>
      <c r="B36" s="109"/>
      <c r="C36" s="1"/>
      <c r="L36" s="34"/>
    </row>
    <row r="37" spans="1:12" ht="15" customHeight="1">
      <c r="A37" s="10"/>
      <c r="B37" s="109" t="s">
        <v>74</v>
      </c>
      <c r="C37" s="1"/>
      <c r="L37" s="34"/>
    </row>
    <row r="38" spans="1:12" ht="15" customHeight="1">
      <c r="A38" s="10"/>
      <c r="B38" s="109" t="s">
        <v>151</v>
      </c>
      <c r="C38" s="1"/>
      <c r="D38" s="19" t="s">
        <v>153</v>
      </c>
      <c r="J38" s="20">
        <v>24.5</v>
      </c>
      <c r="K38" s="21" t="s">
        <v>10</v>
      </c>
      <c r="L38" s="34"/>
    </row>
    <row r="39" spans="1:12" ht="15" customHeight="1">
      <c r="A39" s="10"/>
      <c r="B39" s="109" t="s">
        <v>152</v>
      </c>
      <c r="C39" s="1"/>
      <c r="D39" s="19" t="s">
        <v>154</v>
      </c>
      <c r="J39" s="20">
        <v>42</v>
      </c>
      <c r="K39" s="21" t="s">
        <v>10</v>
      </c>
      <c r="L39" s="34"/>
    </row>
    <row r="40" spans="1:12" ht="15" customHeight="1">
      <c r="A40" s="10"/>
      <c r="B40" s="109" t="s">
        <v>114</v>
      </c>
      <c r="C40" s="1"/>
      <c r="D40" s="19" t="s">
        <v>155</v>
      </c>
      <c r="J40" s="20">
        <v>60</v>
      </c>
      <c r="K40" s="21" t="s">
        <v>10</v>
      </c>
      <c r="L40" s="34"/>
    </row>
    <row r="41" spans="1:12" ht="15" customHeight="1">
      <c r="A41" s="10"/>
      <c r="B41" s="109" t="s">
        <v>114</v>
      </c>
      <c r="C41" s="1"/>
      <c r="D41" s="19" t="s">
        <v>135</v>
      </c>
      <c r="J41" s="20">
        <v>6</v>
      </c>
      <c r="K41" s="21" t="s">
        <v>10</v>
      </c>
      <c r="L41" s="34"/>
    </row>
    <row r="42" spans="1:12" ht="15" customHeight="1">
      <c r="A42" s="10"/>
      <c r="B42" s="109" t="s">
        <v>144</v>
      </c>
      <c r="C42" s="1"/>
      <c r="D42" s="19" t="s">
        <v>93</v>
      </c>
      <c r="J42" s="20">
        <v>35</v>
      </c>
      <c r="K42" s="21" t="s">
        <v>10</v>
      </c>
      <c r="L42" s="34"/>
    </row>
    <row r="43" spans="1:12" ht="15" customHeight="1">
      <c r="A43" s="10"/>
      <c r="B43" s="109" t="s">
        <v>115</v>
      </c>
      <c r="C43" s="1"/>
      <c r="D43" s="19" t="s">
        <v>136</v>
      </c>
      <c r="J43" s="20">
        <v>4</v>
      </c>
      <c r="K43" s="21" t="s">
        <v>10</v>
      </c>
      <c r="L43" s="34"/>
    </row>
    <row r="44" spans="1:12" ht="15" customHeight="1">
      <c r="A44" s="10"/>
      <c r="B44" s="109"/>
      <c r="C44" s="1"/>
      <c r="I44" s="4" t="s">
        <v>116</v>
      </c>
      <c r="J44" s="110">
        <v>165.5</v>
      </c>
      <c r="K44" s="21" t="s">
        <v>10</v>
      </c>
      <c r="L44" s="34"/>
    </row>
    <row r="45" spans="1:12" ht="15" customHeight="1">
      <c r="A45" s="10"/>
      <c r="B45" s="109"/>
      <c r="C45" s="1"/>
      <c r="J45" s="110"/>
      <c r="L45" s="34"/>
    </row>
    <row r="46" spans="1:12" ht="15" customHeight="1">
      <c r="A46" s="10"/>
      <c r="B46" s="109"/>
      <c r="C46" s="1"/>
      <c r="I46" s="4" t="s">
        <v>117</v>
      </c>
      <c r="J46" s="110">
        <f>J35-J44</f>
        <v>1276.3399999999999</v>
      </c>
      <c r="K46" s="108" t="s">
        <v>10</v>
      </c>
      <c r="L46" s="34"/>
    </row>
    <row r="47" spans="1:12" ht="15" customHeight="1">
      <c r="A47" s="10"/>
      <c r="B47" s="109"/>
      <c r="C47" s="1"/>
      <c r="J47" s="110"/>
      <c r="K47" s="108"/>
      <c r="L47" s="34"/>
    </row>
    <row r="48" spans="1:12" ht="15" customHeight="1">
      <c r="A48" s="10"/>
      <c r="B48" s="109"/>
      <c r="C48" s="1"/>
      <c r="L48" s="34"/>
    </row>
    <row r="49" spans="1:12" ht="15" customHeight="1">
      <c r="A49" s="10"/>
      <c r="B49" s="109"/>
      <c r="C49" s="1"/>
      <c r="D49" s="19" t="s">
        <v>156</v>
      </c>
      <c r="I49" s="4" t="s">
        <v>118</v>
      </c>
      <c r="J49" s="110">
        <f>1276.34*7</f>
        <v>8934.3799999999992</v>
      </c>
      <c r="K49" s="108" t="s">
        <v>10</v>
      </c>
      <c r="L49" s="34"/>
    </row>
    <row r="50" spans="1:12" ht="15" customHeight="1">
      <c r="A50" s="10"/>
      <c r="B50" s="109"/>
      <c r="C50" s="1"/>
      <c r="J50" s="110"/>
      <c r="K50" s="108"/>
      <c r="L50" s="34"/>
    </row>
    <row r="51" spans="1:12" ht="15" customHeight="1">
      <c r="A51" s="10">
        <v>3</v>
      </c>
      <c r="B51" s="109" t="s">
        <v>123</v>
      </c>
      <c r="C51" s="1"/>
      <c r="J51" s="110"/>
      <c r="K51" s="108"/>
      <c r="L51" s="34"/>
    </row>
    <row r="52" spans="1:12" ht="15" customHeight="1">
      <c r="A52" s="10"/>
      <c r="B52" s="109"/>
      <c r="C52" s="1"/>
      <c r="D52" s="19" t="s">
        <v>157</v>
      </c>
      <c r="J52" s="110">
        <f>J49</f>
        <v>8934.3799999999992</v>
      </c>
      <c r="K52" s="108" t="s">
        <v>10</v>
      </c>
      <c r="L52" s="34"/>
    </row>
    <row r="53" spans="1:12" ht="15" customHeight="1">
      <c r="A53" s="10">
        <v>4</v>
      </c>
      <c r="B53" s="109" t="s">
        <v>124</v>
      </c>
      <c r="C53" s="1"/>
      <c r="L53" s="34"/>
    </row>
    <row r="54" spans="1:12" ht="15" customHeight="1">
      <c r="A54" s="10"/>
      <c r="B54" s="109" t="s">
        <v>138</v>
      </c>
      <c r="C54" s="1"/>
      <c r="D54" s="19" t="s">
        <v>159</v>
      </c>
      <c r="J54" s="20">
        <v>127.13</v>
      </c>
      <c r="K54" s="21" t="s">
        <v>10</v>
      </c>
      <c r="L54" s="34"/>
    </row>
    <row r="55" spans="1:12" ht="15" customHeight="1">
      <c r="A55" s="10"/>
      <c r="B55" s="109" t="s">
        <v>138</v>
      </c>
      <c r="C55" s="1"/>
      <c r="D55" s="19" t="s">
        <v>160</v>
      </c>
      <c r="J55" s="110">
        <v>129.13</v>
      </c>
      <c r="K55" s="21" t="s">
        <v>10</v>
      </c>
      <c r="L55" s="34"/>
    </row>
    <row r="56" spans="1:12" ht="15" customHeight="1">
      <c r="A56" s="10"/>
      <c r="B56" s="109" t="s">
        <v>150</v>
      </c>
      <c r="C56" s="1"/>
      <c r="D56" s="19" t="s">
        <v>161</v>
      </c>
      <c r="J56" s="110">
        <v>160.62</v>
      </c>
      <c r="K56" s="21" t="s">
        <v>10</v>
      </c>
      <c r="L56" s="34"/>
    </row>
    <row r="57" spans="1:12" ht="15" customHeight="1">
      <c r="B57" s="19" t="s">
        <v>149</v>
      </c>
      <c r="D57" s="19" t="s">
        <v>162</v>
      </c>
      <c r="J57" s="20">
        <v>40</v>
      </c>
      <c r="K57" s="21" t="s">
        <v>10</v>
      </c>
      <c r="L57" s="34"/>
    </row>
    <row r="58" spans="1:12" ht="15" customHeight="1">
      <c r="A58" s="19"/>
      <c r="B58" s="19" t="s">
        <v>158</v>
      </c>
      <c r="D58" s="19" t="s">
        <v>132</v>
      </c>
      <c r="I58" s="19"/>
      <c r="J58" s="19">
        <v>32.619999999999997</v>
      </c>
      <c r="K58" s="21" t="s">
        <v>10</v>
      </c>
      <c r="L58" s="34"/>
    </row>
    <row r="59" spans="1:12" ht="15" customHeight="1">
      <c r="A59" s="19"/>
      <c r="I59" s="19"/>
      <c r="J59" s="132">
        <f>SUM(J54:J58)</f>
        <v>489.5</v>
      </c>
      <c r="K59" s="21" t="s">
        <v>10</v>
      </c>
      <c r="L59" s="34"/>
    </row>
    <row r="60" spans="1:12" ht="15" customHeight="1">
      <c r="A60" s="10"/>
      <c r="B60" s="109"/>
      <c r="C60" s="1"/>
      <c r="L60" s="34"/>
    </row>
    <row r="61" spans="1:12" ht="15" customHeight="1">
      <c r="A61" s="10"/>
      <c r="B61" s="109"/>
      <c r="C61" s="1"/>
      <c r="D61" s="19" t="s">
        <v>163</v>
      </c>
      <c r="J61" s="110">
        <f>489.5*7</f>
        <v>3426.5</v>
      </c>
      <c r="K61" s="108" t="s">
        <v>10</v>
      </c>
      <c r="L61" s="34"/>
    </row>
    <row r="62" spans="1:12" ht="15" customHeight="1">
      <c r="A62" s="10"/>
      <c r="B62" s="109"/>
      <c r="C62" s="1"/>
      <c r="J62" s="110"/>
      <c r="K62" s="108"/>
      <c r="L62" s="34"/>
    </row>
    <row r="63" spans="1:12" ht="15" customHeight="1">
      <c r="A63" s="10">
        <v>5</v>
      </c>
      <c r="B63" s="109" t="s">
        <v>164</v>
      </c>
      <c r="C63" s="1"/>
      <c r="J63" s="110"/>
      <c r="K63" s="108"/>
      <c r="L63" s="34"/>
    </row>
    <row r="64" spans="1:12" ht="15" customHeight="1">
      <c r="A64" s="10"/>
      <c r="B64" s="109" t="s">
        <v>165</v>
      </c>
      <c r="C64" s="1"/>
      <c r="D64" s="19" t="s">
        <v>166</v>
      </c>
      <c r="J64" s="20">
        <v>17.5</v>
      </c>
      <c r="K64" s="21" t="s">
        <v>22</v>
      </c>
      <c r="L64" s="34"/>
    </row>
    <row r="65" spans="1:12" ht="15" customHeight="1">
      <c r="A65" s="10"/>
      <c r="B65" s="109"/>
      <c r="C65" s="1"/>
      <c r="D65" s="19" t="s">
        <v>167</v>
      </c>
      <c r="J65" s="20">
        <v>33</v>
      </c>
      <c r="K65" s="21" t="s">
        <v>22</v>
      </c>
      <c r="L65" s="34"/>
    </row>
    <row r="66" spans="1:12" ht="15" customHeight="1">
      <c r="A66" s="10"/>
      <c r="B66" s="109"/>
      <c r="C66" s="1"/>
      <c r="J66" s="110">
        <v>50.5</v>
      </c>
      <c r="K66" s="108" t="s">
        <v>22</v>
      </c>
      <c r="L66" s="34"/>
    </row>
    <row r="67" spans="1:12" ht="15" customHeight="1">
      <c r="A67" s="10"/>
      <c r="B67" s="109"/>
      <c r="C67" s="1"/>
      <c r="J67" s="110"/>
      <c r="K67" s="108"/>
      <c r="L67" s="34"/>
    </row>
    <row r="68" spans="1:12" ht="15" customHeight="1">
      <c r="A68" s="10"/>
      <c r="B68" s="109"/>
      <c r="C68" s="1"/>
      <c r="D68" s="19" t="s">
        <v>168</v>
      </c>
      <c r="J68" s="110">
        <f>4*50.5</f>
        <v>202</v>
      </c>
      <c r="K68" s="108" t="s">
        <v>22</v>
      </c>
      <c r="L68" s="34"/>
    </row>
    <row r="69" spans="1:12" ht="15" customHeight="1">
      <c r="A69" s="10"/>
      <c r="B69" s="109"/>
      <c r="C69" s="1"/>
      <c r="J69" s="110"/>
      <c r="K69" s="108"/>
      <c r="L69" s="34"/>
    </row>
    <row r="70" spans="1:12" ht="15" customHeight="1">
      <c r="A70" s="10">
        <v>6</v>
      </c>
      <c r="B70" s="109" t="s">
        <v>169</v>
      </c>
      <c r="C70" s="1"/>
      <c r="J70" s="110"/>
      <c r="K70" s="108"/>
      <c r="L70" s="34"/>
    </row>
    <row r="71" spans="1:12" ht="15" customHeight="1">
      <c r="A71" s="10"/>
      <c r="B71" s="109" t="s">
        <v>151</v>
      </c>
      <c r="C71" s="1"/>
      <c r="D71" s="19" t="s">
        <v>170</v>
      </c>
      <c r="J71" s="20">
        <v>23.91</v>
      </c>
      <c r="K71" s="21" t="s">
        <v>10</v>
      </c>
      <c r="L71" s="34"/>
    </row>
    <row r="72" spans="1:12" ht="15" customHeight="1">
      <c r="A72" s="10"/>
      <c r="B72" s="109"/>
      <c r="C72" s="1"/>
      <c r="D72" s="19" t="s">
        <v>171</v>
      </c>
      <c r="J72" s="20">
        <v>33.06</v>
      </c>
      <c r="K72" s="21" t="s">
        <v>10</v>
      </c>
      <c r="L72" s="34"/>
    </row>
    <row r="73" spans="1:12" ht="15" customHeight="1">
      <c r="A73" s="10"/>
      <c r="B73" s="109"/>
      <c r="C73" s="1"/>
      <c r="J73" s="110">
        <v>56.97</v>
      </c>
      <c r="K73" s="108" t="s">
        <v>10</v>
      </c>
      <c r="L73" s="34"/>
    </row>
    <row r="74" spans="1:12" ht="15" customHeight="1">
      <c r="A74" s="10"/>
      <c r="B74" s="109"/>
      <c r="C74" s="1"/>
      <c r="J74" s="110"/>
      <c r="K74" s="108"/>
      <c r="L74" s="34"/>
    </row>
    <row r="75" spans="1:12" ht="15" customHeight="1">
      <c r="A75" s="10"/>
      <c r="B75" s="109"/>
      <c r="C75" s="1"/>
      <c r="D75" s="19" t="s">
        <v>172</v>
      </c>
      <c r="J75" s="110">
        <f>4*56.97</f>
        <v>227.88</v>
      </c>
      <c r="K75" s="108" t="s">
        <v>10</v>
      </c>
      <c r="L75" s="34"/>
    </row>
    <row r="76" spans="1:12" ht="15" customHeight="1">
      <c r="A76" s="10"/>
      <c r="B76" s="109"/>
      <c r="C76" s="1"/>
      <c r="J76" s="110"/>
      <c r="K76" s="108"/>
      <c r="L76" s="34"/>
    </row>
    <row r="77" spans="1:12" ht="15" customHeight="1">
      <c r="A77" s="10">
        <v>7</v>
      </c>
      <c r="B77" s="109" t="s">
        <v>173</v>
      </c>
      <c r="C77" s="1"/>
      <c r="J77" s="110"/>
      <c r="K77" s="108"/>
      <c r="L77" s="34"/>
    </row>
    <row r="78" spans="1:12" ht="15" customHeight="1">
      <c r="A78" s="10"/>
      <c r="B78" s="109" t="s">
        <v>174</v>
      </c>
      <c r="C78" s="1"/>
      <c r="D78" s="19" t="s">
        <v>155</v>
      </c>
      <c r="J78" s="20">
        <v>60</v>
      </c>
      <c r="K78" s="21" t="s">
        <v>10</v>
      </c>
      <c r="L78" s="34"/>
    </row>
    <row r="79" spans="1:12" ht="15" customHeight="1">
      <c r="A79" s="10"/>
      <c r="B79" s="109"/>
      <c r="C79" s="1"/>
      <c r="D79" s="19" t="s">
        <v>135</v>
      </c>
      <c r="J79" s="20">
        <v>6</v>
      </c>
      <c r="K79" s="21" t="s">
        <v>10</v>
      </c>
      <c r="L79" s="34"/>
    </row>
    <row r="80" spans="1:12" ht="15" customHeight="1">
      <c r="A80" s="10"/>
      <c r="B80" s="109"/>
      <c r="C80" s="1"/>
      <c r="J80" s="110">
        <v>66</v>
      </c>
      <c r="K80" s="108" t="s">
        <v>10</v>
      </c>
      <c r="L80" s="34"/>
    </row>
    <row r="81" spans="1:12" ht="15" customHeight="1">
      <c r="A81" s="10"/>
      <c r="B81" s="109"/>
      <c r="C81" s="1"/>
      <c r="J81" s="110"/>
      <c r="K81" s="108"/>
      <c r="L81" s="34"/>
    </row>
    <row r="82" spans="1:12" ht="15" customHeight="1">
      <c r="A82" s="10"/>
      <c r="B82" s="109"/>
      <c r="C82" s="1"/>
      <c r="D82" s="19" t="s">
        <v>175</v>
      </c>
      <c r="J82" s="110">
        <f>7*66</f>
        <v>462</v>
      </c>
      <c r="K82" s="108" t="s">
        <v>10</v>
      </c>
      <c r="L82" s="34"/>
    </row>
    <row r="83" spans="1:12" ht="15" customHeight="1">
      <c r="A83" s="10"/>
      <c r="B83" s="109"/>
      <c r="C83" s="1"/>
      <c r="J83" s="110"/>
      <c r="K83" s="108"/>
      <c r="L83" s="34"/>
    </row>
    <row r="84" spans="1:12" ht="15" customHeight="1">
      <c r="A84" s="10">
        <v>8</v>
      </c>
      <c r="B84" s="109" t="s">
        <v>176</v>
      </c>
      <c r="C84" s="1"/>
      <c r="J84" s="110"/>
      <c r="K84" s="108"/>
      <c r="L84" s="34"/>
    </row>
    <row r="85" spans="1:12" ht="15" customHeight="1">
      <c r="A85" s="10"/>
      <c r="B85" s="109" t="s">
        <v>83</v>
      </c>
      <c r="C85" s="1"/>
      <c r="D85" s="19" t="s">
        <v>177</v>
      </c>
      <c r="J85" s="20">
        <v>49</v>
      </c>
      <c r="K85" s="21" t="s">
        <v>10</v>
      </c>
      <c r="L85" s="34"/>
    </row>
    <row r="86" spans="1:12" ht="15" customHeight="1">
      <c r="A86" s="10"/>
      <c r="B86" s="109"/>
      <c r="C86" s="1"/>
      <c r="D86" s="19" t="s">
        <v>178</v>
      </c>
      <c r="J86" s="20">
        <v>84</v>
      </c>
      <c r="K86" s="21" t="s">
        <v>10</v>
      </c>
      <c r="L86" s="34"/>
    </row>
    <row r="87" spans="1:12" ht="15" customHeight="1">
      <c r="A87" s="10"/>
      <c r="B87" s="109"/>
      <c r="C87" s="1"/>
      <c r="D87" s="19" t="s">
        <v>179</v>
      </c>
      <c r="J87" s="20">
        <v>70</v>
      </c>
      <c r="K87" s="21" t="s">
        <v>10</v>
      </c>
      <c r="L87" s="34"/>
    </row>
    <row r="88" spans="1:12" ht="15" customHeight="1">
      <c r="A88" s="10"/>
      <c r="B88" s="109"/>
      <c r="C88" s="1"/>
      <c r="J88" s="110">
        <v>203</v>
      </c>
      <c r="K88" s="108" t="s">
        <v>10</v>
      </c>
      <c r="L88" s="34"/>
    </row>
    <row r="89" spans="1:12" ht="15" customHeight="1">
      <c r="A89" s="10"/>
      <c r="B89" s="109"/>
      <c r="C89" s="1"/>
      <c r="J89" s="110"/>
      <c r="K89" s="108"/>
      <c r="L89" s="34"/>
    </row>
    <row r="90" spans="1:12" ht="15" customHeight="1">
      <c r="A90" s="10"/>
      <c r="B90" s="109"/>
      <c r="C90" s="1"/>
      <c r="D90" s="19" t="s">
        <v>180</v>
      </c>
      <c r="J90" s="110">
        <f>7*203</f>
        <v>1421</v>
      </c>
      <c r="K90" s="108" t="s">
        <v>10</v>
      </c>
      <c r="L90" s="34"/>
    </row>
    <row r="91" spans="1:12" ht="15" customHeight="1">
      <c r="A91" s="10"/>
      <c r="B91" s="109"/>
      <c r="C91" s="1"/>
      <c r="J91" s="110"/>
      <c r="K91" s="108"/>
      <c r="L91" s="34"/>
    </row>
    <row r="92" spans="1:12" ht="15" customHeight="1">
      <c r="A92" s="10">
        <v>9</v>
      </c>
      <c r="B92" s="109" t="s">
        <v>181</v>
      </c>
      <c r="C92" s="1"/>
      <c r="J92" s="110"/>
      <c r="K92" s="108"/>
      <c r="L92" s="34"/>
    </row>
    <row r="93" spans="1:12" ht="15" customHeight="1">
      <c r="A93" s="10"/>
      <c r="B93" s="109" t="s">
        <v>182</v>
      </c>
      <c r="C93" s="1"/>
      <c r="D93" s="19" t="s">
        <v>155</v>
      </c>
      <c r="J93" s="20">
        <f>3*4*5</f>
        <v>60</v>
      </c>
      <c r="K93" s="21" t="s">
        <v>10</v>
      </c>
      <c r="L93" s="34"/>
    </row>
    <row r="94" spans="1:12" ht="15" customHeight="1">
      <c r="A94" s="10"/>
      <c r="B94" s="109"/>
      <c r="C94" s="1"/>
      <c r="D94" s="19" t="s">
        <v>135</v>
      </c>
      <c r="J94" s="20">
        <v>6</v>
      </c>
      <c r="K94" s="21" t="s">
        <v>10</v>
      </c>
      <c r="L94" s="34"/>
    </row>
    <row r="95" spans="1:12" ht="15" customHeight="1">
      <c r="A95" s="10"/>
      <c r="B95" s="109"/>
      <c r="C95" s="1"/>
      <c r="D95" s="19" t="s">
        <v>136</v>
      </c>
      <c r="J95" s="20">
        <v>4</v>
      </c>
      <c r="K95" s="21" t="s">
        <v>10</v>
      </c>
      <c r="L95" s="34"/>
    </row>
    <row r="96" spans="1:12" ht="15" customHeight="1">
      <c r="A96" s="10"/>
      <c r="B96" s="109"/>
      <c r="C96" s="1"/>
      <c r="J96" s="110">
        <v>70</v>
      </c>
      <c r="K96" s="108" t="s">
        <v>10</v>
      </c>
      <c r="L96" s="34"/>
    </row>
    <row r="97" spans="1:23" ht="15" customHeight="1">
      <c r="A97" s="10"/>
      <c r="B97" s="109"/>
      <c r="C97" s="1"/>
      <c r="J97" s="110"/>
      <c r="K97" s="108"/>
      <c r="L97" s="34"/>
    </row>
    <row r="98" spans="1:23" ht="15" customHeight="1">
      <c r="A98" s="10"/>
      <c r="B98" s="109"/>
      <c r="C98" s="1"/>
      <c r="D98" s="19" t="s">
        <v>183</v>
      </c>
      <c r="J98" s="110">
        <f>7*70</f>
        <v>490</v>
      </c>
      <c r="K98" s="108" t="s">
        <v>10</v>
      </c>
      <c r="L98" s="34"/>
    </row>
    <row r="99" spans="1:23" ht="15" customHeight="1">
      <c r="A99" s="10"/>
      <c r="B99" s="109"/>
      <c r="C99" s="1"/>
      <c r="J99" s="110"/>
      <c r="K99" s="108"/>
      <c r="L99" s="34"/>
    </row>
    <row r="100" spans="1:23" ht="15" customHeight="1">
      <c r="A100" s="10">
        <v>10</v>
      </c>
      <c r="B100" s="109" t="s">
        <v>184</v>
      </c>
      <c r="C100" s="1"/>
      <c r="J100" s="110"/>
      <c r="K100" s="108"/>
      <c r="L100" s="34"/>
    </row>
    <row r="101" spans="1:23" ht="15" customHeight="1">
      <c r="A101" s="10"/>
      <c r="B101" s="109"/>
      <c r="C101" s="1"/>
      <c r="D101" s="19" t="s">
        <v>185</v>
      </c>
      <c r="J101" s="131">
        <v>7</v>
      </c>
      <c r="K101" s="108" t="s">
        <v>3</v>
      </c>
      <c r="L101" s="34"/>
    </row>
    <row r="102" spans="1:23" ht="15" customHeight="1">
      <c r="A102" s="10"/>
      <c r="B102" s="109"/>
      <c r="C102" s="1"/>
      <c r="J102" s="110"/>
      <c r="K102" s="108"/>
      <c r="L102" s="34"/>
    </row>
    <row r="103" spans="1:23" ht="15" customHeight="1">
      <c r="A103" s="10"/>
      <c r="B103" s="109"/>
      <c r="C103" s="1"/>
      <c r="J103" s="110"/>
      <c r="K103" s="108"/>
      <c r="L103" s="34"/>
    </row>
    <row r="104" spans="1:23" ht="15" customHeight="1">
      <c r="A104" s="10"/>
      <c r="B104" s="109" t="s">
        <v>72</v>
      </c>
      <c r="C104" s="1"/>
      <c r="L104" s="34"/>
    </row>
    <row r="105" spans="1:23" ht="15" customHeight="1">
      <c r="A105" s="13">
        <v>1</v>
      </c>
      <c r="B105" s="1" t="s">
        <v>86</v>
      </c>
      <c r="C105" s="112"/>
      <c r="D105" s="25"/>
      <c r="E105" s="2"/>
      <c r="F105" s="27"/>
      <c r="G105" s="28"/>
      <c r="H105" s="32"/>
      <c r="I105" s="29"/>
      <c r="J105" s="24"/>
      <c r="K105" s="1"/>
      <c r="L105" s="34"/>
    </row>
    <row r="106" spans="1:23" ht="15" customHeight="1">
      <c r="A106" s="13"/>
      <c r="B106" s="113" t="s">
        <v>87</v>
      </c>
      <c r="C106" s="112"/>
      <c r="D106" s="25"/>
      <c r="E106" s="2"/>
      <c r="F106" s="27"/>
      <c r="G106" s="28"/>
      <c r="H106" s="32"/>
      <c r="I106" s="29"/>
      <c r="J106" s="24"/>
      <c r="K106" s="1"/>
      <c r="L106" s="10"/>
      <c r="M106" s="109"/>
      <c r="N106" s="1"/>
      <c r="T106" s="4"/>
      <c r="U106" s="20"/>
      <c r="V106" s="21"/>
      <c r="W106" s="34"/>
    </row>
    <row r="107" spans="1:23" ht="15" customHeight="1">
      <c r="A107" s="10"/>
      <c r="B107" s="109"/>
      <c r="C107" s="1"/>
      <c r="D107" s="19" t="s">
        <v>186</v>
      </c>
      <c r="J107" s="110">
        <f>J27</f>
        <v>2301.7200000000003</v>
      </c>
      <c r="K107" s="108" t="s">
        <v>10</v>
      </c>
      <c r="L107" s="10"/>
      <c r="M107" s="109"/>
      <c r="N107" s="1"/>
      <c r="T107" s="4"/>
      <c r="U107" s="20"/>
      <c r="V107" s="21"/>
      <c r="W107" s="34"/>
    </row>
    <row r="108" spans="1:23" ht="15" customHeight="1">
      <c r="A108" s="10"/>
      <c r="B108" s="109"/>
      <c r="C108" s="1"/>
      <c r="L108" s="10"/>
      <c r="M108" s="109"/>
      <c r="N108" s="1"/>
      <c r="T108" s="4"/>
      <c r="U108" s="20"/>
      <c r="V108" s="21"/>
      <c r="W108" s="34"/>
    </row>
    <row r="109" spans="1:23" ht="15" customHeight="1">
      <c r="A109" s="10">
        <v>2</v>
      </c>
      <c r="B109" s="109" t="s">
        <v>187</v>
      </c>
      <c r="C109" s="1"/>
      <c r="L109" s="10"/>
      <c r="M109" s="109"/>
      <c r="N109" s="1"/>
      <c r="T109" s="4"/>
      <c r="U109" s="20"/>
      <c r="V109" s="21"/>
      <c r="W109" s="34"/>
    </row>
    <row r="110" spans="1:23" ht="15" customHeight="1">
      <c r="A110" s="10"/>
      <c r="B110" s="109"/>
      <c r="C110" s="1"/>
      <c r="D110" s="19" t="s">
        <v>188</v>
      </c>
      <c r="J110" s="20">
        <v>14</v>
      </c>
      <c r="K110" s="21" t="s">
        <v>10</v>
      </c>
      <c r="L110" s="10"/>
      <c r="M110" s="109"/>
      <c r="N110" s="1"/>
      <c r="T110" s="4"/>
      <c r="U110" s="20"/>
      <c r="V110" s="21"/>
      <c r="W110" s="34"/>
    </row>
    <row r="111" spans="1:23" ht="15" customHeight="1">
      <c r="A111" s="10"/>
      <c r="B111" s="109"/>
      <c r="C111" s="1"/>
      <c r="D111" s="19" t="s">
        <v>189</v>
      </c>
      <c r="J111" s="20">
        <v>17.5</v>
      </c>
      <c r="K111" s="21" t="s">
        <v>10</v>
      </c>
      <c r="L111" s="10"/>
      <c r="M111" s="109"/>
      <c r="N111" s="1"/>
      <c r="T111" s="4"/>
      <c r="U111" s="20"/>
      <c r="V111" s="21"/>
      <c r="W111" s="34"/>
    </row>
    <row r="112" spans="1:23" ht="15" customHeight="1">
      <c r="A112" s="10"/>
      <c r="B112" s="109"/>
      <c r="C112" s="1"/>
      <c r="J112" s="20">
        <v>31.5</v>
      </c>
      <c r="K112" s="21" t="s">
        <v>10</v>
      </c>
      <c r="L112" s="10"/>
      <c r="M112" s="109"/>
      <c r="N112" s="1"/>
      <c r="T112" s="4"/>
      <c r="U112" s="20"/>
      <c r="V112" s="21"/>
      <c r="W112" s="34"/>
    </row>
    <row r="113" spans="1:30" ht="15" customHeight="1">
      <c r="A113" s="10"/>
      <c r="B113" s="109"/>
      <c r="C113" s="1"/>
      <c r="L113" s="10"/>
      <c r="M113" s="109"/>
      <c r="N113" s="1"/>
      <c r="T113" s="4"/>
      <c r="U113" s="20"/>
      <c r="V113" s="21"/>
      <c r="W113" s="34"/>
    </row>
    <row r="114" spans="1:30" ht="15" customHeight="1">
      <c r="A114" s="10"/>
      <c r="B114" s="109"/>
      <c r="C114" s="1"/>
      <c r="D114" s="19" t="s">
        <v>190</v>
      </c>
      <c r="J114" s="20">
        <f>7*31.5</f>
        <v>220.5</v>
      </c>
      <c r="K114" s="21" t="s">
        <v>10</v>
      </c>
      <c r="L114" s="10"/>
      <c r="M114" s="109"/>
      <c r="N114" s="1"/>
      <c r="T114" s="4"/>
      <c r="U114" s="20"/>
      <c r="V114" s="21"/>
      <c r="W114" s="34"/>
    </row>
    <row r="115" spans="1:30" ht="15" customHeight="1">
      <c r="A115" s="10"/>
      <c r="B115" s="109"/>
      <c r="C115" s="1"/>
      <c r="L115" s="10"/>
      <c r="M115" s="109"/>
      <c r="N115" s="1"/>
      <c r="T115" s="4"/>
      <c r="U115" s="20"/>
      <c r="V115" s="21"/>
      <c r="W115" s="34"/>
    </row>
    <row r="116" spans="1:30" ht="15" customHeight="1">
      <c r="A116" s="10">
        <v>3</v>
      </c>
      <c r="B116" s="109" t="s">
        <v>191</v>
      </c>
      <c r="C116" s="1"/>
      <c r="L116" s="10"/>
      <c r="M116" s="109"/>
      <c r="N116" s="1"/>
      <c r="T116" s="4"/>
      <c r="U116" s="20"/>
      <c r="V116" s="21"/>
      <c r="W116" s="34"/>
    </row>
    <row r="117" spans="1:30" ht="15" customHeight="1">
      <c r="A117" s="10"/>
      <c r="B117" s="109"/>
      <c r="C117" s="1"/>
      <c r="D117" s="19" t="s">
        <v>185</v>
      </c>
      <c r="J117" s="111">
        <v>7</v>
      </c>
      <c r="K117" s="21" t="s">
        <v>3</v>
      </c>
      <c r="L117" s="10"/>
      <c r="M117" s="109"/>
      <c r="N117" s="1"/>
      <c r="T117" s="4"/>
      <c r="U117" s="20"/>
      <c r="V117" s="21"/>
      <c r="W117" s="118"/>
      <c r="X117" s="118"/>
      <c r="Y117" s="118"/>
      <c r="Z117" s="118"/>
      <c r="AA117" s="118"/>
      <c r="AB117" s="118"/>
      <c r="AC117" s="118"/>
      <c r="AD117" s="118"/>
    </row>
    <row r="118" spans="1:30" ht="15" customHeight="1">
      <c r="A118" s="10"/>
      <c r="B118" s="109"/>
      <c r="C118" s="1"/>
      <c r="J118" s="111"/>
      <c r="L118" s="10"/>
      <c r="M118" s="109"/>
      <c r="N118" s="1"/>
      <c r="T118" s="4"/>
      <c r="U118" s="20"/>
      <c r="V118" s="21"/>
      <c r="W118" s="118"/>
      <c r="X118" s="118"/>
      <c r="Y118" s="118"/>
      <c r="Z118" s="118"/>
      <c r="AA118" s="118"/>
      <c r="AB118" s="118"/>
      <c r="AC118" s="118"/>
      <c r="AD118" s="118"/>
    </row>
    <row r="119" spans="1:30" ht="15" customHeight="1">
      <c r="A119" s="10">
        <v>4</v>
      </c>
      <c r="B119" s="109" t="s">
        <v>95</v>
      </c>
      <c r="C119" s="1"/>
      <c r="L119" s="10"/>
      <c r="M119" s="109"/>
      <c r="N119" s="1"/>
      <c r="T119" s="4"/>
      <c r="U119" s="20"/>
      <c r="V119" s="21"/>
      <c r="W119" s="118"/>
      <c r="X119" s="118"/>
      <c r="Y119" s="118"/>
      <c r="Z119" s="118"/>
      <c r="AA119" s="118"/>
      <c r="AB119" s="118"/>
      <c r="AC119" s="118"/>
      <c r="AD119" s="118"/>
    </row>
    <row r="120" spans="1:30" ht="15" customHeight="1">
      <c r="A120" s="10"/>
      <c r="B120" s="109" t="s">
        <v>96</v>
      </c>
      <c r="C120" s="1"/>
      <c r="L120" s="10"/>
      <c r="M120" s="109"/>
      <c r="N120" s="1"/>
      <c r="T120" s="4"/>
      <c r="U120" s="20"/>
      <c r="V120" s="21"/>
      <c r="W120" s="118"/>
      <c r="X120" s="118"/>
      <c r="Y120" s="118"/>
      <c r="Z120" s="118"/>
      <c r="AA120" s="118"/>
      <c r="AB120" s="118"/>
      <c r="AC120" s="118"/>
      <c r="AD120" s="118"/>
    </row>
    <row r="121" spans="1:30" ht="15" customHeight="1">
      <c r="A121" s="10"/>
      <c r="B121" s="109"/>
      <c r="C121" s="1"/>
      <c r="D121" s="19" t="s">
        <v>192</v>
      </c>
      <c r="J121" s="20">
        <f>5*(5+4+3)+1</f>
        <v>61</v>
      </c>
      <c r="K121" s="21" t="s">
        <v>22</v>
      </c>
      <c r="L121" s="10"/>
      <c r="M121" s="109"/>
      <c r="N121" s="1"/>
      <c r="T121" s="4"/>
      <c r="U121" s="20"/>
      <c r="V121" s="21"/>
      <c r="W121" s="118"/>
      <c r="X121" s="118"/>
      <c r="Y121" s="118"/>
      <c r="Z121" s="118"/>
      <c r="AA121" s="118"/>
      <c r="AB121" s="118"/>
      <c r="AC121" s="118"/>
      <c r="AD121" s="118"/>
    </row>
    <row r="122" spans="1:30" ht="15" customHeight="1">
      <c r="A122" s="10"/>
      <c r="B122" s="109"/>
      <c r="C122" s="1"/>
      <c r="J122" s="20">
        <f>SUM(J121:J121)</f>
        <v>61</v>
      </c>
      <c r="K122" s="21" t="s">
        <v>22</v>
      </c>
      <c r="L122" s="10"/>
      <c r="M122" s="109"/>
      <c r="N122" s="1"/>
      <c r="T122" s="4"/>
      <c r="U122" s="20"/>
      <c r="V122" s="21"/>
      <c r="W122" s="118"/>
      <c r="X122" s="118"/>
      <c r="Y122" s="118"/>
      <c r="Z122" s="118"/>
      <c r="AA122" s="118"/>
      <c r="AB122" s="118"/>
      <c r="AC122" s="118"/>
      <c r="AD122" s="118"/>
    </row>
    <row r="123" spans="1:30" ht="15" customHeight="1">
      <c r="A123" s="10">
        <v>5</v>
      </c>
      <c r="B123" s="109" t="s">
        <v>97</v>
      </c>
      <c r="C123" s="1"/>
    </row>
    <row r="124" spans="1:30" ht="15" customHeight="1">
      <c r="A124" s="10"/>
      <c r="B124" s="109" t="s">
        <v>193</v>
      </c>
      <c r="C124" s="1"/>
    </row>
    <row r="125" spans="1:30" ht="15" customHeight="1">
      <c r="A125" s="10"/>
      <c r="B125" s="109"/>
      <c r="C125" s="1"/>
      <c r="D125" s="19" t="s">
        <v>194</v>
      </c>
      <c r="J125" s="20">
        <v>7</v>
      </c>
      <c r="K125" s="21" t="s">
        <v>3</v>
      </c>
    </row>
    <row r="126" spans="1:30" ht="15" customHeight="1">
      <c r="A126" s="10"/>
      <c r="B126" s="109"/>
      <c r="C126" s="1"/>
    </row>
    <row r="127" spans="1:30" ht="15" customHeight="1">
      <c r="A127" s="10"/>
      <c r="B127" s="133" t="s">
        <v>195</v>
      </c>
      <c r="C127" s="1"/>
    </row>
    <row r="128" spans="1:30" ht="15" customHeight="1">
      <c r="A128" s="10">
        <v>1</v>
      </c>
      <c r="B128" s="109" t="s">
        <v>196</v>
      </c>
      <c r="C128" s="1"/>
    </row>
    <row r="129" spans="1:11" ht="15" customHeight="1">
      <c r="A129" s="10"/>
      <c r="B129" s="109"/>
      <c r="C129" s="1"/>
      <c r="D129" s="19" t="s">
        <v>197</v>
      </c>
      <c r="J129" s="20">
        <f>5*4*5*2</f>
        <v>200</v>
      </c>
      <c r="K129" s="21" t="s">
        <v>10</v>
      </c>
    </row>
    <row r="130" spans="1:11" ht="15" customHeight="1">
      <c r="A130" s="10"/>
      <c r="B130" s="109"/>
      <c r="C130" s="1"/>
    </row>
    <row r="131" spans="1:11" ht="15" customHeight="1">
      <c r="A131" s="10"/>
      <c r="B131" s="109"/>
      <c r="C131" s="1"/>
    </row>
    <row r="132" spans="1:11" ht="15" customHeight="1">
      <c r="A132" s="10"/>
      <c r="B132" s="109"/>
      <c r="C132" s="1"/>
      <c r="D132" s="19" t="s">
        <v>275</v>
      </c>
      <c r="J132" s="20">
        <f>200*6.25</f>
        <v>1250</v>
      </c>
      <c r="K132" s="21" t="s">
        <v>10</v>
      </c>
    </row>
    <row r="133" spans="1:11" ht="15" customHeight="1">
      <c r="A133" s="10"/>
      <c r="B133" s="109"/>
      <c r="C133" s="1"/>
    </row>
    <row r="134" spans="1:11" ht="15" customHeight="1">
      <c r="A134" s="10">
        <v>2</v>
      </c>
      <c r="B134" s="109" t="s">
        <v>198</v>
      </c>
      <c r="C134" s="1"/>
    </row>
    <row r="135" spans="1:11" ht="15" customHeight="1">
      <c r="A135" s="10"/>
      <c r="B135" s="109"/>
      <c r="C135" s="1"/>
      <c r="D135" s="19" t="s">
        <v>199</v>
      </c>
      <c r="J135" s="20">
        <v>16</v>
      </c>
      <c r="K135" s="21" t="s">
        <v>3</v>
      </c>
    </row>
    <row r="136" spans="1:11" ht="15" customHeight="1">
      <c r="A136" s="10"/>
      <c r="B136" s="109"/>
      <c r="C136" s="1"/>
    </row>
    <row r="137" spans="1:11" ht="15" customHeight="1">
      <c r="A137" s="10">
        <v>3</v>
      </c>
      <c r="B137" s="109" t="s">
        <v>200</v>
      </c>
      <c r="C137" s="1"/>
    </row>
    <row r="138" spans="1:11" ht="15" customHeight="1">
      <c r="A138" s="10"/>
      <c r="B138" s="109"/>
      <c r="C138" s="1"/>
      <c r="D138" s="19" t="s">
        <v>194</v>
      </c>
      <c r="J138" s="20">
        <v>7</v>
      </c>
      <c r="K138" s="21" t="s">
        <v>3</v>
      </c>
    </row>
    <row r="139" spans="1:11" ht="15" customHeight="1">
      <c r="A139" s="10"/>
      <c r="B139" s="109"/>
      <c r="C139" s="1"/>
    </row>
    <row r="140" spans="1:11" ht="15" customHeight="1"/>
    <row r="141" spans="1:11" ht="15" customHeight="1"/>
    <row r="142" spans="1:11" ht="15" customHeight="1">
      <c r="J142" s="110"/>
      <c r="K142" s="108"/>
    </row>
    <row r="143" spans="1:11" ht="15" customHeight="1"/>
    <row r="144" spans="1:11" ht="15" customHeight="1">
      <c r="A144" s="19"/>
      <c r="B144" s="18" t="s">
        <v>2</v>
      </c>
      <c r="E144" s="119"/>
      <c r="F144" s="107"/>
      <c r="G144" s="10"/>
      <c r="H144" s="18"/>
      <c r="I144" s="10" t="s">
        <v>0</v>
      </c>
      <c r="J144" s="10"/>
      <c r="K144" s="107"/>
    </row>
    <row r="145" spans="4:19" ht="15" customHeight="1">
      <c r="D145" s="10"/>
      <c r="G145" s="10"/>
      <c r="H145" s="18"/>
      <c r="I145" s="3" t="s">
        <v>73</v>
      </c>
      <c r="J145" s="10"/>
      <c r="K145" s="19"/>
    </row>
    <row r="146" spans="4:19" ht="15" customHeight="1">
      <c r="D146" s="10"/>
      <c r="E146" s="10"/>
      <c r="F146" s="10"/>
      <c r="G146" s="10"/>
      <c r="H146" s="18"/>
      <c r="I146" s="10" t="s">
        <v>1</v>
      </c>
      <c r="J146" s="10"/>
      <c r="K146" s="10"/>
    </row>
    <row r="147" spans="4:19" ht="15" customHeight="1">
      <c r="E147" s="10"/>
      <c r="F147" s="10"/>
      <c r="I147" s="19"/>
      <c r="J147" s="19"/>
      <c r="K147" s="10"/>
    </row>
    <row r="148" spans="4:19" ht="15" customHeight="1"/>
    <row r="149" spans="4:19" ht="15" customHeight="1"/>
    <row r="150" spans="4:19" ht="15" customHeight="1"/>
    <row r="151" spans="4:19" ht="15" customHeight="1"/>
    <row r="152" spans="4:19" ht="15" customHeight="1"/>
    <row r="153" spans="4:19" ht="15" customHeight="1"/>
    <row r="154" spans="4:19" ht="15" customHeight="1"/>
    <row r="155" spans="4:19" ht="15" customHeight="1">
      <c r="L155" s="118"/>
      <c r="M155" s="118"/>
      <c r="N155" s="118"/>
      <c r="O155" s="118"/>
      <c r="P155" s="118"/>
      <c r="Q155" s="118"/>
      <c r="R155" s="118"/>
      <c r="S155" s="118"/>
    </row>
    <row r="156" spans="4:19" ht="15" customHeight="1">
      <c r="L156" s="118"/>
      <c r="M156" s="118"/>
      <c r="N156" s="118"/>
      <c r="O156" s="118"/>
      <c r="P156" s="118"/>
      <c r="Q156" s="118"/>
      <c r="R156" s="118"/>
      <c r="S156" s="118"/>
    </row>
    <row r="157" spans="4:19" ht="15" customHeight="1">
      <c r="L157" s="118"/>
      <c r="M157" s="118"/>
      <c r="N157" s="118"/>
      <c r="O157" s="118"/>
      <c r="P157" s="118"/>
      <c r="Q157" s="118"/>
      <c r="R157" s="118"/>
      <c r="S157" s="118"/>
    </row>
    <row r="158" spans="4:19" ht="15" customHeight="1">
      <c r="L158" s="118"/>
      <c r="M158" s="118"/>
      <c r="N158" s="118"/>
      <c r="O158" s="118"/>
      <c r="P158" s="118"/>
      <c r="Q158" s="118"/>
      <c r="R158" s="118"/>
      <c r="S158" s="118"/>
    </row>
    <row r="159" spans="4:19" ht="15" customHeight="1">
      <c r="L159" s="118"/>
      <c r="M159" s="118"/>
      <c r="N159" s="118"/>
      <c r="O159" s="118"/>
      <c r="P159" s="118"/>
      <c r="Q159" s="118"/>
      <c r="R159" s="118"/>
      <c r="S159" s="118"/>
    </row>
    <row r="160" spans="4:19" ht="15" customHeight="1">
      <c r="L160" s="118"/>
      <c r="M160" s="118"/>
      <c r="N160" s="118"/>
      <c r="O160" s="118"/>
      <c r="P160" s="118"/>
      <c r="Q160" s="118"/>
      <c r="R160" s="118"/>
      <c r="S160" s="118"/>
    </row>
    <row r="161" spans="12:19" ht="15" customHeight="1">
      <c r="L161" s="118"/>
      <c r="M161" s="87"/>
      <c r="N161" s="118"/>
      <c r="O161" s="118"/>
      <c r="P161" s="87"/>
      <c r="Q161" s="87"/>
      <c r="R161" s="118"/>
      <c r="S161" s="118"/>
    </row>
    <row r="162" spans="12:19" ht="15" customHeight="1">
      <c r="L162" s="118"/>
      <c r="M162" s="118"/>
      <c r="N162" s="118"/>
      <c r="O162" s="118"/>
      <c r="P162" s="118"/>
      <c r="Q162" s="118"/>
      <c r="R162" s="118"/>
      <c r="S162" s="118"/>
    </row>
    <row r="163" spans="12:19" ht="15" customHeight="1">
      <c r="L163" s="118"/>
      <c r="M163" s="118"/>
      <c r="N163" s="118"/>
      <c r="O163" s="118"/>
      <c r="P163" s="118"/>
      <c r="Q163" s="118"/>
      <c r="R163" s="118"/>
      <c r="S163" s="118"/>
    </row>
    <row r="164" spans="12:19" ht="15" customHeight="1">
      <c r="L164" s="118"/>
      <c r="M164" s="118"/>
      <c r="N164" s="118"/>
      <c r="O164" s="118"/>
      <c r="P164" s="118"/>
      <c r="Q164" s="118"/>
      <c r="R164" s="118"/>
      <c r="S164" s="118"/>
    </row>
    <row r="165" spans="12:19" ht="15" customHeight="1">
      <c r="L165" s="118"/>
      <c r="M165" s="118"/>
      <c r="N165" s="118"/>
      <c r="O165" s="118"/>
      <c r="P165" s="118"/>
      <c r="Q165" s="118"/>
      <c r="R165" s="118"/>
      <c r="S165" s="118"/>
    </row>
    <row r="166" spans="12:19" ht="15" customHeight="1">
      <c r="L166" s="34"/>
    </row>
    <row r="167" spans="12:19" ht="15" customHeight="1">
      <c r="L167" s="34"/>
    </row>
    <row r="168" spans="12:19" ht="15" customHeight="1">
      <c r="L168" s="34"/>
    </row>
    <row r="169" spans="12:19" ht="15" customHeight="1">
      <c r="L169" s="34"/>
    </row>
    <row r="170" spans="12:19" ht="15" customHeight="1">
      <c r="L170" s="34"/>
    </row>
    <row r="171" spans="12:19" ht="15" customHeight="1">
      <c r="L171" s="34"/>
    </row>
    <row r="172" spans="12:19" ht="15" customHeight="1">
      <c r="L172" s="34"/>
    </row>
    <row r="173" spans="12:19" ht="15" customHeight="1">
      <c r="L173" s="34"/>
    </row>
    <row r="174" spans="12:19" ht="15" customHeight="1">
      <c r="L174" s="34"/>
    </row>
    <row r="175" spans="12:19" ht="15" customHeight="1">
      <c r="L175" s="34"/>
    </row>
  </sheetData>
  <mergeCells count="5">
    <mergeCell ref="A1:B1"/>
    <mergeCell ref="C1:K2"/>
    <mergeCell ref="B5:D5"/>
    <mergeCell ref="E5:H5"/>
    <mergeCell ref="J5:K5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2017-05-08T16:24:38Z</cp:lastPrinted>
  <dcterms:created xsi:type="dcterms:W3CDTF">2004-01-20T03:33:34Z</dcterms:created>
  <dcterms:modified xsi:type="dcterms:W3CDTF">2017-05-08T17:28:59Z</dcterms:modified>
</cp:coreProperties>
</file>