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5" windowWidth="12240" windowHeight="9180" activeTab="1"/>
  </bookViews>
  <sheets>
    <sheet name="SOC" sheetId="4" r:id="rId1"/>
    <sheet name="Abs" sheetId="1" r:id="rId2"/>
    <sheet name="Mes" sheetId="2" r:id="rId3"/>
  </sheets>
  <definedNames>
    <definedName name="OLE_LINK1" localSheetId="1">Abs!#REF!</definedName>
    <definedName name="_xlnm.Print_Area" localSheetId="1">Abs!$A$1:$K$113</definedName>
    <definedName name="_xlnm.Print_Area" localSheetId="2">Mes!$A$1:$K$164</definedName>
    <definedName name="_xlnm.Print_Titles" localSheetId="1">Abs!$7:$7</definedName>
    <definedName name="_xlnm.Print_Titles" localSheetId="2">Mes!$6:$6</definedName>
  </definedNames>
  <calcPr calcId="145621"/>
</workbook>
</file>

<file path=xl/calcChain.xml><?xml version="1.0" encoding="utf-8"?>
<calcChain xmlns="http://schemas.openxmlformats.org/spreadsheetml/2006/main">
  <c r="D35" i="1" l="1"/>
  <c r="J35" i="1" s="1"/>
  <c r="J155" i="2" l="1"/>
  <c r="J154" i="2"/>
  <c r="J153" i="2"/>
  <c r="J156" i="2" s="1"/>
  <c r="J150" i="2"/>
  <c r="J136" i="2"/>
  <c r="J124" i="2"/>
  <c r="J114" i="2"/>
  <c r="J100" i="2"/>
  <c r="J108" i="2" s="1"/>
  <c r="D55" i="1" s="1"/>
  <c r="J91" i="2"/>
  <c r="J87" i="2"/>
  <c r="J86" i="2"/>
  <c r="J85" i="2"/>
  <c r="J84" i="2"/>
  <c r="J83" i="2"/>
  <c r="J80" i="2"/>
  <c r="J77" i="2"/>
  <c r="D42" i="1" s="1"/>
  <c r="J71" i="2"/>
  <c r="J68" i="2"/>
  <c r="D32" i="1" s="1"/>
  <c r="J32" i="1" s="1"/>
  <c r="J61" i="2"/>
  <c r="J60" i="2"/>
  <c r="J59" i="2"/>
  <c r="J158" i="2" l="1"/>
  <c r="D85" i="1" s="1"/>
  <c r="J141" i="2"/>
  <c r="D78" i="1" s="1"/>
  <c r="J126" i="2"/>
  <c r="D61" i="1" s="1"/>
  <c r="J62" i="2"/>
  <c r="D22" i="1" s="1"/>
  <c r="J39" i="2"/>
  <c r="J54" i="2" s="1"/>
  <c r="J36" i="2"/>
  <c r="J20" i="2"/>
  <c r="J19" i="2"/>
  <c r="J18" i="2"/>
  <c r="J15" i="2"/>
  <c r="J56" i="2" l="1"/>
  <c r="J13" i="1" s="1"/>
  <c r="J21" i="2"/>
  <c r="J23" i="2" s="1"/>
  <c r="J10" i="1" s="1"/>
  <c r="J42" i="1" l="1"/>
  <c r="J88" i="2" l="1"/>
  <c r="J22" i="1"/>
  <c r="J93" i="2" l="1"/>
  <c r="D45" i="1" s="1"/>
  <c r="J45" i="1" l="1"/>
  <c r="J47" i="1" s="1"/>
  <c r="H10" i="4" l="1"/>
  <c r="H11" i="4" l="1"/>
  <c r="H21" i="4" l="1"/>
  <c r="H23" i="4" s="1"/>
  <c r="H26" i="4" s="1"/>
</calcChain>
</file>

<file path=xl/sharedStrings.xml><?xml version="1.0" encoding="utf-8"?>
<sst xmlns="http://schemas.openxmlformats.org/spreadsheetml/2006/main" count="458" uniqueCount="229">
  <si>
    <t>NAME OF WORK =&gt;</t>
  </si>
  <si>
    <t>S.No</t>
  </si>
  <si>
    <t>Description of items</t>
  </si>
  <si>
    <t>Quantity</t>
  </si>
  <si>
    <t>Rate</t>
  </si>
  <si>
    <t>Unit</t>
  </si>
  <si>
    <t>Amount</t>
  </si>
  <si>
    <t>Building (Schedule Items)</t>
  </si>
  <si>
    <t>/</t>
  </si>
  <si>
    <t>/-</t>
  </si>
  <si>
    <t>Sft</t>
  </si>
  <si>
    <t>Nos</t>
  </si>
  <si>
    <t>Each</t>
  </si>
  <si>
    <t>Rft</t>
  </si>
  <si>
    <t>P.Rft</t>
  </si>
  <si>
    <t>P.Sft</t>
  </si>
  <si>
    <t>Total</t>
  </si>
  <si>
    <t>No</t>
  </si>
  <si>
    <t>NSI) Total</t>
  </si>
  <si>
    <t>ASSISTANT ENGINEER</t>
  </si>
  <si>
    <t>MEASUREMENT SHEET</t>
  </si>
  <si>
    <t>NO . L . B . H / D</t>
  </si>
  <si>
    <t>Name of Component</t>
  </si>
  <si>
    <t>Cost of Constt:</t>
  </si>
  <si>
    <t>Schedule Items</t>
  </si>
  <si>
    <t>Non Schedule Items</t>
  </si>
  <si>
    <t xml:space="preserve">Say Rs. </t>
  </si>
  <si>
    <t>Rs. In Million</t>
  </si>
  <si>
    <t>Part "A" Civil Works</t>
  </si>
  <si>
    <t>(i)</t>
  </si>
  <si>
    <t>(ii)</t>
  </si>
  <si>
    <t>S. No</t>
  </si>
  <si>
    <t>Name of Work:-</t>
  </si>
  <si>
    <t>Sub-Engineer</t>
  </si>
  <si>
    <t>Provincial Building Sub-Division No.VII</t>
  </si>
  <si>
    <t>Karachi.</t>
  </si>
  <si>
    <t>% Sft</t>
  </si>
  <si>
    <t>G.Total (A+B+C)Rs</t>
  </si>
  <si>
    <t>Door</t>
  </si>
  <si>
    <t>SUMMARY OF COST</t>
  </si>
  <si>
    <t>D</t>
  </si>
  <si>
    <t>W</t>
  </si>
  <si>
    <t>Deduction:</t>
  </si>
  <si>
    <t>etc complete.</t>
  </si>
  <si>
    <t>Part A-I Building (Schedule Items)</t>
  </si>
  <si>
    <t>Part A-ii Building (Non Schedule Items)</t>
  </si>
  <si>
    <t xml:space="preserve">Scraping ordinary distemper or paint on </t>
  </si>
  <si>
    <t>Distempering three coats</t>
  </si>
  <si>
    <t>(S.I.No.24 ( C )/P-54)</t>
  </si>
  <si>
    <t>Providing and Fixing False ceiling of</t>
  </si>
  <si>
    <t>Gypsum Fibre board in/c. frame work of</t>
  </si>
  <si>
    <t xml:space="preserve">aluminium double channel Section hanged </t>
  </si>
  <si>
    <t xml:space="preserve">with Nails, Hooks, wire to ceiling etc. as </t>
  </si>
  <si>
    <t>directed by the Consultant.</t>
  </si>
  <si>
    <t>approved quality make design and colour in/c</t>
  </si>
  <si>
    <t xml:space="preserve"> Jointing in White Cement in/c. Washing of</t>
  </si>
  <si>
    <t xml:space="preserve">tiles and filling of joints with Slurry of white </t>
  </si>
  <si>
    <t>white cement in desired shape with finishing</t>
  </si>
  <si>
    <t xml:space="preserve"> in/c. cutting of tiles to proper profile i/c</t>
  </si>
  <si>
    <t>all respect labour and necessary required</t>
  </si>
  <si>
    <t xml:space="preserve">material as directed by the Engineer In charge </t>
  </si>
  <si>
    <t>EXECUTIVE ENGINEER</t>
  </si>
  <si>
    <t>1x20.0x20.0</t>
  </si>
  <si>
    <t>"   "</t>
  </si>
  <si>
    <t>1x2.50x7.0</t>
  </si>
  <si>
    <t>P/F G.I Frame Chowkhat</t>
  </si>
  <si>
    <t>P/F inposition 1st Class Deodar wood</t>
  </si>
  <si>
    <t>1x3.0x7.0</t>
  </si>
  <si>
    <t xml:space="preserve">Scraping </t>
  </si>
  <si>
    <t>2x(20.0+20.0)x10.0</t>
  </si>
  <si>
    <t>1x4.0x7.0</t>
  </si>
  <si>
    <t>Distempering (b) Two Coats</t>
  </si>
  <si>
    <t>Verr</t>
  </si>
  <si>
    <t>P/F Porceline Tiles 24" x 24" x 1/4"</t>
  </si>
  <si>
    <t>2x(20.0+20.0)x0.50</t>
  </si>
  <si>
    <t xml:space="preserve">P/F G.I frames / choukhats of size </t>
  </si>
  <si>
    <t>7" x 2" or 41/2" x 3" for door using 20</t>
  </si>
  <si>
    <t>guage G.I sheet i/c welded hinges and</t>
  </si>
  <si>
    <t>fixing at site with necessary hold fasts</t>
  </si>
  <si>
    <t>filling with cement sand slurry of ratio 1:6</t>
  </si>
  <si>
    <t>and repairing the jambs  the cost also</t>
  </si>
  <si>
    <t>i/c all carraige tools and plants used in</t>
  </si>
  <si>
    <t>making &amp; fixing. (S.I.No.29/P-93)</t>
  </si>
  <si>
    <t>Providing &amp; fixing inposition Aluminum</t>
  </si>
  <si>
    <t xml:space="preserve">channels framing for hinged doors of </t>
  </si>
  <si>
    <t>Alcop made with 5mm thick tinted glass</t>
  </si>
  <si>
    <t xml:space="preserve">glazing (Belgium) and Alpha (japan) </t>
  </si>
  <si>
    <t>locks i/c handles,stoppers etc comp.</t>
  </si>
  <si>
    <t>(b) Deluxe Model (S.I.No.84(b)/P-108)</t>
  </si>
  <si>
    <t xml:space="preserve">Providing &amp; Fixing Porcelain Tiles 24”x24” </t>
  </si>
  <si>
    <t>x1/4 as approved sizes specified</t>
  </si>
  <si>
    <t>M/R TO BARRACK NO.15 OFFICE OF THE HONOURABLE SPECIAL ASSISTANT IKRAMULLAH DHAREJO AND MINISTER EXCISE &amp; TAXATION DEPARTMENT GOVERNEMENT OF SINDH SINDH SECRETARIAT BLOCK 4-A KARACHI.</t>
  </si>
  <si>
    <t>Dismantling glazed or encaustic tiles</t>
  </si>
  <si>
    <t>Excise Bath Wall</t>
  </si>
  <si>
    <t>2x(6.0+7.0)x7.0</t>
  </si>
  <si>
    <t>1x6.0x7.0</t>
  </si>
  <si>
    <t>2x(5.0+5.0)x6.0</t>
  </si>
  <si>
    <t>1x5.0x5.0</t>
  </si>
  <si>
    <t>Bath Door</t>
  </si>
  <si>
    <t>1x2.75x6.75</t>
  </si>
  <si>
    <t>1x2.75x6.50</t>
  </si>
  <si>
    <t>1x2.50x6.0</t>
  </si>
  <si>
    <t>Minister Office</t>
  </si>
  <si>
    <t>Committee Hall</t>
  </si>
  <si>
    <t>P.S Office</t>
  </si>
  <si>
    <t>Staff &amp; Waiting Room</t>
  </si>
  <si>
    <t xml:space="preserve">Special Assistant </t>
  </si>
  <si>
    <t>Verr Main</t>
  </si>
  <si>
    <t>Chamber</t>
  </si>
  <si>
    <t>Chamber Special Ass</t>
  </si>
  <si>
    <t>2x(31.0+7.25)x9.0</t>
  </si>
  <si>
    <t>2x(48.0+7.50)x9.0</t>
  </si>
  <si>
    <t>2x(8.0+8.0)x9.0</t>
  </si>
  <si>
    <t>2x(21.0+7.50)x8.0</t>
  </si>
  <si>
    <t>2x(13.0+7.50)x8.0</t>
  </si>
  <si>
    <t>2x3.75x6.75</t>
  </si>
  <si>
    <t>1x3.75x6.75</t>
  </si>
  <si>
    <t>2x.50x7.0</t>
  </si>
  <si>
    <t>2x4.0x7.0</t>
  </si>
  <si>
    <t>2x5.0x4.0</t>
  </si>
  <si>
    <t>2x6.0x4.0</t>
  </si>
  <si>
    <t>1x6.0x4.0</t>
  </si>
  <si>
    <t>1x2.50x4.0</t>
  </si>
  <si>
    <t>1x2.50x6.50</t>
  </si>
  <si>
    <t>1x3.0x6.50</t>
  </si>
  <si>
    <t>1x5.0x4.0</t>
  </si>
  <si>
    <t>Main Ent</t>
  </si>
  <si>
    <t>"  "</t>
  </si>
  <si>
    <t>Special Ass</t>
  </si>
  <si>
    <t>Office D</t>
  </si>
  <si>
    <t>"</t>
  </si>
  <si>
    <t>P.S Door</t>
  </si>
  <si>
    <t>Special Ass:</t>
  </si>
  <si>
    <t>3x(7.0+4.0+7.0)</t>
  </si>
  <si>
    <t>2x(7.0+4.0+7.0)</t>
  </si>
  <si>
    <t>B.Door</t>
  </si>
  <si>
    <t>1x(6.50+3.0+6.50)</t>
  </si>
  <si>
    <t>1x3.0x4.0x7.0</t>
  </si>
  <si>
    <t>P/F Jhute Felt</t>
  </si>
  <si>
    <t>1x120.0x47.0</t>
  </si>
  <si>
    <t>P/F Door Lock</t>
  </si>
  <si>
    <t>1 x 5+5</t>
  </si>
  <si>
    <t>P/F Aluminum Door</t>
  </si>
  <si>
    <t>P/F Glvanized Sheet</t>
  </si>
  <si>
    <t>Car Parking Sheet</t>
  </si>
  <si>
    <t>1x20.0x15.0</t>
  </si>
  <si>
    <t>Kit</t>
  </si>
  <si>
    <t>O/Side</t>
  </si>
  <si>
    <t>2x(12.50+7.50)x9.0</t>
  </si>
  <si>
    <t>2x(10.0+7.50)x8.0</t>
  </si>
  <si>
    <t>2x(7.0+7.0)x8.0</t>
  </si>
  <si>
    <t>2x37.0x10.0</t>
  </si>
  <si>
    <t>3x4.0x7.0</t>
  </si>
  <si>
    <t>Preparing the surface &amp; Painting with graphitio paint</t>
  </si>
  <si>
    <t>Staff</t>
  </si>
  <si>
    <t>P.S</t>
  </si>
  <si>
    <t>Minister</t>
  </si>
  <si>
    <t>1x3.0x4.0</t>
  </si>
  <si>
    <t>P/Fixing Wall Paper</t>
  </si>
  <si>
    <t>Special Assistant</t>
  </si>
  <si>
    <t>2x(18.0+7.50)x8.0</t>
  </si>
  <si>
    <t>P/Fixing False Ceiling</t>
  </si>
  <si>
    <t>P.S Room</t>
  </si>
  <si>
    <t>O.S</t>
  </si>
  <si>
    <t>1x31.0x7.50</t>
  </si>
  <si>
    <t>1x21.0x7.50</t>
  </si>
  <si>
    <t>Minister E &amp; T</t>
  </si>
  <si>
    <t>Skirting</t>
  </si>
  <si>
    <t>P/F matt/glazed tiles</t>
  </si>
  <si>
    <t>S.I.No.55/P-13</t>
  </si>
  <si>
    <t>(S.I.No.54(b)P-13)</t>
  </si>
  <si>
    <t xml:space="preserve">Providing and fixing in position doors, windows </t>
  </si>
  <si>
    <t xml:space="preserve">and ventilators of 1st. Class deodar wood frames </t>
  </si>
  <si>
    <t xml:space="preserve">and 1-1/2" thick Teak wood ply shutters of 2nd </t>
  </si>
  <si>
    <t xml:space="preserve">class deodar wood skeleton (solid ) styles and </t>
  </si>
  <si>
    <t xml:space="preserve">rails core of partal wood and Teak ply wood </t>
  </si>
  <si>
    <t xml:space="preserve">(3-ply) on both sidei/c hold fasts, hinges, iron </t>
  </si>
  <si>
    <t xml:space="preserve">tower blts, handles and cleats with cord etc. </t>
  </si>
  <si>
    <t>complete. (S.I.No. 58 P-65) .(without frame).</t>
  </si>
  <si>
    <t>(1077/06  (-) 370/83  =  706/23)</t>
  </si>
  <si>
    <t>Providing &amp; Fixing approved quality mortice</t>
  </si>
  <si>
    <t>Lock.(S.I.No.21/P-60)</t>
  </si>
  <si>
    <t xml:space="preserve">Preparing the surface graphitio paint on wall  colour/shape </t>
  </si>
  <si>
    <t>surface having thickness between 1.6x2.0 mm in specified</t>
  </si>
  <si>
    <t xml:space="preserve"> and working at height of 50 ft using scaffolding as directed</t>
  </si>
  <si>
    <t>by Engineer Incharge</t>
  </si>
  <si>
    <t xml:space="preserve">Providing and fixing wall paper of imported   </t>
  </si>
  <si>
    <t>make of approved shade/colour/paint as</t>
  </si>
  <si>
    <t>approved by the competent authority</t>
  </si>
  <si>
    <t>fixed with glue, preparing smooth the surface</t>
  </si>
  <si>
    <t xml:space="preserve"> with plaster of paris/ chemical. </t>
  </si>
  <si>
    <t xml:space="preserve">P/L Bath room tiles glazed or matt glazed,  make     </t>
  </si>
  <si>
    <t>having size 12”x18” Shabbir / Sonex / Karam or equivalent</t>
  </si>
  <si>
    <t>jointed in white cement and laid over 1:2 grey cement sand</t>
  </si>
  <si>
    <t xml:space="preserve">mortar ¾” thick in/c finishing &amp; filling of joints  with </t>
  </si>
  <si>
    <t>slurry of white cement or tile grout in desired shape</t>
  </si>
  <si>
    <t>in/c cutting of tiles to proper profile (on floor or facing)</t>
  </si>
  <si>
    <t>SCHEDULE " B"</t>
  </si>
  <si>
    <t>Below Or Above</t>
  </si>
  <si>
    <t>Rupees Seven Hundred Eighty Six and Fifty Paisa</t>
  </si>
  <si>
    <t xml:space="preserve">Rupees Two Hundred Twenty Six and Eighty Eight Paisa </t>
  </si>
  <si>
    <t>Rupees Two Hundred Twenty eight and ninty Ps Only</t>
  </si>
  <si>
    <t>Rupees Seven Hundered Six and Twenty Three Pasia Only</t>
  </si>
  <si>
    <t>Rupees Seventeen Hundred Eighty Six and Thirteen Only</t>
  </si>
  <si>
    <t>Rupees Fifteen Hundred Seven and Sixty Six Only</t>
  </si>
  <si>
    <t>Rupees One thousand seventy Nine and sixty five only</t>
  </si>
  <si>
    <t>PART A</t>
  </si>
  <si>
    <t>Cost of Civil Work Schedule Item</t>
  </si>
  <si>
    <t>Rs.</t>
  </si>
  <si>
    <t>PART A-ii</t>
  </si>
  <si>
    <t>Cost of Non Schedule Item Civil Work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</si>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</sst>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00"/>
    <numFmt numFmtId="166" formatCode="_(* #,##0.000_);_(* \(#,##0.000\);_(* &quot;-&quot;??_);_(@_)"/>
  </numFmts>
  <fonts count="27" x14ac:knownFonts="1">
    <font>
      <sz val="10"/>
      <name val="Arial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b/>
      <u/>
      <sz val="14"/>
      <name val="Times New Roman"/>
      <family val="1"/>
    </font>
    <font>
      <b/>
      <u/>
      <sz val="11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10"/>
      <name val="Times New Roman"/>
      <family val="1"/>
    </font>
    <font>
      <b/>
      <i/>
      <u/>
      <sz val="11"/>
      <name val="Times New Roman"/>
      <family val="1"/>
    </font>
    <font>
      <b/>
      <i/>
      <u/>
      <sz val="12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b/>
      <i/>
      <sz val="10"/>
      <name val="Times New Roman"/>
      <family val="1"/>
    </font>
    <font>
      <b/>
      <i/>
      <sz val="10"/>
      <name val="Arial"/>
      <family val="2"/>
    </font>
    <font>
      <i/>
      <sz val="10"/>
      <name val="Arial"/>
      <family val="2"/>
    </font>
    <font>
      <i/>
      <sz val="12"/>
      <name val="Times New Roman"/>
      <family val="1"/>
    </font>
    <font>
      <b/>
      <i/>
      <sz val="12"/>
      <name val="Times New Roman"/>
      <family val="1"/>
    </font>
    <font>
      <i/>
      <sz val="11"/>
      <color rgb="FF000000"/>
      <name val="Times New Roman"/>
      <family val="1"/>
    </font>
    <font>
      <b/>
      <i/>
      <u/>
      <sz val="22"/>
      <name val="Times New Roman"/>
      <family val="1"/>
    </font>
    <font>
      <i/>
      <sz val="10"/>
      <name val="Times New Roman"/>
      <family val="1"/>
    </font>
    <font>
      <b/>
      <i/>
      <sz val="14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24">
    <xf numFmtId="0" fontId="0" fillId="0" borderId="0" xfId="0"/>
    <xf numFmtId="0" fontId="2" fillId="0" borderId="0" xfId="0" applyFont="1" applyFill="1" applyAlignment="1">
      <alignment horizontal="center"/>
    </xf>
    <xf numFmtId="0" fontId="3" fillId="0" borderId="0" xfId="0" applyFont="1" applyFill="1"/>
    <xf numFmtId="2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0" fontId="5" fillId="0" borderId="0" xfId="0" applyFont="1" applyFill="1" applyAlignment="1"/>
    <xf numFmtId="2" fontId="6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7" fillId="0" borderId="0" xfId="0" applyFont="1" applyFill="1"/>
    <xf numFmtId="0" fontId="3" fillId="0" borderId="0" xfId="0" quotePrefix="1" applyFont="1" applyFill="1" applyAlignment="1">
      <alignment horizontal="left"/>
    </xf>
    <xf numFmtId="164" fontId="3" fillId="0" borderId="0" xfId="1" quotePrefix="1" applyNumberFormat="1" applyFont="1" applyFill="1" applyAlignment="1">
      <alignment horizontal="right" vertical="top"/>
    </xf>
    <xf numFmtId="165" fontId="3" fillId="0" borderId="0" xfId="0" quotePrefix="1" applyNumberFormat="1" applyFont="1" applyFill="1" applyAlignment="1">
      <alignment horizontal="left"/>
    </xf>
    <xf numFmtId="0" fontId="3" fillId="0" borderId="0" xfId="0" quotePrefix="1" applyFont="1" applyFill="1"/>
    <xf numFmtId="2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3" fillId="0" borderId="0" xfId="0" applyFont="1"/>
    <xf numFmtId="0" fontId="3" fillId="0" borderId="0" xfId="0" applyFont="1" applyFill="1" applyAlignment="1">
      <alignment horizontal="right" vertical="top"/>
    </xf>
    <xf numFmtId="2" fontId="3" fillId="0" borderId="0" xfId="0" applyNumberFormat="1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1" fontId="3" fillId="0" borderId="0" xfId="0" applyNumberFormat="1" applyFont="1" applyFill="1" applyAlignment="1">
      <alignment horizontal="left" vertical="top"/>
    </xf>
    <xf numFmtId="2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/>
    </xf>
    <xf numFmtId="0" fontId="0" fillId="0" borderId="0" xfId="0" applyFill="1"/>
    <xf numFmtId="1" fontId="9" fillId="0" borderId="0" xfId="0" applyNumberFormat="1" applyFont="1" applyFill="1"/>
    <xf numFmtId="2" fontId="0" fillId="0" borderId="0" xfId="0" applyNumberFormat="1" applyFill="1"/>
    <xf numFmtId="1" fontId="3" fillId="0" borderId="0" xfId="0" applyNumberFormat="1" applyFont="1" applyFill="1"/>
    <xf numFmtId="0" fontId="2" fillId="0" borderId="0" xfId="0" applyFont="1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vertical="top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12" fontId="2" fillId="0" borderId="0" xfId="0" applyNumberFormat="1" applyFont="1" applyAlignment="1">
      <alignment horizontal="justify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3" fillId="0" borderId="0" xfId="0" quotePrefix="1" applyFont="1" applyAlignment="1">
      <alignment wrapText="1"/>
    </xf>
    <xf numFmtId="165" fontId="3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 wrapText="1"/>
    </xf>
    <xf numFmtId="164" fontId="3" fillId="0" borderId="0" xfId="1" quotePrefix="1" applyNumberFormat="1" applyFont="1" applyAlignment="1">
      <alignment horizontal="right" wrapText="1"/>
    </xf>
    <xf numFmtId="0" fontId="3" fillId="0" borderId="0" xfId="0" quotePrefix="1" applyFont="1" applyAlignment="1">
      <alignment horizontal="left"/>
    </xf>
    <xf numFmtId="164" fontId="3" fillId="0" borderId="0" xfId="1" quotePrefix="1" applyNumberFormat="1" applyFont="1" applyBorder="1" applyAlignment="1">
      <alignment horizontal="right" wrapText="1"/>
    </xf>
    <xf numFmtId="0" fontId="3" fillId="0" borderId="0" xfId="0" quotePrefix="1" applyFont="1" applyBorder="1" applyAlignment="1">
      <alignment horizontal="left"/>
    </xf>
    <xf numFmtId="1" fontId="2" fillId="0" borderId="0" xfId="0" applyNumberFormat="1" applyFont="1" applyBorder="1" applyAlignment="1">
      <alignment wrapText="1"/>
    </xf>
    <xf numFmtId="0" fontId="3" fillId="0" borderId="0" xfId="0" applyFont="1" applyAlignment="1">
      <alignment horizontal="left"/>
    </xf>
    <xf numFmtId="0" fontId="12" fillId="0" borderId="0" xfId="0" applyFont="1" applyFill="1"/>
    <xf numFmtId="0" fontId="3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Border="1" applyAlignment="1"/>
    <xf numFmtId="2" fontId="2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14" fillId="0" borderId="0" xfId="0" applyFont="1" applyBorder="1" applyAlignment="1">
      <alignment horizontal="left"/>
    </xf>
    <xf numFmtId="0" fontId="15" fillId="0" borderId="0" xfId="0" applyFont="1" applyFill="1"/>
    <xf numFmtId="0" fontId="15" fillId="0" borderId="0" xfId="0" applyFont="1" applyFill="1" applyAlignment="1">
      <alignment horizontal="left" vertical="top"/>
    </xf>
    <xf numFmtId="2" fontId="17" fillId="0" borderId="0" xfId="0" applyNumberFormat="1" applyFont="1" applyFill="1" applyAlignment="1">
      <alignment vertical="top"/>
    </xf>
    <xf numFmtId="0" fontId="17" fillId="0" borderId="0" xfId="0" applyFont="1" applyFill="1" applyAlignment="1">
      <alignment vertical="top"/>
    </xf>
    <xf numFmtId="2" fontId="18" fillId="0" borderId="0" xfId="0" applyNumberFormat="1" applyFont="1" applyFill="1" applyAlignment="1">
      <alignment vertical="top"/>
    </xf>
    <xf numFmtId="0" fontId="18" fillId="0" borderId="0" xfId="0" applyFont="1" applyFill="1" applyAlignment="1">
      <alignment vertical="top"/>
    </xf>
    <xf numFmtId="2" fontId="14" fillId="0" borderId="0" xfId="0" applyNumberFormat="1" applyFont="1" applyFill="1" applyAlignment="1">
      <alignment vertical="top"/>
    </xf>
    <xf numFmtId="0" fontId="14" fillId="0" borderId="0" xfId="0" applyFont="1" applyFill="1" applyAlignment="1">
      <alignment vertical="top"/>
    </xf>
    <xf numFmtId="2" fontId="15" fillId="0" borderId="0" xfId="0" applyNumberFormat="1" applyFont="1" applyFill="1" applyAlignment="1">
      <alignment vertical="top"/>
    </xf>
    <xf numFmtId="0" fontId="15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right" vertical="top"/>
    </xf>
    <xf numFmtId="1" fontId="3" fillId="0" borderId="0" xfId="0" applyNumberFormat="1" applyFont="1" applyFill="1" applyBorder="1" applyAlignment="1">
      <alignment horizontal="left" vertical="top"/>
    </xf>
    <xf numFmtId="2" fontId="9" fillId="0" borderId="0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wrapText="1"/>
    </xf>
    <xf numFmtId="1" fontId="15" fillId="0" borderId="0" xfId="0" applyNumberFormat="1" applyFont="1" applyFill="1" applyAlignment="1">
      <alignment horizontal="left" vertical="top"/>
    </xf>
    <xf numFmtId="0" fontId="14" fillId="0" borderId="0" xfId="0" applyFont="1" applyFill="1" applyAlignment="1">
      <alignment horizontal="right" vertical="top"/>
    </xf>
    <xf numFmtId="0" fontId="15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left" vertical="top"/>
    </xf>
    <xf numFmtId="0" fontId="15" fillId="0" borderId="0" xfId="0" applyFont="1" applyFill="1" applyBorder="1" applyAlignment="1">
      <alignment vertical="top"/>
    </xf>
    <xf numFmtId="1" fontId="15" fillId="0" borderId="0" xfId="0" applyNumberFormat="1" applyFont="1" applyFill="1" applyBorder="1" applyAlignment="1">
      <alignment horizontal="left" vertical="top"/>
    </xf>
    <xf numFmtId="2" fontId="15" fillId="0" borderId="0" xfId="0" applyNumberFormat="1" applyFont="1" applyFill="1" applyBorder="1" applyAlignment="1">
      <alignment vertical="top"/>
    </xf>
    <xf numFmtId="0" fontId="15" fillId="0" borderId="0" xfId="0" applyFont="1" applyFill="1" applyBorder="1" applyAlignment="1"/>
    <xf numFmtId="0" fontId="15" fillId="0" borderId="0" xfId="0" applyFont="1" applyBorder="1"/>
    <xf numFmtId="2" fontId="14" fillId="0" borderId="0" xfId="0" applyNumberFormat="1" applyFont="1" applyFill="1" applyBorder="1" applyAlignment="1">
      <alignment vertical="top"/>
    </xf>
    <xf numFmtId="0" fontId="14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wrapText="1"/>
    </xf>
    <xf numFmtId="2" fontId="15" fillId="0" borderId="0" xfId="0" applyNumberFormat="1" applyFont="1" applyFill="1" applyBorder="1" applyAlignment="1">
      <alignment horizontal="left"/>
    </xf>
    <xf numFmtId="0" fontId="15" fillId="0" borderId="0" xfId="0" applyFont="1" applyBorder="1" applyAlignment="1">
      <alignment vertical="top"/>
    </xf>
    <xf numFmtId="2" fontId="14" fillId="0" borderId="0" xfId="0" applyNumberFormat="1" applyFont="1" applyFill="1" applyBorder="1" applyAlignment="1">
      <alignment horizontal="right"/>
    </xf>
    <xf numFmtId="164" fontId="14" fillId="0" borderId="0" xfId="1" quotePrefix="1" applyNumberFormat="1" applyFont="1" applyFill="1" applyBorder="1" applyAlignment="1">
      <alignment horizontal="right" vertical="top"/>
    </xf>
    <xf numFmtId="0" fontId="14" fillId="0" borderId="0" xfId="0" quotePrefix="1" applyFont="1" applyFill="1" applyBorder="1" applyAlignment="1">
      <alignment horizontal="left" vertical="top"/>
    </xf>
    <xf numFmtId="0" fontId="15" fillId="0" borderId="0" xfId="0" applyFont="1" applyFill="1" applyAlignment="1">
      <alignment horizontal="left"/>
    </xf>
    <xf numFmtId="0" fontId="15" fillId="0" borderId="0" xfId="0" applyFont="1" applyBorder="1" applyAlignment="1">
      <alignment horizontal="center"/>
    </xf>
    <xf numFmtId="2" fontId="14" fillId="0" borderId="0" xfId="0" applyNumberFormat="1" applyFont="1" applyBorder="1" applyAlignment="1">
      <alignment wrapText="1"/>
    </xf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right" wrapText="1"/>
    </xf>
    <xf numFmtId="0" fontId="15" fillId="0" borderId="0" xfId="0" quotePrefix="1" applyFont="1" applyAlignment="1">
      <alignment wrapText="1"/>
    </xf>
    <xf numFmtId="165" fontId="15" fillId="0" borderId="0" xfId="0" applyNumberFormat="1" applyFont="1" applyBorder="1" applyAlignment="1">
      <alignment horizontal="left"/>
    </xf>
    <xf numFmtId="0" fontId="15" fillId="0" borderId="0" xfId="0" applyFont="1" applyAlignment="1">
      <alignment horizontal="center" wrapText="1"/>
    </xf>
    <xf numFmtId="164" fontId="15" fillId="0" borderId="0" xfId="1" quotePrefix="1" applyNumberFormat="1" applyFont="1" applyAlignment="1">
      <alignment horizontal="right" wrapText="1"/>
    </xf>
    <xf numFmtId="0" fontId="15" fillId="0" borderId="0" xfId="0" quotePrefix="1" applyFont="1" applyAlignment="1">
      <alignment horizontal="left"/>
    </xf>
    <xf numFmtId="0" fontId="14" fillId="0" borderId="0" xfId="0" applyFont="1" applyFill="1" applyAlignment="1">
      <alignment horizontal="center"/>
    </xf>
    <xf numFmtId="0" fontId="15" fillId="0" borderId="0" xfId="0" applyFont="1" applyBorder="1" applyAlignment="1">
      <alignment horizontal="left"/>
    </xf>
    <xf numFmtId="0" fontId="14" fillId="0" borderId="0" xfId="0" applyFont="1" applyBorder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left"/>
    </xf>
    <xf numFmtId="0" fontId="14" fillId="0" borderId="0" xfId="0" applyFont="1" applyFill="1" applyAlignment="1">
      <alignment horizontal="left"/>
    </xf>
    <xf numFmtId="0" fontId="15" fillId="0" borderId="0" xfId="0" applyFont="1" applyFill="1" applyAlignment="1">
      <alignment horizontal="right"/>
    </xf>
    <xf numFmtId="0" fontId="15" fillId="0" borderId="0" xfId="0" quotePrefix="1" applyFont="1" applyFill="1" applyAlignment="1">
      <alignment horizontal="center"/>
    </xf>
    <xf numFmtId="165" fontId="15" fillId="0" borderId="0" xfId="0" quotePrefix="1" applyNumberFormat="1" applyFont="1" applyFill="1" applyAlignment="1">
      <alignment horizontal="left"/>
    </xf>
    <xf numFmtId="1" fontId="14" fillId="0" borderId="0" xfId="0" applyNumberFormat="1" applyFont="1" applyBorder="1" applyAlignment="1">
      <alignment wrapText="1"/>
    </xf>
    <xf numFmtId="0" fontId="19" fillId="0" borderId="0" xfId="0" applyFont="1"/>
    <xf numFmtId="0" fontId="15" fillId="0" borderId="0" xfId="0" applyFont="1" applyFill="1" applyAlignment="1">
      <alignment horizontal="center"/>
    </xf>
    <xf numFmtId="2" fontId="15" fillId="0" borderId="0" xfId="0" applyNumberFormat="1" applyFont="1" applyFill="1" applyAlignment="1">
      <alignment horizontal="right"/>
    </xf>
    <xf numFmtId="0" fontId="15" fillId="0" borderId="0" xfId="0" applyFont="1" applyFill="1" applyAlignment="1">
      <alignment horizontal="center" vertical="top"/>
    </xf>
    <xf numFmtId="1" fontId="14" fillId="0" borderId="0" xfId="0" applyNumberFormat="1" applyFont="1" applyFill="1" applyAlignment="1">
      <alignment vertical="top"/>
    </xf>
    <xf numFmtId="0" fontId="8" fillId="0" borderId="0" xfId="0" applyFont="1" applyFill="1" applyBorder="1" applyAlignment="1">
      <alignment horizontal="center" vertical="center" wrapText="1"/>
    </xf>
    <xf numFmtId="0" fontId="14" fillId="0" borderId="0" xfId="0" applyFont="1"/>
    <xf numFmtId="0" fontId="16" fillId="0" borderId="0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right"/>
    </xf>
    <xf numFmtId="0" fontId="15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/>
    </xf>
    <xf numFmtId="164" fontId="15" fillId="0" borderId="0" xfId="1" quotePrefix="1" applyNumberFormat="1" applyFont="1" applyFill="1" applyAlignment="1">
      <alignment horizontal="right" vertical="top"/>
    </xf>
    <xf numFmtId="0" fontId="14" fillId="0" borderId="0" xfId="0" applyFont="1" applyFill="1" applyBorder="1" applyAlignment="1"/>
    <xf numFmtId="0" fontId="15" fillId="0" borderId="0" xfId="0" quotePrefix="1" applyFont="1" applyFill="1" applyAlignment="1">
      <alignment horizontal="left"/>
    </xf>
    <xf numFmtId="0" fontId="15" fillId="0" borderId="0" xfId="0" applyFont="1" applyFill="1" applyAlignment="1"/>
    <xf numFmtId="0" fontId="15" fillId="0" borderId="0" xfId="0" applyFont="1" applyFill="1" applyAlignment="1">
      <alignment wrapText="1"/>
    </xf>
    <xf numFmtId="2" fontId="14" fillId="0" borderId="0" xfId="0" applyNumberFormat="1" applyFont="1" applyFill="1" applyBorder="1"/>
    <xf numFmtId="0" fontId="15" fillId="0" borderId="0" xfId="0" quotePrefix="1" applyFont="1" applyFill="1"/>
    <xf numFmtId="43" fontId="15" fillId="0" borderId="0" xfId="1" quotePrefix="1" applyNumberFormat="1" applyFont="1" applyFill="1" applyAlignment="1">
      <alignment horizontal="right" vertical="top"/>
    </xf>
    <xf numFmtId="164" fontId="15" fillId="0" borderId="0" xfId="3" quotePrefix="1" applyNumberFormat="1" applyFont="1" applyFill="1" applyAlignment="1">
      <alignment horizontal="right" vertical="top"/>
    </xf>
    <xf numFmtId="2" fontId="14" fillId="0" borderId="0" xfId="0" applyNumberFormat="1" applyFont="1" applyFill="1" applyAlignment="1">
      <alignment horizontal="right" vertical="top"/>
    </xf>
    <xf numFmtId="0" fontId="14" fillId="0" borderId="0" xfId="0" quotePrefix="1" applyFont="1" applyFill="1" applyAlignment="1">
      <alignment horizontal="center" vertical="top"/>
    </xf>
    <xf numFmtId="164" fontId="14" fillId="0" borderId="4" xfId="1" quotePrefix="1" applyNumberFormat="1" applyFont="1" applyFill="1" applyBorder="1" applyAlignment="1">
      <alignment horizontal="right" vertical="top"/>
    </xf>
    <xf numFmtId="0" fontId="21" fillId="0" borderId="0" xfId="0" applyFont="1"/>
    <xf numFmtId="0" fontId="14" fillId="0" borderId="4" xfId="0" quotePrefix="1" applyFont="1" applyFill="1" applyBorder="1" applyAlignment="1">
      <alignment horizontal="left" vertical="top"/>
    </xf>
    <xf numFmtId="0" fontId="20" fillId="0" borderId="0" xfId="0" applyFont="1" applyAlignment="1">
      <alignment horizontal="right" vertical="top"/>
    </xf>
    <xf numFmtId="0" fontId="20" fillId="0" borderId="0" xfId="0" applyFont="1" applyAlignment="1">
      <alignment vertical="top"/>
    </xf>
    <xf numFmtId="0" fontId="22" fillId="0" borderId="0" xfId="0" applyFont="1" applyAlignment="1">
      <alignment horizontal="center"/>
    </xf>
    <xf numFmtId="0" fontId="23" fillId="0" borderId="0" xfId="0" applyFont="1"/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vertical="center"/>
    </xf>
    <xf numFmtId="0" fontId="19" fillId="0" borderId="9" xfId="0" applyFont="1" applyBorder="1" applyAlignment="1">
      <alignment vertical="center"/>
    </xf>
    <xf numFmtId="0" fontId="19" fillId="0" borderId="9" xfId="0" applyFont="1" applyBorder="1" applyAlignment="1">
      <alignment vertical="center" wrapText="1"/>
    </xf>
    <xf numFmtId="0" fontId="13" fillId="0" borderId="0" xfId="0" applyFont="1"/>
    <xf numFmtId="164" fontId="19" fillId="0" borderId="0" xfId="1" applyNumberFormat="1" applyFont="1" applyAlignment="1">
      <alignment horizontal="right" vertical="top"/>
    </xf>
    <xf numFmtId="0" fontId="19" fillId="0" borderId="0" xfId="0" quotePrefix="1" applyFont="1" applyAlignment="1">
      <alignment vertical="top"/>
    </xf>
    <xf numFmtId="0" fontId="19" fillId="0" borderId="0" xfId="0" applyFont="1" applyAlignment="1">
      <alignment vertical="top"/>
    </xf>
    <xf numFmtId="164" fontId="19" fillId="0" borderId="0" xfId="1" applyNumberFormat="1" applyFont="1" applyBorder="1" applyAlignment="1">
      <alignment horizontal="right"/>
    </xf>
    <xf numFmtId="0" fontId="19" fillId="0" borderId="0" xfId="0" quotePrefix="1" applyFont="1" applyBorder="1" applyAlignment="1">
      <alignment vertical="top"/>
    </xf>
    <xf numFmtId="0" fontId="19" fillId="0" borderId="0" xfId="0" applyFont="1" applyAlignment="1">
      <alignment horizontal="right" vertical="top"/>
    </xf>
    <xf numFmtId="164" fontId="20" fillId="0" borderId="5" xfId="1" applyNumberFormat="1" applyFont="1" applyBorder="1" applyAlignment="1">
      <alignment horizontal="right"/>
    </xf>
    <xf numFmtId="0" fontId="20" fillId="0" borderId="6" xfId="0" quotePrefix="1" applyFont="1" applyBorder="1" applyAlignment="1">
      <alignment vertical="top"/>
    </xf>
    <xf numFmtId="164" fontId="19" fillId="0" borderId="0" xfId="1" applyNumberFormat="1" applyFont="1" applyAlignment="1">
      <alignment vertical="top"/>
    </xf>
    <xf numFmtId="164" fontId="19" fillId="0" borderId="0" xfId="0" applyNumberFormat="1" applyFont="1" applyAlignment="1">
      <alignment vertical="top"/>
    </xf>
    <xf numFmtId="164" fontId="20" fillId="0" borderId="5" xfId="1" applyNumberFormat="1" applyFont="1" applyBorder="1"/>
    <xf numFmtId="0" fontId="19" fillId="0" borderId="6" xfId="0" quotePrefix="1" applyFont="1" applyBorder="1"/>
    <xf numFmtId="166" fontId="20" fillId="0" borderId="5" xfId="1" applyNumberFormat="1" applyFont="1" applyBorder="1"/>
    <xf numFmtId="0" fontId="19" fillId="0" borderId="6" xfId="0" applyFont="1" applyBorder="1"/>
    <xf numFmtId="0" fontId="15" fillId="0" borderId="0" xfId="0" applyFont="1" applyAlignment="1">
      <alignment horizontal="center"/>
    </xf>
    <xf numFmtId="0" fontId="14" fillId="0" borderId="0" xfId="0" applyFont="1" applyFill="1" applyAlignment="1">
      <alignment horizontal="center" vertical="top"/>
    </xf>
    <xf numFmtId="2" fontId="14" fillId="0" borderId="0" xfId="0" applyNumberFormat="1" applyFont="1" applyFill="1" applyAlignment="1">
      <alignment horizontal="center" vertical="top"/>
    </xf>
    <xf numFmtId="165" fontId="15" fillId="0" borderId="0" xfId="0" quotePrefix="1" applyNumberFormat="1" applyFont="1" applyFill="1" applyAlignment="1">
      <alignment horizontal="center"/>
    </xf>
    <xf numFmtId="0" fontId="7" fillId="0" borderId="0" xfId="0" applyFont="1" applyFill="1" applyBorder="1"/>
    <xf numFmtId="2" fontId="16" fillId="0" borderId="0" xfId="0" applyNumberFormat="1" applyFont="1" applyFill="1" applyBorder="1" applyAlignment="1">
      <alignment vertical="top"/>
    </xf>
    <xf numFmtId="2" fontId="18" fillId="0" borderId="0" xfId="0" applyNumberFormat="1" applyFont="1" applyFill="1" applyBorder="1" applyAlignment="1">
      <alignment vertical="top"/>
    </xf>
    <xf numFmtId="0" fontId="15" fillId="0" borderId="0" xfId="0" applyFont="1" applyFill="1" applyAlignment="1">
      <alignment horizontal="right" vertical="top"/>
    </xf>
    <xf numFmtId="0" fontId="2" fillId="0" borderId="0" xfId="0" applyFont="1" applyFill="1" applyBorder="1"/>
    <xf numFmtId="2" fontId="15" fillId="0" borderId="0" xfId="0" applyNumberFormat="1" applyFont="1" applyFill="1" applyBorder="1"/>
    <xf numFmtId="43" fontId="15" fillId="0" borderId="0" xfId="0" quotePrefix="1" applyNumberFormat="1" applyFont="1" applyFill="1" applyAlignment="1">
      <alignment horizontal="left"/>
    </xf>
    <xf numFmtId="43" fontId="14" fillId="0" borderId="0" xfId="1" quotePrefix="1" applyNumberFormat="1" applyFont="1" applyFill="1" applyAlignment="1">
      <alignment horizontal="right" vertical="top"/>
    </xf>
    <xf numFmtId="43" fontId="14" fillId="0" borderId="0" xfId="0" quotePrefix="1" applyNumberFormat="1" applyFont="1" applyFill="1" applyAlignment="1">
      <alignment horizontal="left"/>
    </xf>
    <xf numFmtId="0" fontId="15" fillId="0" borderId="0" xfId="2" applyFont="1" applyBorder="1" applyAlignment="1">
      <alignment horizontal="left"/>
    </xf>
    <xf numFmtId="0" fontId="14" fillId="0" borderId="0" xfId="2" applyFont="1" applyBorder="1" applyAlignment="1">
      <alignment horizontal="center"/>
    </xf>
    <xf numFmtId="0" fontId="15" fillId="0" borderId="0" xfId="2" applyFont="1"/>
    <xf numFmtId="0" fontId="15" fillId="0" borderId="0" xfId="0" applyFont="1" applyFill="1" applyAlignment="1">
      <alignment horizontal="left" vertical="top" wrapText="1"/>
    </xf>
    <xf numFmtId="0" fontId="24" fillId="0" borderId="5" xfId="0" applyFont="1" applyFill="1" applyBorder="1" applyAlignment="1">
      <alignment horizontal="left"/>
    </xf>
    <xf numFmtId="1" fontId="24" fillId="0" borderId="11" xfId="0" applyNumberFormat="1" applyFont="1" applyBorder="1" applyAlignment="1">
      <alignment horizontal="left" wrapText="1"/>
    </xf>
    <xf numFmtId="0" fontId="15" fillId="0" borderId="9" xfId="0" applyFont="1" applyBorder="1" applyAlignment="1">
      <alignment horizontal="left"/>
    </xf>
    <xf numFmtId="0" fontId="15" fillId="0" borderId="6" xfId="0" applyFont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Alignment="1">
      <alignment horizontal="left"/>
    </xf>
    <xf numFmtId="165" fontId="2" fillId="0" borderId="0" xfId="0" applyNumberFormat="1" applyFont="1" applyBorder="1" applyAlignment="1">
      <alignment horizontal="left"/>
    </xf>
    <xf numFmtId="1" fontId="2" fillId="0" borderId="0" xfId="0" applyNumberFormat="1" applyFont="1" applyBorder="1" applyAlignment="1">
      <alignment horizontal="center" wrapText="1"/>
    </xf>
    <xf numFmtId="0" fontId="25" fillId="0" borderId="0" xfId="0" applyFont="1" applyFill="1"/>
    <xf numFmtId="0" fontId="26" fillId="0" borderId="0" xfId="0" applyFont="1" applyFill="1"/>
    <xf numFmtId="164" fontId="2" fillId="0" borderId="0" xfId="1" quotePrefix="1" applyNumberFormat="1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/>
    <xf numFmtId="0" fontId="10" fillId="0" borderId="0" xfId="0" applyFont="1" applyAlignment="1">
      <alignment horizontal="center"/>
    </xf>
    <xf numFmtId="0" fontId="20" fillId="0" borderId="8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2" fontId="14" fillId="0" borderId="0" xfId="0" applyNumberFormat="1" applyFont="1" applyAlignment="1">
      <alignment horizontal="justify" vertical="top" wrapText="1"/>
    </xf>
    <xf numFmtId="2" fontId="14" fillId="0" borderId="0" xfId="0" applyNumberFormat="1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2" fontId="14" fillId="0" borderId="0" xfId="0" applyNumberFormat="1" applyFont="1" applyFill="1" applyBorder="1" applyAlignment="1">
      <alignment horizontal="left"/>
    </xf>
    <xf numFmtId="0" fontId="16" fillId="0" borderId="0" xfId="0" applyFont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top"/>
    </xf>
    <xf numFmtId="0" fontId="3" fillId="0" borderId="4" xfId="0" applyNumberFormat="1" applyFont="1" applyFill="1" applyBorder="1" applyAlignment="1">
      <alignment horizontal="center" vertical="top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M34"/>
  <sheetViews>
    <sheetView view="pageBreakPreview" zoomScale="130" zoomScaleSheetLayoutView="130" workbookViewId="0">
      <selection activeCell="H11" sqref="H11"/>
    </sheetView>
  </sheetViews>
  <sheetFormatPr defaultRowHeight="15.75" x14ac:dyDescent="0.25"/>
  <cols>
    <col min="1" max="1" width="3.28515625" style="41" customWidth="1"/>
    <col min="2" max="2" width="5" style="41" customWidth="1"/>
    <col min="3" max="3" width="14.140625" style="41" customWidth="1"/>
    <col min="4" max="4" width="10.140625" style="41" customWidth="1"/>
    <col min="5" max="5" width="6.42578125" style="41" customWidth="1"/>
    <col min="6" max="7" width="10.140625" style="41" customWidth="1"/>
    <col min="8" max="8" width="14.85546875" style="41" customWidth="1"/>
    <col min="9" max="9" width="2.140625" style="41" customWidth="1"/>
    <col min="10" max="10" width="14.28515625" style="41" customWidth="1"/>
    <col min="11" max="11" width="2.7109375" style="41" customWidth="1"/>
    <col min="12" max="16384" width="9.140625" style="41"/>
  </cols>
  <sheetData>
    <row r="2" spans="1:11" ht="15.75" customHeight="1" x14ac:dyDescent="0.25">
      <c r="A2" s="128"/>
      <c r="B2" s="128"/>
      <c r="C2" s="153" t="s">
        <v>0</v>
      </c>
      <c r="D2" s="211" t="s">
        <v>91</v>
      </c>
      <c r="E2" s="211"/>
      <c r="F2" s="211"/>
      <c r="G2" s="211"/>
      <c r="H2" s="211"/>
      <c r="I2" s="211"/>
      <c r="J2" s="211"/>
      <c r="K2" s="154"/>
    </row>
    <row r="3" spans="1:11" ht="28.5" customHeight="1" x14ac:dyDescent="0.25">
      <c r="A3" s="128"/>
      <c r="B3" s="128"/>
      <c r="C3" s="128"/>
      <c r="D3" s="211"/>
      <c r="E3" s="211"/>
      <c r="F3" s="211"/>
      <c r="G3" s="211"/>
      <c r="H3" s="211"/>
      <c r="I3" s="211"/>
      <c r="J3" s="211"/>
      <c r="K3" s="154"/>
    </row>
    <row r="5" spans="1:11" ht="27" x14ac:dyDescent="0.35">
      <c r="A5" s="128"/>
      <c r="B5" s="128"/>
      <c r="C5" s="128"/>
      <c r="D5" s="128"/>
      <c r="E5" s="128"/>
      <c r="F5" s="155" t="s">
        <v>39</v>
      </c>
      <c r="G5" s="128"/>
      <c r="H5" s="128"/>
      <c r="I5" s="155"/>
      <c r="J5" s="128"/>
      <c r="K5" s="128"/>
    </row>
    <row r="6" spans="1:11" ht="16.5" thickBot="1" x14ac:dyDescent="0.3">
      <c r="A6" s="128"/>
      <c r="B6" s="128"/>
      <c r="C6" s="128"/>
      <c r="D6" s="128"/>
      <c r="E6" s="128"/>
      <c r="F6" s="128"/>
      <c r="G6" s="128"/>
      <c r="H6" s="128"/>
      <c r="I6" s="128"/>
      <c r="J6" s="128"/>
      <c r="K6" s="128"/>
    </row>
    <row r="7" spans="1:11" s="42" customFormat="1" ht="31.5" customHeight="1" thickBot="1" x14ac:dyDescent="0.25">
      <c r="A7" s="156"/>
      <c r="B7" s="157" t="s">
        <v>31</v>
      </c>
      <c r="C7" s="158" t="s">
        <v>22</v>
      </c>
      <c r="D7" s="159"/>
      <c r="E7" s="159"/>
      <c r="F7" s="159"/>
      <c r="G7" s="160"/>
      <c r="H7" s="207" t="s">
        <v>23</v>
      </c>
      <c r="I7" s="208"/>
      <c r="J7" s="209"/>
      <c r="K7" s="210"/>
    </row>
    <row r="8" spans="1:11" x14ac:dyDescent="0.25">
      <c r="A8" s="128"/>
      <c r="B8" s="128"/>
      <c r="C8" s="128"/>
      <c r="D8" s="128"/>
      <c r="E8" s="128"/>
      <c r="F8" s="128"/>
      <c r="G8" s="128"/>
      <c r="H8" s="128"/>
      <c r="I8" s="128"/>
      <c r="J8" s="128"/>
      <c r="K8" s="128"/>
    </row>
    <row r="9" spans="1:11" ht="20.100000000000001" customHeight="1" x14ac:dyDescent="0.25">
      <c r="A9" s="128"/>
      <c r="B9" s="128"/>
      <c r="C9" s="161" t="s">
        <v>28</v>
      </c>
      <c r="D9" s="128"/>
      <c r="E9" s="128"/>
      <c r="F9" s="128"/>
      <c r="G9" s="128"/>
      <c r="H9" s="128"/>
      <c r="I9" s="128"/>
      <c r="J9" s="128"/>
      <c r="K9" s="128"/>
    </row>
    <row r="10" spans="1:11" ht="20.100000000000001" customHeight="1" x14ac:dyDescent="0.25">
      <c r="A10" s="128"/>
      <c r="B10" s="136" t="s">
        <v>29</v>
      </c>
      <c r="C10" s="128" t="s">
        <v>24</v>
      </c>
      <c r="D10" s="128"/>
      <c r="E10" s="128"/>
      <c r="F10" s="128"/>
      <c r="G10" s="128"/>
      <c r="H10" s="162">
        <f>Abs!J47</f>
        <v>283944</v>
      </c>
      <c r="I10" s="163" t="s">
        <v>9</v>
      </c>
      <c r="J10" s="128"/>
      <c r="K10" s="128"/>
    </row>
    <row r="11" spans="1:11" ht="20.100000000000001" customHeight="1" x14ac:dyDescent="0.25">
      <c r="A11" s="128"/>
      <c r="B11" s="136" t="s">
        <v>30</v>
      </c>
      <c r="C11" s="128" t="s">
        <v>25</v>
      </c>
      <c r="D11" s="128"/>
      <c r="E11" s="128"/>
      <c r="F11" s="128"/>
      <c r="G11" s="128"/>
      <c r="H11" s="162">
        <f>Abs!J86</f>
        <v>0</v>
      </c>
      <c r="I11" s="163" t="s">
        <v>9</v>
      </c>
      <c r="J11" s="128"/>
      <c r="K11" s="128"/>
    </row>
    <row r="12" spans="1:11" s="43" customFormat="1" ht="20.100000000000001" customHeight="1" x14ac:dyDescent="0.25">
      <c r="A12" s="164"/>
      <c r="B12" s="164"/>
      <c r="C12" s="164"/>
      <c r="D12" s="164"/>
      <c r="E12" s="164"/>
      <c r="F12" s="164"/>
      <c r="G12" s="164"/>
      <c r="H12" s="165"/>
      <c r="I12" s="166"/>
      <c r="J12" s="164"/>
      <c r="K12" s="164"/>
    </row>
    <row r="13" spans="1:11" s="43" customFormat="1" ht="20.100000000000001" customHeight="1" x14ac:dyDescent="0.25">
      <c r="A13" s="164"/>
      <c r="B13" s="164"/>
      <c r="C13" s="161"/>
      <c r="D13" s="164"/>
      <c r="E13" s="164"/>
      <c r="F13" s="164"/>
      <c r="G13" s="164"/>
      <c r="H13" s="165"/>
      <c r="I13" s="166"/>
      <c r="J13" s="164"/>
      <c r="K13" s="164"/>
    </row>
    <row r="14" spans="1:11" s="43" customFormat="1" ht="20.100000000000001" customHeight="1" x14ac:dyDescent="0.25">
      <c r="A14" s="164"/>
      <c r="B14" s="136"/>
      <c r="C14" s="128"/>
      <c r="D14" s="164"/>
      <c r="E14" s="164"/>
      <c r="F14" s="164"/>
      <c r="G14" s="164"/>
      <c r="H14" s="165"/>
      <c r="I14" s="163"/>
      <c r="J14" s="164"/>
      <c r="K14" s="164"/>
    </row>
    <row r="15" spans="1:11" s="43" customFormat="1" ht="20.100000000000001" customHeight="1" x14ac:dyDescent="0.25">
      <c r="A15" s="164"/>
      <c r="B15" s="136"/>
      <c r="C15" s="128"/>
      <c r="D15" s="164"/>
      <c r="E15" s="164"/>
      <c r="F15" s="164"/>
      <c r="G15" s="164"/>
      <c r="H15" s="165"/>
      <c r="I15" s="163"/>
      <c r="J15" s="164"/>
      <c r="K15" s="164"/>
    </row>
    <row r="16" spans="1:11" s="43" customFormat="1" ht="20.100000000000001" customHeight="1" x14ac:dyDescent="0.25">
      <c r="A16" s="164"/>
      <c r="B16" s="136"/>
      <c r="C16" s="128"/>
      <c r="D16" s="164"/>
      <c r="E16" s="164"/>
      <c r="F16" s="164"/>
      <c r="G16" s="164"/>
      <c r="H16" s="165"/>
      <c r="I16" s="163"/>
      <c r="J16" s="164"/>
      <c r="K16" s="164"/>
    </row>
    <row r="17" spans="1:13" s="43" customFormat="1" ht="20.100000000000001" customHeight="1" x14ac:dyDescent="0.25">
      <c r="A17" s="164"/>
      <c r="B17" s="164"/>
      <c r="C17" s="161"/>
      <c r="D17" s="164"/>
      <c r="E17" s="164"/>
      <c r="F17" s="164"/>
      <c r="G17" s="164"/>
      <c r="H17" s="165"/>
      <c r="I17" s="166"/>
      <c r="J17" s="164"/>
      <c r="K17" s="164"/>
    </row>
    <row r="18" spans="1:13" s="43" customFormat="1" ht="20.100000000000001" customHeight="1" x14ac:dyDescent="0.2">
      <c r="A18" s="164"/>
      <c r="B18" s="167"/>
      <c r="C18" s="164"/>
      <c r="D18" s="164"/>
      <c r="E18" s="164"/>
      <c r="F18" s="164"/>
      <c r="G18" s="164"/>
      <c r="H18" s="164"/>
      <c r="I18" s="163"/>
      <c r="J18" s="164"/>
      <c r="K18" s="164"/>
    </row>
    <row r="19" spans="1:13" s="43" customFormat="1" ht="20.100000000000001" customHeight="1" x14ac:dyDescent="0.25">
      <c r="A19" s="164"/>
      <c r="B19" s="136"/>
      <c r="C19" s="128"/>
      <c r="D19" s="164"/>
      <c r="E19" s="164"/>
      <c r="F19" s="164"/>
      <c r="G19" s="164"/>
      <c r="H19" s="165"/>
      <c r="I19" s="163"/>
      <c r="J19" s="164"/>
      <c r="K19" s="164"/>
    </row>
    <row r="20" spans="1:13" s="43" customFormat="1" ht="20.100000000000001" customHeight="1" thickBot="1" x14ac:dyDescent="0.3">
      <c r="A20" s="164"/>
      <c r="B20" s="136"/>
      <c r="C20" s="128"/>
      <c r="D20" s="164"/>
      <c r="E20" s="164"/>
      <c r="F20" s="164"/>
      <c r="G20" s="164"/>
      <c r="H20" s="165"/>
      <c r="I20" s="163"/>
      <c r="J20" s="164"/>
      <c r="K20" s="164"/>
    </row>
    <row r="21" spans="1:13" s="43" customFormat="1" ht="20.100000000000001" customHeight="1" thickBot="1" x14ac:dyDescent="0.3">
      <c r="A21" s="164"/>
      <c r="B21" s="164"/>
      <c r="C21" s="164"/>
      <c r="D21" s="164"/>
      <c r="E21" s="164"/>
      <c r="F21" s="164"/>
      <c r="G21" s="167" t="s">
        <v>37</v>
      </c>
      <c r="H21" s="168">
        <f>SUM(H10:H19)</f>
        <v>283944</v>
      </c>
      <c r="I21" s="169" t="s">
        <v>9</v>
      </c>
      <c r="J21" s="170"/>
      <c r="K21" s="163"/>
    </row>
    <row r="22" spans="1:13" s="43" customFormat="1" ht="20.100000000000001" customHeight="1" thickBot="1" x14ac:dyDescent="0.25">
      <c r="A22" s="164"/>
      <c r="B22" s="164"/>
      <c r="C22" s="164"/>
      <c r="D22" s="164"/>
      <c r="E22" s="164"/>
      <c r="F22" s="164"/>
      <c r="G22" s="167"/>
      <c r="H22" s="171"/>
      <c r="I22" s="163"/>
      <c r="J22" s="170"/>
      <c r="K22" s="163"/>
    </row>
    <row r="23" spans="1:13" s="43" customFormat="1" ht="20.100000000000001" customHeight="1" thickBot="1" x14ac:dyDescent="0.3">
      <c r="A23" s="164"/>
      <c r="B23" s="164"/>
      <c r="C23" s="164"/>
      <c r="D23" s="164"/>
      <c r="E23" s="164"/>
      <c r="F23" s="164"/>
      <c r="G23" s="136" t="s">
        <v>26</v>
      </c>
      <c r="H23" s="172">
        <f>ROUND(SUM(H21),-3)</f>
        <v>284000</v>
      </c>
      <c r="I23" s="173" t="s">
        <v>9</v>
      </c>
      <c r="J23" s="170"/>
      <c r="K23" s="163"/>
    </row>
    <row r="24" spans="1:13" s="43" customFormat="1" ht="20.100000000000001" customHeight="1" x14ac:dyDescent="0.2">
      <c r="A24" s="164"/>
      <c r="B24" s="164"/>
      <c r="C24" s="164"/>
      <c r="D24" s="164"/>
      <c r="E24" s="164"/>
      <c r="F24" s="164"/>
      <c r="G24" s="167"/>
      <c r="H24" s="171"/>
      <c r="I24" s="163"/>
      <c r="J24" s="170"/>
      <c r="K24" s="163"/>
    </row>
    <row r="25" spans="1:13" x14ac:dyDescent="0.25">
      <c r="A25" s="128"/>
      <c r="B25" s="128"/>
      <c r="C25" s="128"/>
      <c r="D25" s="128"/>
      <c r="E25" s="128"/>
      <c r="F25" s="128"/>
      <c r="G25" s="128"/>
      <c r="H25" s="128"/>
      <c r="I25" s="128"/>
      <c r="J25" s="128"/>
      <c r="K25" s="128"/>
    </row>
    <row r="26" spans="1:13" ht="16.5" hidden="1" thickBot="1" x14ac:dyDescent="0.3">
      <c r="A26" s="128"/>
      <c r="B26" s="128"/>
      <c r="C26" s="128"/>
      <c r="D26" s="128"/>
      <c r="E26" s="128"/>
      <c r="F26" s="128"/>
      <c r="G26" s="136" t="s">
        <v>27</v>
      </c>
      <c r="H26" s="174">
        <f>ROUND(SUM(H23/1000000),3)</f>
        <v>0.28399999999999997</v>
      </c>
      <c r="I26" s="175"/>
      <c r="J26" s="128"/>
      <c r="K26" s="128"/>
    </row>
    <row r="27" spans="1:13" x14ac:dyDescent="0.25">
      <c r="A27" s="128"/>
      <c r="B27" s="128"/>
      <c r="C27" s="128"/>
      <c r="D27" s="128"/>
      <c r="E27" s="128"/>
      <c r="F27" s="128"/>
      <c r="G27" s="128"/>
      <c r="H27" s="128"/>
      <c r="I27" s="128"/>
      <c r="J27" s="128"/>
      <c r="K27" s="128"/>
    </row>
    <row r="28" spans="1:13" x14ac:dyDescent="0.25">
      <c r="A28" s="128"/>
      <c r="B28" s="128"/>
      <c r="C28" s="128"/>
      <c r="D28" s="128"/>
      <c r="E28" s="128"/>
      <c r="F28" s="128"/>
      <c r="G28" s="128"/>
      <c r="H28" s="128"/>
      <c r="I28" s="128"/>
      <c r="J28" s="128"/>
      <c r="K28" s="128"/>
    </row>
    <row r="29" spans="1:13" x14ac:dyDescent="0.25">
      <c r="A29" s="128"/>
      <c r="B29" s="128"/>
      <c r="C29" s="73" t="s">
        <v>33</v>
      </c>
      <c r="D29" s="128"/>
      <c r="E29" s="120"/>
      <c r="F29" s="120"/>
      <c r="G29" s="120"/>
      <c r="H29" s="120" t="s">
        <v>19</v>
      </c>
      <c r="I29" s="120"/>
      <c r="J29" s="73"/>
      <c r="K29" s="120"/>
      <c r="L29" s="5"/>
      <c r="M29" s="4"/>
    </row>
    <row r="30" spans="1:13" x14ac:dyDescent="0.25">
      <c r="A30" s="128"/>
      <c r="B30" s="128"/>
      <c r="C30" s="120"/>
      <c r="D30" s="99"/>
      <c r="E30" s="104"/>
      <c r="F30" s="120"/>
      <c r="G30" s="120"/>
      <c r="H30" s="176" t="s">
        <v>34</v>
      </c>
      <c r="I30" s="120"/>
      <c r="J30" s="73"/>
      <c r="K30" s="120"/>
      <c r="L30" s="5"/>
      <c r="M30" s="58"/>
    </row>
    <row r="31" spans="1:13" x14ac:dyDescent="0.25">
      <c r="A31" s="128"/>
      <c r="B31" s="128"/>
      <c r="C31" s="95"/>
      <c r="D31" s="99"/>
      <c r="E31" s="95"/>
      <c r="F31" s="120"/>
      <c r="G31" s="120"/>
      <c r="H31" s="109" t="s">
        <v>35</v>
      </c>
      <c r="I31" s="120"/>
      <c r="J31" s="73"/>
      <c r="K31" s="120"/>
      <c r="L31" s="5"/>
      <c r="M31" s="58"/>
    </row>
    <row r="32" spans="1:13" ht="15.75" customHeight="1" x14ac:dyDescent="0.25">
      <c r="B32" s="48"/>
      <c r="F32" s="212"/>
      <c r="G32" s="212"/>
      <c r="H32" s="212"/>
    </row>
    <row r="33" spans="6:8" x14ac:dyDescent="0.25">
      <c r="F33" s="206"/>
      <c r="G33" s="206"/>
      <c r="H33" s="206"/>
    </row>
    <row r="34" spans="6:8" x14ac:dyDescent="0.25">
      <c r="F34" s="206"/>
      <c r="G34" s="206"/>
      <c r="H34" s="206"/>
    </row>
  </sheetData>
  <mergeCells count="6">
    <mergeCell ref="F34:H34"/>
    <mergeCell ref="H7:I7"/>
    <mergeCell ref="J7:K7"/>
    <mergeCell ref="D2:J3"/>
    <mergeCell ref="F33:H33"/>
    <mergeCell ref="F32:H32"/>
  </mergeCells>
  <pageMargins left="0.75" right="0.25" top="0.75" bottom="0.2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250"/>
  <sheetViews>
    <sheetView tabSelected="1" view="pageBreakPreview" topLeftCell="A48" zoomScaleSheetLayoutView="100" workbookViewId="0">
      <selection activeCell="D68" sqref="D68"/>
    </sheetView>
  </sheetViews>
  <sheetFormatPr defaultRowHeight="15" x14ac:dyDescent="0.25"/>
  <cols>
    <col min="1" max="1" width="4.85546875" style="1" customWidth="1"/>
    <col min="2" max="2" width="17" style="2" customWidth="1"/>
    <col min="3" max="3" width="16.28515625" style="2" customWidth="1"/>
    <col min="4" max="4" width="10.7109375" style="3" customWidth="1"/>
    <col min="5" max="5" width="5" style="4" customWidth="1"/>
    <col min="6" max="6" width="7.28515625" style="5" customWidth="1"/>
    <col min="7" max="7" width="1.140625" style="6" customWidth="1"/>
    <col min="8" max="8" width="4.140625" style="4" customWidth="1"/>
    <col min="9" max="9" width="8.42578125" style="6" customWidth="1"/>
    <col min="10" max="10" width="13.7109375" style="5" customWidth="1"/>
    <col min="11" max="11" width="4.7109375" style="4" customWidth="1"/>
    <col min="12" max="12" width="16" style="2" customWidth="1"/>
    <col min="13" max="16384" width="9.140625" style="2"/>
  </cols>
  <sheetData>
    <row r="1" spans="1:11" ht="15" customHeight="1" x14ac:dyDescent="0.25">
      <c r="A1" s="134" t="s">
        <v>0</v>
      </c>
      <c r="B1" s="134"/>
      <c r="C1" s="216" t="s">
        <v>91</v>
      </c>
      <c r="D1" s="216"/>
      <c r="E1" s="216"/>
      <c r="F1" s="216"/>
      <c r="G1" s="216"/>
      <c r="H1" s="216"/>
      <c r="I1" s="216"/>
      <c r="J1" s="216"/>
      <c r="K1" s="216"/>
    </row>
    <row r="2" spans="1:11" ht="15" customHeight="1" x14ac:dyDescent="0.25">
      <c r="A2" s="40"/>
      <c r="B2" s="22"/>
      <c r="C2" s="216"/>
      <c r="D2" s="216"/>
      <c r="E2" s="216"/>
      <c r="F2" s="216"/>
      <c r="G2" s="216"/>
      <c r="H2" s="216"/>
      <c r="I2" s="216"/>
      <c r="J2" s="216"/>
      <c r="K2" s="216"/>
    </row>
    <row r="3" spans="1:11" ht="30.75" customHeight="1" x14ac:dyDescent="0.25">
      <c r="A3" s="40"/>
      <c r="B3" s="22"/>
      <c r="C3" s="216"/>
      <c r="D3" s="216"/>
      <c r="E3" s="216"/>
      <c r="F3" s="216"/>
      <c r="G3" s="216"/>
      <c r="H3" s="216"/>
      <c r="I3" s="216"/>
      <c r="J3" s="216"/>
      <c r="K3" s="216"/>
    </row>
    <row r="4" spans="1:11" ht="15" customHeight="1" x14ac:dyDescent="0.25">
      <c r="A4" s="44"/>
      <c r="B4" s="44"/>
      <c r="C4" s="45"/>
      <c r="D4" s="45"/>
      <c r="E4" s="45"/>
      <c r="F4" s="45"/>
      <c r="G4" s="45"/>
      <c r="H4" s="45"/>
      <c r="I4" s="45"/>
      <c r="J4" s="45"/>
    </row>
    <row r="5" spans="1:11" ht="16.5" customHeight="1" x14ac:dyDescent="0.3">
      <c r="A5" s="44"/>
      <c r="B5" s="44"/>
      <c r="C5" s="9"/>
      <c r="D5" s="10" t="s">
        <v>197</v>
      </c>
      <c r="E5" s="11"/>
      <c r="G5" s="45"/>
      <c r="H5" s="45"/>
      <c r="I5" s="45"/>
      <c r="J5" s="45"/>
    </row>
    <row r="6" spans="1:11" ht="15.75" customHeight="1" x14ac:dyDescent="0.25">
      <c r="B6" s="8"/>
      <c r="D6" s="2"/>
      <c r="E6" s="2"/>
      <c r="F6" s="2"/>
    </row>
    <row r="7" spans="1:11" x14ac:dyDescent="0.25">
      <c r="A7" s="12" t="s">
        <v>1</v>
      </c>
      <c r="B7" s="213" t="s">
        <v>2</v>
      </c>
      <c r="C7" s="214"/>
      <c r="D7" s="213" t="s">
        <v>3</v>
      </c>
      <c r="E7" s="214"/>
      <c r="F7" s="213" t="s">
        <v>4</v>
      </c>
      <c r="G7" s="215"/>
      <c r="H7" s="214"/>
      <c r="I7" s="13" t="s">
        <v>5</v>
      </c>
      <c r="J7" s="14" t="s">
        <v>6</v>
      </c>
      <c r="K7" s="2"/>
    </row>
    <row r="8" spans="1:11" ht="15.95" customHeight="1" x14ac:dyDescent="0.25">
      <c r="B8" s="63" t="s">
        <v>44</v>
      </c>
    </row>
    <row r="9" spans="1:11" ht="15.95" customHeight="1" x14ac:dyDescent="0.25">
      <c r="A9" s="118">
        <v>1</v>
      </c>
      <c r="B9" s="74" t="s">
        <v>92</v>
      </c>
      <c r="C9" s="83"/>
      <c r="D9" s="105"/>
      <c r="E9" s="140"/>
      <c r="F9" s="124"/>
      <c r="G9" s="125"/>
      <c r="H9" s="126"/>
      <c r="I9" s="129"/>
      <c r="J9" s="139"/>
      <c r="K9" s="141"/>
    </row>
    <row r="10" spans="1:11" ht="15.95" customHeight="1" x14ac:dyDescent="0.25">
      <c r="A10" s="118"/>
      <c r="B10" s="74" t="s">
        <v>169</v>
      </c>
      <c r="C10" s="83"/>
      <c r="D10" s="105">
        <v>433.56</v>
      </c>
      <c r="E10" s="140" t="s">
        <v>10</v>
      </c>
      <c r="F10" s="124">
        <v>786</v>
      </c>
      <c r="G10" s="125" t="s">
        <v>8</v>
      </c>
      <c r="H10" s="126">
        <v>50</v>
      </c>
      <c r="I10" s="129" t="s">
        <v>36</v>
      </c>
      <c r="J10" s="139">
        <f>IF(MID(I10,1,2)=("P."),(ROUND(D10*((F10)+(H10/100)),)),IF(MID(I10,1,2)=("%o"),(ROUND(D10*(((F10)+(H10/100))/1000),)),IF(MID(I10,1,2)=("Ea"),(ROUND(D10*((F10)+(H10/100)),)),ROUND(D10*(((F10)+(H10/100))/100),))))</f>
        <v>3410</v>
      </c>
      <c r="K10" s="141" t="s">
        <v>9</v>
      </c>
    </row>
    <row r="11" spans="1:11" ht="15.95" customHeight="1" x14ac:dyDescent="0.25">
      <c r="A11" s="135"/>
      <c r="B11" s="121"/>
      <c r="C11" s="128"/>
      <c r="D11" s="206" t="s">
        <v>199</v>
      </c>
      <c r="E11" s="206"/>
      <c r="F11" s="206"/>
      <c r="G11" s="206"/>
      <c r="H11" s="206"/>
      <c r="I11" s="206"/>
      <c r="J11" s="206"/>
      <c r="K11" s="206"/>
    </row>
    <row r="12" spans="1:11" ht="14.25" customHeight="1" x14ac:dyDescent="0.25">
      <c r="A12" s="118">
        <v>2</v>
      </c>
      <c r="B12" s="142" t="s">
        <v>46</v>
      </c>
      <c r="C12" s="143"/>
      <c r="D12" s="105"/>
      <c r="E12" s="140"/>
      <c r="F12" s="124"/>
      <c r="G12" s="125"/>
      <c r="H12" s="126"/>
      <c r="I12" s="129"/>
      <c r="J12" s="139"/>
      <c r="K12" s="141"/>
    </row>
    <row r="13" spans="1:11" ht="15.95" customHeight="1" x14ac:dyDescent="0.25">
      <c r="A13" s="118"/>
      <c r="B13" s="143" t="s">
        <v>170</v>
      </c>
      <c r="C13" s="143"/>
      <c r="D13" s="105">
        <v>6232.82</v>
      </c>
      <c r="E13" s="140" t="s">
        <v>10</v>
      </c>
      <c r="F13" s="124">
        <v>226</v>
      </c>
      <c r="G13" s="125" t="s">
        <v>8</v>
      </c>
      <c r="H13" s="126">
        <v>88</v>
      </c>
      <c r="I13" s="129" t="s">
        <v>36</v>
      </c>
      <c r="J13" s="139">
        <f>IF(MID(I13,1,2)=("P."),(ROUND(D13*((F13)+(H13/100)),)),IF(MID(I13,1,2)=("%o"),(ROUND(D13*(((F13)+(H13/100))/1000),)),IF(MID(I13,1,2)=("Ea"),(ROUND(D13*((F13)+(H13/100)),)),ROUND(D13*(((F13)+(H13/100))/100),))))</f>
        <v>14141</v>
      </c>
      <c r="K13" s="141" t="s">
        <v>9</v>
      </c>
    </row>
    <row r="14" spans="1:11" ht="15.95" customHeight="1" x14ac:dyDescent="0.25">
      <c r="A14" s="135"/>
      <c r="B14" s="121"/>
      <c r="C14" s="128"/>
      <c r="D14" s="218" t="s">
        <v>200</v>
      </c>
      <c r="E14" s="218"/>
      <c r="F14" s="218"/>
      <c r="G14" s="218"/>
      <c r="H14" s="218"/>
      <c r="I14" s="218"/>
      <c r="J14" s="218"/>
      <c r="K14" s="218"/>
    </row>
    <row r="15" spans="1:11" ht="15.95" customHeight="1" x14ac:dyDescent="0.25">
      <c r="A15" s="118">
        <v>3</v>
      </c>
      <c r="B15" s="74" t="s">
        <v>75</v>
      </c>
      <c r="C15" s="74"/>
      <c r="D15" s="105"/>
      <c r="E15" s="140"/>
      <c r="F15" s="124"/>
      <c r="G15" s="125"/>
      <c r="H15" s="126"/>
      <c r="I15" s="129"/>
      <c r="J15" s="139"/>
      <c r="K15" s="141"/>
    </row>
    <row r="16" spans="1:11" ht="15.95" customHeight="1" x14ac:dyDescent="0.25">
      <c r="A16" s="118"/>
      <c r="B16" s="74" t="s">
        <v>76</v>
      </c>
      <c r="C16" s="74"/>
      <c r="D16" s="105"/>
      <c r="E16" s="140"/>
      <c r="F16" s="124"/>
      <c r="G16" s="125"/>
      <c r="H16" s="126"/>
      <c r="I16" s="129"/>
      <c r="J16" s="139"/>
      <c r="K16" s="141"/>
    </row>
    <row r="17" spans="1:11" ht="13.5" customHeight="1" x14ac:dyDescent="0.25">
      <c r="A17" s="118"/>
      <c r="B17" s="74" t="s">
        <v>77</v>
      </c>
      <c r="C17" s="74"/>
      <c r="D17" s="105"/>
      <c r="E17" s="140"/>
      <c r="F17" s="124"/>
      <c r="G17" s="125"/>
      <c r="H17" s="126"/>
      <c r="I17" s="129"/>
      <c r="J17" s="139"/>
      <c r="K17" s="141"/>
    </row>
    <row r="18" spans="1:11" ht="15.95" customHeight="1" x14ac:dyDescent="0.25">
      <c r="A18" s="118"/>
      <c r="B18" s="74" t="s">
        <v>78</v>
      </c>
      <c r="C18" s="74"/>
      <c r="D18" s="105"/>
      <c r="E18" s="140"/>
      <c r="F18" s="124"/>
      <c r="G18" s="125"/>
      <c r="H18" s="126"/>
      <c r="I18" s="129"/>
      <c r="J18" s="139"/>
      <c r="K18" s="141"/>
    </row>
    <row r="19" spans="1:11" ht="15.95" customHeight="1" x14ac:dyDescent="0.25">
      <c r="A19" s="118"/>
      <c r="B19" s="74" t="s">
        <v>79</v>
      </c>
      <c r="C19" s="74"/>
      <c r="D19" s="105"/>
      <c r="E19" s="140"/>
      <c r="F19" s="124"/>
      <c r="G19" s="125"/>
      <c r="H19" s="126"/>
      <c r="I19" s="129"/>
      <c r="J19" s="139"/>
      <c r="K19" s="141"/>
    </row>
    <row r="20" spans="1:11" ht="16.5" customHeight="1" x14ac:dyDescent="0.25">
      <c r="A20" s="118"/>
      <c r="B20" s="74" t="s">
        <v>80</v>
      </c>
      <c r="C20" s="74"/>
      <c r="D20" s="105"/>
      <c r="E20" s="140"/>
      <c r="F20" s="124"/>
      <c r="G20" s="125"/>
      <c r="H20" s="126"/>
      <c r="I20" s="129"/>
      <c r="J20" s="139"/>
      <c r="K20" s="141"/>
    </row>
    <row r="21" spans="1:11" ht="16.5" customHeight="1" x14ac:dyDescent="0.25">
      <c r="A21" s="118"/>
      <c r="B21" s="74" t="s">
        <v>81</v>
      </c>
      <c r="C21" s="74"/>
      <c r="D21" s="105"/>
      <c r="E21" s="140"/>
      <c r="F21" s="124"/>
      <c r="G21" s="125"/>
      <c r="H21" s="126"/>
      <c r="I21" s="129"/>
      <c r="J21" s="139"/>
      <c r="K21" s="141"/>
    </row>
    <row r="22" spans="1:11" ht="15.95" customHeight="1" x14ac:dyDescent="0.25">
      <c r="A22" s="118"/>
      <c r="B22" s="74" t="s">
        <v>82</v>
      </c>
      <c r="C22" s="74"/>
      <c r="D22" s="105">
        <f>Mes!J62</f>
        <v>106</v>
      </c>
      <c r="E22" s="140" t="s">
        <v>13</v>
      </c>
      <c r="F22" s="124">
        <v>228</v>
      </c>
      <c r="G22" s="125" t="s">
        <v>8</v>
      </c>
      <c r="H22" s="126">
        <v>90</v>
      </c>
      <c r="I22" s="129" t="s">
        <v>14</v>
      </c>
      <c r="J22" s="139">
        <f>IF(MID(I22,1,2)=("P."),(ROUND(D22*((F22)+(H22/100)),)),IF(MID(I22,1,2)=("%o"),(ROUND(D22*(((F22)+(H22/100))/1000),)),IF(MID(I22,1,2)=("Ea"),(ROUND(D22*((F22)+(H22/100)),)),ROUND(D22*(((F22)+(H22/100))/100),))))</f>
        <v>24263</v>
      </c>
      <c r="K22" s="141" t="s">
        <v>9</v>
      </c>
    </row>
    <row r="23" spans="1:11" ht="15.95" customHeight="1" x14ac:dyDescent="0.25">
      <c r="A23" s="135"/>
      <c r="B23" s="121"/>
      <c r="C23" s="128"/>
      <c r="D23" s="219" t="s">
        <v>201</v>
      </c>
      <c r="E23" s="219"/>
      <c r="F23" s="219"/>
      <c r="G23" s="219"/>
      <c r="H23" s="219"/>
      <c r="I23" s="219"/>
      <c r="J23" s="219"/>
      <c r="K23" s="219"/>
    </row>
    <row r="24" spans="1:11" ht="15.95" customHeight="1" x14ac:dyDescent="0.25">
      <c r="A24" s="118">
        <v>4</v>
      </c>
      <c r="B24" s="189" t="s">
        <v>171</v>
      </c>
      <c r="C24" s="190"/>
      <c r="D24" s="105"/>
      <c r="E24" s="140"/>
      <c r="F24" s="124"/>
      <c r="G24" s="125"/>
      <c r="H24" s="126"/>
      <c r="I24" s="129"/>
      <c r="J24" s="139"/>
      <c r="K24" s="141"/>
    </row>
    <row r="25" spans="1:11" ht="15.95" customHeight="1" x14ac:dyDescent="0.25">
      <c r="A25" s="118"/>
      <c r="B25" s="189" t="s">
        <v>172</v>
      </c>
      <c r="C25" s="190"/>
      <c r="D25" s="105"/>
      <c r="E25" s="140"/>
      <c r="F25" s="124"/>
      <c r="G25" s="125"/>
      <c r="H25" s="126"/>
      <c r="I25" s="129"/>
      <c r="J25" s="139"/>
      <c r="K25" s="141"/>
    </row>
    <row r="26" spans="1:11" ht="14.25" customHeight="1" x14ac:dyDescent="0.25">
      <c r="A26" s="118"/>
      <c r="B26" s="189" t="s">
        <v>173</v>
      </c>
      <c r="C26" s="190"/>
      <c r="D26" s="105"/>
      <c r="E26" s="140"/>
      <c r="F26" s="124"/>
      <c r="G26" s="125"/>
      <c r="H26" s="126"/>
      <c r="I26" s="129"/>
      <c r="J26" s="139"/>
      <c r="K26" s="141"/>
    </row>
    <row r="27" spans="1:11" ht="14.25" customHeight="1" x14ac:dyDescent="0.25">
      <c r="A27" s="118"/>
      <c r="B27" s="189" t="s">
        <v>174</v>
      </c>
      <c r="C27" s="190"/>
      <c r="D27" s="105"/>
      <c r="E27" s="140"/>
      <c r="F27" s="124"/>
      <c r="G27" s="125"/>
      <c r="H27" s="126"/>
      <c r="I27" s="129"/>
      <c r="J27" s="139"/>
      <c r="K27" s="141"/>
    </row>
    <row r="28" spans="1:11" ht="14.25" customHeight="1" x14ac:dyDescent="0.25">
      <c r="A28" s="118"/>
      <c r="B28" s="189" t="s">
        <v>175</v>
      </c>
      <c r="C28" s="190"/>
      <c r="D28" s="105"/>
      <c r="E28" s="140"/>
      <c r="F28" s="124"/>
      <c r="G28" s="125"/>
      <c r="H28" s="126"/>
      <c r="I28" s="129"/>
      <c r="J28" s="139"/>
      <c r="K28" s="141"/>
    </row>
    <row r="29" spans="1:11" ht="15" customHeight="1" x14ac:dyDescent="0.25">
      <c r="A29" s="118"/>
      <c r="B29" s="189" t="s">
        <v>176</v>
      </c>
      <c r="C29" s="190"/>
      <c r="D29" s="74"/>
      <c r="E29" s="74"/>
      <c r="F29" s="74"/>
      <c r="G29" s="74"/>
      <c r="H29" s="74"/>
      <c r="I29" s="74"/>
      <c r="J29" s="74"/>
      <c r="K29" s="74"/>
    </row>
    <row r="30" spans="1:11" ht="15" customHeight="1" x14ac:dyDescent="0.25">
      <c r="A30" s="118"/>
      <c r="B30" s="189" t="s">
        <v>177</v>
      </c>
      <c r="C30" s="190"/>
      <c r="D30" s="105"/>
      <c r="E30" s="140"/>
      <c r="F30" s="124"/>
      <c r="G30" s="125"/>
      <c r="H30" s="126"/>
      <c r="I30" s="129"/>
      <c r="J30" s="139"/>
      <c r="K30" s="141"/>
    </row>
    <row r="31" spans="1:11" ht="15.95" customHeight="1" x14ac:dyDescent="0.25">
      <c r="A31" s="118"/>
      <c r="B31" s="189" t="s">
        <v>178</v>
      </c>
      <c r="C31" s="190"/>
    </row>
    <row r="32" spans="1:11" ht="15.95" customHeight="1" x14ac:dyDescent="0.25">
      <c r="A32" s="118"/>
      <c r="B32" s="191" t="s">
        <v>179</v>
      </c>
      <c r="C32" s="190"/>
      <c r="D32" s="105">
        <f>Mes!J68</f>
        <v>159.5</v>
      </c>
      <c r="E32" s="140" t="s">
        <v>10</v>
      </c>
      <c r="F32" s="124">
        <v>706</v>
      </c>
      <c r="G32" s="125" t="s">
        <v>8</v>
      </c>
      <c r="H32" s="126">
        <v>23</v>
      </c>
      <c r="I32" s="129" t="s">
        <v>15</v>
      </c>
      <c r="J32" s="139">
        <f>IF(MID(I32,1,2)=("P."),(ROUND(D32*((F32)+(H32/100)),)),IF(MID(I32,1,2)=("%o"),(ROUND(D32*(((F32)+(H32/100))/1000),)),IF(MID(I32,1,2)=("Ea"),(ROUND(D32*((F32)+(H32/100)),)),ROUND(D32*(((F32)+(H32/100))/100),))))</f>
        <v>112644</v>
      </c>
      <c r="K32" s="141" t="s">
        <v>9</v>
      </c>
    </row>
    <row r="33" spans="1:11" ht="15.95" customHeight="1" x14ac:dyDescent="0.25">
      <c r="A33" s="133"/>
      <c r="B33" s="22"/>
      <c r="C33" s="41"/>
      <c r="D33" s="220" t="s">
        <v>202</v>
      </c>
      <c r="E33" s="220"/>
      <c r="F33" s="220"/>
      <c r="G33" s="220"/>
      <c r="H33" s="220"/>
      <c r="I33" s="220"/>
      <c r="J33" s="220"/>
      <c r="K33" s="220"/>
    </row>
    <row r="34" spans="1:11" ht="15.95" customHeight="1" x14ac:dyDescent="0.25">
      <c r="A34" s="118">
        <v>5</v>
      </c>
      <c r="B34" s="74" t="s">
        <v>180</v>
      </c>
      <c r="C34" s="74"/>
      <c r="D34" s="130"/>
      <c r="E34" s="108"/>
      <c r="F34" s="124"/>
      <c r="G34" s="129"/>
      <c r="H34" s="108"/>
      <c r="I34" s="129"/>
      <c r="J34" s="124"/>
      <c r="K34" s="108"/>
    </row>
    <row r="35" spans="1:11" ht="15.95" customHeight="1" x14ac:dyDescent="0.25">
      <c r="A35" s="118"/>
      <c r="B35" s="74" t="s">
        <v>181</v>
      </c>
      <c r="C35" s="74"/>
      <c r="D35" s="105">
        <f>Mes!J74</f>
        <v>10</v>
      </c>
      <c r="E35" s="140" t="s">
        <v>17</v>
      </c>
      <c r="F35" s="124">
        <v>1786</v>
      </c>
      <c r="G35" s="125" t="s">
        <v>8</v>
      </c>
      <c r="H35" s="126">
        <v>13</v>
      </c>
      <c r="I35" s="129" t="s">
        <v>12</v>
      </c>
      <c r="J35" s="139">
        <f>IF(MID(I35,1,2)=("P."),(ROUND(D35*((F35)+(H35/100)),)),IF(MID(I35,1,2)=("%o"),(ROUND(D35*(((F35)+(H35/100))/1000),)),IF(MID(I35,1,2)=("Ea"),(ROUND(D35*((F35)+(H35/100)),)),ROUND(D35*(((F35)+(H35/100))/100),))))</f>
        <v>17861</v>
      </c>
      <c r="K35" s="141" t="s">
        <v>9</v>
      </c>
    </row>
    <row r="36" spans="1:11" ht="15.95" customHeight="1" x14ac:dyDescent="0.25">
      <c r="A36" s="135"/>
      <c r="B36" s="137"/>
      <c r="C36" s="138"/>
      <c r="D36" s="221" t="s">
        <v>203</v>
      </c>
      <c r="E36" s="221"/>
      <c r="F36" s="221"/>
      <c r="G36" s="221"/>
      <c r="H36" s="221"/>
      <c r="I36" s="221"/>
      <c r="J36" s="221"/>
      <c r="K36" s="221"/>
    </row>
    <row r="37" spans="1:11" ht="14.25" customHeight="1" x14ac:dyDescent="0.25">
      <c r="A37" s="120">
        <v>6</v>
      </c>
      <c r="B37" s="119" t="s">
        <v>83</v>
      </c>
      <c r="C37" s="120"/>
      <c r="D37" s="110"/>
      <c r="E37" s="111"/>
      <c r="F37" s="112"/>
      <c r="G37" s="113"/>
      <c r="H37" s="114"/>
      <c r="I37" s="115"/>
      <c r="J37" s="116"/>
      <c r="K37" s="117"/>
    </row>
    <row r="38" spans="1:11" ht="15.95" customHeight="1" x14ac:dyDescent="0.25">
      <c r="A38" s="120"/>
      <c r="B38" s="119" t="s">
        <v>84</v>
      </c>
      <c r="C38" s="121"/>
      <c r="D38" s="120"/>
      <c r="E38" s="120"/>
      <c r="F38" s="120"/>
      <c r="G38" s="120"/>
      <c r="H38" s="73"/>
      <c r="I38" s="120"/>
      <c r="J38" s="120"/>
      <c r="K38" s="120"/>
    </row>
    <row r="39" spans="1:11" ht="15.95" customHeight="1" x14ac:dyDescent="0.25">
      <c r="A39" s="120"/>
      <c r="B39" s="119" t="s">
        <v>85</v>
      </c>
      <c r="C39" s="121"/>
      <c r="D39" s="120"/>
      <c r="E39" s="120"/>
      <c r="F39" s="120"/>
      <c r="G39" s="120"/>
      <c r="H39" s="73"/>
      <c r="I39" s="120"/>
      <c r="J39" s="120"/>
      <c r="K39" s="120"/>
    </row>
    <row r="40" spans="1:11" ht="15.95" customHeight="1" x14ac:dyDescent="0.25">
      <c r="A40" s="120"/>
      <c r="B40" s="119" t="s">
        <v>86</v>
      </c>
      <c r="C40" s="121"/>
      <c r="D40" s="120"/>
      <c r="E40" s="120"/>
      <c r="F40" s="120"/>
      <c r="G40" s="120"/>
      <c r="H40" s="73"/>
      <c r="I40" s="120"/>
      <c r="J40" s="120"/>
      <c r="K40" s="120"/>
    </row>
    <row r="41" spans="1:11" ht="15.95" customHeight="1" x14ac:dyDescent="0.25">
      <c r="A41" s="120"/>
      <c r="B41" s="119" t="s">
        <v>87</v>
      </c>
      <c r="C41" s="121"/>
      <c r="D41" s="120"/>
      <c r="E41" s="120"/>
      <c r="F41" s="120"/>
      <c r="G41" s="120"/>
      <c r="H41" s="73"/>
      <c r="I41" s="120"/>
      <c r="J41" s="120"/>
      <c r="K41" s="120"/>
    </row>
    <row r="42" spans="1:11" ht="13.5" customHeight="1" x14ac:dyDescent="0.25">
      <c r="A42" s="120"/>
      <c r="B42" s="119" t="s">
        <v>88</v>
      </c>
      <c r="C42" s="121"/>
      <c r="D42" s="105">
        <f>Mes!J77</f>
        <v>56</v>
      </c>
      <c r="E42" s="140" t="s">
        <v>10</v>
      </c>
      <c r="F42" s="124">
        <v>1507</v>
      </c>
      <c r="G42" s="125" t="s">
        <v>8</v>
      </c>
      <c r="H42" s="126">
        <v>66</v>
      </c>
      <c r="I42" s="129" t="s">
        <v>15</v>
      </c>
      <c r="J42" s="147">
        <f>IF(MID(I42,1,2)=("P."),(ROUND(D42*((F42)+(H42/100)),)),IF(MID(I42,1,2)=("%o"),(ROUND(D42*(((F42)+(H42/100))/1000),)),IF(MID(I42,1,2)=("Ea"),(ROUND(D42*((F42)+(H42/100)),)),ROUND(D42*(((F42)+(H42/100))/100),))))</f>
        <v>84429</v>
      </c>
      <c r="K42" s="141" t="s">
        <v>9</v>
      </c>
    </row>
    <row r="43" spans="1:11" ht="13.5" customHeight="1" x14ac:dyDescent="0.25">
      <c r="A43" s="133"/>
      <c r="B43" s="22"/>
      <c r="C43" s="41"/>
      <c r="D43" s="221" t="s">
        <v>204</v>
      </c>
      <c r="E43" s="221"/>
      <c r="F43" s="221"/>
      <c r="G43" s="221"/>
      <c r="H43" s="221"/>
      <c r="I43" s="221"/>
      <c r="J43" s="221"/>
      <c r="K43" s="221"/>
    </row>
    <row r="44" spans="1:11" ht="13.5" customHeight="1" x14ac:dyDescent="0.25">
      <c r="A44" s="118">
        <v>7</v>
      </c>
      <c r="B44" s="121" t="s">
        <v>47</v>
      </c>
      <c r="C44" s="74"/>
      <c r="D44" s="105"/>
      <c r="E44" s="140"/>
      <c r="F44" s="124"/>
      <c r="G44" s="125"/>
      <c r="H44" s="126"/>
      <c r="I44" s="129"/>
      <c r="J44" s="139"/>
      <c r="K44" s="141"/>
    </row>
    <row r="45" spans="1:11" ht="15.95" customHeight="1" x14ac:dyDescent="0.25">
      <c r="A45" s="118"/>
      <c r="B45" s="121" t="s">
        <v>48</v>
      </c>
      <c r="C45" s="74"/>
      <c r="D45" s="105">
        <f>Mes!J93</f>
        <v>2519</v>
      </c>
      <c r="E45" s="140" t="s">
        <v>10</v>
      </c>
      <c r="F45" s="124">
        <v>1079</v>
      </c>
      <c r="G45" s="125" t="s">
        <v>8</v>
      </c>
      <c r="H45" s="126">
        <v>65</v>
      </c>
      <c r="I45" s="129" t="s">
        <v>36</v>
      </c>
      <c r="J45" s="139">
        <f>IF(MID(I45,1,2)=("P."),(ROUND(D45*((F45)+(H45/100)),)),IF(MID(I45,1,2)=("%o"),(ROUND(D45*(((F45)+(H45/100))/1000),)),IF(MID(I45,1,2)=("Ea"),(ROUND(D45*((F45)+(H45/100)),)),ROUND(D45*(((F45)+(H45/100))/100),))))</f>
        <v>27196</v>
      </c>
      <c r="K45" s="141" t="s">
        <v>9</v>
      </c>
    </row>
    <row r="46" spans="1:11" ht="15.95" customHeight="1" x14ac:dyDescent="0.25">
      <c r="A46" s="118"/>
      <c r="B46" s="121"/>
      <c r="C46" s="74"/>
      <c r="D46" s="217" t="s">
        <v>205</v>
      </c>
      <c r="E46" s="217"/>
      <c r="F46" s="217"/>
      <c r="G46" s="217"/>
      <c r="H46" s="217"/>
      <c r="I46" s="217"/>
      <c r="J46" s="217"/>
      <c r="K46" s="217"/>
    </row>
    <row r="47" spans="1:11" ht="15.95" customHeight="1" x14ac:dyDescent="0.25">
      <c r="A47" s="118"/>
      <c r="B47" s="74"/>
      <c r="C47" s="81"/>
      <c r="D47" s="148"/>
      <c r="E47" s="123"/>
      <c r="F47" s="91"/>
      <c r="G47" s="149"/>
      <c r="H47" s="126"/>
      <c r="I47" s="91" t="s">
        <v>16</v>
      </c>
      <c r="J47" s="150">
        <f>SUM(J10:J45)</f>
        <v>283944</v>
      </c>
      <c r="K47" s="107" t="s">
        <v>9</v>
      </c>
    </row>
    <row r="48" spans="1:11" ht="15.95" customHeight="1" x14ac:dyDescent="0.25">
      <c r="A48" s="118"/>
      <c r="B48" s="74"/>
      <c r="C48" s="177"/>
      <c r="D48" s="178"/>
      <c r="E48" s="118"/>
      <c r="F48" s="177" t="s">
        <v>198</v>
      </c>
      <c r="G48" s="149"/>
      <c r="H48" s="179"/>
      <c r="I48" s="91"/>
      <c r="J48" s="106"/>
      <c r="K48" s="107"/>
    </row>
    <row r="49" spans="1:11" ht="15.95" customHeight="1" x14ac:dyDescent="0.25">
      <c r="A49" s="118"/>
      <c r="B49" s="74"/>
      <c r="C49" s="81"/>
      <c r="D49" s="148"/>
      <c r="E49" s="123"/>
      <c r="F49" s="91"/>
      <c r="G49" s="149"/>
      <c r="H49" s="126"/>
      <c r="I49" s="91" t="s">
        <v>16</v>
      </c>
      <c r="J49" s="150"/>
      <c r="K49" s="107"/>
    </row>
    <row r="50" spans="1:11" ht="15.95" customHeight="1" x14ac:dyDescent="0.25">
      <c r="A50" s="118"/>
      <c r="B50" s="74"/>
      <c r="C50" s="81"/>
      <c r="D50" s="148"/>
      <c r="E50" s="123"/>
      <c r="F50" s="91"/>
      <c r="G50" s="149"/>
      <c r="H50" s="126"/>
      <c r="I50" s="91"/>
      <c r="J50" s="106"/>
      <c r="K50" s="107"/>
    </row>
    <row r="51" spans="1:11" ht="15.95" customHeight="1" x14ac:dyDescent="0.25">
      <c r="A51" s="47"/>
      <c r="B51" s="63" t="s">
        <v>45</v>
      </c>
      <c r="D51" s="20"/>
      <c r="G51" s="19"/>
      <c r="H51" s="18"/>
      <c r="J51" s="17"/>
      <c r="K51" s="16"/>
    </row>
    <row r="52" spans="1:11" ht="15.95" customHeight="1" x14ac:dyDescent="0.25">
      <c r="A52" s="118">
        <v>1</v>
      </c>
      <c r="B52" s="121" t="s">
        <v>182</v>
      </c>
      <c r="C52" s="81"/>
      <c r="D52" s="148"/>
      <c r="E52" s="123"/>
      <c r="F52" s="91"/>
      <c r="G52" s="149"/>
      <c r="H52" s="126"/>
      <c r="I52" s="91"/>
      <c r="J52" s="106"/>
      <c r="K52" s="107"/>
    </row>
    <row r="53" spans="1:11" ht="15.95" customHeight="1" x14ac:dyDescent="0.25">
      <c r="A53" s="118"/>
      <c r="B53" s="74" t="s">
        <v>183</v>
      </c>
      <c r="C53" s="81"/>
      <c r="D53" s="148"/>
      <c r="E53" s="123"/>
      <c r="F53" s="91"/>
      <c r="G53" s="149"/>
      <c r="H53" s="126"/>
      <c r="I53" s="91"/>
      <c r="J53" s="106"/>
      <c r="K53" s="107"/>
    </row>
    <row r="54" spans="1:11" ht="18" customHeight="1" x14ac:dyDescent="0.25">
      <c r="A54" s="118"/>
      <c r="B54" s="74" t="s">
        <v>184</v>
      </c>
      <c r="C54" s="81"/>
      <c r="D54" s="148"/>
      <c r="E54" s="123"/>
      <c r="F54" s="91"/>
      <c r="G54" s="149"/>
      <c r="H54" s="126"/>
      <c r="I54" s="91"/>
      <c r="J54" s="106"/>
      <c r="K54" s="107"/>
    </row>
    <row r="55" spans="1:11" ht="15.95" customHeight="1" x14ac:dyDescent="0.25">
      <c r="A55" s="118"/>
      <c r="B55" s="74" t="s">
        <v>185</v>
      </c>
      <c r="C55" s="81"/>
      <c r="D55" s="144">
        <f>Mes!J108</f>
        <v>2342</v>
      </c>
      <c r="E55" s="108" t="s">
        <v>10</v>
      </c>
      <c r="F55" s="124"/>
      <c r="G55" s="145"/>
      <c r="H55" s="126"/>
      <c r="I55" s="129" t="s">
        <v>15</v>
      </c>
      <c r="J55" s="139"/>
      <c r="K55" s="141"/>
    </row>
    <row r="56" spans="1:11" ht="15.95" customHeight="1" x14ac:dyDescent="0.25">
      <c r="A56" s="120"/>
      <c r="B56" s="128"/>
      <c r="C56" s="74"/>
      <c r="D56" s="144"/>
      <c r="E56" s="108"/>
      <c r="F56" s="124"/>
      <c r="G56" s="145"/>
      <c r="H56" s="126"/>
      <c r="I56" s="129"/>
      <c r="J56" s="139"/>
      <c r="K56" s="141"/>
    </row>
    <row r="57" spans="1:11" ht="15.95" customHeight="1" x14ac:dyDescent="0.25">
      <c r="A57" s="120">
        <v>2</v>
      </c>
      <c r="B57" s="121" t="s">
        <v>186</v>
      </c>
      <c r="C57" s="192"/>
      <c r="D57" s="127"/>
      <c r="E57" s="122"/>
      <c r="F57" s="112"/>
      <c r="G57" s="113"/>
      <c r="H57" s="114"/>
      <c r="I57" s="115"/>
      <c r="J57" s="116"/>
      <c r="K57" s="117"/>
    </row>
    <row r="58" spans="1:11" ht="15.95" customHeight="1" x14ac:dyDescent="0.25">
      <c r="A58" s="120"/>
      <c r="B58" s="75" t="s">
        <v>187</v>
      </c>
      <c r="C58" s="192"/>
      <c r="D58" s="127"/>
      <c r="E58" s="122"/>
      <c r="F58" s="112"/>
      <c r="G58" s="113"/>
      <c r="H58" s="114"/>
      <c r="I58" s="115"/>
      <c r="J58" s="116"/>
      <c r="K58" s="117"/>
    </row>
    <row r="59" spans="1:11" ht="15.95" customHeight="1" x14ac:dyDescent="0.25">
      <c r="A59" s="120"/>
      <c r="B59" s="75" t="s">
        <v>188</v>
      </c>
      <c r="C59" s="192"/>
      <c r="D59" s="127"/>
      <c r="E59" s="122"/>
      <c r="F59" s="112"/>
      <c r="G59" s="113"/>
      <c r="H59" s="114"/>
      <c r="I59" s="115"/>
      <c r="J59" s="116"/>
      <c r="K59" s="117"/>
    </row>
    <row r="60" spans="1:11" ht="15.95" customHeight="1" x14ac:dyDescent="0.25">
      <c r="A60" s="120"/>
      <c r="B60" s="75" t="s">
        <v>189</v>
      </c>
      <c r="C60" s="192"/>
      <c r="D60" s="127"/>
      <c r="E60" s="122"/>
      <c r="F60" s="112"/>
      <c r="G60" s="113"/>
      <c r="H60" s="114"/>
      <c r="I60" s="115"/>
      <c r="J60" s="116"/>
      <c r="K60" s="117"/>
    </row>
    <row r="61" spans="1:11" ht="15" customHeight="1" x14ac:dyDescent="0.25">
      <c r="A61" s="120"/>
      <c r="B61" s="75" t="s">
        <v>190</v>
      </c>
      <c r="C61" s="192"/>
      <c r="D61" s="105">
        <f>Mes!J126</f>
        <v>1442.75</v>
      </c>
      <c r="E61" s="140" t="s">
        <v>10</v>
      </c>
      <c r="F61" s="124"/>
      <c r="G61" s="125"/>
      <c r="H61" s="126"/>
      <c r="I61" s="129" t="s">
        <v>15</v>
      </c>
      <c r="J61" s="139"/>
      <c r="K61" s="141"/>
    </row>
    <row r="62" spans="1:11" ht="15.95" customHeight="1" x14ac:dyDescent="0.25">
      <c r="A62" s="120"/>
      <c r="B62" s="128"/>
      <c r="C62" s="74"/>
      <c r="D62" s="144"/>
      <c r="E62" s="108"/>
      <c r="F62" s="124"/>
      <c r="G62" s="145"/>
      <c r="H62" s="126"/>
      <c r="I62" s="129"/>
      <c r="J62" s="139"/>
      <c r="K62" s="141"/>
    </row>
    <row r="63" spans="1:11" ht="15.95" customHeight="1" x14ac:dyDescent="0.25">
      <c r="A63" s="118">
        <v>3</v>
      </c>
      <c r="B63" s="128" t="s">
        <v>49</v>
      </c>
      <c r="C63" s="74"/>
      <c r="D63" s="144"/>
      <c r="E63" s="108"/>
      <c r="F63" s="124"/>
      <c r="G63" s="145"/>
      <c r="H63" s="126"/>
      <c r="I63" s="129"/>
      <c r="J63" s="139"/>
      <c r="K63" s="141"/>
    </row>
    <row r="64" spans="1:11" ht="15.95" customHeight="1" x14ac:dyDescent="0.25">
      <c r="A64" s="118"/>
      <c r="B64" s="128" t="s">
        <v>50</v>
      </c>
      <c r="C64" s="74"/>
      <c r="D64" s="144"/>
      <c r="E64" s="108"/>
      <c r="F64" s="124"/>
      <c r="G64" s="145"/>
      <c r="H64" s="126"/>
      <c r="I64" s="129"/>
      <c r="J64" s="139"/>
      <c r="K64" s="141"/>
    </row>
    <row r="65" spans="1:11" ht="15.75" x14ac:dyDescent="0.25">
      <c r="A65" s="118"/>
      <c r="B65" s="128" t="s">
        <v>51</v>
      </c>
      <c r="C65" s="74"/>
      <c r="D65" s="144"/>
      <c r="E65" s="108"/>
      <c r="F65" s="124"/>
      <c r="G65" s="145"/>
      <c r="H65" s="126"/>
      <c r="I65" s="129"/>
      <c r="J65" s="139"/>
      <c r="K65" s="141"/>
    </row>
    <row r="66" spans="1:11" ht="14.25" customHeight="1" x14ac:dyDescent="0.25">
      <c r="A66" s="118"/>
      <c r="B66" s="128" t="s">
        <v>52</v>
      </c>
      <c r="C66" s="74"/>
      <c r="D66" s="144"/>
      <c r="E66" s="108"/>
      <c r="F66" s="124"/>
      <c r="G66" s="145"/>
      <c r="H66" s="126"/>
      <c r="I66" s="129"/>
      <c r="J66" s="139"/>
      <c r="K66" s="141"/>
    </row>
    <row r="67" spans="1:11" ht="16.5" customHeight="1" x14ac:dyDescent="0.25">
      <c r="A67" s="118"/>
      <c r="B67" s="128" t="s">
        <v>53</v>
      </c>
      <c r="C67" s="74"/>
      <c r="D67" s="144">
        <v>2315</v>
      </c>
      <c r="E67" s="108" t="s">
        <v>10</v>
      </c>
      <c r="F67" s="124"/>
      <c r="G67" s="145"/>
      <c r="H67" s="126"/>
      <c r="I67" s="129" t="s">
        <v>15</v>
      </c>
      <c r="J67" s="139"/>
      <c r="K67" s="141"/>
    </row>
    <row r="68" spans="1:11" x14ac:dyDescent="0.25">
      <c r="A68" s="118"/>
      <c r="B68" s="121"/>
      <c r="C68" s="74"/>
      <c r="D68" s="144"/>
      <c r="E68" s="108"/>
      <c r="F68" s="124"/>
      <c r="G68" s="145"/>
      <c r="H68" s="126"/>
      <c r="I68" s="129"/>
      <c r="J68" s="139"/>
      <c r="K68" s="141"/>
    </row>
    <row r="69" spans="1:11" x14ac:dyDescent="0.25">
      <c r="A69" s="120">
        <v>4</v>
      </c>
      <c r="B69" s="151" t="s">
        <v>89</v>
      </c>
      <c r="C69" s="74"/>
      <c r="D69" s="103"/>
      <c r="E69" s="122"/>
      <c r="F69" s="112"/>
      <c r="G69" s="113"/>
      <c r="H69" s="114"/>
      <c r="I69" s="115"/>
      <c r="J69" s="116"/>
      <c r="K69" s="117"/>
    </row>
    <row r="70" spans="1:11" x14ac:dyDescent="0.25">
      <c r="A70" s="120"/>
      <c r="B70" s="151" t="s">
        <v>90</v>
      </c>
      <c r="C70" s="74"/>
      <c r="D70" s="103"/>
      <c r="E70" s="122"/>
      <c r="F70" s="112"/>
      <c r="G70" s="113"/>
      <c r="H70" s="114"/>
      <c r="I70" s="115"/>
      <c r="J70" s="116"/>
      <c r="K70" s="117"/>
    </row>
    <row r="71" spans="1:11" ht="17.25" customHeight="1" x14ac:dyDescent="0.25">
      <c r="A71" s="120"/>
      <c r="B71" s="151" t="s">
        <v>54</v>
      </c>
      <c r="C71" s="74"/>
      <c r="D71" s="103"/>
      <c r="E71" s="122"/>
      <c r="F71" s="112"/>
      <c r="G71" s="113"/>
      <c r="H71" s="114"/>
      <c r="I71" s="115"/>
      <c r="J71" s="116"/>
      <c r="K71" s="117"/>
    </row>
    <row r="72" spans="1:11" x14ac:dyDescent="0.25">
      <c r="A72" s="120"/>
      <c r="B72" s="151" t="s">
        <v>55</v>
      </c>
      <c r="C72" s="74"/>
      <c r="D72" s="103"/>
      <c r="E72" s="122"/>
      <c r="F72" s="112"/>
      <c r="G72" s="113"/>
      <c r="H72" s="114"/>
      <c r="I72" s="115"/>
      <c r="J72" s="116"/>
      <c r="K72" s="117"/>
    </row>
    <row r="73" spans="1:11" x14ac:dyDescent="0.25">
      <c r="A73" s="120"/>
      <c r="B73" s="151" t="s">
        <v>56</v>
      </c>
      <c r="C73" s="74"/>
      <c r="D73" s="103"/>
      <c r="E73" s="122"/>
      <c r="F73" s="112"/>
      <c r="G73" s="113"/>
      <c r="H73" s="114"/>
      <c r="I73" s="115"/>
      <c r="J73" s="116"/>
      <c r="K73" s="117"/>
    </row>
    <row r="74" spans="1:11" x14ac:dyDescent="0.25">
      <c r="A74" s="120"/>
      <c r="B74" s="151" t="s">
        <v>57</v>
      </c>
      <c r="C74" s="74"/>
      <c r="D74" s="103"/>
      <c r="E74" s="122"/>
      <c r="F74" s="112"/>
      <c r="G74" s="113"/>
      <c r="H74" s="114"/>
      <c r="I74" s="115"/>
      <c r="J74" s="116"/>
      <c r="K74" s="117"/>
    </row>
    <row r="75" spans="1:11" x14ac:dyDescent="0.25">
      <c r="A75" s="120"/>
      <c r="B75" s="151" t="s">
        <v>58</v>
      </c>
      <c r="C75" s="74"/>
      <c r="D75" s="103"/>
      <c r="E75" s="122"/>
      <c r="F75" s="112"/>
      <c r="G75" s="113"/>
      <c r="H75" s="114"/>
      <c r="I75" s="115"/>
      <c r="J75" s="116"/>
      <c r="K75" s="117"/>
    </row>
    <row r="76" spans="1:11" x14ac:dyDescent="0.25">
      <c r="A76" s="120"/>
      <c r="B76" s="151" t="s">
        <v>59</v>
      </c>
      <c r="C76" s="74"/>
      <c r="D76" s="103"/>
      <c r="E76" s="122"/>
      <c r="F76" s="112"/>
      <c r="G76" s="113"/>
      <c r="H76" s="114"/>
      <c r="I76" s="115"/>
      <c r="J76" s="116"/>
      <c r="K76" s="117"/>
    </row>
    <row r="77" spans="1:11" ht="13.5" customHeight="1" x14ac:dyDescent="0.25">
      <c r="A77" s="120"/>
      <c r="B77" s="151" t="s">
        <v>60</v>
      </c>
      <c r="C77" s="74"/>
      <c r="D77" s="103"/>
      <c r="E77" s="122"/>
      <c r="F77" s="112"/>
      <c r="G77" s="113"/>
      <c r="H77" s="114"/>
      <c r="I77" s="115"/>
      <c r="J77" s="116"/>
      <c r="K77" s="117"/>
    </row>
    <row r="78" spans="1:11" ht="12.75" customHeight="1" x14ac:dyDescent="0.25">
      <c r="A78" s="120"/>
      <c r="B78" s="74" t="s">
        <v>43</v>
      </c>
      <c r="C78" s="74"/>
      <c r="D78" s="110">
        <f>Mes!J141</f>
        <v>440</v>
      </c>
      <c r="E78" s="111" t="s">
        <v>10</v>
      </c>
      <c r="F78" s="112"/>
      <c r="G78" s="113"/>
      <c r="H78" s="114"/>
      <c r="I78" s="115" t="s">
        <v>15</v>
      </c>
      <c r="J78" s="116"/>
      <c r="K78" s="117"/>
    </row>
    <row r="79" spans="1:11" x14ac:dyDescent="0.25">
      <c r="A79" s="120"/>
      <c r="B79" s="74"/>
      <c r="C79" s="74"/>
      <c r="D79" s="110"/>
      <c r="E79" s="111"/>
      <c r="F79" s="112"/>
      <c r="G79" s="113"/>
      <c r="H79" s="114"/>
      <c r="I79" s="115"/>
      <c r="J79" s="116"/>
      <c r="K79" s="117"/>
    </row>
    <row r="80" spans="1:11" x14ac:dyDescent="0.25">
      <c r="A80" s="120">
        <v>5</v>
      </c>
      <c r="B80" s="121" t="s">
        <v>191</v>
      </c>
      <c r="C80" s="192"/>
      <c r="D80" s="110"/>
      <c r="E80" s="122"/>
      <c r="F80" s="112"/>
      <c r="G80" s="113"/>
      <c r="H80" s="114"/>
      <c r="I80" s="115"/>
      <c r="J80" s="116"/>
      <c r="K80" s="121"/>
    </row>
    <row r="81" spans="1:11" ht="13.5" customHeight="1" x14ac:dyDescent="0.25">
      <c r="A81" s="120"/>
      <c r="B81" s="75" t="s">
        <v>192</v>
      </c>
      <c r="C81" s="192"/>
      <c r="D81" s="110"/>
      <c r="E81" s="122"/>
      <c r="F81" s="112"/>
      <c r="G81" s="113"/>
      <c r="H81" s="114"/>
      <c r="I81" s="115"/>
      <c r="J81" s="116"/>
      <c r="K81" s="121"/>
    </row>
    <row r="82" spans="1:11" x14ac:dyDescent="0.25">
      <c r="A82" s="120"/>
      <c r="B82" s="75" t="s">
        <v>193</v>
      </c>
      <c r="C82" s="192"/>
      <c r="D82" s="110"/>
      <c r="E82" s="122"/>
      <c r="F82" s="112"/>
      <c r="G82" s="113"/>
      <c r="H82" s="114"/>
      <c r="I82" s="115"/>
      <c r="J82" s="116"/>
      <c r="K82" s="121"/>
    </row>
    <row r="83" spans="1:11" x14ac:dyDescent="0.25">
      <c r="A83" s="120"/>
      <c r="B83" s="75" t="s">
        <v>194</v>
      </c>
      <c r="C83" s="192"/>
      <c r="D83" s="110"/>
      <c r="E83" s="122"/>
      <c r="F83" s="112"/>
      <c r="G83" s="113"/>
      <c r="H83" s="114"/>
      <c r="I83" s="115"/>
      <c r="J83" s="116"/>
      <c r="K83" s="121"/>
    </row>
    <row r="84" spans="1:11" x14ac:dyDescent="0.25">
      <c r="A84" s="120"/>
      <c r="B84" s="75" t="s">
        <v>195</v>
      </c>
      <c r="C84" s="192"/>
      <c r="D84" s="110"/>
      <c r="E84" s="122"/>
      <c r="F84" s="112"/>
      <c r="G84" s="113"/>
      <c r="H84" s="114"/>
      <c r="I84" s="115"/>
      <c r="J84" s="116"/>
      <c r="K84" s="121"/>
    </row>
    <row r="85" spans="1:11" x14ac:dyDescent="0.25">
      <c r="A85" s="120"/>
      <c r="B85" s="75" t="s">
        <v>196</v>
      </c>
      <c r="C85" s="192"/>
      <c r="D85" s="110">
        <f>Mes!J158</f>
        <v>538.25</v>
      </c>
      <c r="E85" s="122" t="s">
        <v>10</v>
      </c>
      <c r="F85" s="112"/>
      <c r="G85" s="113"/>
      <c r="H85" s="114"/>
      <c r="I85" s="115" t="s">
        <v>15</v>
      </c>
      <c r="J85" s="116"/>
      <c r="K85" s="117"/>
    </row>
    <row r="86" spans="1:11" x14ac:dyDescent="0.25">
      <c r="A86" s="47"/>
      <c r="D86" s="20"/>
      <c r="G86" s="19"/>
      <c r="H86" s="126"/>
      <c r="I86" s="91" t="s">
        <v>18</v>
      </c>
      <c r="J86" s="150"/>
      <c r="K86" s="152"/>
    </row>
    <row r="87" spans="1:11" ht="15.75" thickBot="1" x14ac:dyDescent="0.3">
      <c r="A87" s="47"/>
      <c r="C87" s="28"/>
      <c r="D87" s="20"/>
      <c r="E87" s="62"/>
      <c r="F87" s="53"/>
      <c r="G87" s="54"/>
      <c r="H87" s="55"/>
      <c r="I87" s="56"/>
      <c r="J87" s="57"/>
      <c r="K87" s="58"/>
    </row>
    <row r="88" spans="1:11" ht="20.25" thickBot="1" x14ac:dyDescent="0.4">
      <c r="C88" s="193" t="s">
        <v>39</v>
      </c>
      <c r="D88" s="194"/>
      <c r="E88" s="195"/>
      <c r="F88" s="196"/>
      <c r="G88" s="54"/>
      <c r="H88" s="55"/>
      <c r="I88" s="56"/>
      <c r="J88" s="57"/>
      <c r="K88" s="58"/>
    </row>
    <row r="89" spans="1:11" x14ac:dyDescent="0.25">
      <c r="B89" s="197" t="s">
        <v>206</v>
      </c>
      <c r="C89" s="7" t="s">
        <v>207</v>
      </c>
      <c r="D89" s="7"/>
      <c r="E89" s="198"/>
      <c r="F89" s="53"/>
      <c r="G89" s="54"/>
      <c r="H89" s="199" t="s">
        <v>208</v>
      </c>
      <c r="I89" s="56"/>
      <c r="J89" s="57"/>
      <c r="K89" s="58"/>
    </row>
    <row r="90" spans="1:11" x14ac:dyDescent="0.25">
      <c r="B90" s="197" t="s">
        <v>209</v>
      </c>
      <c r="C90" s="197" t="s">
        <v>210</v>
      </c>
      <c r="D90" s="61"/>
      <c r="E90" s="198"/>
      <c r="F90" s="53"/>
      <c r="G90" s="54"/>
      <c r="H90" s="199" t="s">
        <v>208</v>
      </c>
      <c r="I90" s="56"/>
      <c r="J90" s="57"/>
      <c r="K90" s="58"/>
    </row>
    <row r="91" spans="1:11" x14ac:dyDescent="0.25">
      <c r="D91" s="200" t="s">
        <v>211</v>
      </c>
      <c r="E91" s="62"/>
      <c r="F91" s="4"/>
      <c r="G91" s="54"/>
      <c r="H91" s="199" t="s">
        <v>208</v>
      </c>
      <c r="I91" s="56"/>
      <c r="J91" s="57"/>
      <c r="K91" s="58"/>
    </row>
    <row r="92" spans="1:11" x14ac:dyDescent="0.25">
      <c r="B92" s="197" t="s">
        <v>212</v>
      </c>
      <c r="D92" s="61"/>
      <c r="E92" s="62"/>
      <c r="F92" s="53"/>
      <c r="G92" s="54"/>
      <c r="H92" s="55"/>
      <c r="I92" s="56"/>
      <c r="J92" s="57"/>
      <c r="K92" s="58"/>
    </row>
    <row r="93" spans="1:11" x14ac:dyDescent="0.25">
      <c r="A93" s="1">
        <v>1</v>
      </c>
      <c r="B93" s="201" t="s">
        <v>213</v>
      </c>
      <c r="D93" s="61"/>
      <c r="E93" s="62"/>
      <c r="F93" s="53"/>
      <c r="G93" s="54"/>
      <c r="H93" s="55"/>
      <c r="I93" s="56"/>
      <c r="J93" s="57"/>
      <c r="K93" s="58"/>
    </row>
    <row r="94" spans="1:11" x14ac:dyDescent="0.25">
      <c r="B94" s="201" t="s">
        <v>214</v>
      </c>
      <c r="D94" s="61"/>
      <c r="E94" s="62"/>
      <c r="F94" s="53"/>
      <c r="G94" s="54"/>
      <c r="H94" s="55"/>
      <c r="I94" s="56"/>
      <c r="J94" s="57"/>
      <c r="K94" s="58"/>
    </row>
    <row r="95" spans="1:11" x14ac:dyDescent="0.25">
      <c r="A95" s="1">
        <v>2</v>
      </c>
      <c r="B95" s="201" t="s">
        <v>215</v>
      </c>
      <c r="D95" s="61"/>
      <c r="E95" s="62"/>
      <c r="F95" s="53"/>
      <c r="G95" s="54"/>
      <c r="H95" s="55"/>
      <c r="I95" s="56"/>
      <c r="J95" s="57"/>
      <c r="K95" s="58"/>
    </row>
    <row r="96" spans="1:11" x14ac:dyDescent="0.25">
      <c r="A96" s="1">
        <v>3</v>
      </c>
      <c r="B96" s="201" t="s">
        <v>216</v>
      </c>
      <c r="D96" s="61"/>
      <c r="E96" s="62"/>
      <c r="F96" s="53"/>
      <c r="G96" s="54"/>
      <c r="H96" s="55"/>
      <c r="I96" s="56"/>
      <c r="J96" s="57"/>
      <c r="K96" s="58"/>
    </row>
    <row r="97" spans="1:11" x14ac:dyDescent="0.25">
      <c r="A97" s="1">
        <v>4</v>
      </c>
      <c r="B97" s="201" t="s">
        <v>217</v>
      </c>
      <c r="D97" s="61"/>
      <c r="E97" s="62"/>
      <c r="F97" s="53"/>
      <c r="G97" s="54"/>
      <c r="H97" s="55"/>
      <c r="I97" s="56"/>
      <c r="J97" s="57"/>
      <c r="K97" s="58"/>
    </row>
    <row r="98" spans="1:11" x14ac:dyDescent="0.25">
      <c r="A98" s="1">
        <v>5</v>
      </c>
      <c r="B98" s="201" t="s">
        <v>218</v>
      </c>
      <c r="D98" s="61"/>
      <c r="E98" s="62"/>
      <c r="F98" s="53"/>
      <c r="G98" s="54"/>
      <c r="H98" s="55"/>
      <c r="I98" s="56"/>
      <c r="J98" s="57"/>
      <c r="K98" s="58"/>
    </row>
    <row r="99" spans="1:11" x14ac:dyDescent="0.25">
      <c r="A99" s="1">
        <v>6</v>
      </c>
      <c r="B99" s="201" t="s">
        <v>219</v>
      </c>
      <c r="D99" s="61"/>
      <c r="E99" s="62"/>
      <c r="F99" s="53"/>
      <c r="G99" s="54"/>
      <c r="H99" s="55"/>
      <c r="I99" s="56"/>
      <c r="J99" s="57"/>
      <c r="K99" s="58"/>
    </row>
    <row r="100" spans="1:11" x14ac:dyDescent="0.25">
      <c r="A100" s="1">
        <v>7</v>
      </c>
      <c r="B100" s="201" t="s">
        <v>220</v>
      </c>
      <c r="D100" s="61"/>
      <c r="E100" s="62"/>
      <c r="F100" s="53"/>
      <c r="G100" s="54"/>
      <c r="H100" s="55"/>
      <c r="I100" s="56"/>
      <c r="J100" s="57"/>
      <c r="K100" s="58"/>
    </row>
    <row r="101" spans="1:11" x14ac:dyDescent="0.25">
      <c r="A101" s="1">
        <v>8</v>
      </c>
      <c r="B101" s="201" t="s">
        <v>221</v>
      </c>
      <c r="D101" s="61"/>
      <c r="E101" s="62"/>
      <c r="F101" s="53"/>
      <c r="G101" s="54"/>
      <c r="H101" s="55"/>
      <c r="I101" s="56"/>
      <c r="J101" s="57"/>
      <c r="K101" s="58"/>
    </row>
    <row r="102" spans="1:11" x14ac:dyDescent="0.25">
      <c r="A102" s="1">
        <v>9</v>
      </c>
      <c r="B102" s="201" t="s">
        <v>222</v>
      </c>
      <c r="D102" s="61"/>
      <c r="E102" s="62"/>
      <c r="F102" s="53"/>
      <c r="G102" s="54"/>
      <c r="H102" s="55"/>
      <c r="I102" s="56"/>
      <c r="J102" s="57"/>
      <c r="K102" s="58"/>
    </row>
    <row r="103" spans="1:11" x14ac:dyDescent="0.25">
      <c r="A103" s="1">
        <v>10</v>
      </c>
      <c r="B103" s="201" t="s">
        <v>223</v>
      </c>
      <c r="D103" s="61"/>
      <c r="E103" s="62"/>
      <c r="F103" s="53"/>
      <c r="G103" s="54"/>
      <c r="H103" s="55"/>
      <c r="I103" s="56"/>
      <c r="J103" s="57"/>
      <c r="K103" s="58"/>
    </row>
    <row r="104" spans="1:11" x14ac:dyDescent="0.25">
      <c r="A104" s="1">
        <v>11</v>
      </c>
      <c r="B104" s="201" t="s">
        <v>224</v>
      </c>
      <c r="D104" s="61"/>
      <c r="E104" s="62"/>
      <c r="F104" s="53"/>
      <c r="G104" s="54"/>
      <c r="H104" s="55"/>
      <c r="I104" s="56"/>
      <c r="J104" s="57"/>
      <c r="K104" s="58"/>
    </row>
    <row r="105" spans="1:11" x14ac:dyDescent="0.25">
      <c r="B105" s="202"/>
      <c r="D105" s="61"/>
      <c r="E105" s="62"/>
      <c r="F105" s="53"/>
      <c r="G105" s="54"/>
      <c r="H105" s="55"/>
      <c r="I105" s="56"/>
      <c r="J105" s="57"/>
      <c r="K105" s="58"/>
    </row>
    <row r="106" spans="1:11" x14ac:dyDescent="0.25">
      <c r="B106" s="202"/>
      <c r="D106" s="61"/>
      <c r="E106" s="62"/>
      <c r="F106" s="53"/>
      <c r="G106" s="54"/>
      <c r="H106" s="55"/>
      <c r="I106" s="56"/>
      <c r="J106" s="57"/>
      <c r="K106" s="58"/>
    </row>
    <row r="107" spans="1:11" x14ac:dyDescent="0.25">
      <c r="B107" s="197" t="s">
        <v>225</v>
      </c>
      <c r="D107" s="61"/>
      <c r="E107" s="62"/>
      <c r="F107" s="53"/>
      <c r="G107" s="54"/>
      <c r="H107" s="55"/>
      <c r="I107" s="56"/>
      <c r="J107" s="57"/>
      <c r="K107" s="58"/>
    </row>
    <row r="108" spans="1:11" x14ac:dyDescent="0.25">
      <c r="B108" s="49"/>
      <c r="C108" s="50"/>
      <c r="D108" s="61"/>
      <c r="E108" s="62"/>
      <c r="F108" s="53"/>
      <c r="G108" s="54"/>
      <c r="H108" s="55"/>
      <c r="I108" s="56"/>
      <c r="J108" s="59"/>
      <c r="K108" s="58"/>
    </row>
    <row r="109" spans="1:11" x14ac:dyDescent="0.25">
      <c r="A109" s="48"/>
      <c r="B109" s="5"/>
      <c r="C109" s="48"/>
      <c r="D109" s="66" t="s">
        <v>19</v>
      </c>
      <c r="E109" s="47"/>
      <c r="F109" s="48"/>
      <c r="G109" s="47"/>
      <c r="H109" s="5"/>
      <c r="I109" s="1" t="s">
        <v>61</v>
      </c>
      <c r="J109" s="203"/>
      <c r="K109" s="58"/>
    </row>
    <row r="110" spans="1:11" ht="15" customHeight="1" x14ac:dyDescent="0.25">
      <c r="A110" s="47"/>
      <c r="B110" s="49"/>
      <c r="C110" s="47"/>
      <c r="D110" s="204" t="s">
        <v>226</v>
      </c>
      <c r="E110" s="47"/>
      <c r="F110" s="62" t="s">
        <v>227</v>
      </c>
      <c r="G110" s="69"/>
      <c r="H110" s="48"/>
      <c r="K110" s="58"/>
    </row>
    <row r="111" spans="1:11" x14ac:dyDescent="0.25">
      <c r="A111" s="47"/>
      <c r="B111" s="49"/>
      <c r="C111" s="64" t="s">
        <v>35</v>
      </c>
      <c r="E111" s="47"/>
      <c r="F111" s="48"/>
      <c r="G111" s="47"/>
      <c r="H111" s="205" t="s">
        <v>228</v>
      </c>
      <c r="J111" s="47"/>
      <c r="K111" s="58"/>
    </row>
    <row r="112" spans="1:11" x14ac:dyDescent="0.25">
      <c r="A112" s="47"/>
      <c r="B112" s="22"/>
      <c r="C112" s="47"/>
      <c r="D112" s="47"/>
    </row>
    <row r="113" spans="1:11" x14ac:dyDescent="0.25">
      <c r="A113" s="74"/>
      <c r="B113" s="74"/>
      <c r="C113" s="74"/>
      <c r="D113" s="63"/>
      <c r="E113" s="74"/>
      <c r="F113" s="74"/>
      <c r="G113" s="74"/>
      <c r="H113" s="74"/>
      <c r="I113" s="74"/>
      <c r="J113" s="74"/>
      <c r="K113" s="74"/>
    </row>
    <row r="114" spans="1:11" x14ac:dyDescent="0.25">
      <c r="A114" s="2"/>
      <c r="D114" s="2"/>
      <c r="E114" s="2"/>
      <c r="F114" s="2"/>
      <c r="G114" s="2"/>
      <c r="H114" s="2"/>
      <c r="I114" s="2"/>
      <c r="J114" s="2"/>
      <c r="K114" s="2"/>
    </row>
    <row r="115" spans="1:11" x14ac:dyDescent="0.25">
      <c r="A115" s="2"/>
      <c r="D115" s="2"/>
      <c r="E115" s="2"/>
      <c r="F115" s="2"/>
      <c r="G115" s="2"/>
      <c r="H115" s="2"/>
      <c r="I115" s="2"/>
      <c r="J115" s="2"/>
      <c r="K115" s="2"/>
    </row>
    <row r="116" spans="1:11" ht="9" customHeight="1" x14ac:dyDescent="0.25">
      <c r="A116" s="2"/>
      <c r="D116" s="2"/>
      <c r="E116" s="2"/>
      <c r="F116" s="2"/>
      <c r="G116" s="2"/>
      <c r="H116" s="2"/>
      <c r="I116" s="2"/>
      <c r="J116" s="2"/>
      <c r="K116" s="2"/>
    </row>
    <row r="117" spans="1:11" x14ac:dyDescent="0.25">
      <c r="A117" s="2"/>
      <c r="D117" s="2"/>
      <c r="E117" s="2"/>
      <c r="F117" s="2"/>
      <c r="G117" s="2"/>
      <c r="H117" s="2"/>
      <c r="I117" s="2"/>
      <c r="J117" s="2"/>
      <c r="K117" s="2"/>
    </row>
    <row r="118" spans="1:11" x14ac:dyDescent="0.25">
      <c r="A118" s="2"/>
      <c r="D118" s="2"/>
      <c r="E118" s="2"/>
      <c r="F118" s="2"/>
      <c r="G118" s="2"/>
      <c r="H118" s="2"/>
      <c r="I118" s="2"/>
      <c r="J118" s="2"/>
      <c r="K118" s="2"/>
    </row>
    <row r="119" spans="1:11" x14ac:dyDescent="0.25">
      <c r="A119" s="2"/>
      <c r="D119" s="2"/>
      <c r="E119" s="2"/>
      <c r="F119" s="2"/>
      <c r="G119" s="2"/>
      <c r="H119" s="2"/>
      <c r="I119" s="2"/>
      <c r="J119" s="2"/>
      <c r="K119" s="2"/>
    </row>
    <row r="120" spans="1:11" x14ac:dyDescent="0.25">
      <c r="A120" s="2"/>
      <c r="D120" s="2"/>
      <c r="E120" s="2"/>
      <c r="F120" s="2"/>
      <c r="G120" s="2"/>
      <c r="H120" s="2"/>
      <c r="I120" s="2"/>
      <c r="J120" s="2"/>
      <c r="K120" s="2"/>
    </row>
    <row r="121" spans="1:11" x14ac:dyDescent="0.25">
      <c r="A121" s="2"/>
      <c r="D121" s="2"/>
      <c r="E121" s="2"/>
      <c r="F121" s="2"/>
      <c r="G121" s="2"/>
      <c r="H121" s="2"/>
      <c r="I121" s="2"/>
      <c r="J121" s="2"/>
      <c r="K121" s="2"/>
    </row>
    <row r="122" spans="1:11" x14ac:dyDescent="0.25">
      <c r="A122" s="2"/>
      <c r="D122" s="2"/>
      <c r="E122" s="2"/>
      <c r="F122" s="2"/>
      <c r="G122" s="2"/>
      <c r="H122" s="2"/>
      <c r="I122" s="2"/>
      <c r="J122" s="2"/>
      <c r="K122" s="2"/>
    </row>
    <row r="123" spans="1:11" x14ac:dyDescent="0.25">
      <c r="A123" s="2"/>
      <c r="D123" s="2"/>
      <c r="E123" s="2"/>
      <c r="F123" s="2"/>
      <c r="G123" s="2"/>
      <c r="H123" s="2"/>
      <c r="I123" s="2"/>
      <c r="J123" s="2"/>
      <c r="K123" s="2"/>
    </row>
    <row r="124" spans="1:11" x14ac:dyDescent="0.25">
      <c r="A124" s="2"/>
      <c r="D124" s="2"/>
      <c r="E124" s="2"/>
      <c r="F124" s="2"/>
      <c r="G124" s="2"/>
      <c r="H124" s="2"/>
      <c r="I124" s="2"/>
      <c r="J124" s="2"/>
      <c r="K124" s="2"/>
    </row>
    <row r="125" spans="1:11" x14ac:dyDescent="0.25">
      <c r="A125" s="2"/>
      <c r="D125" s="2"/>
      <c r="E125" s="2"/>
      <c r="F125" s="2"/>
      <c r="G125" s="2"/>
      <c r="H125" s="2"/>
      <c r="I125" s="2"/>
      <c r="J125" s="2"/>
      <c r="K125" s="2"/>
    </row>
    <row r="126" spans="1:11" x14ac:dyDescent="0.25">
      <c r="A126" s="2"/>
      <c r="D126" s="2"/>
      <c r="E126" s="2"/>
      <c r="F126" s="2"/>
      <c r="G126" s="2"/>
      <c r="H126" s="2"/>
      <c r="I126" s="2"/>
      <c r="J126" s="2"/>
      <c r="K126" s="2"/>
    </row>
    <row r="127" spans="1:11" ht="8.25" customHeight="1" x14ac:dyDescent="0.25">
      <c r="A127" s="2"/>
      <c r="D127" s="2"/>
      <c r="E127" s="2"/>
      <c r="F127" s="2"/>
      <c r="G127" s="2"/>
      <c r="H127" s="2"/>
      <c r="I127" s="2"/>
      <c r="J127" s="2"/>
      <c r="K127" s="2"/>
    </row>
    <row r="128" spans="1:11" x14ac:dyDescent="0.25">
      <c r="A128" s="2"/>
      <c r="D128" s="2"/>
      <c r="E128" s="2"/>
      <c r="F128" s="2"/>
      <c r="G128" s="2"/>
      <c r="H128" s="2"/>
      <c r="I128" s="2"/>
      <c r="J128" s="2"/>
      <c r="K128" s="2"/>
    </row>
    <row r="129" spans="1:11" x14ac:dyDescent="0.25">
      <c r="A129" s="2"/>
      <c r="D129" s="2"/>
      <c r="E129" s="2"/>
      <c r="F129" s="2"/>
      <c r="G129" s="2"/>
      <c r="H129" s="2"/>
      <c r="I129" s="2"/>
      <c r="J129" s="2"/>
      <c r="K129" s="2"/>
    </row>
    <row r="130" spans="1:11" ht="10.5" customHeight="1" x14ac:dyDescent="0.25">
      <c r="A130" s="2"/>
      <c r="D130" s="2"/>
      <c r="E130" s="2"/>
      <c r="F130" s="2"/>
      <c r="G130" s="2"/>
      <c r="H130" s="2"/>
      <c r="I130" s="2"/>
      <c r="J130" s="2"/>
      <c r="K130" s="2"/>
    </row>
    <row r="131" spans="1:11" x14ac:dyDescent="0.25">
      <c r="A131" s="2"/>
      <c r="D131" s="2"/>
      <c r="E131" s="2"/>
      <c r="F131" s="2"/>
      <c r="G131" s="2"/>
      <c r="H131" s="2"/>
      <c r="I131" s="2"/>
      <c r="J131" s="2"/>
      <c r="K131" s="2"/>
    </row>
    <row r="132" spans="1:11" x14ac:dyDescent="0.25">
      <c r="A132" s="2"/>
      <c r="D132" s="2"/>
      <c r="E132" s="2"/>
      <c r="F132" s="2"/>
      <c r="G132" s="2"/>
      <c r="H132" s="2"/>
      <c r="I132" s="2"/>
      <c r="J132" s="2"/>
      <c r="K132" s="2"/>
    </row>
    <row r="134" spans="1:11" x14ac:dyDescent="0.25">
      <c r="C134" s="22"/>
      <c r="D134" s="22"/>
      <c r="E134" s="22"/>
      <c r="F134" s="50"/>
      <c r="G134" s="50"/>
      <c r="H134" s="55"/>
      <c r="I134" s="66"/>
      <c r="J134" s="67"/>
      <c r="K134" s="65"/>
    </row>
    <row r="135" spans="1:11" x14ac:dyDescent="0.25">
      <c r="C135" s="47"/>
    </row>
    <row r="136" spans="1:11" x14ac:dyDescent="0.25">
      <c r="C136" s="51"/>
      <c r="K136" s="58"/>
    </row>
    <row r="137" spans="1:11" ht="9" customHeight="1" x14ac:dyDescent="0.25">
      <c r="B137" s="22"/>
      <c r="C137" s="35"/>
      <c r="K137" s="58"/>
    </row>
    <row r="138" spans="1:11" x14ac:dyDescent="0.25">
      <c r="C138" s="22"/>
      <c r="D138" s="22"/>
      <c r="E138" s="22"/>
      <c r="F138" s="50"/>
      <c r="G138" s="50"/>
      <c r="H138" s="55"/>
      <c r="I138" s="66"/>
      <c r="J138" s="67"/>
      <c r="K138" s="65"/>
    </row>
    <row r="139" spans="1:11" x14ac:dyDescent="0.25">
      <c r="B139" s="68"/>
      <c r="C139" s="22"/>
      <c r="D139" s="22"/>
      <c r="E139" s="22"/>
      <c r="F139" s="50"/>
      <c r="G139" s="50"/>
      <c r="H139" s="55"/>
      <c r="I139" s="66"/>
      <c r="J139" s="67"/>
      <c r="K139" s="65"/>
    </row>
    <row r="140" spans="1:11" x14ac:dyDescent="0.25">
      <c r="B140" s="68"/>
      <c r="C140" s="22"/>
      <c r="D140" s="22"/>
      <c r="E140" s="22"/>
      <c r="F140" s="50"/>
      <c r="G140" s="50"/>
      <c r="H140" s="55"/>
      <c r="I140" s="66"/>
      <c r="J140" s="67"/>
      <c r="K140" s="65"/>
    </row>
    <row r="141" spans="1:11" x14ac:dyDescent="0.25">
      <c r="B141" s="22"/>
      <c r="C141" s="22"/>
      <c r="D141" s="22"/>
      <c r="E141" s="22"/>
      <c r="F141" s="50"/>
      <c r="G141" s="50"/>
      <c r="H141" s="55"/>
      <c r="I141" s="66"/>
      <c r="J141" s="67"/>
      <c r="K141" s="65"/>
    </row>
    <row r="142" spans="1:11" x14ac:dyDescent="0.25">
      <c r="B142" s="22"/>
      <c r="C142" s="22"/>
      <c r="D142" s="22"/>
      <c r="E142" s="22"/>
      <c r="F142" s="50"/>
      <c r="G142" s="50"/>
      <c r="H142" s="55"/>
      <c r="I142" s="66"/>
      <c r="J142" s="67"/>
      <c r="K142" s="65"/>
    </row>
    <row r="143" spans="1:11" x14ac:dyDescent="0.25">
      <c r="B143" s="22"/>
      <c r="C143" s="22"/>
      <c r="D143" s="22"/>
      <c r="E143" s="22"/>
      <c r="F143" s="50"/>
      <c r="G143" s="50"/>
      <c r="H143" s="55"/>
      <c r="I143" s="66"/>
      <c r="J143" s="67"/>
      <c r="K143" s="65"/>
    </row>
    <row r="144" spans="1:11" x14ac:dyDescent="0.25">
      <c r="B144" s="22"/>
      <c r="C144" s="22"/>
      <c r="D144" s="22"/>
      <c r="E144" s="22"/>
      <c r="F144" s="50"/>
      <c r="G144" s="50"/>
      <c r="H144" s="55"/>
      <c r="I144" s="66"/>
      <c r="J144" s="67"/>
      <c r="K144" s="65"/>
    </row>
    <row r="145" spans="2:11" x14ac:dyDescent="0.25">
      <c r="B145" s="22"/>
      <c r="C145" s="22"/>
      <c r="D145" s="22"/>
      <c r="E145" s="22"/>
      <c r="F145" s="50"/>
      <c r="G145" s="50"/>
      <c r="H145" s="55"/>
      <c r="I145" s="66"/>
      <c r="J145" s="67"/>
      <c r="K145" s="65"/>
    </row>
    <row r="146" spans="2:11" x14ac:dyDescent="0.25">
      <c r="B146" s="22"/>
      <c r="C146" s="22"/>
      <c r="D146" s="22"/>
      <c r="E146" s="22"/>
      <c r="F146" s="50"/>
      <c r="G146" s="50"/>
      <c r="H146" s="55"/>
      <c r="I146" s="66"/>
      <c r="J146" s="67"/>
      <c r="K146" s="65"/>
    </row>
    <row r="147" spans="2:11" x14ac:dyDescent="0.25">
      <c r="B147" s="22"/>
      <c r="D147" s="61"/>
      <c r="E147" s="62"/>
      <c r="F147" s="53"/>
      <c r="G147" s="54"/>
      <c r="H147" s="55"/>
      <c r="I147" s="56"/>
      <c r="J147" s="59"/>
      <c r="K147" s="60"/>
    </row>
    <row r="148" spans="2:11" x14ac:dyDescent="0.25">
      <c r="B148" s="22"/>
    </row>
    <row r="149" spans="2:11" x14ac:dyDescent="0.25">
      <c r="B149" s="22"/>
    </row>
    <row r="158" spans="2:11" x14ac:dyDescent="0.25">
      <c r="E158" s="24"/>
    </row>
    <row r="190" spans="4:5" x14ac:dyDescent="0.25">
      <c r="E190" s="7"/>
    </row>
    <row r="192" spans="4:5" x14ac:dyDescent="0.25">
      <c r="D192" s="25"/>
    </row>
    <row r="240" spans="10:10" x14ac:dyDescent="0.25">
      <c r="J240" s="26"/>
    </row>
    <row r="241" spans="4:10" x14ac:dyDescent="0.25">
      <c r="J241" s="26"/>
    </row>
    <row r="242" spans="4:10" x14ac:dyDescent="0.25">
      <c r="J242" s="26"/>
    </row>
    <row r="243" spans="4:10" x14ac:dyDescent="0.25">
      <c r="J243" s="26"/>
    </row>
    <row r="244" spans="4:10" x14ac:dyDescent="0.25">
      <c r="J244" s="26"/>
    </row>
    <row r="245" spans="4:10" x14ac:dyDescent="0.25">
      <c r="J245" s="26"/>
    </row>
    <row r="246" spans="4:10" x14ac:dyDescent="0.25">
      <c r="J246" s="26"/>
    </row>
    <row r="248" spans="4:10" x14ac:dyDescent="0.25">
      <c r="E248" s="7"/>
    </row>
    <row r="250" spans="4:10" x14ac:dyDescent="0.25">
      <c r="D250" s="25"/>
    </row>
  </sheetData>
  <mergeCells count="11">
    <mergeCell ref="D46:K46"/>
    <mergeCell ref="D14:K14"/>
    <mergeCell ref="D23:K23"/>
    <mergeCell ref="D33:K33"/>
    <mergeCell ref="D36:K36"/>
    <mergeCell ref="D43:K43"/>
    <mergeCell ref="B7:C7"/>
    <mergeCell ref="D7:E7"/>
    <mergeCell ref="F7:H7"/>
    <mergeCell ref="C1:K3"/>
    <mergeCell ref="D11:K11"/>
  </mergeCells>
  <pageMargins left="0.75" right="0.25" top="0.75" bottom="0.25" header="0.5" footer="0.5"/>
  <pageSetup paperSize="9" orientation="portrait" r:id="rId1"/>
  <headerFooter scaleWithDoc="0" alignWithMargins="0">
    <oddHeader>&amp;RPage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253"/>
  <sheetViews>
    <sheetView view="pageBreakPreview" zoomScaleSheetLayoutView="100" workbookViewId="0">
      <selection activeCell="C1" sqref="C1:K3"/>
    </sheetView>
  </sheetViews>
  <sheetFormatPr defaultRowHeight="15" x14ac:dyDescent="0.2"/>
  <cols>
    <col min="1" max="1" width="5.140625" style="27" customWidth="1"/>
    <col min="2" max="2" width="17.85546875" style="28" customWidth="1"/>
    <col min="3" max="3" width="9.42578125" style="28" customWidth="1"/>
    <col min="4" max="4" width="13.28515625" style="23" customWidth="1"/>
    <col min="5" max="5" width="5.42578125" style="28" customWidth="1"/>
    <col min="6" max="6" width="7.85546875" style="28" customWidth="1"/>
    <col min="7" max="7" width="1" style="28" customWidth="1"/>
    <col min="8" max="8" width="5.85546875" style="29" customWidth="1"/>
    <col min="9" max="9" width="7.7109375" style="28" customWidth="1"/>
    <col min="10" max="10" width="13.28515625" style="30" customWidth="1"/>
    <col min="11" max="11" width="4.28515625" style="31" customWidth="1"/>
    <col min="12" max="12" width="2" style="28" customWidth="1"/>
    <col min="13" max="13" width="23.7109375" style="28" customWidth="1"/>
    <col min="14" max="14" width="9.140625" style="28"/>
    <col min="15" max="15" width="9.5703125" style="28" bestFit="1" customWidth="1"/>
    <col min="16" max="16384" width="9.140625" style="28"/>
  </cols>
  <sheetData>
    <row r="1" spans="1:12" ht="8.25" customHeight="1" x14ac:dyDescent="0.2">
      <c r="A1" s="40"/>
      <c r="B1" s="40"/>
      <c r="C1" s="216" t="s">
        <v>91</v>
      </c>
      <c r="D1" s="216"/>
      <c r="E1" s="216"/>
      <c r="F1" s="216"/>
      <c r="G1" s="216"/>
      <c r="H1" s="216"/>
      <c r="I1" s="216"/>
      <c r="J1" s="216"/>
      <c r="K1" s="216"/>
    </row>
    <row r="2" spans="1:12" ht="12.75" customHeight="1" x14ac:dyDescent="0.25">
      <c r="A2" s="134" t="s">
        <v>32</v>
      </c>
      <c r="B2" s="121"/>
      <c r="C2" s="216"/>
      <c r="D2" s="216"/>
      <c r="E2" s="216"/>
      <c r="F2" s="216"/>
      <c r="G2" s="216"/>
      <c r="H2" s="216"/>
      <c r="I2" s="216"/>
      <c r="J2" s="216"/>
      <c r="K2" s="216"/>
    </row>
    <row r="3" spans="1:12" ht="40.5" customHeight="1" x14ac:dyDescent="0.25">
      <c r="A3" s="40"/>
      <c r="B3" s="22"/>
      <c r="C3" s="216"/>
      <c r="D3" s="216"/>
      <c r="E3" s="216"/>
      <c r="F3" s="216"/>
      <c r="G3" s="216"/>
      <c r="H3" s="216"/>
      <c r="I3" s="216"/>
      <c r="J3" s="216"/>
      <c r="K3" s="216"/>
    </row>
    <row r="4" spans="1:12" ht="17.25" customHeight="1" x14ac:dyDescent="0.25">
      <c r="A4" s="40"/>
      <c r="B4" s="22"/>
      <c r="C4" s="46"/>
      <c r="D4" s="46"/>
      <c r="E4" s="46"/>
      <c r="F4" s="46"/>
      <c r="G4" s="46"/>
      <c r="H4" s="46"/>
      <c r="I4" s="46"/>
      <c r="J4" s="46"/>
      <c r="K4" s="46"/>
    </row>
    <row r="5" spans="1:12" ht="17.25" customHeight="1" x14ac:dyDescent="0.3">
      <c r="A5" s="40"/>
      <c r="B5" s="22"/>
      <c r="C5" s="46"/>
      <c r="D5" s="9"/>
      <c r="E5" s="10" t="s">
        <v>20</v>
      </c>
      <c r="F5" s="11"/>
      <c r="G5" s="5"/>
      <c r="H5" s="46"/>
      <c r="I5" s="46"/>
      <c r="J5" s="46"/>
      <c r="K5" s="46"/>
    </row>
    <row r="6" spans="1:12" x14ac:dyDescent="0.2">
      <c r="A6" s="32" t="s">
        <v>1</v>
      </c>
      <c r="B6" s="222" t="s">
        <v>2</v>
      </c>
      <c r="C6" s="222"/>
      <c r="D6" s="32"/>
      <c r="E6" s="32" t="s">
        <v>21</v>
      </c>
      <c r="F6" s="33"/>
      <c r="G6" s="33"/>
      <c r="H6" s="33"/>
      <c r="I6" s="34"/>
      <c r="J6" s="223" t="s">
        <v>3</v>
      </c>
      <c r="K6" s="223"/>
      <c r="L6" s="223"/>
    </row>
    <row r="7" spans="1:12" ht="15" customHeight="1" x14ac:dyDescent="0.25">
      <c r="A7" s="1"/>
      <c r="B7" s="63" t="s">
        <v>7</v>
      </c>
      <c r="C7" s="83"/>
    </row>
    <row r="8" spans="1:12" ht="15" customHeight="1" x14ac:dyDescent="0.25">
      <c r="A8" s="71">
        <v>1</v>
      </c>
      <c r="B8" s="92" t="s">
        <v>92</v>
      </c>
      <c r="C8" s="35"/>
      <c r="D8" s="84"/>
      <c r="E8" s="35"/>
      <c r="F8" s="35"/>
      <c r="G8" s="35"/>
      <c r="H8" s="85"/>
      <c r="I8" s="35"/>
      <c r="J8" s="86"/>
      <c r="K8" s="87"/>
    </row>
    <row r="9" spans="1:12" ht="15" customHeight="1" x14ac:dyDescent="0.25">
      <c r="A9" s="71"/>
      <c r="B9" s="92" t="s">
        <v>93</v>
      </c>
      <c r="C9" s="35"/>
      <c r="D9" s="95" t="s">
        <v>94</v>
      </c>
      <c r="E9" s="35"/>
      <c r="F9" s="35"/>
      <c r="G9" s="35"/>
      <c r="H9" s="85"/>
      <c r="I9" s="35"/>
      <c r="J9" s="88">
        <v>182</v>
      </c>
      <c r="K9" s="35" t="s">
        <v>10</v>
      </c>
    </row>
    <row r="10" spans="1:12" ht="15" customHeight="1" x14ac:dyDescent="0.25">
      <c r="A10" s="71"/>
      <c r="B10" s="92"/>
      <c r="C10" s="35"/>
      <c r="D10" s="95" t="s">
        <v>95</v>
      </c>
      <c r="E10" s="35"/>
      <c r="F10" s="35"/>
      <c r="G10" s="35"/>
      <c r="H10" s="85"/>
      <c r="I10" s="35"/>
      <c r="J10" s="88">
        <v>42</v>
      </c>
      <c r="K10" s="35" t="s">
        <v>10</v>
      </c>
    </row>
    <row r="11" spans="1:12" ht="15" customHeight="1" x14ac:dyDescent="0.2">
      <c r="A11" s="71"/>
      <c r="B11" s="180"/>
      <c r="C11" s="35"/>
      <c r="D11" s="95" t="s">
        <v>94</v>
      </c>
      <c r="E11" s="35"/>
      <c r="F11" s="35"/>
      <c r="G11" s="35"/>
      <c r="H11" s="85"/>
      <c r="I11" s="35"/>
      <c r="J11" s="181">
        <v>182</v>
      </c>
      <c r="K11" s="35" t="s">
        <v>10</v>
      </c>
    </row>
    <row r="12" spans="1:12" ht="15" customHeight="1" x14ac:dyDescent="0.2">
      <c r="A12" s="71"/>
      <c r="B12" s="180"/>
      <c r="C12" s="35"/>
      <c r="D12" s="95" t="s">
        <v>95</v>
      </c>
      <c r="E12" s="35"/>
      <c r="F12" s="35"/>
      <c r="G12" s="35"/>
      <c r="H12" s="85"/>
      <c r="I12" s="35"/>
      <c r="J12" s="86">
        <v>42</v>
      </c>
      <c r="K12" s="35" t="s">
        <v>10</v>
      </c>
    </row>
    <row r="13" spans="1:12" ht="15" customHeight="1" x14ac:dyDescent="0.25">
      <c r="A13" s="71"/>
      <c r="B13" s="92"/>
      <c r="C13" s="35"/>
      <c r="D13" s="95" t="s">
        <v>96</v>
      </c>
      <c r="E13" s="35"/>
      <c r="F13" s="35"/>
      <c r="G13" s="35"/>
      <c r="H13" s="85"/>
      <c r="I13" s="35"/>
      <c r="J13" s="86">
        <v>12</v>
      </c>
      <c r="K13" s="35" t="s">
        <v>10</v>
      </c>
    </row>
    <row r="14" spans="1:12" ht="15" customHeight="1" x14ac:dyDescent="0.25">
      <c r="A14" s="71"/>
      <c r="B14" s="92"/>
      <c r="C14" s="35"/>
      <c r="D14" s="95" t="s">
        <v>97</v>
      </c>
      <c r="E14" s="35"/>
      <c r="F14" s="35"/>
      <c r="G14" s="35"/>
      <c r="H14" s="85"/>
      <c r="I14" s="35"/>
      <c r="J14" s="182">
        <v>25</v>
      </c>
      <c r="K14" s="35" t="s">
        <v>10</v>
      </c>
    </row>
    <row r="15" spans="1:12" ht="15" customHeight="1" x14ac:dyDescent="0.2">
      <c r="A15" s="71"/>
      <c r="B15" s="180"/>
      <c r="C15" s="35"/>
      <c r="D15" s="94"/>
      <c r="E15" s="35"/>
      <c r="F15" s="35"/>
      <c r="G15" s="35"/>
      <c r="H15" s="85"/>
      <c r="I15" s="35"/>
      <c r="J15" s="182">
        <f>SUM(J9:J14)</f>
        <v>485</v>
      </c>
      <c r="K15" s="35" t="s">
        <v>10</v>
      </c>
    </row>
    <row r="16" spans="1:12" ht="15" customHeight="1" x14ac:dyDescent="0.2">
      <c r="A16" s="71"/>
      <c r="B16" s="180"/>
      <c r="C16" s="35"/>
      <c r="D16" s="84"/>
      <c r="E16" s="35"/>
      <c r="F16" s="35"/>
      <c r="G16" s="35"/>
      <c r="H16" s="85"/>
      <c r="I16" s="35"/>
      <c r="J16" s="100"/>
      <c r="K16" s="101"/>
    </row>
    <row r="17" spans="1:11" ht="15" customHeight="1" x14ac:dyDescent="0.25">
      <c r="A17" s="71"/>
      <c r="B17" s="92" t="s">
        <v>42</v>
      </c>
      <c r="C17" s="35"/>
      <c r="D17" s="84"/>
      <c r="E17" s="35"/>
      <c r="F17" s="35"/>
      <c r="G17" s="35"/>
      <c r="H17" s="85"/>
      <c r="I17" s="35"/>
      <c r="J17" s="100"/>
      <c r="K17" s="101"/>
    </row>
    <row r="18" spans="1:11" ht="15" customHeight="1" x14ac:dyDescent="0.25">
      <c r="A18" s="71"/>
      <c r="B18" s="92" t="s">
        <v>98</v>
      </c>
      <c r="C18" s="35"/>
      <c r="D18" s="94" t="s">
        <v>99</v>
      </c>
      <c r="E18" s="35"/>
      <c r="F18" s="35"/>
      <c r="G18" s="35"/>
      <c r="H18" s="85"/>
      <c r="I18" s="35"/>
      <c r="J18" s="97">
        <f>1*2.75*6.75</f>
        <v>18.5625</v>
      </c>
      <c r="K18" s="95" t="s">
        <v>10</v>
      </c>
    </row>
    <row r="19" spans="1:11" ht="15.75" customHeight="1" x14ac:dyDescent="0.25">
      <c r="A19" s="71"/>
      <c r="B19" s="92" t="s">
        <v>98</v>
      </c>
      <c r="C19" s="35"/>
      <c r="D19" s="94" t="s">
        <v>100</v>
      </c>
      <c r="E19" s="35"/>
      <c r="F19" s="35"/>
      <c r="G19" s="35"/>
      <c r="H19" s="85"/>
      <c r="I19" s="35"/>
      <c r="J19" s="97">
        <f>1*2.75*6.5</f>
        <v>17.875</v>
      </c>
      <c r="K19" s="95" t="s">
        <v>10</v>
      </c>
    </row>
    <row r="20" spans="1:11" ht="15" customHeight="1" x14ac:dyDescent="0.25">
      <c r="A20" s="71"/>
      <c r="B20" s="92" t="s">
        <v>98</v>
      </c>
      <c r="C20" s="35"/>
      <c r="D20" s="94" t="s">
        <v>101</v>
      </c>
      <c r="E20" s="35"/>
      <c r="F20" s="35"/>
      <c r="G20" s="35"/>
      <c r="H20" s="85"/>
      <c r="I20" s="35"/>
      <c r="J20" s="97">
        <f>1*2.5*6</f>
        <v>15</v>
      </c>
      <c r="K20" s="95" t="s">
        <v>10</v>
      </c>
    </row>
    <row r="21" spans="1:11" ht="15" customHeight="1" x14ac:dyDescent="0.2">
      <c r="A21" s="71"/>
      <c r="B21" s="180"/>
      <c r="C21" s="35"/>
      <c r="D21" s="84"/>
      <c r="E21" s="35"/>
      <c r="F21" s="35"/>
      <c r="G21" s="35"/>
      <c r="H21" s="85"/>
      <c r="I21" s="35"/>
      <c r="J21" s="100">
        <f>SUM(J18:J20)</f>
        <v>51.4375</v>
      </c>
      <c r="K21" s="101" t="s">
        <v>10</v>
      </c>
    </row>
    <row r="22" spans="1:11" ht="15" customHeight="1" x14ac:dyDescent="0.2">
      <c r="A22" s="71"/>
      <c r="B22" s="180"/>
      <c r="C22" s="35"/>
      <c r="D22" s="84"/>
      <c r="E22" s="35"/>
      <c r="F22" s="35"/>
      <c r="G22" s="35"/>
      <c r="H22" s="85"/>
      <c r="I22" s="35"/>
      <c r="J22" s="100"/>
      <c r="K22" s="101"/>
    </row>
    <row r="23" spans="1:11" ht="15" customHeight="1" x14ac:dyDescent="0.2">
      <c r="A23" s="71"/>
      <c r="B23" s="180"/>
      <c r="C23" s="35"/>
      <c r="D23" s="84"/>
      <c r="E23" s="35"/>
      <c r="F23" s="35"/>
      <c r="G23" s="35"/>
      <c r="H23" s="85"/>
      <c r="I23" s="35"/>
      <c r="J23" s="100">
        <f>J15-J21</f>
        <v>433.5625</v>
      </c>
      <c r="K23" s="101" t="s">
        <v>10</v>
      </c>
    </row>
    <row r="24" spans="1:11" ht="15" customHeight="1" x14ac:dyDescent="0.2">
      <c r="A24" s="71"/>
      <c r="B24" s="180"/>
      <c r="C24" s="35"/>
      <c r="D24" s="84"/>
      <c r="E24" s="35"/>
      <c r="F24" s="35"/>
      <c r="G24" s="35"/>
      <c r="H24" s="85"/>
      <c r="I24" s="35"/>
      <c r="J24" s="100"/>
      <c r="K24" s="101"/>
    </row>
    <row r="25" spans="1:11" ht="15" customHeight="1" x14ac:dyDescent="0.25">
      <c r="A25" s="1">
        <v>2</v>
      </c>
      <c r="B25" s="74" t="s">
        <v>68</v>
      </c>
      <c r="J25" s="80"/>
      <c r="K25" s="81"/>
    </row>
    <row r="26" spans="1:11" ht="15" customHeight="1" x14ac:dyDescent="0.25">
      <c r="A26" s="1"/>
      <c r="B26" s="74" t="s">
        <v>102</v>
      </c>
      <c r="D26" s="83" t="s">
        <v>69</v>
      </c>
      <c r="J26" s="82">
        <v>800</v>
      </c>
      <c r="K26" s="83" t="s">
        <v>10</v>
      </c>
    </row>
    <row r="27" spans="1:11" ht="15" customHeight="1" x14ac:dyDescent="0.25">
      <c r="A27" s="1"/>
      <c r="B27" s="74" t="s">
        <v>103</v>
      </c>
      <c r="D27" s="83" t="s">
        <v>69</v>
      </c>
      <c r="J27" s="82">
        <v>800</v>
      </c>
      <c r="K27" s="83" t="s">
        <v>10</v>
      </c>
    </row>
    <row r="28" spans="1:11" ht="15" customHeight="1" x14ac:dyDescent="0.25">
      <c r="A28" s="1"/>
      <c r="B28" s="74" t="s">
        <v>104</v>
      </c>
      <c r="D28" s="83" t="s">
        <v>110</v>
      </c>
      <c r="J28" s="82">
        <v>688.5</v>
      </c>
      <c r="K28" s="83" t="s">
        <v>10</v>
      </c>
    </row>
    <row r="29" spans="1:11" ht="15" customHeight="1" x14ac:dyDescent="0.25">
      <c r="A29" s="1"/>
      <c r="B29" s="74" t="s">
        <v>105</v>
      </c>
      <c r="D29" s="83" t="s">
        <v>69</v>
      </c>
      <c r="J29" s="82">
        <v>800</v>
      </c>
      <c r="K29" s="83" t="s">
        <v>10</v>
      </c>
    </row>
    <row r="30" spans="1:11" ht="15" customHeight="1" x14ac:dyDescent="0.25">
      <c r="A30" s="1"/>
      <c r="B30" s="74" t="s">
        <v>106</v>
      </c>
      <c r="D30" s="83" t="s">
        <v>69</v>
      </c>
      <c r="J30" s="82">
        <v>800</v>
      </c>
      <c r="K30" s="83" t="s">
        <v>10</v>
      </c>
    </row>
    <row r="31" spans="1:11" ht="15" customHeight="1" x14ac:dyDescent="0.25">
      <c r="A31" s="1"/>
      <c r="B31" s="74" t="s">
        <v>104</v>
      </c>
      <c r="D31" s="83" t="s">
        <v>69</v>
      </c>
      <c r="J31" s="82">
        <v>800</v>
      </c>
      <c r="K31" s="83" t="s">
        <v>10</v>
      </c>
    </row>
    <row r="32" spans="1:11" ht="15" customHeight="1" x14ac:dyDescent="0.25">
      <c r="A32" s="1"/>
      <c r="B32" s="74" t="s">
        <v>107</v>
      </c>
      <c r="D32" s="83" t="s">
        <v>111</v>
      </c>
      <c r="J32" s="82">
        <v>999</v>
      </c>
      <c r="K32" s="83" t="s">
        <v>10</v>
      </c>
    </row>
    <row r="33" spans="1:18" ht="15" customHeight="1" x14ac:dyDescent="0.25">
      <c r="A33" s="1"/>
      <c r="B33" s="74" t="s">
        <v>107</v>
      </c>
      <c r="D33" s="83" t="s">
        <v>112</v>
      </c>
      <c r="J33" s="82">
        <v>288</v>
      </c>
      <c r="K33" s="83" t="s">
        <v>10</v>
      </c>
    </row>
    <row r="34" spans="1:18" ht="15" customHeight="1" x14ac:dyDescent="0.25">
      <c r="A34" s="1"/>
      <c r="B34" s="74" t="s">
        <v>108</v>
      </c>
      <c r="D34" s="83" t="s">
        <v>113</v>
      </c>
      <c r="J34" s="82">
        <v>456</v>
      </c>
      <c r="K34" s="83" t="s">
        <v>10</v>
      </c>
    </row>
    <row r="35" spans="1:18" ht="15" customHeight="1" x14ac:dyDescent="0.25">
      <c r="A35" s="1"/>
      <c r="B35" s="74" t="s">
        <v>109</v>
      </c>
      <c r="D35" s="83" t="s">
        <v>114</v>
      </c>
      <c r="J35" s="82">
        <v>328</v>
      </c>
      <c r="K35" s="83" t="s">
        <v>10</v>
      </c>
    </row>
    <row r="36" spans="1:18" ht="15" customHeight="1" x14ac:dyDescent="0.25">
      <c r="A36" s="1"/>
      <c r="B36" s="74"/>
      <c r="J36" s="80">
        <f>SUM(J26:J35)</f>
        <v>6759.5</v>
      </c>
      <c r="K36" s="81" t="s">
        <v>10</v>
      </c>
    </row>
    <row r="37" spans="1:18" ht="15" customHeight="1" x14ac:dyDescent="0.25">
      <c r="A37" s="1"/>
      <c r="B37" s="74"/>
      <c r="J37" s="80"/>
      <c r="K37" s="81"/>
    </row>
    <row r="38" spans="1:18" ht="15" customHeight="1" x14ac:dyDescent="0.25">
      <c r="A38" s="1"/>
      <c r="B38" s="74" t="s">
        <v>42</v>
      </c>
      <c r="D38" s="75"/>
      <c r="J38" s="82"/>
      <c r="K38" s="83"/>
    </row>
    <row r="39" spans="1:18" ht="15" customHeight="1" x14ac:dyDescent="0.25">
      <c r="A39" s="1"/>
      <c r="B39" s="74" t="s">
        <v>40</v>
      </c>
      <c r="D39" s="75" t="s">
        <v>115</v>
      </c>
      <c r="J39" s="82">
        <f>2*3.75*6.75</f>
        <v>50.625</v>
      </c>
      <c r="K39" s="83" t="s">
        <v>10</v>
      </c>
    </row>
    <row r="40" spans="1:18" ht="15" customHeight="1" x14ac:dyDescent="0.25">
      <c r="A40" s="1"/>
      <c r="B40" s="74" t="s">
        <v>126</v>
      </c>
      <c r="D40" s="75" t="s">
        <v>116</v>
      </c>
      <c r="J40" s="82">
        <v>25.31</v>
      </c>
      <c r="K40" s="83" t="s">
        <v>10</v>
      </c>
    </row>
    <row r="41" spans="1:18" ht="15" customHeight="1" x14ac:dyDescent="0.25">
      <c r="A41" s="1"/>
      <c r="B41" s="74" t="s">
        <v>126</v>
      </c>
      <c r="D41" s="75" t="s">
        <v>117</v>
      </c>
      <c r="J41" s="82">
        <v>49</v>
      </c>
      <c r="K41" s="83" t="s">
        <v>10</v>
      </c>
    </row>
    <row r="42" spans="1:18" ht="15" customHeight="1" x14ac:dyDescent="0.25">
      <c r="A42" s="1"/>
      <c r="B42" s="74" t="s">
        <v>127</v>
      </c>
      <c r="D42" s="75" t="s">
        <v>118</v>
      </c>
      <c r="J42" s="82">
        <v>56</v>
      </c>
      <c r="K42" s="83" t="s">
        <v>10</v>
      </c>
    </row>
    <row r="43" spans="1:18" ht="15" customHeight="1" x14ac:dyDescent="0.25">
      <c r="A43" s="1"/>
      <c r="B43" s="74" t="s">
        <v>127</v>
      </c>
      <c r="D43" s="75" t="s">
        <v>70</v>
      </c>
      <c r="J43" s="82">
        <v>28</v>
      </c>
      <c r="K43" s="83" t="s">
        <v>10</v>
      </c>
    </row>
    <row r="44" spans="1:18" ht="15" customHeight="1" x14ac:dyDescent="0.25">
      <c r="A44" s="1"/>
      <c r="B44" s="74" t="s">
        <v>127</v>
      </c>
      <c r="D44" s="75" t="s">
        <v>70</v>
      </c>
      <c r="J44" s="80">
        <v>40</v>
      </c>
      <c r="K44" s="83" t="s">
        <v>10</v>
      </c>
    </row>
    <row r="45" spans="1:18" ht="15" customHeight="1" x14ac:dyDescent="0.2">
      <c r="A45" s="1"/>
      <c r="B45" s="15" t="s">
        <v>63</v>
      </c>
      <c r="D45" s="75" t="s">
        <v>119</v>
      </c>
      <c r="J45" s="80">
        <v>48</v>
      </c>
      <c r="K45" s="83" t="s">
        <v>10</v>
      </c>
    </row>
    <row r="46" spans="1:18" ht="15" customHeight="1" x14ac:dyDescent="0.2">
      <c r="A46" s="1"/>
      <c r="B46" s="28" t="s">
        <v>127</v>
      </c>
      <c r="D46" s="75" t="s">
        <v>120</v>
      </c>
      <c r="J46" s="80">
        <v>24</v>
      </c>
      <c r="K46" s="83" t="s">
        <v>10</v>
      </c>
    </row>
    <row r="47" spans="1:18" s="36" customFormat="1" ht="15" customHeight="1" x14ac:dyDescent="0.25">
      <c r="B47" s="74" t="s">
        <v>63</v>
      </c>
      <c r="D47" s="75" t="s">
        <v>121</v>
      </c>
      <c r="J47" s="80">
        <v>10</v>
      </c>
      <c r="K47" s="83" t="s">
        <v>10</v>
      </c>
      <c r="M47" s="37"/>
      <c r="N47" s="28"/>
      <c r="O47" s="28"/>
      <c r="P47" s="28"/>
      <c r="Q47" s="28"/>
      <c r="R47" s="28"/>
    </row>
    <row r="48" spans="1:18" s="36" customFormat="1" ht="15" customHeight="1" x14ac:dyDescent="0.25">
      <c r="A48" s="1"/>
      <c r="B48" s="74"/>
      <c r="C48" s="28"/>
      <c r="D48" s="75" t="s">
        <v>122</v>
      </c>
      <c r="E48" s="28"/>
      <c r="F48" s="28"/>
      <c r="G48" s="28"/>
      <c r="H48" s="29"/>
      <c r="I48" s="28"/>
      <c r="J48" s="82">
        <v>16.25</v>
      </c>
      <c r="K48" s="83" t="s">
        <v>10</v>
      </c>
      <c r="M48" s="37"/>
      <c r="N48" s="28"/>
      <c r="O48" s="28"/>
      <c r="P48" s="28"/>
      <c r="Q48" s="28"/>
      <c r="R48" s="28"/>
    </row>
    <row r="49" spans="1:18" s="36" customFormat="1" ht="15" customHeight="1" x14ac:dyDescent="0.25">
      <c r="A49" s="1"/>
      <c r="B49" s="74"/>
      <c r="C49" s="28"/>
      <c r="D49" s="75" t="s">
        <v>123</v>
      </c>
      <c r="E49" s="28"/>
      <c r="F49" s="28"/>
      <c r="G49" s="28"/>
      <c r="H49" s="29"/>
      <c r="I49" s="28"/>
      <c r="J49" s="82">
        <v>19.5</v>
      </c>
      <c r="K49" s="83" t="s">
        <v>10</v>
      </c>
      <c r="M49" s="37"/>
      <c r="N49" s="28"/>
      <c r="O49" s="28"/>
      <c r="P49" s="28"/>
      <c r="Q49" s="28"/>
      <c r="R49" s="28"/>
    </row>
    <row r="50" spans="1:18" s="36" customFormat="1" ht="15" customHeight="1" x14ac:dyDescent="0.25">
      <c r="A50" s="1"/>
      <c r="B50" s="74" t="s">
        <v>128</v>
      </c>
      <c r="C50" s="28"/>
      <c r="D50" s="75" t="s">
        <v>124</v>
      </c>
      <c r="E50" s="28"/>
      <c r="F50" s="28"/>
      <c r="G50" s="28"/>
      <c r="H50" s="29"/>
      <c r="I50" s="28"/>
      <c r="J50" s="82">
        <v>56</v>
      </c>
      <c r="K50" s="83" t="s">
        <v>10</v>
      </c>
      <c r="M50" s="37"/>
      <c r="N50" s="28"/>
      <c r="O50" s="28"/>
      <c r="P50" s="28"/>
      <c r="Q50" s="28"/>
      <c r="R50" s="28"/>
    </row>
    <row r="51" spans="1:18" s="36" customFormat="1" ht="15" customHeight="1" x14ac:dyDescent="0.25">
      <c r="A51" s="1"/>
      <c r="B51" s="74" t="s">
        <v>129</v>
      </c>
      <c r="C51" s="28"/>
      <c r="D51" s="75" t="s">
        <v>118</v>
      </c>
      <c r="E51" s="28"/>
      <c r="F51" s="28"/>
      <c r="G51" s="28"/>
      <c r="H51" s="29"/>
      <c r="I51" s="28"/>
      <c r="J51" s="82">
        <v>28</v>
      </c>
      <c r="K51" s="83" t="s">
        <v>10</v>
      </c>
      <c r="M51" s="37"/>
      <c r="N51" s="28"/>
      <c r="O51" s="28"/>
      <c r="P51" s="28"/>
      <c r="Q51" s="28"/>
      <c r="R51" s="28"/>
    </row>
    <row r="52" spans="1:18" s="36" customFormat="1" ht="15" customHeight="1" x14ac:dyDescent="0.25">
      <c r="A52" s="1"/>
      <c r="B52" s="74" t="s">
        <v>130</v>
      </c>
      <c r="C52" s="28"/>
      <c r="D52" s="75" t="s">
        <v>70</v>
      </c>
      <c r="E52" s="28"/>
      <c r="F52" s="28"/>
      <c r="G52" s="28"/>
      <c r="H52" s="29"/>
      <c r="I52" s="28"/>
      <c r="J52" s="82">
        <v>56</v>
      </c>
      <c r="K52" s="83" t="s">
        <v>10</v>
      </c>
      <c r="M52" s="37"/>
      <c r="N52" s="28"/>
      <c r="O52" s="28"/>
      <c r="P52" s="28"/>
      <c r="Q52" s="28"/>
      <c r="R52" s="28"/>
    </row>
    <row r="53" spans="1:18" s="36" customFormat="1" ht="15" customHeight="1" x14ac:dyDescent="0.25">
      <c r="A53" s="1"/>
      <c r="B53" s="74" t="s">
        <v>131</v>
      </c>
      <c r="C53" s="28"/>
      <c r="D53" s="75" t="s">
        <v>125</v>
      </c>
      <c r="E53" s="28"/>
      <c r="F53" s="28"/>
      <c r="G53" s="28"/>
      <c r="H53" s="29"/>
      <c r="I53" s="28"/>
      <c r="J53" s="82">
        <v>20</v>
      </c>
      <c r="K53" s="83" t="s">
        <v>10</v>
      </c>
      <c r="M53" s="37"/>
      <c r="N53" s="28"/>
      <c r="O53" s="28"/>
      <c r="P53" s="28"/>
      <c r="Q53" s="28"/>
      <c r="R53" s="28"/>
    </row>
    <row r="54" spans="1:18" s="36" customFormat="1" ht="15" customHeight="1" x14ac:dyDescent="0.2">
      <c r="A54" s="1"/>
      <c r="B54" s="15"/>
      <c r="C54" s="28"/>
      <c r="D54" s="23"/>
      <c r="E54" s="28"/>
      <c r="F54" s="28"/>
      <c r="G54" s="28"/>
      <c r="H54" s="29"/>
      <c r="I54" s="28"/>
      <c r="J54" s="80">
        <f>SUM(J39:J53)</f>
        <v>526.68499999999995</v>
      </c>
      <c r="K54" s="81" t="s">
        <v>10</v>
      </c>
      <c r="M54" s="37"/>
      <c r="N54" s="38"/>
      <c r="O54" s="28"/>
      <c r="P54" s="28"/>
      <c r="Q54" s="28"/>
      <c r="R54" s="28"/>
    </row>
    <row r="55" spans="1:18" s="2" customFormat="1" ht="15" customHeight="1" x14ac:dyDescent="0.25">
      <c r="A55" s="1"/>
      <c r="B55" s="15"/>
      <c r="C55" s="28"/>
      <c r="D55" s="23"/>
      <c r="E55" s="28"/>
      <c r="F55" s="28"/>
      <c r="G55" s="28"/>
      <c r="H55" s="29"/>
      <c r="I55" s="28"/>
      <c r="J55" s="80"/>
      <c r="K55" s="81"/>
      <c r="M55" s="39"/>
    </row>
    <row r="56" spans="1:18" s="2" customFormat="1" ht="15" customHeight="1" x14ac:dyDescent="0.25">
      <c r="A56" s="1"/>
      <c r="B56" s="15"/>
      <c r="C56" s="28"/>
      <c r="D56" s="23"/>
      <c r="E56" s="28"/>
      <c r="F56" s="28"/>
      <c r="G56" s="28"/>
      <c r="H56" s="29"/>
      <c r="I56" s="28"/>
      <c r="J56" s="80">
        <f>J36-J54</f>
        <v>6232.8150000000005</v>
      </c>
      <c r="K56" s="81" t="s">
        <v>10</v>
      </c>
      <c r="M56" s="39"/>
    </row>
    <row r="57" spans="1:18" s="2" customFormat="1" ht="15" customHeight="1" x14ac:dyDescent="0.25">
      <c r="A57" s="71"/>
      <c r="B57" s="180"/>
      <c r="C57" s="35"/>
      <c r="D57" s="84"/>
      <c r="E57" s="35"/>
      <c r="F57" s="35"/>
      <c r="G57" s="35"/>
      <c r="H57" s="85"/>
      <c r="I57" s="35"/>
      <c r="J57" s="86"/>
      <c r="K57" s="87"/>
      <c r="M57" s="39"/>
    </row>
    <row r="58" spans="1:18" s="2" customFormat="1" ht="15" customHeight="1" x14ac:dyDescent="0.25">
      <c r="A58" s="1">
        <v>3</v>
      </c>
      <c r="B58" s="74" t="s">
        <v>65</v>
      </c>
      <c r="C58" s="28"/>
      <c r="D58" s="23"/>
      <c r="E58" s="28"/>
      <c r="F58" s="28"/>
      <c r="G58" s="28"/>
      <c r="H58" s="29"/>
      <c r="I58" s="28"/>
      <c r="J58" s="80"/>
      <c r="K58" s="81"/>
      <c r="M58" s="39"/>
    </row>
    <row r="59" spans="1:18" s="2" customFormat="1" ht="15" customHeight="1" x14ac:dyDescent="0.25">
      <c r="A59" s="1"/>
      <c r="B59" s="74" t="s">
        <v>132</v>
      </c>
      <c r="C59" s="28"/>
      <c r="D59" s="75" t="s">
        <v>133</v>
      </c>
      <c r="E59" s="28"/>
      <c r="F59" s="28"/>
      <c r="G59" s="28"/>
      <c r="H59" s="29"/>
      <c r="I59" s="28"/>
      <c r="J59" s="82">
        <f>3*(7+4+7)</f>
        <v>54</v>
      </c>
      <c r="K59" s="83" t="s">
        <v>13</v>
      </c>
      <c r="M59" s="39"/>
    </row>
    <row r="60" spans="1:18" s="2" customFormat="1" ht="15" customHeight="1" x14ac:dyDescent="0.25">
      <c r="A60" s="1"/>
      <c r="B60" s="74" t="s">
        <v>131</v>
      </c>
      <c r="C60" s="28"/>
      <c r="D60" s="75" t="s">
        <v>134</v>
      </c>
      <c r="E60" s="28"/>
      <c r="F60" s="28"/>
      <c r="G60" s="28"/>
      <c r="H60" s="29"/>
      <c r="I60" s="28"/>
      <c r="J60" s="82">
        <f>2*(7+4+7)</f>
        <v>36</v>
      </c>
      <c r="K60" s="83" t="s">
        <v>13</v>
      </c>
      <c r="M60" s="39"/>
    </row>
    <row r="61" spans="1:18" s="2" customFormat="1" ht="15" customHeight="1" x14ac:dyDescent="0.25">
      <c r="A61" s="1"/>
      <c r="B61" s="74" t="s">
        <v>135</v>
      </c>
      <c r="C61" s="28"/>
      <c r="D61" s="75" t="s">
        <v>136</v>
      </c>
      <c r="E61" s="28"/>
      <c r="F61" s="28"/>
      <c r="G61" s="28"/>
      <c r="H61" s="29"/>
      <c r="I61" s="28"/>
      <c r="J61" s="82">
        <f>1*(6.5+3+6.5)</f>
        <v>16</v>
      </c>
      <c r="K61" s="83" t="s">
        <v>13</v>
      </c>
      <c r="M61" s="39"/>
    </row>
    <row r="62" spans="1:18" s="2" customFormat="1" ht="15" customHeight="1" x14ac:dyDescent="0.25">
      <c r="A62" s="1"/>
      <c r="B62" s="15"/>
      <c r="C62" s="28"/>
      <c r="D62" s="23"/>
      <c r="E62" s="28"/>
      <c r="F62" s="28"/>
      <c r="G62" s="28"/>
      <c r="H62" s="29"/>
      <c r="I62" s="28"/>
      <c r="J62" s="80">
        <f>SUM(J59:J61)</f>
        <v>106</v>
      </c>
      <c r="K62" s="81" t="s">
        <v>13</v>
      </c>
      <c r="M62" s="39"/>
    </row>
    <row r="63" spans="1:18" s="2" customFormat="1" ht="15" customHeight="1" x14ac:dyDescent="0.25">
      <c r="A63" s="1"/>
      <c r="B63" s="15"/>
      <c r="C63" s="28"/>
      <c r="D63" s="23"/>
      <c r="E63" s="28"/>
      <c r="F63" s="28"/>
      <c r="G63" s="28"/>
      <c r="H63" s="29"/>
      <c r="I63" s="28"/>
      <c r="J63" s="80"/>
      <c r="K63" s="81"/>
      <c r="M63" s="39"/>
    </row>
    <row r="64" spans="1:18" s="2" customFormat="1" ht="15" customHeight="1" x14ac:dyDescent="0.25">
      <c r="A64" s="1">
        <v>4</v>
      </c>
      <c r="B64" s="74" t="s">
        <v>66</v>
      </c>
      <c r="C64" s="28"/>
      <c r="D64" s="23"/>
      <c r="E64" s="28"/>
      <c r="F64" s="28"/>
      <c r="G64" s="28"/>
      <c r="H64" s="29"/>
      <c r="I64" s="28"/>
      <c r="J64" s="80"/>
      <c r="K64" s="81"/>
      <c r="M64" s="39"/>
    </row>
    <row r="65" spans="1:13" s="2" customFormat="1" ht="15" customHeight="1" x14ac:dyDescent="0.25">
      <c r="A65" s="1"/>
      <c r="B65" s="74" t="s">
        <v>38</v>
      </c>
      <c r="C65" s="28"/>
      <c r="D65" s="75" t="s">
        <v>137</v>
      </c>
      <c r="E65" s="28"/>
      <c r="F65" s="28"/>
      <c r="G65" s="28"/>
      <c r="H65" s="29"/>
      <c r="I65" s="28"/>
      <c r="J65" s="82">
        <v>84</v>
      </c>
      <c r="K65" s="83" t="s">
        <v>10</v>
      </c>
      <c r="M65" s="39"/>
    </row>
    <row r="66" spans="1:13" s="2" customFormat="1" ht="15" customHeight="1" x14ac:dyDescent="0.25">
      <c r="A66" s="1"/>
      <c r="B66" s="74" t="s">
        <v>38</v>
      </c>
      <c r="C66" s="28"/>
      <c r="D66" s="75" t="s">
        <v>118</v>
      </c>
      <c r="E66" s="28"/>
      <c r="F66" s="28"/>
      <c r="G66" s="28"/>
      <c r="H66" s="29"/>
      <c r="I66" s="28"/>
      <c r="J66" s="82">
        <v>56</v>
      </c>
      <c r="K66" s="83" t="s">
        <v>10</v>
      </c>
      <c r="M66" s="39"/>
    </row>
    <row r="67" spans="1:13" s="2" customFormat="1" ht="15" customHeight="1" x14ac:dyDescent="0.25">
      <c r="A67" s="1"/>
      <c r="B67" s="74"/>
      <c r="C67" s="28"/>
      <c r="D67" s="75" t="s">
        <v>124</v>
      </c>
      <c r="E67" s="28"/>
      <c r="F67" s="28"/>
      <c r="G67" s="28"/>
      <c r="H67" s="29"/>
      <c r="I67" s="28"/>
      <c r="J67" s="82">
        <v>19.5</v>
      </c>
      <c r="K67" s="83" t="s">
        <v>10</v>
      </c>
      <c r="M67" s="39"/>
    </row>
    <row r="68" spans="1:13" s="2" customFormat="1" ht="14.25" customHeight="1" x14ac:dyDescent="0.25">
      <c r="A68" s="1"/>
      <c r="B68" s="15"/>
      <c r="C68" s="28"/>
      <c r="D68" s="23"/>
      <c r="E68" s="28"/>
      <c r="F68" s="28"/>
      <c r="G68" s="28"/>
      <c r="H68" s="29"/>
      <c r="I68" s="28"/>
      <c r="J68" s="80">
        <f>SUM(J65:J67)</f>
        <v>159.5</v>
      </c>
      <c r="K68" s="81" t="s">
        <v>10</v>
      </c>
      <c r="M68" s="39"/>
    </row>
    <row r="69" spans="1:13" s="2" customFormat="1" ht="14.25" customHeight="1" x14ac:dyDescent="0.25">
      <c r="A69" s="1"/>
      <c r="B69" s="15"/>
      <c r="C69" s="28"/>
      <c r="D69" s="23"/>
      <c r="E69" s="28"/>
      <c r="F69" s="28"/>
      <c r="G69" s="28"/>
      <c r="H69" s="29"/>
      <c r="I69" s="28"/>
      <c r="J69" s="80"/>
      <c r="K69" s="81"/>
      <c r="M69" s="39"/>
    </row>
    <row r="70" spans="1:13" s="2" customFormat="1" ht="15" customHeight="1" x14ac:dyDescent="0.25">
      <c r="A70" s="1">
        <v>5</v>
      </c>
      <c r="B70" s="74" t="s">
        <v>138</v>
      </c>
      <c r="C70" s="28"/>
      <c r="D70" s="23"/>
      <c r="E70" s="28"/>
      <c r="F70" s="28"/>
      <c r="G70" s="28"/>
      <c r="H70" s="29"/>
      <c r="I70" s="28"/>
      <c r="J70" s="80"/>
      <c r="K70" s="81"/>
      <c r="M70" s="39"/>
    </row>
    <row r="71" spans="1:13" s="2" customFormat="1" ht="15" customHeight="1" x14ac:dyDescent="0.25">
      <c r="A71" s="1"/>
      <c r="B71" s="15"/>
      <c r="C71" s="28"/>
      <c r="D71" s="183" t="s">
        <v>139</v>
      </c>
      <c r="E71" s="28"/>
      <c r="F71" s="28"/>
      <c r="G71" s="28"/>
      <c r="H71" s="29"/>
      <c r="I71" s="28"/>
      <c r="J71" s="80">
        <f>1*120*47</f>
        <v>5640</v>
      </c>
      <c r="K71" s="81" t="s">
        <v>10</v>
      </c>
      <c r="M71" s="39"/>
    </row>
    <row r="72" spans="1:13" s="2" customFormat="1" ht="15" customHeight="1" x14ac:dyDescent="0.25">
      <c r="A72" s="1"/>
      <c r="B72" s="15"/>
      <c r="C72" s="28"/>
      <c r="D72" s="23"/>
      <c r="E72" s="28"/>
      <c r="F72" s="28"/>
      <c r="G72" s="28"/>
      <c r="H72" s="29"/>
      <c r="I72" s="28"/>
      <c r="J72" s="80"/>
      <c r="K72" s="81"/>
      <c r="M72" s="39"/>
    </row>
    <row r="73" spans="1:13" s="2" customFormat="1" ht="15" customHeight="1" x14ac:dyDescent="0.25">
      <c r="A73" s="1">
        <v>6</v>
      </c>
      <c r="B73" s="74" t="s">
        <v>140</v>
      </c>
      <c r="C73" s="28"/>
      <c r="D73" s="23"/>
      <c r="E73" s="28"/>
      <c r="F73" s="28"/>
      <c r="G73" s="28"/>
      <c r="H73" s="29"/>
      <c r="I73" s="28"/>
      <c r="J73" s="80"/>
      <c r="K73" s="81"/>
      <c r="M73" s="39"/>
    </row>
    <row r="74" spans="1:13" s="2" customFormat="1" ht="15" customHeight="1" x14ac:dyDescent="0.25">
      <c r="A74" s="1"/>
      <c r="B74" s="15"/>
      <c r="C74" s="28"/>
      <c r="D74" s="75" t="s">
        <v>141</v>
      </c>
      <c r="E74" s="28"/>
      <c r="F74" s="28"/>
      <c r="G74" s="28"/>
      <c r="H74" s="29"/>
      <c r="I74" s="28"/>
      <c r="J74" s="132">
        <v>10</v>
      </c>
      <c r="K74" s="81" t="s">
        <v>11</v>
      </c>
      <c r="M74" s="39"/>
    </row>
    <row r="75" spans="1:13" s="2" customFormat="1" ht="15" customHeight="1" x14ac:dyDescent="0.25">
      <c r="A75" s="1"/>
      <c r="B75" s="15"/>
      <c r="C75" s="28"/>
      <c r="D75" s="23"/>
      <c r="E75" s="28"/>
      <c r="F75" s="28"/>
      <c r="G75" s="28"/>
      <c r="H75" s="29"/>
      <c r="I75" s="28"/>
      <c r="J75" s="80"/>
      <c r="K75" s="81"/>
      <c r="M75" s="39"/>
    </row>
    <row r="76" spans="1:13" s="2" customFormat="1" ht="15" customHeight="1" x14ac:dyDescent="0.25">
      <c r="A76" s="1">
        <v>7</v>
      </c>
      <c r="B76" s="74" t="s">
        <v>142</v>
      </c>
      <c r="C76" s="28"/>
      <c r="D76" s="23"/>
      <c r="E76" s="28"/>
      <c r="F76" s="28"/>
      <c r="G76" s="28"/>
      <c r="H76" s="29"/>
      <c r="I76" s="28"/>
      <c r="J76" s="80"/>
      <c r="K76" s="81"/>
      <c r="M76" s="39"/>
    </row>
    <row r="77" spans="1:13" s="2" customFormat="1" ht="15" customHeight="1" x14ac:dyDescent="0.25">
      <c r="A77" s="1"/>
      <c r="B77" s="15"/>
      <c r="C77" s="28"/>
      <c r="D77" s="75" t="s">
        <v>118</v>
      </c>
      <c r="E77" s="28"/>
      <c r="F77" s="28"/>
      <c r="G77" s="28"/>
      <c r="H77" s="29"/>
      <c r="I77" s="28"/>
      <c r="J77" s="80">
        <f>2*4*7</f>
        <v>56</v>
      </c>
      <c r="K77" s="81" t="s">
        <v>10</v>
      </c>
      <c r="M77" s="39"/>
    </row>
    <row r="78" spans="1:13" s="2" customFormat="1" ht="15" customHeight="1" x14ac:dyDescent="0.25">
      <c r="A78" s="1"/>
      <c r="B78" s="15"/>
      <c r="C78" s="28"/>
      <c r="D78" s="23"/>
      <c r="E78" s="28"/>
      <c r="F78" s="28"/>
      <c r="G78" s="28"/>
      <c r="H78" s="29"/>
      <c r="I78" s="28"/>
      <c r="J78" s="80"/>
      <c r="K78" s="81"/>
      <c r="M78" s="39"/>
    </row>
    <row r="79" spans="1:13" s="2" customFormat="1" ht="15" customHeight="1" x14ac:dyDescent="0.25">
      <c r="A79" s="1">
        <v>8</v>
      </c>
      <c r="B79" s="74" t="s">
        <v>143</v>
      </c>
      <c r="C79" s="28"/>
      <c r="D79" s="23"/>
      <c r="E79" s="28"/>
      <c r="F79" s="28"/>
      <c r="G79" s="28"/>
      <c r="H79" s="29"/>
      <c r="I79" s="28"/>
      <c r="J79" s="80"/>
      <c r="K79" s="81"/>
      <c r="M79" s="39"/>
    </row>
    <row r="80" spans="1:13" s="2" customFormat="1" ht="15" customHeight="1" x14ac:dyDescent="0.25">
      <c r="A80" s="1"/>
      <c r="B80" s="74" t="s">
        <v>144</v>
      </c>
      <c r="C80" s="28"/>
      <c r="D80" s="75" t="s">
        <v>145</v>
      </c>
      <c r="E80" s="28"/>
      <c r="F80" s="28"/>
      <c r="G80" s="28"/>
      <c r="H80" s="29"/>
      <c r="I80" s="28"/>
      <c r="J80" s="80">
        <f>1*20*15</f>
        <v>300</v>
      </c>
      <c r="K80" s="81" t="s">
        <v>10</v>
      </c>
      <c r="M80" s="39"/>
    </row>
    <row r="81" spans="1:13" s="2" customFormat="1" ht="15" customHeight="1" x14ac:dyDescent="0.25">
      <c r="A81" s="1"/>
      <c r="B81" s="15"/>
      <c r="C81" s="28"/>
      <c r="D81" s="23"/>
      <c r="E81" s="28"/>
      <c r="F81" s="28"/>
      <c r="G81" s="28"/>
      <c r="H81" s="29"/>
      <c r="I81" s="28"/>
      <c r="J81" s="80"/>
      <c r="K81" s="81"/>
      <c r="M81" s="39"/>
    </row>
    <row r="82" spans="1:13" s="2" customFormat="1" ht="15" customHeight="1" x14ac:dyDescent="0.25">
      <c r="A82" s="1">
        <v>9</v>
      </c>
      <c r="B82" s="74" t="s">
        <v>71</v>
      </c>
      <c r="C82" s="28"/>
      <c r="D82" s="23"/>
      <c r="E82" s="28"/>
      <c r="F82" s="28"/>
      <c r="G82" s="28"/>
      <c r="H82" s="29"/>
      <c r="I82" s="28"/>
      <c r="J82" s="30"/>
      <c r="K82" s="31"/>
      <c r="M82" s="39"/>
    </row>
    <row r="83" spans="1:13" s="2" customFormat="1" ht="15" customHeight="1" x14ac:dyDescent="0.25">
      <c r="A83" s="1"/>
      <c r="B83" s="74" t="s">
        <v>146</v>
      </c>
      <c r="C83" s="28"/>
      <c r="D83" s="75" t="s">
        <v>149</v>
      </c>
      <c r="E83" s="28"/>
      <c r="F83" s="28"/>
      <c r="G83" s="28"/>
      <c r="H83" s="29"/>
      <c r="I83" s="28"/>
      <c r="J83" s="78">
        <f>2*(10+7.5)*8</f>
        <v>280</v>
      </c>
      <c r="K83" s="79" t="s">
        <v>10</v>
      </c>
      <c r="M83" s="39"/>
    </row>
    <row r="84" spans="1:13" s="2" customFormat="1" ht="15" customHeight="1" x14ac:dyDescent="0.25">
      <c r="A84" s="1"/>
      <c r="B84" s="74" t="s">
        <v>130</v>
      </c>
      <c r="C84" s="28"/>
      <c r="D84" s="75" t="s">
        <v>148</v>
      </c>
      <c r="E84" s="28"/>
      <c r="F84" s="28"/>
      <c r="G84" s="28"/>
      <c r="H84" s="29"/>
      <c r="I84" s="28"/>
      <c r="J84" s="78">
        <f>2*(12.5+7.5)*9</f>
        <v>360</v>
      </c>
      <c r="K84" s="79" t="s">
        <v>10</v>
      </c>
      <c r="M84" s="39"/>
    </row>
    <row r="85" spans="1:13" s="2" customFormat="1" ht="15" customHeight="1" x14ac:dyDescent="0.25">
      <c r="A85" s="1"/>
      <c r="B85" s="74" t="s">
        <v>41</v>
      </c>
      <c r="C85" s="28"/>
      <c r="D85" s="75" t="s">
        <v>150</v>
      </c>
      <c r="E85" s="28"/>
      <c r="F85" s="28"/>
      <c r="G85" s="28"/>
      <c r="H85" s="29"/>
      <c r="I85" s="28"/>
      <c r="J85" s="78">
        <f>2*(7+7)*8</f>
        <v>224</v>
      </c>
      <c r="K85" s="79" t="s">
        <v>10</v>
      </c>
      <c r="M85" s="39"/>
    </row>
    <row r="86" spans="1:13" s="2" customFormat="1" ht="14.25" customHeight="1" x14ac:dyDescent="0.25">
      <c r="A86" s="1"/>
      <c r="B86" s="74" t="s">
        <v>72</v>
      </c>
      <c r="C86" s="28"/>
      <c r="D86" s="75" t="s">
        <v>111</v>
      </c>
      <c r="E86" s="28"/>
      <c r="F86" s="28"/>
      <c r="G86" s="28"/>
      <c r="H86" s="29"/>
      <c r="I86" s="28"/>
      <c r="J86" s="78">
        <f>2*(48+7.5)*9</f>
        <v>999</v>
      </c>
      <c r="K86" s="79" t="s">
        <v>10</v>
      </c>
      <c r="M86" s="39"/>
    </row>
    <row r="87" spans="1:13" s="2" customFormat="1" ht="15" customHeight="1" x14ac:dyDescent="0.25">
      <c r="A87" s="1"/>
      <c r="B87" s="74" t="s">
        <v>147</v>
      </c>
      <c r="C87" s="28"/>
      <c r="D87" s="75" t="s">
        <v>151</v>
      </c>
      <c r="E87" s="28"/>
      <c r="F87" s="28"/>
      <c r="G87" s="28"/>
      <c r="H87" s="29"/>
      <c r="I87" s="28"/>
      <c r="J87" s="78">
        <f>2*37*10</f>
        <v>740</v>
      </c>
      <c r="K87" s="79" t="s">
        <v>10</v>
      </c>
      <c r="M87" s="39"/>
    </row>
    <row r="88" spans="1:13" s="2" customFormat="1" ht="15" customHeight="1" x14ac:dyDescent="0.25">
      <c r="A88" s="1"/>
      <c r="B88" s="74"/>
      <c r="C88" s="28"/>
      <c r="D88" s="23"/>
      <c r="E88" s="28"/>
      <c r="F88" s="28"/>
      <c r="G88" s="28"/>
      <c r="H88" s="29"/>
      <c r="I88" s="28"/>
      <c r="J88" s="76">
        <f>SUM(J83:J87)</f>
        <v>2603</v>
      </c>
      <c r="K88" s="77" t="s">
        <v>10</v>
      </c>
      <c r="M88" s="39"/>
    </row>
    <row r="89" spans="1:13" s="2" customFormat="1" ht="15" customHeight="1" x14ac:dyDescent="0.25">
      <c r="A89" s="1"/>
      <c r="B89" s="15"/>
      <c r="C89" s="28"/>
      <c r="D89" s="23"/>
      <c r="E89" s="28"/>
      <c r="F89" s="28"/>
      <c r="G89" s="28"/>
      <c r="H89" s="29"/>
      <c r="I89" s="28"/>
      <c r="J89" s="80"/>
      <c r="K89" s="81"/>
      <c r="M89" s="39"/>
    </row>
    <row r="90" spans="1:13" s="2" customFormat="1" ht="15" customHeight="1" x14ac:dyDescent="0.25">
      <c r="A90" s="1"/>
      <c r="B90" s="74" t="s">
        <v>42</v>
      </c>
      <c r="C90" s="28"/>
      <c r="D90" s="23"/>
      <c r="E90" s="28"/>
      <c r="F90" s="28"/>
      <c r="G90" s="28"/>
      <c r="H90" s="29"/>
      <c r="I90" s="28"/>
      <c r="J90" s="80"/>
      <c r="K90" s="81"/>
      <c r="M90" s="39"/>
    </row>
    <row r="91" spans="1:13" s="2" customFormat="1" ht="15" customHeight="1" x14ac:dyDescent="0.25">
      <c r="A91" s="1"/>
      <c r="B91" s="15"/>
      <c r="C91" s="28"/>
      <c r="D91" s="75" t="s">
        <v>152</v>
      </c>
      <c r="E91" s="28"/>
      <c r="F91" s="28"/>
      <c r="G91" s="28"/>
      <c r="H91" s="29"/>
      <c r="I91" s="28"/>
      <c r="J91" s="80">
        <f>3*4*7</f>
        <v>84</v>
      </c>
      <c r="K91" s="81" t="s">
        <v>10</v>
      </c>
      <c r="M91" s="39"/>
    </row>
    <row r="92" spans="1:13" s="2" customFormat="1" ht="15" customHeight="1" x14ac:dyDescent="0.25">
      <c r="A92" s="1"/>
      <c r="B92" s="15"/>
      <c r="C92" s="28"/>
      <c r="D92" s="23"/>
      <c r="E92" s="28"/>
      <c r="F92" s="28"/>
      <c r="G92" s="28"/>
      <c r="H92" s="29"/>
      <c r="I92" s="28"/>
      <c r="J92" s="80"/>
      <c r="K92" s="81"/>
      <c r="M92" s="39"/>
    </row>
    <row r="93" spans="1:13" s="2" customFormat="1" ht="15" customHeight="1" x14ac:dyDescent="0.25">
      <c r="A93" s="1"/>
      <c r="B93" s="15"/>
      <c r="C93" s="28"/>
      <c r="D93" s="23"/>
      <c r="E93" s="28"/>
      <c r="F93" s="28"/>
      <c r="G93" s="28"/>
      <c r="H93" s="29"/>
      <c r="I93" s="28"/>
      <c r="J93" s="80">
        <f>J88-J91</f>
        <v>2519</v>
      </c>
      <c r="K93" s="81" t="s">
        <v>10</v>
      </c>
      <c r="M93" s="39"/>
    </row>
    <row r="94" spans="1:13" s="2" customFormat="1" ht="15.75" customHeight="1" x14ac:dyDescent="0.25">
      <c r="A94" s="1"/>
      <c r="B94" s="74"/>
      <c r="C94" s="28"/>
      <c r="D94" s="23"/>
      <c r="E94" s="28"/>
      <c r="F94" s="28"/>
      <c r="G94" s="28"/>
      <c r="H94" s="29"/>
      <c r="I94" s="28"/>
      <c r="J94" s="30"/>
      <c r="K94" s="31"/>
      <c r="L94" s="72"/>
      <c r="M94" s="39"/>
    </row>
    <row r="95" spans="1:13" s="2" customFormat="1" ht="15" customHeight="1" x14ac:dyDescent="0.25">
      <c r="A95" s="47"/>
      <c r="B95" s="63" t="s">
        <v>45</v>
      </c>
      <c r="D95" s="20"/>
      <c r="E95" s="4"/>
      <c r="F95" s="5"/>
      <c r="G95" s="19"/>
      <c r="H95" s="18"/>
      <c r="I95" s="6"/>
      <c r="J95" s="17"/>
      <c r="K95" s="16"/>
      <c r="L95" s="184"/>
      <c r="M95" s="39"/>
    </row>
    <row r="96" spans="1:13" s="2" customFormat="1" ht="15" customHeight="1" x14ac:dyDescent="0.25">
      <c r="A96" s="47">
        <v>1</v>
      </c>
      <c r="B96" s="74" t="s">
        <v>153</v>
      </c>
      <c r="D96" s="20"/>
      <c r="E96" s="4"/>
      <c r="F96" s="5"/>
      <c r="G96" s="19"/>
      <c r="H96" s="18"/>
      <c r="I96" s="6"/>
      <c r="J96" s="17"/>
      <c r="K96" s="16"/>
      <c r="L96" s="184"/>
      <c r="M96" s="39"/>
    </row>
    <row r="97" spans="1:13" s="2" customFormat="1" ht="15" customHeight="1" x14ac:dyDescent="0.25">
      <c r="A97" s="47"/>
      <c r="B97" s="63" t="s">
        <v>156</v>
      </c>
      <c r="D97" s="185" t="s">
        <v>69</v>
      </c>
      <c r="E97" s="4"/>
      <c r="F97" s="5"/>
      <c r="G97" s="19"/>
      <c r="H97" s="18"/>
      <c r="I97" s="6"/>
      <c r="J97" s="146">
        <v>800</v>
      </c>
      <c r="K97" s="186" t="s">
        <v>10</v>
      </c>
      <c r="L97" s="72"/>
      <c r="M97" s="39"/>
    </row>
    <row r="98" spans="1:13" s="2" customFormat="1" ht="15" customHeight="1" x14ac:dyDescent="0.25">
      <c r="A98" s="47"/>
      <c r="B98" s="63" t="s">
        <v>155</v>
      </c>
      <c r="D98" s="185" t="s">
        <v>69</v>
      </c>
      <c r="E98" s="4"/>
      <c r="F98" s="5"/>
      <c r="G98" s="19"/>
      <c r="H98" s="18"/>
      <c r="I98" s="6"/>
      <c r="J98" s="146">
        <v>800</v>
      </c>
      <c r="K98" s="186" t="s">
        <v>10</v>
      </c>
      <c r="M98" s="39"/>
    </row>
    <row r="99" spans="1:13" s="2" customFormat="1" ht="15" customHeight="1" x14ac:dyDescent="0.25">
      <c r="A99" s="47"/>
      <c r="B99" s="63" t="s">
        <v>154</v>
      </c>
      <c r="D99" s="185" t="s">
        <v>69</v>
      </c>
      <c r="E99" s="4"/>
      <c r="F99" s="5"/>
      <c r="G99" s="19"/>
      <c r="H99" s="18"/>
      <c r="I99" s="6"/>
      <c r="J99" s="146">
        <v>800</v>
      </c>
      <c r="K99" s="186" t="s">
        <v>10</v>
      </c>
      <c r="M99" s="39"/>
    </row>
    <row r="100" spans="1:13" s="2" customFormat="1" ht="15" customHeight="1" x14ac:dyDescent="0.25">
      <c r="A100" s="47"/>
      <c r="B100" s="63"/>
      <c r="D100" s="20"/>
      <c r="E100" s="4"/>
      <c r="F100" s="5"/>
      <c r="G100" s="19"/>
      <c r="H100" s="18"/>
      <c r="I100" s="6"/>
      <c r="J100" s="187">
        <f>SUM(J97:J99)</f>
        <v>2400</v>
      </c>
      <c r="K100" s="188" t="s">
        <v>10</v>
      </c>
      <c r="M100" s="39"/>
    </row>
    <row r="101" spans="1:13" s="2" customFormat="1" ht="15" customHeight="1" x14ac:dyDescent="0.25">
      <c r="A101" s="47"/>
      <c r="B101" s="63"/>
      <c r="D101" s="20"/>
      <c r="E101" s="4"/>
      <c r="F101" s="5"/>
      <c r="G101" s="19"/>
      <c r="H101" s="18"/>
      <c r="I101" s="6"/>
      <c r="J101" s="17"/>
      <c r="K101" s="16"/>
      <c r="M101" s="39"/>
    </row>
    <row r="102" spans="1:13" s="2" customFormat="1" ht="15" customHeight="1" x14ac:dyDescent="0.25">
      <c r="A102" s="47"/>
      <c r="B102" s="63" t="s">
        <v>42</v>
      </c>
      <c r="D102" s="20"/>
      <c r="E102" s="4"/>
      <c r="F102" s="5"/>
      <c r="G102" s="19"/>
      <c r="H102" s="18"/>
      <c r="I102" s="6"/>
      <c r="J102" s="17"/>
      <c r="K102" s="16"/>
      <c r="M102" s="39"/>
    </row>
    <row r="103" spans="1:13" s="2" customFormat="1" ht="15" customHeight="1" x14ac:dyDescent="0.25">
      <c r="A103" s="47"/>
      <c r="B103" s="63" t="s">
        <v>40</v>
      </c>
      <c r="D103" s="185" t="s">
        <v>70</v>
      </c>
      <c r="E103" s="4"/>
      <c r="F103" s="5"/>
      <c r="G103" s="19"/>
      <c r="H103" s="18"/>
      <c r="I103" s="6"/>
      <c r="J103" s="146">
        <v>28</v>
      </c>
      <c r="K103" s="141" t="s">
        <v>10</v>
      </c>
      <c r="M103" s="39"/>
    </row>
    <row r="104" spans="1:13" s="2" customFormat="1" ht="15" customHeight="1" x14ac:dyDescent="0.25">
      <c r="A104" s="47"/>
      <c r="B104" s="63" t="s">
        <v>40</v>
      </c>
      <c r="D104" s="185" t="s">
        <v>70</v>
      </c>
      <c r="E104" s="4"/>
      <c r="F104" s="5"/>
      <c r="G104" s="19"/>
      <c r="H104" s="18"/>
      <c r="I104" s="6"/>
      <c r="J104" s="146">
        <v>28</v>
      </c>
      <c r="K104" s="141" t="s">
        <v>10</v>
      </c>
      <c r="M104" s="39"/>
    </row>
    <row r="105" spans="1:13" s="2" customFormat="1" ht="15" customHeight="1" x14ac:dyDescent="0.25">
      <c r="A105" s="47"/>
      <c r="B105" s="63" t="s">
        <v>41</v>
      </c>
      <c r="D105" s="185" t="s">
        <v>157</v>
      </c>
      <c r="E105" s="4"/>
      <c r="F105" s="5"/>
      <c r="G105" s="19"/>
      <c r="H105" s="18"/>
      <c r="I105" s="6"/>
      <c r="J105" s="146">
        <v>12</v>
      </c>
      <c r="K105" s="141" t="s">
        <v>10</v>
      </c>
      <c r="M105" s="39"/>
    </row>
    <row r="106" spans="1:13" s="2" customFormat="1" ht="15" customHeight="1" x14ac:dyDescent="0.25">
      <c r="A106" s="47"/>
      <c r="B106" s="63"/>
      <c r="D106" s="20"/>
      <c r="E106" s="4"/>
      <c r="F106" s="5"/>
      <c r="G106" s="19"/>
      <c r="H106" s="18"/>
      <c r="I106" s="6"/>
      <c r="J106" s="146">
        <v>58</v>
      </c>
      <c r="K106" s="141" t="s">
        <v>10</v>
      </c>
      <c r="M106" s="39"/>
    </row>
    <row r="107" spans="1:13" s="2" customFormat="1" ht="15" customHeight="1" x14ac:dyDescent="0.25">
      <c r="A107" s="1"/>
      <c r="B107" s="74"/>
      <c r="C107" s="28"/>
      <c r="D107" s="23"/>
      <c r="E107" s="28"/>
      <c r="F107" s="28"/>
      <c r="G107" s="28"/>
      <c r="H107" s="29"/>
      <c r="I107" s="28"/>
      <c r="J107" s="30"/>
      <c r="K107" s="31"/>
      <c r="M107" s="39"/>
    </row>
    <row r="108" spans="1:13" s="2" customFormat="1" ht="15" customHeight="1" x14ac:dyDescent="0.25">
      <c r="A108" s="1"/>
      <c r="B108" s="74"/>
      <c r="C108" s="28"/>
      <c r="D108" s="75"/>
      <c r="E108" s="28"/>
      <c r="F108" s="28"/>
      <c r="G108" s="28"/>
      <c r="H108" s="29"/>
      <c r="I108" s="28"/>
      <c r="J108" s="76">
        <f>J100-J106</f>
        <v>2342</v>
      </c>
      <c r="K108" s="77" t="s">
        <v>10</v>
      </c>
      <c r="M108" s="39"/>
    </row>
    <row r="109" spans="1:13" s="2" customFormat="1" ht="15" customHeight="1" x14ac:dyDescent="0.25">
      <c r="A109" s="1"/>
      <c r="B109" s="74"/>
      <c r="C109" s="28"/>
      <c r="D109" s="75"/>
      <c r="E109" s="28"/>
      <c r="F109" s="28"/>
      <c r="G109" s="28"/>
      <c r="H109" s="29"/>
      <c r="I109" s="28"/>
      <c r="J109" s="76"/>
      <c r="K109" s="77"/>
      <c r="M109" s="39"/>
    </row>
    <row r="110" spans="1:13" s="2" customFormat="1" ht="15" customHeight="1" x14ac:dyDescent="0.25">
      <c r="A110" s="1">
        <v>2</v>
      </c>
      <c r="B110" s="74" t="s">
        <v>158</v>
      </c>
      <c r="C110" s="28"/>
      <c r="D110" s="75"/>
      <c r="E110" s="28"/>
      <c r="F110" s="28"/>
      <c r="G110" s="28"/>
      <c r="H110" s="29"/>
      <c r="I110" s="28"/>
      <c r="J110" s="76"/>
      <c r="K110" s="77"/>
      <c r="M110" s="39"/>
    </row>
    <row r="111" spans="1:13" ht="15" customHeight="1" x14ac:dyDescent="0.25">
      <c r="A111" s="1"/>
      <c r="B111" s="74" t="s">
        <v>156</v>
      </c>
      <c r="D111" s="75" t="s">
        <v>113</v>
      </c>
      <c r="J111" s="78">
        <v>456</v>
      </c>
      <c r="K111" s="79" t="s">
        <v>10</v>
      </c>
    </row>
    <row r="112" spans="1:13" ht="15" customHeight="1" x14ac:dyDescent="0.25">
      <c r="A112" s="1"/>
      <c r="B112" s="74" t="s">
        <v>159</v>
      </c>
      <c r="D112" s="75" t="s">
        <v>69</v>
      </c>
      <c r="J112" s="78">
        <v>800</v>
      </c>
      <c r="K112" s="79" t="s">
        <v>10</v>
      </c>
    </row>
    <row r="113" spans="1:18" s="36" customFormat="1" ht="15" customHeight="1" x14ac:dyDescent="0.25">
      <c r="A113" s="1"/>
      <c r="B113" s="74" t="s">
        <v>108</v>
      </c>
      <c r="C113" s="28"/>
      <c r="D113" s="75" t="s">
        <v>160</v>
      </c>
      <c r="E113" s="28"/>
      <c r="F113" s="28"/>
      <c r="G113" s="28"/>
      <c r="H113" s="29"/>
      <c r="I113" s="28"/>
      <c r="J113" s="78">
        <v>408</v>
      </c>
      <c r="K113" s="79" t="s">
        <v>10</v>
      </c>
      <c r="M113" s="37"/>
      <c r="N113" s="28"/>
      <c r="O113" s="28"/>
      <c r="P113" s="28"/>
      <c r="Q113" s="28"/>
      <c r="R113" s="28"/>
    </row>
    <row r="114" spans="1:18" s="36" customFormat="1" ht="15" customHeight="1" x14ac:dyDescent="0.25">
      <c r="A114" s="1"/>
      <c r="B114" s="74"/>
      <c r="C114" s="28"/>
      <c r="D114" s="75"/>
      <c r="E114" s="28"/>
      <c r="F114" s="28"/>
      <c r="G114" s="28"/>
      <c r="H114" s="29"/>
      <c r="I114" s="28"/>
      <c r="J114" s="76">
        <f>SUM(J111:J113)</f>
        <v>1664</v>
      </c>
      <c r="K114" s="77" t="s">
        <v>10</v>
      </c>
      <c r="M114" s="37"/>
      <c r="N114" s="28"/>
      <c r="O114" s="28"/>
      <c r="P114" s="28"/>
      <c r="Q114" s="28"/>
      <c r="R114" s="28"/>
    </row>
    <row r="115" spans="1:18" s="36" customFormat="1" ht="15" customHeight="1" x14ac:dyDescent="0.25">
      <c r="A115" s="1"/>
      <c r="B115" s="74"/>
      <c r="C115" s="28"/>
      <c r="D115" s="75"/>
      <c r="E115" s="28"/>
      <c r="F115" s="28"/>
      <c r="G115" s="28"/>
      <c r="H115" s="29"/>
      <c r="I115" s="28"/>
      <c r="J115" s="76"/>
      <c r="K115" s="77"/>
      <c r="M115" s="37"/>
      <c r="N115" s="28"/>
      <c r="O115" s="28"/>
      <c r="P115" s="28"/>
      <c r="Q115" s="28"/>
      <c r="R115" s="28"/>
    </row>
    <row r="116" spans="1:18" s="36" customFormat="1" ht="15" customHeight="1" x14ac:dyDescent="0.25">
      <c r="A116" s="1"/>
      <c r="B116" s="74" t="s">
        <v>42</v>
      </c>
      <c r="C116" s="28"/>
      <c r="D116" s="75"/>
      <c r="E116" s="28"/>
      <c r="F116" s="28"/>
      <c r="G116" s="28"/>
      <c r="H116" s="29"/>
      <c r="I116" s="28"/>
      <c r="J116" s="76"/>
      <c r="K116" s="77"/>
      <c r="M116" s="37"/>
      <c r="N116" s="28"/>
      <c r="O116" s="28"/>
      <c r="P116" s="28"/>
      <c r="Q116" s="28"/>
      <c r="R116" s="28"/>
    </row>
    <row r="117" spans="1:18" s="2" customFormat="1" ht="15" customHeight="1" x14ac:dyDescent="0.25">
      <c r="A117" s="1"/>
      <c r="B117" s="74" t="s">
        <v>41</v>
      </c>
      <c r="C117" s="28"/>
      <c r="D117" s="75" t="s">
        <v>120</v>
      </c>
      <c r="E117" s="28"/>
      <c r="F117" s="28"/>
      <c r="G117" s="28"/>
      <c r="H117" s="29"/>
      <c r="I117" s="28"/>
      <c r="J117" s="76">
        <v>48</v>
      </c>
      <c r="K117" s="77" t="s">
        <v>10</v>
      </c>
      <c r="M117" s="39"/>
    </row>
    <row r="118" spans="1:18" ht="15" customHeight="1" x14ac:dyDescent="0.25">
      <c r="A118" s="1"/>
      <c r="B118" s="74" t="s">
        <v>41</v>
      </c>
      <c r="D118" s="75" t="s">
        <v>121</v>
      </c>
      <c r="J118" s="76">
        <v>24</v>
      </c>
      <c r="K118" s="77" t="s">
        <v>10</v>
      </c>
    </row>
    <row r="119" spans="1:18" ht="15" customHeight="1" x14ac:dyDescent="0.25">
      <c r="A119" s="1"/>
      <c r="B119" s="74" t="s">
        <v>40</v>
      </c>
      <c r="D119" s="75" t="s">
        <v>118</v>
      </c>
      <c r="J119" s="76">
        <v>56</v>
      </c>
      <c r="K119" s="77" t="s">
        <v>10</v>
      </c>
    </row>
    <row r="120" spans="1:18" ht="15" customHeight="1" x14ac:dyDescent="0.25">
      <c r="A120" s="1"/>
      <c r="B120" s="74" t="s">
        <v>40</v>
      </c>
      <c r="D120" s="75" t="s">
        <v>70</v>
      </c>
      <c r="J120" s="76">
        <v>28</v>
      </c>
      <c r="K120" s="77" t="s">
        <v>10</v>
      </c>
    </row>
    <row r="121" spans="1:18" ht="15" customHeight="1" x14ac:dyDescent="0.25">
      <c r="A121" s="1"/>
      <c r="B121" s="74" t="s">
        <v>40</v>
      </c>
      <c r="D121" s="75" t="s">
        <v>123</v>
      </c>
      <c r="J121" s="76">
        <v>16.25</v>
      </c>
      <c r="K121" s="77" t="s">
        <v>10</v>
      </c>
    </row>
    <row r="122" spans="1:18" ht="15" customHeight="1" x14ac:dyDescent="0.25">
      <c r="A122" s="1"/>
      <c r="B122" s="74" t="s">
        <v>40</v>
      </c>
      <c r="D122" s="75" t="s">
        <v>67</v>
      </c>
      <c r="J122" s="76">
        <v>21</v>
      </c>
      <c r="K122" s="77" t="s">
        <v>10</v>
      </c>
    </row>
    <row r="123" spans="1:18" ht="15" customHeight="1" x14ac:dyDescent="0.25">
      <c r="A123" s="1"/>
      <c r="B123" s="74" t="s">
        <v>40</v>
      </c>
      <c r="D123" s="75" t="s">
        <v>70</v>
      </c>
      <c r="J123" s="76">
        <v>28</v>
      </c>
      <c r="K123" s="77" t="s">
        <v>10</v>
      </c>
    </row>
    <row r="124" spans="1:18" ht="15" customHeight="1" x14ac:dyDescent="0.25">
      <c r="A124" s="1"/>
      <c r="B124" s="74"/>
      <c r="D124" s="75"/>
      <c r="J124" s="78">
        <f>SUM(J117:J123)</f>
        <v>221.25</v>
      </c>
      <c r="K124" s="77" t="s">
        <v>10</v>
      </c>
    </row>
    <row r="125" spans="1:18" ht="15" customHeight="1" x14ac:dyDescent="0.25">
      <c r="A125" s="1"/>
      <c r="B125" s="74"/>
      <c r="J125" s="80"/>
      <c r="K125" s="81"/>
    </row>
    <row r="126" spans="1:18" ht="15" customHeight="1" x14ac:dyDescent="0.25">
      <c r="A126" s="1"/>
      <c r="B126" s="74"/>
      <c r="J126" s="76">
        <f>J114-J124</f>
        <v>1442.75</v>
      </c>
      <c r="K126" s="77" t="s">
        <v>10</v>
      </c>
    </row>
    <row r="127" spans="1:18" ht="15" customHeight="1" x14ac:dyDescent="0.25">
      <c r="A127" s="1"/>
      <c r="B127" s="74"/>
      <c r="J127" s="76"/>
      <c r="K127" s="77"/>
    </row>
    <row r="128" spans="1:18" ht="15" customHeight="1" x14ac:dyDescent="0.25">
      <c r="A128" s="1">
        <v>3</v>
      </c>
      <c r="B128" s="74" t="s">
        <v>161</v>
      </c>
      <c r="J128" s="76"/>
      <c r="K128" s="77"/>
    </row>
    <row r="129" spans="1:11" ht="15" customHeight="1" x14ac:dyDescent="0.25">
      <c r="A129" s="1"/>
      <c r="B129" s="74" t="s">
        <v>126</v>
      </c>
      <c r="D129" s="75" t="s">
        <v>62</v>
      </c>
      <c r="J129" s="78">
        <v>400</v>
      </c>
      <c r="K129" s="79" t="s">
        <v>10</v>
      </c>
    </row>
    <row r="130" spans="1:11" ht="15" customHeight="1" x14ac:dyDescent="0.25">
      <c r="A130" s="1"/>
      <c r="B130" s="74" t="s">
        <v>162</v>
      </c>
      <c r="D130" s="75" t="s">
        <v>164</v>
      </c>
      <c r="J130" s="78">
        <v>157.5</v>
      </c>
      <c r="K130" s="79" t="s">
        <v>10</v>
      </c>
    </row>
    <row r="131" spans="1:11" ht="15" customHeight="1" x14ac:dyDescent="0.25">
      <c r="A131" s="1"/>
      <c r="B131" s="74" t="s">
        <v>108</v>
      </c>
      <c r="D131" s="75" t="s">
        <v>165</v>
      </c>
      <c r="J131" s="78">
        <v>157.5</v>
      </c>
      <c r="K131" s="79" t="s">
        <v>10</v>
      </c>
    </row>
    <row r="132" spans="1:11" ht="15" customHeight="1" x14ac:dyDescent="0.25">
      <c r="A132" s="1"/>
      <c r="B132" s="74" t="s">
        <v>154</v>
      </c>
      <c r="D132" s="75" t="s">
        <v>62</v>
      </c>
      <c r="J132" s="76">
        <v>400</v>
      </c>
      <c r="K132" s="79" t="s">
        <v>10</v>
      </c>
    </row>
    <row r="133" spans="1:11" ht="15" customHeight="1" x14ac:dyDescent="0.25">
      <c r="A133" s="1"/>
      <c r="B133" s="74" t="s">
        <v>103</v>
      </c>
      <c r="D133" s="75" t="s">
        <v>62</v>
      </c>
      <c r="J133" s="76">
        <v>400</v>
      </c>
      <c r="K133" s="79" t="s">
        <v>10</v>
      </c>
    </row>
    <row r="134" spans="1:11" ht="15" customHeight="1" x14ac:dyDescent="0.25">
      <c r="A134" s="1"/>
      <c r="B134" s="74" t="s">
        <v>132</v>
      </c>
      <c r="D134" s="75" t="s">
        <v>62</v>
      </c>
      <c r="J134" s="76">
        <v>400</v>
      </c>
      <c r="K134" s="79" t="s">
        <v>10</v>
      </c>
    </row>
    <row r="135" spans="1:11" ht="15" customHeight="1" x14ac:dyDescent="0.25">
      <c r="A135" s="1"/>
      <c r="B135" s="74" t="s">
        <v>163</v>
      </c>
      <c r="D135" s="75" t="s">
        <v>62</v>
      </c>
      <c r="J135" s="76">
        <v>400</v>
      </c>
      <c r="K135" s="79" t="s">
        <v>10</v>
      </c>
    </row>
    <row r="136" spans="1:11" ht="15" customHeight="1" x14ac:dyDescent="0.25">
      <c r="A136" s="1"/>
      <c r="B136" s="74"/>
      <c r="D136" s="75"/>
      <c r="J136" s="82">
        <f>SUM(J129:J135)</f>
        <v>2315</v>
      </c>
      <c r="K136" s="79" t="s">
        <v>10</v>
      </c>
    </row>
    <row r="137" spans="1:11" ht="15" customHeight="1" x14ac:dyDescent="0.25">
      <c r="A137" s="1"/>
      <c r="B137" s="74"/>
      <c r="D137" s="75"/>
      <c r="J137" s="82"/>
      <c r="K137" s="83"/>
    </row>
    <row r="138" spans="1:11" ht="15" customHeight="1" x14ac:dyDescent="0.25">
      <c r="A138" s="71">
        <v>4</v>
      </c>
      <c r="B138" s="92" t="s">
        <v>73</v>
      </c>
      <c r="C138" s="72"/>
      <c r="D138" s="84"/>
      <c r="E138" s="35"/>
      <c r="F138" s="35"/>
      <c r="G138" s="35"/>
      <c r="H138" s="85"/>
      <c r="I138" s="35"/>
      <c r="J138" s="86"/>
      <c r="K138" s="87"/>
    </row>
    <row r="139" spans="1:11" ht="15" customHeight="1" x14ac:dyDescent="0.25">
      <c r="A139" s="93"/>
      <c r="B139" s="92" t="s">
        <v>166</v>
      </c>
      <c r="C139" s="92"/>
      <c r="D139" s="95" t="s">
        <v>62</v>
      </c>
      <c r="E139" s="95"/>
      <c r="F139" s="95"/>
      <c r="G139" s="95"/>
      <c r="H139" s="96"/>
      <c r="I139" s="95"/>
      <c r="J139" s="97">
        <v>400</v>
      </c>
      <c r="K139" s="95" t="s">
        <v>10</v>
      </c>
    </row>
    <row r="140" spans="1:11" ht="15" customHeight="1" x14ac:dyDescent="0.25">
      <c r="A140" s="93"/>
      <c r="B140" s="92" t="s">
        <v>167</v>
      </c>
      <c r="C140" s="92"/>
      <c r="D140" s="95" t="s">
        <v>74</v>
      </c>
      <c r="E140" s="95"/>
      <c r="F140" s="95"/>
      <c r="G140" s="95"/>
      <c r="H140" s="96"/>
      <c r="I140" s="95"/>
      <c r="J140" s="97">
        <v>40</v>
      </c>
      <c r="K140" s="95" t="s">
        <v>10</v>
      </c>
    </row>
    <row r="141" spans="1:11" ht="15" customHeight="1" x14ac:dyDescent="0.25">
      <c r="A141" s="71"/>
      <c r="B141" s="89"/>
      <c r="C141" s="49"/>
      <c r="D141" s="35"/>
      <c r="E141" s="35"/>
      <c r="F141" s="35"/>
      <c r="G141" s="35"/>
      <c r="H141" s="85"/>
      <c r="I141" s="35"/>
      <c r="J141" s="100">
        <f>SUM(J139:J140)</f>
        <v>440</v>
      </c>
      <c r="K141" s="101" t="s">
        <v>10</v>
      </c>
    </row>
    <row r="142" spans="1:11" ht="15" customHeight="1" x14ac:dyDescent="0.25">
      <c r="A142" s="71"/>
      <c r="B142" s="89"/>
      <c r="C142" s="49"/>
      <c r="D142" s="35"/>
      <c r="E142" s="35"/>
      <c r="F142" s="35"/>
      <c r="G142" s="35"/>
      <c r="H142" s="85"/>
      <c r="I142" s="35"/>
      <c r="J142" s="100"/>
      <c r="K142" s="101"/>
    </row>
    <row r="143" spans="1:11" ht="15" customHeight="1" x14ac:dyDescent="0.25">
      <c r="A143" s="71">
        <v>6</v>
      </c>
      <c r="B143" s="98" t="s">
        <v>168</v>
      </c>
      <c r="C143" s="49"/>
      <c r="D143" s="35"/>
      <c r="E143" s="35"/>
      <c r="F143" s="35"/>
      <c r="G143" s="35"/>
      <c r="H143" s="85"/>
      <c r="I143" s="35"/>
      <c r="J143" s="100"/>
      <c r="K143" s="101"/>
    </row>
    <row r="144" spans="1:11" ht="15" customHeight="1" x14ac:dyDescent="0.25">
      <c r="A144" s="71"/>
      <c r="B144" s="89"/>
      <c r="C144" s="49"/>
      <c r="D144" s="95" t="s">
        <v>94</v>
      </c>
      <c r="E144" s="35"/>
      <c r="F144" s="35"/>
      <c r="G144" s="35"/>
      <c r="H144" s="85"/>
      <c r="I144" s="35"/>
      <c r="J144" s="97">
        <v>182</v>
      </c>
      <c r="K144" s="95" t="s">
        <v>10</v>
      </c>
    </row>
    <row r="145" spans="1:11" x14ac:dyDescent="0.25">
      <c r="A145" s="71"/>
      <c r="B145" s="89"/>
      <c r="C145" s="49"/>
      <c r="D145" s="95" t="s">
        <v>95</v>
      </c>
      <c r="E145" s="35"/>
      <c r="F145" s="35"/>
      <c r="G145" s="35"/>
      <c r="H145" s="85"/>
      <c r="I145" s="35"/>
      <c r="J145" s="97">
        <v>42</v>
      </c>
      <c r="K145" s="95" t="s">
        <v>10</v>
      </c>
    </row>
    <row r="146" spans="1:11" x14ac:dyDescent="0.25">
      <c r="A146" s="71"/>
      <c r="B146" s="89"/>
      <c r="C146" s="49"/>
      <c r="D146" s="95" t="s">
        <v>94</v>
      </c>
      <c r="E146" s="35"/>
      <c r="F146" s="35"/>
      <c r="G146" s="35"/>
      <c r="H146" s="85"/>
      <c r="I146" s="35"/>
      <c r="J146" s="97">
        <v>182</v>
      </c>
      <c r="K146" s="95" t="s">
        <v>10</v>
      </c>
    </row>
    <row r="147" spans="1:11" x14ac:dyDescent="0.25">
      <c r="A147" s="71"/>
      <c r="B147" s="89"/>
      <c r="C147" s="49"/>
      <c r="D147" s="95" t="s">
        <v>95</v>
      </c>
      <c r="E147" s="35"/>
      <c r="F147" s="35"/>
      <c r="G147" s="35"/>
      <c r="H147" s="85"/>
      <c r="I147" s="35"/>
      <c r="J147" s="97">
        <v>42</v>
      </c>
      <c r="K147" s="95" t="s">
        <v>10</v>
      </c>
    </row>
    <row r="148" spans="1:11" x14ac:dyDescent="0.25">
      <c r="A148" s="71"/>
      <c r="B148" s="89"/>
      <c r="C148" s="49"/>
      <c r="D148" s="95" t="s">
        <v>96</v>
      </c>
      <c r="E148" s="35"/>
      <c r="F148" s="35"/>
      <c r="G148" s="35"/>
      <c r="H148" s="85"/>
      <c r="I148" s="35"/>
      <c r="J148" s="97">
        <v>120</v>
      </c>
      <c r="K148" s="95" t="s">
        <v>10</v>
      </c>
    </row>
    <row r="149" spans="1:11" x14ac:dyDescent="0.25">
      <c r="A149" s="71"/>
      <c r="B149" s="89"/>
      <c r="C149" s="49"/>
      <c r="D149" s="95" t="s">
        <v>97</v>
      </c>
      <c r="E149" s="35"/>
      <c r="F149" s="35"/>
      <c r="G149" s="35"/>
      <c r="H149" s="85"/>
      <c r="I149" s="35"/>
      <c r="J149" s="97">
        <v>25</v>
      </c>
      <c r="K149" s="95" t="s">
        <v>10</v>
      </c>
    </row>
    <row r="150" spans="1:11" x14ac:dyDescent="0.25">
      <c r="A150" s="71"/>
      <c r="B150" s="89"/>
      <c r="C150" s="49"/>
      <c r="D150" s="35"/>
      <c r="E150" s="35"/>
      <c r="F150" s="35"/>
      <c r="G150" s="35"/>
      <c r="H150" s="85"/>
      <c r="I150" s="35"/>
      <c r="J150" s="100">
        <f>SUM(J144:J149)</f>
        <v>593</v>
      </c>
      <c r="K150" s="101" t="s">
        <v>10</v>
      </c>
    </row>
    <row r="151" spans="1:11" x14ac:dyDescent="0.25">
      <c r="A151" s="71"/>
      <c r="B151" s="89"/>
      <c r="C151" s="49"/>
      <c r="D151" s="35"/>
      <c r="E151" s="35"/>
      <c r="F151" s="35"/>
      <c r="G151" s="35"/>
      <c r="H151" s="85"/>
      <c r="I151" s="35"/>
      <c r="J151" s="100"/>
      <c r="K151" s="101"/>
    </row>
    <row r="152" spans="1:11" x14ac:dyDescent="0.25">
      <c r="A152" s="71"/>
      <c r="B152" s="102" t="s">
        <v>42</v>
      </c>
      <c r="C152" s="49"/>
      <c r="D152" s="35"/>
      <c r="E152" s="35"/>
      <c r="F152" s="35"/>
      <c r="G152" s="35"/>
      <c r="H152" s="85"/>
      <c r="I152" s="35"/>
      <c r="J152" s="100"/>
      <c r="K152" s="101"/>
    </row>
    <row r="153" spans="1:11" x14ac:dyDescent="0.25">
      <c r="A153" s="71"/>
      <c r="B153" s="89"/>
      <c r="C153" s="49"/>
      <c r="D153" s="35" t="s">
        <v>64</v>
      </c>
      <c r="E153" s="35"/>
      <c r="F153" s="35"/>
      <c r="G153" s="35"/>
      <c r="H153" s="85"/>
      <c r="I153" s="35"/>
      <c r="J153" s="97">
        <f>1*2.5*7</f>
        <v>17.5</v>
      </c>
      <c r="K153" s="95" t="s">
        <v>10</v>
      </c>
    </row>
    <row r="154" spans="1:11" x14ac:dyDescent="0.25">
      <c r="A154" s="71"/>
      <c r="B154" s="89"/>
      <c r="C154" s="49"/>
      <c r="D154" s="35" t="s">
        <v>67</v>
      </c>
      <c r="E154" s="35"/>
      <c r="F154" s="35"/>
      <c r="G154" s="35"/>
      <c r="H154" s="85"/>
      <c r="I154" s="35"/>
      <c r="J154" s="97">
        <f>1*3*7</f>
        <v>21</v>
      </c>
      <c r="K154" s="95" t="s">
        <v>10</v>
      </c>
    </row>
    <row r="155" spans="1:11" x14ac:dyDescent="0.25">
      <c r="A155" s="71"/>
      <c r="B155" s="89"/>
      <c r="C155" s="49"/>
      <c r="D155" s="35" t="s">
        <v>123</v>
      </c>
      <c r="E155" s="35"/>
      <c r="F155" s="35"/>
      <c r="G155" s="35"/>
      <c r="H155" s="85"/>
      <c r="I155" s="35"/>
      <c r="J155" s="97">
        <f>1*2.5*6.5</f>
        <v>16.25</v>
      </c>
      <c r="K155" s="95" t="s">
        <v>10</v>
      </c>
    </row>
    <row r="156" spans="1:11" x14ac:dyDescent="0.25">
      <c r="A156" s="71"/>
      <c r="B156" s="89"/>
      <c r="C156" s="49"/>
      <c r="D156" s="35"/>
      <c r="E156" s="35"/>
      <c r="F156" s="35"/>
      <c r="G156" s="35"/>
      <c r="H156" s="85"/>
      <c r="I156" s="35"/>
      <c r="J156" s="100">
        <f>SUM(J153:J155)</f>
        <v>54.75</v>
      </c>
      <c r="K156" s="101" t="s">
        <v>10</v>
      </c>
    </row>
    <row r="157" spans="1:11" x14ac:dyDescent="0.25">
      <c r="A157" s="71"/>
      <c r="B157" s="89"/>
      <c r="C157" s="49"/>
      <c r="D157" s="35"/>
      <c r="E157" s="35"/>
      <c r="F157" s="35"/>
      <c r="G157" s="35"/>
      <c r="H157" s="85"/>
      <c r="I157" s="35"/>
      <c r="J157" s="100"/>
      <c r="K157" s="101"/>
    </row>
    <row r="158" spans="1:11" x14ac:dyDescent="0.25">
      <c r="A158" s="71"/>
      <c r="B158" s="89"/>
      <c r="C158" s="49"/>
      <c r="D158" s="35"/>
      <c r="E158" s="35"/>
      <c r="F158" s="35"/>
      <c r="G158" s="35"/>
      <c r="H158" s="85"/>
      <c r="I158" s="35"/>
      <c r="J158" s="100">
        <f>J150-J156</f>
        <v>538.25</v>
      </c>
      <c r="K158" s="101" t="s">
        <v>10</v>
      </c>
    </row>
    <row r="159" spans="1:11" x14ac:dyDescent="0.2">
      <c r="A159" s="131"/>
      <c r="B159" s="83"/>
      <c r="C159" s="83"/>
      <c r="D159" s="75"/>
      <c r="E159" s="83"/>
      <c r="F159" s="83"/>
      <c r="G159" s="83"/>
      <c r="H159" s="90"/>
      <c r="I159" s="83"/>
      <c r="J159" s="132"/>
      <c r="K159" s="81"/>
    </row>
    <row r="160" spans="1:11" x14ac:dyDescent="0.2">
      <c r="A160" s="131"/>
      <c r="B160" s="83"/>
      <c r="C160" s="83"/>
      <c r="D160" s="75"/>
      <c r="E160" s="83"/>
      <c r="F160" s="83"/>
      <c r="G160" s="83"/>
      <c r="H160" s="90"/>
      <c r="I160" s="83"/>
      <c r="J160" s="132"/>
      <c r="K160" s="81"/>
    </row>
    <row r="161" spans="1:11" x14ac:dyDescent="0.2">
      <c r="A161" s="131"/>
      <c r="B161" s="83"/>
      <c r="C161" s="83"/>
      <c r="D161" s="75"/>
      <c r="E161" s="83"/>
      <c r="F161" s="83"/>
      <c r="G161" s="83"/>
      <c r="H161" s="90"/>
      <c r="I161" s="83"/>
      <c r="J161" s="132"/>
      <c r="K161" s="81"/>
    </row>
    <row r="162" spans="1:11" x14ac:dyDescent="0.25">
      <c r="A162" s="131"/>
      <c r="B162" s="73" t="s">
        <v>33</v>
      </c>
      <c r="C162" s="83"/>
      <c r="D162" s="47"/>
      <c r="E162" s="47"/>
      <c r="F162" s="47" t="s">
        <v>19</v>
      </c>
      <c r="G162" s="47"/>
      <c r="H162" s="48"/>
      <c r="I162" s="47"/>
      <c r="J162" s="5"/>
      <c r="K162" s="4"/>
    </row>
    <row r="163" spans="1:11" x14ac:dyDescent="0.25">
      <c r="B163" s="68"/>
      <c r="C163" s="51"/>
      <c r="D163" s="47"/>
      <c r="E163" s="47"/>
      <c r="F163" s="52" t="s">
        <v>34</v>
      </c>
      <c r="G163" s="47"/>
      <c r="H163" s="48"/>
      <c r="I163" s="47"/>
      <c r="J163" s="5"/>
      <c r="K163" s="58"/>
    </row>
    <row r="164" spans="1:11" x14ac:dyDescent="0.25">
      <c r="A164" s="47"/>
      <c r="B164" s="68"/>
      <c r="C164" s="35"/>
      <c r="D164" s="47"/>
      <c r="E164" s="47"/>
      <c r="F164" s="50" t="s">
        <v>35</v>
      </c>
      <c r="G164" s="47"/>
      <c r="H164" s="48"/>
      <c r="I164" s="47"/>
      <c r="J164" s="5"/>
      <c r="K164" s="58"/>
    </row>
    <row r="165" spans="1:11" x14ac:dyDescent="0.2">
      <c r="D165" s="28"/>
      <c r="H165" s="28"/>
      <c r="J165" s="28"/>
      <c r="K165" s="28"/>
    </row>
    <row r="168" spans="1:11" x14ac:dyDescent="0.2">
      <c r="A168" s="47"/>
    </row>
    <row r="169" spans="1:11" ht="17.25" customHeight="1" x14ac:dyDescent="0.2">
      <c r="A169" s="35"/>
      <c r="D169" s="28"/>
      <c r="H169" s="28"/>
      <c r="J169" s="28"/>
      <c r="K169" s="28"/>
    </row>
    <row r="170" spans="1:11" x14ac:dyDescent="0.25">
      <c r="A170" s="28"/>
      <c r="B170" s="49"/>
      <c r="D170" s="28"/>
      <c r="H170" s="28"/>
      <c r="J170" s="28"/>
      <c r="K170" s="28"/>
    </row>
    <row r="171" spans="1:11" x14ac:dyDescent="0.25">
      <c r="A171" s="28"/>
      <c r="B171" s="49"/>
      <c r="D171" s="35"/>
      <c r="E171" s="35"/>
      <c r="F171" s="35"/>
      <c r="G171" s="35"/>
      <c r="H171" s="35"/>
      <c r="I171" s="35"/>
      <c r="J171" s="35"/>
      <c r="K171" s="35"/>
    </row>
    <row r="172" spans="1:11" x14ac:dyDescent="0.25">
      <c r="B172" s="22"/>
      <c r="D172" s="51"/>
      <c r="E172" s="51"/>
      <c r="F172" s="51"/>
      <c r="G172" s="51"/>
      <c r="H172" s="51"/>
      <c r="I172" s="64"/>
      <c r="J172" s="70"/>
      <c r="K172" s="69"/>
    </row>
    <row r="173" spans="1:11" x14ac:dyDescent="0.25">
      <c r="B173" s="22"/>
    </row>
    <row r="174" spans="1:11" ht="16.5" customHeight="1" x14ac:dyDescent="0.25">
      <c r="B174" s="22"/>
    </row>
    <row r="175" spans="1:11" x14ac:dyDescent="0.25">
      <c r="B175" s="22"/>
    </row>
    <row r="176" spans="1:11" x14ac:dyDescent="0.25">
      <c r="B176" s="22"/>
    </row>
    <row r="177" spans="2:2" x14ac:dyDescent="0.25">
      <c r="B177" s="49"/>
    </row>
    <row r="178" spans="2:2" x14ac:dyDescent="0.25">
      <c r="B178" s="49"/>
    </row>
    <row r="179" spans="2:2" x14ac:dyDescent="0.25">
      <c r="B179" s="22"/>
    </row>
    <row r="180" spans="2:2" x14ac:dyDescent="0.25">
      <c r="B180" s="49"/>
    </row>
    <row r="181" spans="2:2" x14ac:dyDescent="0.25">
      <c r="B181" s="49"/>
    </row>
    <row r="182" spans="2:2" x14ac:dyDescent="0.25">
      <c r="B182" s="49"/>
    </row>
    <row r="183" spans="2:2" x14ac:dyDescent="0.25">
      <c r="B183" s="22"/>
    </row>
    <row r="184" spans="2:2" ht="15" customHeight="1" x14ac:dyDescent="0.25">
      <c r="B184" s="49"/>
    </row>
    <row r="185" spans="2:2" x14ac:dyDescent="0.25">
      <c r="B185" s="49"/>
    </row>
    <row r="186" spans="2:2" x14ac:dyDescent="0.25">
      <c r="B186" s="49"/>
    </row>
    <row r="187" spans="2:2" x14ac:dyDescent="0.25">
      <c r="B187" s="49"/>
    </row>
    <row r="188" spans="2:2" x14ac:dyDescent="0.25">
      <c r="B188" s="22"/>
    </row>
    <row r="189" spans="2:2" x14ac:dyDescent="0.25">
      <c r="B189" s="22"/>
    </row>
    <row r="190" spans="2:2" ht="14.25" customHeight="1" x14ac:dyDescent="0.2"/>
    <row r="192" spans="2:2" x14ac:dyDescent="0.25">
      <c r="B192" s="22"/>
    </row>
    <row r="193" spans="2:2" x14ac:dyDescent="0.25">
      <c r="B193" s="22"/>
    </row>
    <row r="194" spans="2:2" x14ac:dyDescent="0.25">
      <c r="B194" s="22"/>
    </row>
    <row r="195" spans="2:2" x14ac:dyDescent="0.25">
      <c r="B195" s="22"/>
    </row>
    <row r="196" spans="2:2" x14ac:dyDescent="0.25">
      <c r="B196" s="49"/>
    </row>
    <row r="197" spans="2:2" x14ac:dyDescent="0.25">
      <c r="B197" s="22"/>
    </row>
    <row r="198" spans="2:2" x14ac:dyDescent="0.25">
      <c r="B198" s="22"/>
    </row>
    <row r="199" spans="2:2" x14ac:dyDescent="0.25">
      <c r="B199" s="49"/>
    </row>
    <row r="200" spans="2:2" x14ac:dyDescent="0.25">
      <c r="B200" s="49"/>
    </row>
    <row r="201" spans="2:2" x14ac:dyDescent="0.25">
      <c r="B201" s="49"/>
    </row>
    <row r="202" spans="2:2" x14ac:dyDescent="0.25">
      <c r="B202" s="2"/>
    </row>
    <row r="203" spans="2:2" ht="15.75" customHeight="1" x14ac:dyDescent="0.2"/>
    <row r="204" spans="2:2" ht="15.75" customHeight="1" x14ac:dyDescent="0.2">
      <c r="B204" s="48"/>
    </row>
    <row r="205" spans="2:2" x14ac:dyDescent="0.25">
      <c r="B205" s="49"/>
    </row>
    <row r="206" spans="2:2" x14ac:dyDescent="0.25">
      <c r="B206" s="49"/>
    </row>
    <row r="253" spans="12:12" x14ac:dyDescent="0.2">
      <c r="L253" s="21"/>
    </row>
  </sheetData>
  <mergeCells count="3">
    <mergeCell ref="B6:C6"/>
    <mergeCell ref="J6:L6"/>
    <mergeCell ref="C1:K3"/>
  </mergeCells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SOC</vt:lpstr>
      <vt:lpstr>Abs</vt:lpstr>
      <vt:lpstr>Mes</vt:lpstr>
      <vt:lpstr>Abs!Print_Area</vt:lpstr>
      <vt:lpstr>Mes!Print_Area</vt:lpstr>
      <vt:lpstr>Abs!Print_Titles</vt:lpstr>
      <vt:lpstr>Mes!Print_Titles</vt:lpstr>
    </vt:vector>
  </TitlesOfParts>
  <Company>nil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ashfaq</dc:creator>
  <cp:lastModifiedBy>Abdul Qudoos</cp:lastModifiedBy>
  <cp:lastPrinted>2017-05-08T07:31:54Z</cp:lastPrinted>
  <dcterms:created xsi:type="dcterms:W3CDTF">2012-09-22T12:04:40Z</dcterms:created>
  <dcterms:modified xsi:type="dcterms:W3CDTF">2017-05-08T09:08:32Z</dcterms:modified>
</cp:coreProperties>
</file>