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05" windowWidth="15480" windowHeight="11580" activeTab="1"/>
  </bookViews>
  <sheets>
    <sheet name="SOC" sheetId="4" r:id="rId1"/>
    <sheet name="Abs" sheetId="1" r:id="rId2"/>
    <sheet name="Mes" sheetId="2" r:id="rId3"/>
  </sheets>
  <definedNames>
    <definedName name="OLE_LINK1" localSheetId="1">Abs!#REF!</definedName>
    <definedName name="_xlnm.Print_Area" localSheetId="1">Abs!$A$1:$K$220</definedName>
    <definedName name="_xlnm.Print_Area" localSheetId="2">Mes!$A$1:$K$182</definedName>
    <definedName name="_xlnm.Print_Titles" localSheetId="1">Abs!$6:$6</definedName>
    <definedName name="_xlnm.Print_Titles" localSheetId="2">Mes!$6:$6</definedName>
  </definedNames>
  <calcPr calcId="145621"/>
</workbook>
</file>

<file path=xl/calcChain.xml><?xml version="1.0" encoding="utf-8"?>
<calcChain xmlns="http://schemas.openxmlformats.org/spreadsheetml/2006/main">
  <c r="J95" i="2" l="1"/>
  <c r="D94" i="1"/>
  <c r="D193" i="1" l="1"/>
  <c r="D157" i="1"/>
  <c r="J157" i="1" s="1"/>
  <c r="D149" i="1" l="1"/>
  <c r="D140" i="1"/>
  <c r="D136" i="1"/>
  <c r="D132" i="1"/>
  <c r="D129" i="1"/>
  <c r="D116" i="1"/>
  <c r="D103" i="1"/>
  <c r="D55" i="1" l="1"/>
  <c r="J55" i="1" s="1"/>
  <c r="D45" i="1" l="1"/>
  <c r="J45" i="1" s="1"/>
  <c r="J127" i="2" l="1"/>
  <c r="J129" i="2" s="1"/>
  <c r="D100" i="1" s="1"/>
  <c r="J121" i="2"/>
  <c r="D83" i="1" s="1"/>
  <c r="J112" i="2"/>
  <c r="D72" i="1" s="1"/>
  <c r="J100" i="2" l="1"/>
  <c r="J99" i="2"/>
  <c r="J98" i="2"/>
  <c r="J88" i="2"/>
  <c r="J87" i="2"/>
  <c r="J86" i="2"/>
  <c r="J101" i="2" l="1"/>
  <c r="D62" i="1" s="1"/>
  <c r="J62" i="1" s="1"/>
  <c r="J89" i="2"/>
  <c r="D42" i="1" s="1"/>
  <c r="J42" i="1" s="1"/>
  <c r="J83" i="2"/>
  <c r="D32" i="1" s="1"/>
  <c r="J32" i="1" s="1"/>
  <c r="J77" i="2"/>
  <c r="D23" i="1" s="1"/>
  <c r="J23" i="1" s="1"/>
  <c r="J69" i="2"/>
  <c r="J58" i="2"/>
  <c r="J71" i="2" l="1"/>
  <c r="D15" i="1" s="1"/>
  <c r="J46" i="2"/>
  <c r="J34" i="2"/>
  <c r="J17" i="2"/>
  <c r="J13" i="2"/>
  <c r="J12" i="2"/>
  <c r="J11" i="2"/>
  <c r="J10" i="2"/>
  <c r="J48" i="2" l="1"/>
  <c r="D12" i="1" s="1"/>
  <c r="J14" i="2"/>
  <c r="D184" i="1"/>
  <c r="D183" i="1"/>
  <c r="D182" i="1"/>
  <c r="D173" i="1"/>
  <c r="D172" i="1"/>
  <c r="J19" i="2" l="1"/>
  <c r="D9" i="1" s="1"/>
  <c r="J15" i="1" l="1"/>
  <c r="J12" i="1" l="1"/>
  <c r="J149" i="1"/>
  <c r="J136" i="1"/>
  <c r="J116" i="1" l="1"/>
  <c r="H11" i="4" l="1"/>
  <c r="J140" i="1" l="1"/>
  <c r="J132" i="1" l="1"/>
  <c r="J9" i="1" l="1"/>
  <c r="H15" i="4" l="1"/>
  <c r="J64" i="1"/>
  <c r="H14" i="4" l="1"/>
  <c r="H10" i="4" l="1"/>
  <c r="H21" i="4" s="1"/>
  <c r="H23" i="4" s="1"/>
  <c r="H26" i="4" s="1"/>
</calcChain>
</file>

<file path=xl/sharedStrings.xml><?xml version="1.0" encoding="utf-8"?>
<sst xmlns="http://schemas.openxmlformats.org/spreadsheetml/2006/main" count="630" uniqueCount="334">
  <si>
    <t>NAME OF WORK =&gt;</t>
  </si>
  <si>
    <t>S.No</t>
  </si>
  <si>
    <t>Description of items</t>
  </si>
  <si>
    <t>Quantity</t>
  </si>
  <si>
    <t>Rate</t>
  </si>
  <si>
    <t>Unit</t>
  </si>
  <si>
    <t>Amount</t>
  </si>
  <si>
    <t>Building (Schedule Items)</t>
  </si>
  <si>
    <t>/</t>
  </si>
  <si>
    <t>/-</t>
  </si>
  <si>
    <t>Sft</t>
  </si>
  <si>
    <t>Nos</t>
  </si>
  <si>
    <t>Each</t>
  </si>
  <si>
    <t>Rft</t>
  </si>
  <si>
    <t>P.Rft</t>
  </si>
  <si>
    <t>P.Sft</t>
  </si>
  <si>
    <t>Total</t>
  </si>
  <si>
    <t>SI) Total</t>
  </si>
  <si>
    <t>No</t>
  </si>
  <si>
    <t>NSI) Total</t>
  </si>
  <si>
    <t>Int. W/S &amp; S/F) Total</t>
  </si>
  <si>
    <t>ASSISTANT ENGINEER</t>
  </si>
  <si>
    <t>MEASUREMENT SHEET</t>
  </si>
  <si>
    <t>NO . L . B . H / D</t>
  </si>
  <si>
    <t>Name of Component</t>
  </si>
  <si>
    <t>Cost of Constt:</t>
  </si>
  <si>
    <t>Schedule Items</t>
  </si>
  <si>
    <t>Non Schedule Items</t>
  </si>
  <si>
    <t xml:space="preserve">Say Rs. </t>
  </si>
  <si>
    <t>Rs. In Million</t>
  </si>
  <si>
    <t>Part "A" Civil Works</t>
  </si>
  <si>
    <t>(i)</t>
  </si>
  <si>
    <t>(ii)</t>
  </si>
  <si>
    <t>Part "B" Internal Water Supply</t>
  </si>
  <si>
    <t>S. No</t>
  </si>
  <si>
    <t>Name of Work:-</t>
  </si>
  <si>
    <t>S.I.No.12(a)/P-18</t>
  </si>
  <si>
    <t>S/F concealed Tee stop cock</t>
  </si>
  <si>
    <t>Sub-Engineer</t>
  </si>
  <si>
    <t>Provincial Building Sub-Division No.VII</t>
  </si>
  <si>
    <t>Karachi.</t>
  </si>
  <si>
    <t>% Sft</t>
  </si>
  <si>
    <t xml:space="preserve">Providing &amp; fixing 24" x 18" lavatory basin in </t>
  </si>
  <si>
    <t xml:space="preserve">white glazed earthen ware complete with &amp; </t>
  </si>
  <si>
    <t xml:space="preserve">I/c the cost of W.I or C.I  cantilever brackets </t>
  </si>
  <si>
    <t xml:space="preserve">6 inches built into wall, painted white in two </t>
  </si>
  <si>
    <t xml:space="preserve">coast after a primary coat of red lead paint, a </t>
  </si>
  <si>
    <t xml:space="preserve">pair of 1/2" dia rubber plug &amp; chrome plate </t>
  </si>
  <si>
    <t xml:space="preserve">brass chain 1-1/4" dia malloable iron or c.P </t>
  </si>
  <si>
    <t xml:space="preserve">brass traps malloable iron or brass unions and </t>
  </si>
  <si>
    <t xml:space="preserve">making requisite number of holes in walls, </t>
  </si>
  <si>
    <t xml:space="preserve">plinth &amp; floor for pipe connection and making </t>
  </si>
  <si>
    <t xml:space="preserve">S/Fixing long bib- cock of superir quality </t>
  </si>
  <si>
    <t>with c.p head 1/2" dia. (S.I.No. 13-a P-19)</t>
  </si>
  <si>
    <t>P/Fixing 6" x 2" or 6" x 3" C.I floor trap</t>
  </si>
  <si>
    <t>of the approved selt cleaning design with</t>
  </si>
  <si>
    <t>a C.I screwed down gratting with or</t>
  </si>
  <si>
    <t>without a vent arm complete with</t>
  </si>
  <si>
    <t>i/c making requsite number of holes in</t>
  </si>
  <si>
    <t>walls plinth &amp; floor for pipe connection</t>
  </si>
  <si>
    <t>&amp; making good cement concrete</t>
  </si>
  <si>
    <t>(S.I.No.20/P-6</t>
  </si>
  <si>
    <t>of superior quality with c.p head 1/2" dia</t>
  </si>
  <si>
    <t xml:space="preserve">vent pipe of Pak Arab make of approved </t>
  </si>
  <si>
    <t>quality on wall upto height of 50' ft with plant</t>
  </si>
  <si>
    <t>i/c clamps paid separately This rate including</t>
  </si>
  <si>
    <t xml:space="preserve">including making joints with UPVC fitting </t>
  </si>
  <si>
    <t>by using approved pest solution (A.G.M)</t>
  </si>
  <si>
    <t xml:space="preserve">make etc complete as per instrution of </t>
  </si>
  <si>
    <t>engineer incharge includes all cost of labour</t>
  </si>
  <si>
    <t>material cartage scafolding etc complete.</t>
  </si>
  <si>
    <t>4" dia</t>
  </si>
  <si>
    <t xml:space="preserve">1/2" dia </t>
  </si>
  <si>
    <t>G.Total (A+B+C)Rs</t>
  </si>
  <si>
    <t>Door</t>
  </si>
  <si>
    <t>1 x 4</t>
  </si>
  <si>
    <t>SUMMARY OF COST</t>
  </si>
  <si>
    <t>Providing &amp; fixing UPVC soil and</t>
  </si>
  <si>
    <t>D</t>
  </si>
  <si>
    <t>W</t>
  </si>
  <si>
    <t>Deduction:</t>
  </si>
  <si>
    <t>1 x 3</t>
  </si>
  <si>
    <t>Dismantling glazed or encaustic tiles</t>
  </si>
  <si>
    <t>(S.I.No.55/P-13)</t>
  </si>
  <si>
    <t xml:space="preserve">Providing &amp; fixing UPVC fitting </t>
  </si>
  <si>
    <t>of pak arab of approved quality on</t>
  </si>
  <si>
    <t xml:space="preserve">on wall upto 50 ft with plastic clamp paid </t>
  </si>
  <si>
    <t xml:space="preserve">separately this also i/c cutting making </t>
  </si>
  <si>
    <t xml:space="preserve">jointing with switch pest with special </t>
  </si>
  <si>
    <t>approved quality i/c all cost of labour</t>
  </si>
  <si>
    <t>etc complete.</t>
  </si>
  <si>
    <t>4" dia UPVC Plug Tee (RAS).</t>
  </si>
  <si>
    <t>4" dia UPVC Plain Bend (RAS).</t>
  </si>
  <si>
    <t>4" dia Cowel (RAS).</t>
  </si>
  <si>
    <t>(S.I.No. 10 P-3)</t>
  </si>
  <si>
    <t>good in cement concrete 1: 2: 4 (Forgien)</t>
  </si>
  <si>
    <t xml:space="preserve">Supplying &amp; fixing C.P muslim shower </t>
  </si>
  <si>
    <t>with crystal head etc complete.</t>
  </si>
  <si>
    <t>(S.I.No.19(b)/P-19)</t>
  </si>
  <si>
    <t>Part A-I Building (Schedule Items)</t>
  </si>
  <si>
    <t>Part A-ii Building (Non Schedule Items)</t>
  </si>
  <si>
    <t>Part B-I INT: W/S &amp; S/F (Schedule Items)</t>
  </si>
  <si>
    <t>Providing &amp; fixing squating type white</t>
  </si>
  <si>
    <t>glazed earthen ware w.c pan with i/c</t>
  </si>
  <si>
    <t>the cost of flushing cistern with int:</t>
  </si>
  <si>
    <t>fitting and flush pipe with bend and</t>
  </si>
  <si>
    <t>making requisite number of holes in</t>
  </si>
  <si>
    <t>making good in cement concrete with</t>
  </si>
  <si>
    <t xml:space="preserve">1:2:4 (ii)with 4" dia white glazed </t>
  </si>
  <si>
    <t>earthen ware trap &amp; plastic thumble.</t>
  </si>
  <si>
    <t>(S.I.No.1(a)ii/P-1)</t>
  </si>
  <si>
    <t>Part B-ii Non Schedule Item(W/S &amp; S/F)</t>
  </si>
  <si>
    <t>Scraping Ordinary Distemper or</t>
  </si>
  <si>
    <t>Paint on walls</t>
  </si>
  <si>
    <t>1 x 6</t>
  </si>
  <si>
    <t xml:space="preserve">Scraping ordinary distemper or paint on </t>
  </si>
  <si>
    <t>walls.(S.I.No.54(b)P-13)</t>
  </si>
  <si>
    <t>Distempering three coats</t>
  </si>
  <si>
    <t>(S.I.No.24 ( C )/P-54)</t>
  </si>
  <si>
    <t>Providing and Fixing False ceiling of</t>
  </si>
  <si>
    <t>Gypsum Fibre board in/c. frame work of</t>
  </si>
  <si>
    <t xml:space="preserve">aluminium double channel Section hanged </t>
  </si>
  <si>
    <t xml:space="preserve">with Nails, Hooks, wire to ceiling etc. as </t>
  </si>
  <si>
    <t>directed by the Consultant.</t>
  </si>
  <si>
    <t>approved quality make design and colour in/c</t>
  </si>
  <si>
    <t xml:space="preserve"> Jointing in White Cement in/c. Washing of</t>
  </si>
  <si>
    <t xml:space="preserve">tiles and filling of joints with Slurry of white </t>
  </si>
  <si>
    <t>white cement in desired shape with finishing</t>
  </si>
  <si>
    <t xml:space="preserve"> in/c. cutting of tiles to proper profile i/c</t>
  </si>
  <si>
    <t>all respect labour and necessary required</t>
  </si>
  <si>
    <t xml:space="preserve">material as directed by the Engineer In charge </t>
  </si>
  <si>
    <t>EXECUTIVE ENGINEER</t>
  </si>
  <si>
    <t>Add Dir Bath Wall</t>
  </si>
  <si>
    <t>"    " Floor</t>
  </si>
  <si>
    <t>Add Dir Room</t>
  </si>
  <si>
    <t>2x(7.0+8.0)x8.0</t>
  </si>
  <si>
    <t>1x4.0x7.0</t>
  </si>
  <si>
    <t>B/D</t>
  </si>
  <si>
    <t>Distempering two coats</t>
  </si>
  <si>
    <t>Verr:</t>
  </si>
  <si>
    <t>Verr</t>
  </si>
  <si>
    <t>2x(7.0+6.0)x6.0</t>
  </si>
  <si>
    <t>Skirting</t>
  </si>
  <si>
    <t xml:space="preserve">P/F Iron Steel Grill of solid square vertical bar </t>
  </si>
  <si>
    <t xml:space="preserve">3/8” x 3/8” at 4” center to center and ¾” x 1/4” </t>
  </si>
  <si>
    <t>1 x 1</t>
  </si>
  <si>
    <t>1 x 2</t>
  </si>
  <si>
    <t>Providing &amp; fixing inposition Aluminum</t>
  </si>
  <si>
    <t xml:space="preserve">channels framing for hinged doors of </t>
  </si>
  <si>
    <t>Alcop made with 5mm thick tinted glass</t>
  </si>
  <si>
    <t xml:space="preserve">glazing (Belgium) and Alpha (japan) </t>
  </si>
  <si>
    <t>locks i/c handles,stoppers etc comp.</t>
  </si>
  <si>
    <t>(b) Deluxe Model (S.I.No.84(b)/P-108)</t>
  </si>
  <si>
    <t>flat patti at all around 6-Nos horizontal bar 3/8” x</t>
  </si>
  <si>
    <t xml:space="preserve"> 3/8” in/c red oxide paint and two coats of </t>
  </si>
  <si>
    <t>enemmelled paint to the grill at any height.</t>
  </si>
  <si>
    <t>M/R TO BARRACK NO.14 OFFICE OF THE ANTICORRUPTION ESTABLISHMENT HEAD QUARTER SINDH SECRETARIAT BLOCK 4-A KARACHI.</t>
  </si>
  <si>
    <t>Establishment</t>
  </si>
  <si>
    <t>2x1x7.0x6.0</t>
  </si>
  <si>
    <t>3x2.50x6.50</t>
  </si>
  <si>
    <t>Director Staff</t>
  </si>
  <si>
    <t>2x(20.0+20.0)x10.0</t>
  </si>
  <si>
    <t>1x2x(18.0+7.50)x8.0</t>
  </si>
  <si>
    <t>Accounts Section</t>
  </si>
  <si>
    <t>Room</t>
  </si>
  <si>
    <t>Chamber</t>
  </si>
  <si>
    <t>Section Off</t>
  </si>
  <si>
    <t>2x(10.0+7.0)x7.50</t>
  </si>
  <si>
    <t>2x(12.0+7.0)x8.0</t>
  </si>
  <si>
    <t>2x(23.0+7.50)x8.0</t>
  </si>
  <si>
    <t>1x3.50x7.0</t>
  </si>
  <si>
    <t>1x2.50x6.50</t>
  </si>
  <si>
    <t>1x3.0x7.0</t>
  </si>
  <si>
    <t>2x3.50x7.0</t>
  </si>
  <si>
    <t>2x2.50x6.50</t>
  </si>
  <si>
    <t>2x5.0x4.0</t>
  </si>
  <si>
    <t>1x5.0x4.0</t>
  </si>
  <si>
    <t>O/Side</t>
  </si>
  <si>
    <t>2x(18.0+7.50)x8.0</t>
  </si>
  <si>
    <t>2x(7.0+7.0)x8.0</t>
  </si>
  <si>
    <t>2x(12.0+8.0)x8.0</t>
  </si>
  <si>
    <t>2x(30.0+7.0)x8.0</t>
  </si>
  <si>
    <t>1x12.0x10.0</t>
  </si>
  <si>
    <t>1x10.0x10.0</t>
  </si>
  <si>
    <t>1x2x3.0x7.0</t>
  </si>
  <si>
    <t>2x4.0x3.0</t>
  </si>
  <si>
    <t>2x3.0x7.0</t>
  </si>
  <si>
    <t>P/F Aluminum Window</t>
  </si>
  <si>
    <t>1x6.0x4.0</t>
  </si>
  <si>
    <t>1x4.0x4.0</t>
  </si>
  <si>
    <t>P/F G.I Chowkhat</t>
  </si>
  <si>
    <t>1x(7.0+3.0+7.0)</t>
  </si>
  <si>
    <t>1x(7.0+3.50+7.0)</t>
  </si>
  <si>
    <t>1x(6.50+3.0+6.50)</t>
  </si>
  <si>
    <t>P/F 1st class deodar wood shutter</t>
  </si>
  <si>
    <t>1x3.0x6.50</t>
  </si>
  <si>
    <t>P/F Mortice Door Lock</t>
  </si>
  <si>
    <t>P/F Jhute Felt</t>
  </si>
  <si>
    <t>P/F Aluminum Door</t>
  </si>
  <si>
    <t>1x7.0x7.50</t>
  </si>
  <si>
    <t>1x7.0x7.0</t>
  </si>
  <si>
    <t>Providing &amp; Fixing False Ceiling</t>
  </si>
  <si>
    <t>Section Office</t>
  </si>
  <si>
    <t>Director Office</t>
  </si>
  <si>
    <t>Accounts</t>
  </si>
  <si>
    <t>1x20.0x20.0</t>
  </si>
  <si>
    <t>1x10.0x13.0</t>
  </si>
  <si>
    <t>P/F Porceline Tiles</t>
  </si>
  <si>
    <t>Wall</t>
  </si>
  <si>
    <t>Verr Skirting</t>
  </si>
  <si>
    <t>Floor</t>
  </si>
  <si>
    <t>Office Skirting</t>
  </si>
  <si>
    <t>2x(20.0+20.0)x0.50</t>
  </si>
  <si>
    <t>2x(30.0+7.0)x0.50</t>
  </si>
  <si>
    <t>1x30.0x7.0</t>
  </si>
  <si>
    <t>1x15.0x9.0</t>
  </si>
  <si>
    <t>P/F Iron Steel Grill</t>
  </si>
  <si>
    <t>1x6.50x4.50</t>
  </si>
  <si>
    <t>P/F Door Closure</t>
  </si>
  <si>
    <t>Part B W/S &amp; S/F Schedule Item</t>
  </si>
  <si>
    <t>1 x 9</t>
  </si>
  <si>
    <t>P/F Commode</t>
  </si>
  <si>
    <t>1 x 40</t>
  </si>
  <si>
    <t xml:space="preserve">Supplying &amp; fixing in position Aluminium     </t>
  </si>
  <si>
    <t>channels framing for slidding windows &amp; ven</t>
  </si>
  <si>
    <t>of Alcop made with 5 mm thick tinted glass</t>
  </si>
  <si>
    <t>glazing (Belgium) &amp; Aluminium fly screen</t>
  </si>
  <si>
    <t>I/c handles stoppers &amp; locking arrangement</t>
  </si>
  <si>
    <t>etc complete.(b) Deluxe model (Bronze).</t>
  </si>
  <si>
    <t>(S.I.No. 84-b P-108).</t>
  </si>
  <si>
    <t xml:space="preserve">P/F G.I frames / choukhats of size </t>
  </si>
  <si>
    <t>7" x 2" or 41/2" x 3" for door using 20</t>
  </si>
  <si>
    <t>guage G.I sheet i/c welded hinges and</t>
  </si>
  <si>
    <t>fixing at site with necessary hold fasts</t>
  </si>
  <si>
    <t>filling with cement sand slurry of ratio 1:6</t>
  </si>
  <si>
    <t>and repairing the jambs  the cost also</t>
  </si>
  <si>
    <t>i/c all carraige tools and plants used in</t>
  </si>
  <si>
    <t>making &amp; fixing. (S.I.No.29/P-93)</t>
  </si>
  <si>
    <t xml:space="preserve">Providing and fixing in position doors, windows </t>
  </si>
  <si>
    <t xml:space="preserve">and ventilators of 1st. Class deodar wood frames </t>
  </si>
  <si>
    <t xml:space="preserve">and 1-1/2" thick Teak wood ply shutters of 2nd </t>
  </si>
  <si>
    <t xml:space="preserve">class deodar wood skeleton (solid ) styles and </t>
  </si>
  <si>
    <t xml:space="preserve">rails core of partal wood and Teak ply wood </t>
  </si>
  <si>
    <t xml:space="preserve">(3-ply) on both sidei/c hold fasts, hinges, iron </t>
  </si>
  <si>
    <t xml:space="preserve">tower blts, handles and cleats with cord etc. </t>
  </si>
  <si>
    <t>complete. (S.I.No. 58 P-65) .(without frame).</t>
  </si>
  <si>
    <t>(1077/06  (-) 370/83  =  706/23)</t>
  </si>
  <si>
    <t>Providing &amp; Fixing approved quality mortice</t>
  </si>
  <si>
    <t>Lock.(S.I.No.21/P-60)</t>
  </si>
  <si>
    <t xml:space="preserve">Providing &amp; Fixing Porcelain Tiles 24”x24” </t>
  </si>
  <si>
    <t>x1/4 as approved sizes specified</t>
  </si>
  <si>
    <t>Providing and fixing hydraulic door</t>
  </si>
  <si>
    <t>closure best quality etc complete.</t>
  </si>
  <si>
    <t xml:space="preserve">S/F fiber glass tank of approved quality </t>
  </si>
  <si>
    <t>and design and wall thickness as specified</t>
  </si>
  <si>
    <t>i/c the cost of nuts bolts and fixing in</t>
  </si>
  <si>
    <t>plateform of cement concrete 1:3:6</t>
  </si>
  <si>
    <t xml:space="preserve">and making connection for inlet and </t>
  </si>
  <si>
    <t>over flow pipe etc complete 250 gallon</t>
  </si>
  <si>
    <t>wall thickness 4mm (S.I.No.3-c/P-21)</t>
  </si>
  <si>
    <t xml:space="preserve">Supplying &amp; fixing earthen ware European </t>
  </si>
  <si>
    <t xml:space="preserve">commode set (ROCCA  Imported) coupled </t>
  </si>
  <si>
    <t xml:space="preserve">with flush tank  &amp; seat cover complete with </t>
  </si>
  <si>
    <t xml:space="preserve">internal fittings, fixtures, clamps, necessary lead </t>
  </si>
  <si>
    <t xml:space="preserve">connection and making requisite  No of  holes </t>
  </si>
  <si>
    <t xml:space="preserve">in wall  plinth or floor for pipe connection </t>
  </si>
  <si>
    <t xml:space="preserve">&amp; making good in c.c. 1:2:4 as directed  by </t>
  </si>
  <si>
    <t>the Engineer Incharge.</t>
  </si>
  <si>
    <t xml:space="preserve">Providing and fixing with jute felt paper </t>
  </si>
  <si>
    <t xml:space="preserve">of 60  Lbs over roof I/c cleaning of roof </t>
  </si>
  <si>
    <t xml:space="preserve">with wire brush an removing dust, applying </t>
  </si>
  <si>
    <t xml:space="preserve">bitumen coat at the rate of 34 Lbs per% sft </t>
  </si>
  <si>
    <t xml:space="preserve">as premix inter coats and then laying felt </t>
  </si>
  <si>
    <t xml:space="preserve">paper with 10% over laps, then applying </t>
  </si>
  <si>
    <t xml:space="preserve">and spreading hill sand at the rate of </t>
  </si>
  <si>
    <t xml:space="preserve">1 cft for 100 sft. The cost also i/c </t>
  </si>
  <si>
    <t>necessary fire material, kerosene oil, wood etc:</t>
  </si>
  <si>
    <t>P/Fixing Wooden cabinet with shutter</t>
  </si>
  <si>
    <t>of lassani sheet 3/4" thick and frame</t>
  </si>
  <si>
    <t xml:space="preserve">work of 1st class partal wood 2" x 1" </t>
  </si>
  <si>
    <t>pasted with classic farmica 18" deep</t>
  </si>
  <si>
    <t>i/c necessary hinges, catchers handles</t>
  </si>
  <si>
    <t>sliding windows in doors nalis screws</t>
  </si>
  <si>
    <t xml:space="preserve">etc with approved design and shape. </t>
  </si>
  <si>
    <t xml:space="preserve">The cost also in/c necessary tools </t>
  </si>
  <si>
    <t xml:space="preserve">and plants to be used in making etc </t>
  </si>
  <si>
    <t xml:space="preserve">complete as directed by Engineer </t>
  </si>
  <si>
    <t>1x35.0x46.0</t>
  </si>
  <si>
    <t>SCHEDULE " B"</t>
  </si>
  <si>
    <t>Below Or Above</t>
  </si>
  <si>
    <t>Above Or Below</t>
  </si>
  <si>
    <t>PART A</t>
  </si>
  <si>
    <t>Cost of Civil Work Schedule Item</t>
  </si>
  <si>
    <t>Rs.</t>
  </si>
  <si>
    <t>PART A-ii</t>
  </si>
  <si>
    <t>Cost of Non Schedule Item Civil Work</t>
  </si>
  <si>
    <t>PART B</t>
  </si>
  <si>
    <t>Cost of W/S &amp; S/F Schedule Item</t>
  </si>
  <si>
    <t>PART B-ii</t>
  </si>
  <si>
    <t>Cost of Non Schedule Item W/S &amp; S/F</t>
  </si>
  <si>
    <t xml:space="preserve">Total </t>
  </si>
  <si>
    <t>TERMS &amp; CONDITIONS:</t>
  </si>
  <si>
    <t>Any typographical errors in the schedule"B" are subject to correction with the reference to the schdule of rates General Item</t>
  </si>
  <si>
    <t xml:space="preserve">Water Supply and sanitary item 2012 in force from 12-07-2012 as approved by the standing rates committee sindh Karachi. </t>
  </si>
  <si>
    <t>100 % well graded crushed bajri shall be used in item of R.C.C 1:2:4.</t>
  </si>
  <si>
    <t>Water shall be arranged by the contractor at site of work without any extra payment.</t>
  </si>
  <si>
    <t>No Premium shall be paid on non-schedule Item</t>
  </si>
  <si>
    <t>No Cartage or any items of material either supplied by the Department or arranged by the contractor shall be paid</t>
  </si>
  <si>
    <t>C.C Shall be Machine made.</t>
  </si>
  <si>
    <t>All R.C.C/C.C cast in situ shall be mechanically viberated.</t>
  </si>
  <si>
    <t>Contractor has to bring samples of the material and handed to the Engineer Incharge free of cost.</t>
  </si>
  <si>
    <t>All Building debries &amp; Surplus stuff not req: for use and construction shall be removed from the site the suitable disposal off by</t>
  </si>
  <si>
    <t>the contractor for which no extra cartages shall be paid.</t>
  </si>
  <si>
    <t>The Work Will be carried out as per PWD Specification.</t>
  </si>
  <si>
    <t>CONTRACTOR</t>
  </si>
  <si>
    <t>Prov Building Sub-Division -VII</t>
  </si>
  <si>
    <t>Provincial  Building Division No.II</t>
  </si>
  <si>
    <t xml:space="preserve">    Karachi.</t>
  </si>
  <si>
    <t>Rupees Seven Hundred eighty six and fifty only</t>
  </si>
  <si>
    <t>Rupees Two Hundred Twenty Six and Eighty Eight Only</t>
  </si>
  <si>
    <t>Rupees One Thousand Seventy Nine and Sixty Five Only</t>
  </si>
  <si>
    <t>Rupees sixteen hundred forty seven and forty Nine Only</t>
  </si>
  <si>
    <t>Rupees Two Hundred Twenty eight and ninty Ps Only</t>
  </si>
  <si>
    <t>Rupees Seven Hundred Six and Twenty Three Only</t>
  </si>
  <si>
    <t>Rupees Seventeen Hundred Eighty Six and Thirteen Only</t>
  </si>
  <si>
    <t>Rupees One Hundred Six and Seventy Three Only</t>
  </si>
  <si>
    <t>Rupees Fifteen Hundred Seven and Sixty Six Ps Only</t>
  </si>
  <si>
    <t>Rupees Five Thousand Eighty Eight and Twenty Ps Only</t>
  </si>
  <si>
    <t>Rupees Four Thousand Nine Hundred and Seventy Ps Only</t>
  </si>
  <si>
    <t>Rupees Eight Hundred Eighty Nine and Forty Six Only</t>
  </si>
  <si>
    <t>Rupees Eight Hundred Forty Three and Ninty Two Only</t>
  </si>
  <si>
    <t>Rupees Thirty Four hundred Thirty Two Only</t>
  </si>
  <si>
    <t>Rupees Two Thousand Forty Two and Forty Three Only</t>
  </si>
  <si>
    <t>Rupees Twenty One Thousand Nine Hundred Eighty Nine and Sixty One Only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</si>
</sst>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(* #,##0.00_);_(* \(#,##0.00\);_(* &quot;-&quot;??_);_(@_)"/>
    <numFmt numFmtId="164" formatCode="_(* #,##0_);_(* \(#,##0\);_(* &quot;-&quot;??_);_(@_)"/>
    <numFmt numFmtId="165" formatCode="00"/>
    <numFmt numFmtId="166" formatCode="_(* #,##0.000_);_(* \(#,##0.000\);_(* &quot;-&quot;??_);_(@_)"/>
  </numFmts>
  <fonts count="22" x14ac:knownFonts="1">
    <font>
      <sz val="10"/>
      <name val="Arial"/>
    </font>
    <font>
      <sz val="10"/>
      <name val="Arial"/>
      <family val="2"/>
    </font>
    <font>
      <sz val="11"/>
      <name val="Times New Roman"/>
      <family val="1"/>
    </font>
    <font>
      <b/>
      <i/>
      <u/>
      <sz val="11"/>
      <name val="Times New Roman"/>
      <family val="1"/>
    </font>
    <font>
      <b/>
      <i/>
      <u/>
      <sz val="12"/>
      <name val="Times New Roman"/>
      <family val="1"/>
    </font>
    <font>
      <b/>
      <i/>
      <sz val="11"/>
      <name val="Times New Roman"/>
      <family val="1"/>
    </font>
    <font>
      <i/>
      <sz val="11"/>
      <name val="Times New Roman"/>
      <family val="1"/>
    </font>
    <font>
      <i/>
      <sz val="10"/>
      <name val="Arial"/>
      <family val="2"/>
    </font>
    <font>
      <i/>
      <sz val="14"/>
      <name val="Times New Roman"/>
      <family val="1"/>
    </font>
    <font>
      <b/>
      <i/>
      <u/>
      <sz val="14"/>
      <name val="Times New Roman"/>
      <family val="1"/>
    </font>
    <font>
      <i/>
      <sz val="12"/>
      <name val="Times New Roman"/>
      <family val="1"/>
    </font>
    <font>
      <b/>
      <i/>
      <sz val="12"/>
      <name val="Times New Roman"/>
      <family val="1"/>
    </font>
    <font>
      <b/>
      <i/>
      <sz val="10"/>
      <name val="Times New Roman"/>
      <family val="1"/>
    </font>
    <font>
      <i/>
      <sz val="11"/>
      <color rgb="FF000000"/>
      <name val="Times New Roman"/>
      <family val="1"/>
    </font>
    <font>
      <b/>
      <i/>
      <sz val="8"/>
      <name val="Times New Roman"/>
      <family val="1"/>
    </font>
    <font>
      <b/>
      <i/>
      <sz val="9"/>
      <name val="Times New Roman"/>
      <family val="1"/>
    </font>
    <font>
      <b/>
      <i/>
      <u/>
      <sz val="22"/>
      <name val="Times New Roman"/>
      <family val="1"/>
    </font>
    <font>
      <i/>
      <sz val="10"/>
      <name val="Times New Roman"/>
      <family val="1"/>
    </font>
    <font>
      <b/>
      <sz val="11"/>
      <name val="Times New Roman"/>
      <family val="1"/>
    </font>
    <font>
      <b/>
      <sz val="14"/>
      <name val="Times New Roman"/>
      <family val="1"/>
    </font>
    <font>
      <sz val="9"/>
      <name val="Times New Roman"/>
      <family val="1"/>
    </font>
    <font>
      <sz val="8"/>
      <name val="Times New Roman"/>
      <family val="1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</cellStyleXfs>
  <cellXfs count="227">
    <xf numFmtId="0" fontId="0" fillId="0" borderId="0" xfId="0"/>
    <xf numFmtId="0" fontId="2" fillId="0" borderId="0" xfId="0" applyFont="1" applyFill="1" applyAlignment="1">
      <alignment horizontal="left"/>
    </xf>
    <xf numFmtId="0" fontId="2" fillId="0" borderId="0" xfId="0" applyFont="1" applyFill="1" applyAlignment="1">
      <alignment horizontal="right"/>
    </xf>
    <xf numFmtId="0" fontId="3" fillId="0" borderId="0" xfId="0" applyFont="1" applyFill="1"/>
    <xf numFmtId="0" fontId="5" fillId="0" borderId="0" xfId="0" applyFont="1" applyBorder="1" applyAlignment="1">
      <alignment horizontal="left"/>
    </xf>
    <xf numFmtId="0" fontId="5" fillId="0" borderId="0" xfId="0" applyFont="1" applyFill="1" applyAlignment="1">
      <alignment horizontal="center"/>
    </xf>
    <xf numFmtId="0" fontId="6" fillId="0" borderId="0" xfId="0" applyFont="1" applyFill="1"/>
    <xf numFmtId="0" fontId="6" fillId="0" borderId="0" xfId="0" applyFont="1" applyFill="1" applyAlignment="1">
      <alignment horizontal="right" vertical="top"/>
    </xf>
    <xf numFmtId="0" fontId="6" fillId="0" borderId="0" xfId="0" applyFont="1" applyFill="1" applyAlignment="1">
      <alignment vertical="top"/>
    </xf>
    <xf numFmtId="1" fontId="6" fillId="0" borderId="0" xfId="0" applyNumberFormat="1" applyFont="1" applyFill="1" applyAlignment="1">
      <alignment horizontal="left" vertical="top"/>
    </xf>
    <xf numFmtId="2" fontId="7" fillId="0" borderId="0" xfId="0" applyNumberFormat="1" applyFont="1" applyFill="1" applyAlignment="1">
      <alignment vertical="top"/>
    </xf>
    <xf numFmtId="0" fontId="7" fillId="0" borderId="0" xfId="0" applyFont="1" applyFill="1" applyAlignment="1">
      <alignment vertical="top"/>
    </xf>
    <xf numFmtId="0" fontId="6" fillId="0" borderId="0" xfId="0" applyFont="1" applyFill="1" applyAlignment="1">
      <alignment horizontal="left" vertical="top"/>
    </xf>
    <xf numFmtId="2" fontId="6" fillId="0" borderId="0" xfId="0" applyNumberFormat="1" applyFont="1" applyFill="1" applyAlignment="1">
      <alignment vertical="top"/>
    </xf>
    <xf numFmtId="0" fontId="6" fillId="0" borderId="0" xfId="0" applyFont="1" applyFill="1" applyAlignment="1">
      <alignment wrapText="1"/>
    </xf>
    <xf numFmtId="0" fontId="6" fillId="0" borderId="0" xfId="0" applyFont="1"/>
    <xf numFmtId="0" fontId="5" fillId="0" borderId="0" xfId="0" applyFont="1" applyFill="1" applyAlignment="1">
      <alignment vertical="top"/>
    </xf>
    <xf numFmtId="2" fontId="5" fillId="0" borderId="4" xfId="0" applyNumberFormat="1" applyFont="1" applyFill="1" applyBorder="1" applyAlignment="1">
      <alignment vertical="top"/>
    </xf>
    <xf numFmtId="0" fontId="5" fillId="0" borderId="4" xfId="0" applyFont="1" applyFill="1" applyBorder="1" applyAlignment="1">
      <alignment vertical="top"/>
    </xf>
    <xf numFmtId="2" fontId="5" fillId="0" borderId="0" xfId="0" applyNumberFormat="1" applyFont="1" applyFill="1" applyBorder="1" applyAlignment="1">
      <alignment vertical="top"/>
    </xf>
    <xf numFmtId="0" fontId="5" fillId="0" borderId="0" xfId="0" applyFont="1" applyFill="1" applyBorder="1" applyAlignment="1">
      <alignment vertical="top"/>
    </xf>
    <xf numFmtId="2" fontId="5" fillId="0" borderId="11" xfId="0" applyNumberFormat="1" applyFont="1" applyFill="1" applyBorder="1" applyAlignment="1">
      <alignment vertical="top"/>
    </xf>
    <xf numFmtId="0" fontId="5" fillId="0" borderId="11" xfId="0" applyFont="1" applyFill="1" applyBorder="1" applyAlignment="1">
      <alignment vertical="top"/>
    </xf>
    <xf numFmtId="0" fontId="5" fillId="0" borderId="0" xfId="0" applyFont="1"/>
    <xf numFmtId="12" fontId="5" fillId="0" borderId="0" xfId="0" applyNumberFormat="1" applyFont="1" applyAlignment="1">
      <alignment horizontal="justify" vertical="top" wrapText="1"/>
    </xf>
    <xf numFmtId="0" fontId="8" fillId="0" borderId="0" xfId="0" applyFont="1" applyFill="1" applyAlignment="1"/>
    <xf numFmtId="2" fontId="9" fillId="0" borderId="0" xfId="0" applyNumberFormat="1" applyFont="1" applyFill="1" applyAlignment="1">
      <alignment horizontal="center"/>
    </xf>
    <xf numFmtId="0" fontId="3" fillId="0" borderId="0" xfId="0" applyFont="1" applyFill="1" applyAlignment="1">
      <alignment horizontal="left"/>
    </xf>
    <xf numFmtId="0" fontId="6" fillId="0" borderId="0" xfId="0" applyFont="1" applyFill="1" applyAlignment="1">
      <alignment horizontal="right"/>
    </xf>
    <xf numFmtId="0" fontId="6" fillId="0" borderId="4" xfId="0" applyFont="1" applyFill="1" applyBorder="1" applyAlignment="1">
      <alignment horizontal="center" vertical="top"/>
    </xf>
    <xf numFmtId="0" fontId="6" fillId="0" borderId="4" xfId="0" applyFont="1" applyFill="1" applyBorder="1" applyAlignment="1">
      <alignment horizontal="left" vertical="top"/>
    </xf>
    <xf numFmtId="0" fontId="6" fillId="0" borderId="4" xfId="0" applyNumberFormat="1" applyFont="1" applyFill="1" applyBorder="1" applyAlignment="1">
      <alignment horizontal="center" vertical="top"/>
    </xf>
    <xf numFmtId="0" fontId="6" fillId="0" borderId="0" xfId="0" applyFont="1" applyFill="1" applyAlignment="1">
      <alignment horizontal="left"/>
    </xf>
    <xf numFmtId="2" fontId="5" fillId="0" borderId="0" xfId="0" applyNumberFormat="1" applyFont="1" applyFill="1" applyAlignment="1">
      <alignment vertical="top"/>
    </xf>
    <xf numFmtId="2" fontId="6" fillId="0" borderId="0" xfId="0" applyNumberFormat="1" applyFont="1" applyFill="1" applyAlignment="1">
      <alignment horizontal="right" vertical="top"/>
    </xf>
    <xf numFmtId="0" fontId="6" fillId="0" borderId="4" xfId="0" applyFont="1" applyFill="1" applyBorder="1" applyAlignment="1">
      <alignment vertical="top"/>
    </xf>
    <xf numFmtId="2" fontId="6" fillId="0" borderId="11" xfId="0" applyNumberFormat="1" applyFont="1" applyFill="1" applyBorder="1" applyAlignment="1">
      <alignment vertical="top"/>
    </xf>
    <xf numFmtId="0" fontId="6" fillId="0" borderId="11" xfId="0" applyFont="1" applyFill="1" applyBorder="1" applyAlignment="1">
      <alignment vertical="top"/>
    </xf>
    <xf numFmtId="0" fontId="7" fillId="0" borderId="0" xfId="0" applyFont="1" applyFill="1"/>
    <xf numFmtId="2" fontId="5" fillId="0" borderId="0" xfId="0" applyNumberFormat="1" applyFont="1" applyFill="1" applyAlignment="1">
      <alignment horizontal="right" vertical="top"/>
    </xf>
    <xf numFmtId="2" fontId="5" fillId="0" borderId="11" xfId="0" applyNumberFormat="1" applyFont="1" applyFill="1" applyBorder="1" applyAlignment="1">
      <alignment horizontal="right" vertical="top"/>
    </xf>
    <xf numFmtId="2" fontId="5" fillId="0" borderId="0" xfId="0" applyNumberFormat="1" applyFont="1" applyFill="1" applyBorder="1" applyAlignment="1">
      <alignment horizontal="right" vertical="top"/>
    </xf>
    <xf numFmtId="2" fontId="6" fillId="0" borderId="0" xfId="0" applyNumberFormat="1" applyFont="1" applyFill="1" applyBorder="1" applyAlignment="1">
      <alignment horizontal="right" vertical="top"/>
    </xf>
    <xf numFmtId="0" fontId="6" fillId="0" borderId="0" xfId="0" applyFont="1" applyFill="1" applyBorder="1" applyAlignment="1">
      <alignment vertical="top"/>
    </xf>
    <xf numFmtId="0" fontId="5" fillId="0" borderId="0" xfId="0" applyFont="1" applyFill="1" applyBorder="1" applyAlignment="1">
      <alignment horizontal="center"/>
    </xf>
    <xf numFmtId="0" fontId="6" fillId="0" borderId="0" xfId="0" applyFont="1" applyBorder="1"/>
    <xf numFmtId="0" fontId="6" fillId="0" borderId="0" xfId="0" applyFont="1" applyFill="1" applyBorder="1"/>
    <xf numFmtId="0" fontId="6" fillId="0" borderId="0" xfId="0" applyFont="1" applyFill="1" applyBorder="1" applyAlignment="1">
      <alignment horizontal="left" vertical="top"/>
    </xf>
    <xf numFmtId="1" fontId="6" fillId="0" borderId="0" xfId="0" applyNumberFormat="1" applyFont="1" applyFill="1" applyBorder="1" applyAlignment="1">
      <alignment horizontal="left" vertical="top"/>
    </xf>
    <xf numFmtId="0" fontId="6" fillId="0" borderId="0" xfId="0" applyFont="1" applyBorder="1" applyAlignment="1">
      <alignment vertical="top"/>
    </xf>
    <xf numFmtId="2" fontId="6" fillId="0" borderId="0" xfId="0" applyNumberFormat="1" applyFont="1" applyFill="1" applyBorder="1" applyAlignment="1">
      <alignment horizontal="left"/>
    </xf>
    <xf numFmtId="2" fontId="6" fillId="0" borderId="0" xfId="1" quotePrefix="1" applyNumberFormat="1" applyFont="1" applyFill="1" applyBorder="1" applyAlignment="1">
      <alignment horizontal="right" vertical="top"/>
    </xf>
    <xf numFmtId="2" fontId="5" fillId="0" borderId="0" xfId="1" quotePrefix="1" applyNumberFormat="1" applyFont="1" applyFill="1" applyBorder="1" applyAlignment="1">
      <alignment horizontal="right" vertical="top"/>
    </xf>
    <xf numFmtId="0" fontId="6" fillId="0" borderId="0" xfId="0" quotePrefix="1" applyFont="1" applyFill="1" applyBorder="1" applyAlignment="1">
      <alignment horizontal="left"/>
    </xf>
    <xf numFmtId="2" fontId="6" fillId="0" borderId="0" xfId="0" applyNumberFormat="1" applyFont="1" applyFill="1" applyBorder="1" applyAlignment="1">
      <alignment horizontal="right"/>
    </xf>
    <xf numFmtId="0" fontId="6" fillId="0" borderId="0" xfId="0" applyFont="1" applyFill="1" applyBorder="1" applyAlignment="1">
      <alignment horizontal="left"/>
    </xf>
    <xf numFmtId="0" fontId="6" fillId="0" borderId="0" xfId="0" applyFont="1" applyFill="1" applyBorder="1" applyAlignment="1">
      <alignment horizontal="right"/>
    </xf>
    <xf numFmtId="0" fontId="6" fillId="0" borderId="0" xfId="0" applyFont="1" applyFill="1" applyBorder="1" applyAlignment="1">
      <alignment horizontal="center"/>
    </xf>
    <xf numFmtId="2" fontId="6" fillId="0" borderId="0" xfId="0" applyNumberFormat="1" applyFont="1" applyFill="1" applyBorder="1" applyAlignment="1">
      <alignment horizontal="left" vertical="top"/>
    </xf>
    <xf numFmtId="0" fontId="5" fillId="0" borderId="0" xfId="0" applyFont="1" applyFill="1" applyBorder="1" applyAlignment="1">
      <alignment horizontal="left"/>
    </xf>
    <xf numFmtId="0" fontId="5" fillId="0" borderId="0" xfId="0" applyFont="1" applyFill="1" applyBorder="1" applyAlignment="1">
      <alignment horizontal="right" vertical="top"/>
    </xf>
    <xf numFmtId="0" fontId="5" fillId="0" borderId="0" xfId="0" quotePrefix="1" applyFont="1" applyFill="1" applyBorder="1" applyAlignment="1">
      <alignment horizontal="center" vertical="top"/>
    </xf>
    <xf numFmtId="165" fontId="6" fillId="0" borderId="0" xfId="0" quotePrefix="1" applyNumberFormat="1" applyFont="1" applyFill="1" applyBorder="1" applyAlignment="1">
      <alignment horizontal="left"/>
    </xf>
    <xf numFmtId="43" fontId="6" fillId="0" borderId="0" xfId="1" quotePrefix="1" applyNumberFormat="1" applyFont="1" applyFill="1" applyBorder="1" applyAlignment="1">
      <alignment horizontal="right" vertical="top"/>
    </xf>
    <xf numFmtId="43" fontId="5" fillId="0" borderId="0" xfId="1" quotePrefix="1" applyNumberFormat="1" applyFont="1" applyFill="1" applyBorder="1" applyAlignment="1">
      <alignment horizontal="right" vertical="top"/>
    </xf>
    <xf numFmtId="0" fontId="6" fillId="0" borderId="0" xfId="0" applyFont="1" applyFill="1" applyBorder="1" applyAlignment="1">
      <alignment wrapText="1"/>
    </xf>
    <xf numFmtId="1" fontId="6" fillId="0" borderId="0" xfId="0" applyNumberFormat="1" applyFont="1" applyFill="1" applyBorder="1" applyAlignment="1">
      <alignment horizontal="right" vertical="top"/>
    </xf>
    <xf numFmtId="0" fontId="5" fillId="0" borderId="0" xfId="0" applyFont="1" applyFill="1" applyBorder="1" applyAlignment="1"/>
    <xf numFmtId="0" fontId="5" fillId="0" borderId="12" xfId="0" applyFont="1" applyFill="1" applyBorder="1" applyAlignment="1"/>
    <xf numFmtId="0" fontId="5" fillId="0" borderId="12" xfId="0" applyFont="1" applyBorder="1"/>
    <xf numFmtId="0" fontId="5" fillId="0" borderId="12" xfId="0" applyFont="1" applyFill="1" applyBorder="1" applyAlignment="1">
      <alignment horizontal="left" vertical="top"/>
    </xf>
    <xf numFmtId="1" fontId="7" fillId="0" borderId="0" xfId="0" applyNumberFormat="1" applyFont="1" applyFill="1"/>
    <xf numFmtId="2" fontId="7" fillId="0" borderId="0" xfId="0" applyNumberFormat="1" applyFont="1" applyFill="1"/>
    <xf numFmtId="1" fontId="6" fillId="0" borderId="0" xfId="0" applyNumberFormat="1" applyFont="1" applyFill="1"/>
    <xf numFmtId="2" fontId="5" fillId="0" borderId="0" xfId="0" applyNumberFormat="1" applyFont="1" applyFill="1" applyBorder="1"/>
    <xf numFmtId="0" fontId="6" fillId="0" borderId="0" xfId="0" quotePrefix="1" applyFont="1" applyFill="1" applyBorder="1"/>
    <xf numFmtId="0" fontId="5" fillId="0" borderId="0" xfId="0" applyFont="1" applyBorder="1" applyAlignment="1">
      <alignment horizontal="center"/>
    </xf>
    <xf numFmtId="0" fontId="6" fillId="0" borderId="0" xfId="0" quotePrefix="1" applyFont="1" applyFill="1"/>
    <xf numFmtId="165" fontId="6" fillId="0" borderId="0" xfId="0" quotePrefix="1" applyNumberFormat="1" applyFont="1" applyFill="1" applyAlignment="1">
      <alignment horizontal="left"/>
    </xf>
    <xf numFmtId="0" fontId="6" fillId="0" borderId="0" xfId="0" applyFont="1" applyFill="1" applyAlignment="1">
      <alignment horizontal="center"/>
    </xf>
    <xf numFmtId="164" fontId="6" fillId="0" borderId="0" xfId="1" quotePrefix="1" applyNumberFormat="1" applyFont="1" applyFill="1" applyAlignment="1">
      <alignment horizontal="right" vertical="top"/>
    </xf>
    <xf numFmtId="0" fontId="6" fillId="0" borderId="0" xfId="0" quotePrefix="1" applyFont="1" applyFill="1" applyAlignment="1">
      <alignment horizontal="left"/>
    </xf>
    <xf numFmtId="0" fontId="5" fillId="0" borderId="4" xfId="0" applyFont="1" applyFill="1" applyBorder="1"/>
    <xf numFmtId="0" fontId="6" fillId="0" borderId="0" xfId="0" quotePrefix="1" applyFont="1" applyFill="1" applyBorder="1" applyAlignment="1">
      <alignment horizontal="center"/>
    </xf>
    <xf numFmtId="2" fontId="5" fillId="0" borderId="0" xfId="0" applyNumberFormat="1" applyFont="1" applyFill="1" applyBorder="1" applyAlignment="1">
      <alignment horizontal="right"/>
    </xf>
    <xf numFmtId="164" fontId="6" fillId="0" borderId="0" xfId="1" quotePrefix="1" applyNumberFormat="1" applyFont="1" applyFill="1" applyBorder="1" applyAlignment="1">
      <alignment horizontal="right" vertical="top"/>
    </xf>
    <xf numFmtId="164" fontId="5" fillId="0" borderId="0" xfId="1" quotePrefix="1" applyNumberFormat="1" applyFont="1" applyFill="1" applyBorder="1" applyAlignment="1">
      <alignment horizontal="right" vertical="top"/>
    </xf>
    <xf numFmtId="0" fontId="5" fillId="0" borderId="0" xfId="0" quotePrefix="1" applyFont="1" applyFill="1" applyBorder="1" applyAlignment="1">
      <alignment horizontal="left" vertical="top"/>
    </xf>
    <xf numFmtId="0" fontId="6" fillId="0" borderId="0" xfId="0" applyFont="1" applyBorder="1" applyAlignment="1">
      <alignment horizontal="left"/>
    </xf>
    <xf numFmtId="0" fontId="5" fillId="0" borderId="0" xfId="0" applyFont="1" applyBorder="1" applyAlignment="1">
      <alignment horizontal="right"/>
    </xf>
    <xf numFmtId="0" fontId="6" fillId="0" borderId="0" xfId="0" applyFont="1" applyBorder="1" applyAlignment="1">
      <alignment horizontal="center"/>
    </xf>
    <xf numFmtId="1" fontId="5" fillId="0" borderId="0" xfId="0" applyNumberFormat="1" applyFont="1" applyBorder="1" applyAlignment="1">
      <alignment wrapText="1"/>
    </xf>
    <xf numFmtId="0" fontId="6" fillId="0" borderId="0" xfId="0" applyFont="1" applyAlignment="1">
      <alignment horizontal="left"/>
    </xf>
    <xf numFmtId="0" fontId="6" fillId="0" borderId="0" xfId="0" applyFont="1" applyAlignment="1">
      <alignment horizontal="right" wrapText="1"/>
    </xf>
    <xf numFmtId="0" fontId="6" fillId="0" borderId="0" xfId="0" quotePrefix="1" applyFont="1" applyAlignment="1">
      <alignment wrapText="1"/>
    </xf>
    <xf numFmtId="165" fontId="6" fillId="0" borderId="0" xfId="0" applyNumberFormat="1" applyFont="1" applyBorder="1" applyAlignment="1">
      <alignment horizontal="left"/>
    </xf>
    <xf numFmtId="0" fontId="6" fillId="0" borderId="0" xfId="0" applyFont="1" applyAlignment="1">
      <alignment horizontal="center" wrapText="1"/>
    </xf>
    <xf numFmtId="164" fontId="6" fillId="0" borderId="0" xfId="1" quotePrefix="1" applyNumberFormat="1" applyFont="1" applyBorder="1" applyAlignment="1">
      <alignment horizontal="right" wrapText="1"/>
    </xf>
    <xf numFmtId="0" fontId="6" fillId="0" borderId="0" xfId="0" quotePrefix="1" applyFont="1" applyBorder="1" applyAlignment="1">
      <alignment horizontal="left"/>
    </xf>
    <xf numFmtId="2" fontId="6" fillId="0" borderId="0" xfId="0" applyNumberFormat="1" applyFont="1" applyFill="1" applyAlignment="1">
      <alignment horizontal="right"/>
    </xf>
    <xf numFmtId="1" fontId="6" fillId="0" borderId="0" xfId="0" applyNumberFormat="1" applyFont="1" applyBorder="1" applyAlignment="1">
      <alignment wrapText="1"/>
    </xf>
    <xf numFmtId="164" fontId="5" fillId="0" borderId="0" xfId="1" quotePrefix="1" applyNumberFormat="1" applyFont="1" applyBorder="1" applyAlignment="1">
      <alignment horizontal="right" wrapText="1"/>
    </xf>
    <xf numFmtId="2" fontId="5" fillId="0" borderId="0" xfId="0" applyNumberFormat="1" applyFont="1" applyBorder="1" applyAlignment="1">
      <alignment wrapText="1"/>
    </xf>
    <xf numFmtId="0" fontId="6" fillId="0" borderId="0" xfId="0" applyFont="1" applyAlignment="1">
      <alignment horizontal="left" wrapText="1"/>
    </xf>
    <xf numFmtId="164" fontId="6" fillId="0" borderId="0" xfId="1" quotePrefix="1" applyNumberFormat="1" applyFont="1" applyAlignment="1">
      <alignment horizontal="right" wrapText="1"/>
    </xf>
    <xf numFmtId="0" fontId="6" fillId="0" borderId="0" xfId="0" quotePrefix="1" applyFont="1" applyAlignment="1">
      <alignment horizontal="left"/>
    </xf>
    <xf numFmtId="2" fontId="6" fillId="0" borderId="0" xfId="0" applyNumberFormat="1" applyFont="1" applyBorder="1" applyAlignment="1"/>
    <xf numFmtId="0" fontId="5" fillId="0" borderId="0" xfId="0" applyFont="1" applyFill="1" applyAlignment="1">
      <alignment horizontal="left"/>
    </xf>
    <xf numFmtId="0" fontId="6" fillId="0" borderId="0" xfId="0" quotePrefix="1" applyFont="1" applyFill="1" applyAlignment="1">
      <alignment horizontal="center"/>
    </xf>
    <xf numFmtId="0" fontId="5" fillId="0" borderId="0" xfId="0" applyFont="1" applyFill="1" applyAlignment="1">
      <alignment horizontal="right" vertical="top"/>
    </xf>
    <xf numFmtId="2" fontId="6" fillId="0" borderId="0" xfId="0" applyNumberFormat="1" applyFont="1" applyBorder="1" applyAlignment="1">
      <alignment wrapText="1"/>
    </xf>
    <xf numFmtId="164" fontId="5" fillId="0" borderId="0" xfId="1" quotePrefix="1" applyNumberFormat="1" applyFont="1" applyAlignment="1">
      <alignment horizontal="right" wrapText="1"/>
    </xf>
    <xf numFmtId="0" fontId="6" fillId="0" borderId="0" xfId="0" applyFont="1" applyFill="1" applyAlignment="1">
      <alignment horizontal="center" vertical="top"/>
    </xf>
    <xf numFmtId="1" fontId="7" fillId="0" borderId="0" xfId="0" applyNumberFormat="1" applyFont="1" applyFill="1" applyAlignment="1">
      <alignment vertical="top"/>
    </xf>
    <xf numFmtId="0" fontId="10" fillId="0" borderId="0" xfId="0" applyFont="1"/>
    <xf numFmtId="0" fontId="6" fillId="0" borderId="0" xfId="0" applyFont="1" applyAlignment="1">
      <alignment vertical="top"/>
    </xf>
    <xf numFmtId="2" fontId="6" fillId="0" borderId="0" xfId="0" applyNumberFormat="1" applyFont="1" applyFill="1" applyAlignment="1">
      <alignment horizontal="left"/>
    </xf>
    <xf numFmtId="0" fontId="6" fillId="0" borderId="0" xfId="0" applyFont="1" applyAlignment="1">
      <alignment horizontal="center"/>
    </xf>
    <xf numFmtId="0" fontId="6" fillId="0" borderId="0" xfId="0" applyFont="1" applyBorder="1" applyAlignment="1">
      <alignment horizontal="right"/>
    </xf>
    <xf numFmtId="2" fontId="5" fillId="0" borderId="0" xfId="0" applyNumberFormat="1" applyFont="1" applyBorder="1" applyAlignment="1">
      <alignment horizontal="right"/>
    </xf>
    <xf numFmtId="0" fontId="5" fillId="0" borderId="0" xfId="0" applyFont="1" applyBorder="1" applyAlignment="1"/>
    <xf numFmtId="0" fontId="11" fillId="0" borderId="0" xfId="0" applyFont="1" applyFill="1" applyAlignment="1">
      <alignment horizontal="left" vertical="top"/>
    </xf>
    <xf numFmtId="0" fontId="11" fillId="0" borderId="0" xfId="0" applyFont="1" applyFill="1" applyAlignment="1">
      <alignment horizontal="left" vertical="top" wrapText="1"/>
    </xf>
    <xf numFmtId="0" fontId="6" fillId="0" borderId="0" xfId="0" applyFont="1" applyFill="1" applyAlignment="1"/>
    <xf numFmtId="0" fontId="12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164" fontId="6" fillId="0" borderId="0" xfId="3" quotePrefix="1" applyNumberFormat="1" applyFont="1" applyFill="1" applyAlignment="1">
      <alignment horizontal="right" vertical="top"/>
    </xf>
    <xf numFmtId="0" fontId="5" fillId="0" borderId="0" xfId="0" quotePrefix="1" applyFont="1" applyFill="1" applyAlignment="1">
      <alignment horizontal="center" vertical="top"/>
    </xf>
    <xf numFmtId="164" fontId="5" fillId="0" borderId="4" xfId="1" quotePrefix="1" applyNumberFormat="1" applyFont="1" applyFill="1" applyBorder="1" applyAlignment="1">
      <alignment horizontal="right" vertical="top"/>
    </xf>
    <xf numFmtId="0" fontId="13" fillId="0" borderId="0" xfId="0" applyFont="1"/>
    <xf numFmtId="0" fontId="5" fillId="0" borderId="4" xfId="0" quotePrefix="1" applyFont="1" applyFill="1" applyBorder="1" applyAlignment="1">
      <alignment horizontal="left" vertical="top"/>
    </xf>
    <xf numFmtId="1" fontId="5" fillId="0" borderId="0" xfId="0" applyNumberFormat="1" applyFont="1" applyFill="1" applyBorder="1"/>
    <xf numFmtId="43" fontId="6" fillId="0" borderId="0" xfId="0" applyNumberFormat="1" applyFont="1" applyFill="1" applyAlignment="1">
      <alignment horizontal="left"/>
    </xf>
    <xf numFmtId="0" fontId="5" fillId="0" borderId="0" xfId="0" applyFont="1" applyAlignment="1">
      <alignment horizontal="center" wrapText="1"/>
    </xf>
    <xf numFmtId="164" fontId="5" fillId="0" borderId="4" xfId="1" quotePrefix="1" applyNumberFormat="1" applyFont="1" applyBorder="1" applyAlignment="1">
      <alignment horizontal="right" wrapText="1"/>
    </xf>
    <xf numFmtId="0" fontId="5" fillId="0" borderId="0" xfId="0" applyFont="1" applyAlignment="1">
      <alignment horizontal="center"/>
    </xf>
    <xf numFmtId="164" fontId="5" fillId="0" borderId="0" xfId="0" applyNumberFormat="1" applyFont="1" applyBorder="1" applyAlignment="1">
      <alignment horizontal="center"/>
    </xf>
    <xf numFmtId="0" fontId="5" fillId="0" borderId="0" xfId="0" quotePrefix="1" applyFont="1" applyBorder="1" applyAlignment="1">
      <alignment horizontal="left"/>
    </xf>
    <xf numFmtId="2" fontId="5" fillId="0" borderId="0" xfId="0" applyNumberFormat="1" applyFont="1" applyFill="1" applyAlignment="1">
      <alignment horizontal="right"/>
    </xf>
    <xf numFmtId="0" fontId="6" fillId="0" borderId="0" xfId="2" applyFont="1" applyBorder="1" applyAlignment="1">
      <alignment horizontal="left"/>
    </xf>
    <xf numFmtId="0" fontId="5" fillId="0" borderId="0" xfId="2" applyFont="1" applyBorder="1" applyAlignment="1">
      <alignment horizontal="center"/>
    </xf>
    <xf numFmtId="2" fontId="2" fillId="0" borderId="0" xfId="0" applyNumberFormat="1" applyFont="1" applyFill="1" applyAlignment="1">
      <alignment horizontal="right"/>
    </xf>
    <xf numFmtId="0" fontId="2" fillId="0" borderId="0" xfId="0" applyFont="1" applyFill="1" applyAlignment="1">
      <alignment horizontal="center"/>
    </xf>
    <xf numFmtId="0" fontId="6" fillId="0" borderId="0" xfId="2" applyFont="1"/>
    <xf numFmtId="0" fontId="6" fillId="0" borderId="0" xfId="1" quotePrefix="1" applyNumberFormat="1" applyFont="1" applyFill="1" applyAlignment="1">
      <alignment vertical="top"/>
    </xf>
    <xf numFmtId="0" fontId="11" fillId="0" borderId="0" xfId="0" applyFont="1" applyAlignment="1">
      <alignment horizontal="right" vertical="top"/>
    </xf>
    <xf numFmtId="0" fontId="11" fillId="0" borderId="0" xfId="0" applyFont="1" applyAlignment="1">
      <alignment vertical="top"/>
    </xf>
    <xf numFmtId="0" fontId="16" fillId="0" borderId="0" xfId="0" applyFont="1" applyAlignment="1">
      <alignment horizontal="center"/>
    </xf>
    <xf numFmtId="0" fontId="11" fillId="0" borderId="7" xfId="0" applyFont="1" applyBorder="1" applyAlignment="1">
      <alignment horizontal="center" vertical="center" wrapText="1"/>
    </xf>
    <xf numFmtId="0" fontId="11" fillId="0" borderId="8" xfId="0" applyFont="1" applyBorder="1" applyAlignment="1">
      <alignment vertical="center"/>
    </xf>
    <xf numFmtId="0" fontId="10" fillId="0" borderId="9" xfId="0" applyFont="1" applyBorder="1" applyAlignment="1">
      <alignment vertical="center"/>
    </xf>
    <xf numFmtId="0" fontId="10" fillId="0" borderId="9" xfId="0" applyFont="1" applyBorder="1" applyAlignment="1">
      <alignment vertical="center" wrapText="1"/>
    </xf>
    <xf numFmtId="0" fontId="17" fillId="0" borderId="0" xfId="0" applyFont="1"/>
    <xf numFmtId="0" fontId="4" fillId="0" borderId="0" xfId="0" applyFont="1"/>
    <xf numFmtId="0" fontId="10" fillId="0" borderId="0" xfId="0" applyFont="1" applyAlignment="1">
      <alignment horizontal="right"/>
    </xf>
    <xf numFmtId="164" fontId="10" fillId="0" borderId="0" xfId="1" applyNumberFormat="1" applyFont="1" applyAlignment="1">
      <alignment horizontal="right" vertical="top"/>
    </xf>
    <xf numFmtId="0" fontId="10" fillId="0" borderId="0" xfId="0" quotePrefix="1" applyFont="1" applyAlignment="1">
      <alignment vertical="top"/>
    </xf>
    <xf numFmtId="0" fontId="10" fillId="0" borderId="0" xfId="0" applyFont="1" applyAlignment="1">
      <alignment vertical="top"/>
    </xf>
    <xf numFmtId="164" fontId="10" fillId="0" borderId="0" xfId="1" applyNumberFormat="1" applyFont="1" applyBorder="1" applyAlignment="1">
      <alignment horizontal="right"/>
    </xf>
    <xf numFmtId="0" fontId="10" fillId="0" borderId="0" xfId="0" quotePrefix="1" applyFont="1" applyBorder="1" applyAlignment="1">
      <alignment vertical="top"/>
    </xf>
    <xf numFmtId="0" fontId="10" fillId="0" borderId="0" xfId="0" applyFont="1" applyAlignment="1">
      <alignment horizontal="right" vertical="top"/>
    </xf>
    <xf numFmtId="164" fontId="11" fillId="0" borderId="5" xfId="1" applyNumberFormat="1" applyFont="1" applyBorder="1" applyAlignment="1">
      <alignment horizontal="right"/>
    </xf>
    <xf numFmtId="0" fontId="11" fillId="0" borderId="6" xfId="0" quotePrefix="1" applyFont="1" applyBorder="1" applyAlignment="1">
      <alignment vertical="top"/>
    </xf>
    <xf numFmtId="164" fontId="10" fillId="0" borderId="0" xfId="1" applyNumberFormat="1" applyFont="1" applyAlignment="1">
      <alignment vertical="top"/>
    </xf>
    <xf numFmtId="164" fontId="10" fillId="0" borderId="0" xfId="0" applyNumberFormat="1" applyFont="1" applyAlignment="1">
      <alignment vertical="top"/>
    </xf>
    <xf numFmtId="164" fontId="11" fillId="0" borderId="5" xfId="1" applyNumberFormat="1" applyFont="1" applyBorder="1"/>
    <xf numFmtId="0" fontId="10" fillId="0" borderId="6" xfId="0" quotePrefix="1" applyFont="1" applyBorder="1"/>
    <xf numFmtId="166" fontId="11" fillId="0" borderId="5" xfId="1" applyNumberFormat="1" applyFont="1" applyBorder="1"/>
    <xf numFmtId="0" fontId="10" fillId="0" borderId="6" xfId="0" applyFont="1" applyBorder="1"/>
    <xf numFmtId="0" fontId="10" fillId="0" borderId="0" xfId="0" applyFont="1" applyAlignment="1">
      <alignment vertical="center"/>
    </xf>
    <xf numFmtId="0" fontId="18" fillId="0" borderId="0" xfId="0" applyFont="1" applyFill="1" applyAlignment="1">
      <alignment horizontal="center"/>
    </xf>
    <xf numFmtId="0" fontId="2" fillId="0" borderId="0" xfId="0" applyFont="1" applyFill="1"/>
    <xf numFmtId="0" fontId="19" fillId="0" borderId="5" xfId="0" applyFont="1" applyFill="1" applyBorder="1"/>
    <xf numFmtId="1" fontId="19" fillId="0" borderId="13" xfId="0" applyNumberFormat="1" applyFont="1" applyBorder="1" applyAlignment="1">
      <alignment wrapText="1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right" wrapText="1"/>
    </xf>
    <xf numFmtId="0" fontId="2" fillId="0" borderId="0" xfId="0" quotePrefix="1" applyFont="1" applyAlignment="1">
      <alignment wrapText="1"/>
    </xf>
    <xf numFmtId="165" fontId="2" fillId="0" borderId="0" xfId="0" applyNumberFormat="1" applyFont="1" applyBorder="1" applyAlignment="1">
      <alignment horizontal="left"/>
    </xf>
    <xf numFmtId="0" fontId="2" fillId="0" borderId="0" xfId="0" applyFont="1" applyAlignment="1">
      <alignment horizontal="center" wrapText="1"/>
    </xf>
    <xf numFmtId="164" fontId="2" fillId="0" borderId="0" xfId="1" quotePrefix="1" applyNumberFormat="1" applyFont="1" applyAlignment="1">
      <alignment horizontal="right" wrapText="1"/>
    </xf>
    <xf numFmtId="0" fontId="2" fillId="0" borderId="0" xfId="0" quotePrefix="1" applyFont="1" applyAlignment="1">
      <alignment horizontal="left"/>
    </xf>
    <xf numFmtId="0" fontId="18" fillId="0" borderId="0" xfId="0" applyFont="1" applyFill="1"/>
    <xf numFmtId="0" fontId="18" fillId="0" borderId="0" xfId="0" applyFont="1" applyFill="1" applyAlignment="1">
      <alignment horizontal="left"/>
    </xf>
    <xf numFmtId="0" fontId="18" fillId="0" borderId="0" xfId="0" applyFont="1" applyAlignment="1">
      <alignment horizontal="left"/>
    </xf>
    <xf numFmtId="165" fontId="18" fillId="0" borderId="0" xfId="0" applyNumberFormat="1" applyFont="1" applyBorder="1" applyAlignment="1">
      <alignment horizontal="left"/>
    </xf>
    <xf numFmtId="1" fontId="18" fillId="0" borderId="0" xfId="0" applyNumberFormat="1" applyFont="1" applyBorder="1" applyAlignment="1">
      <alignment wrapText="1"/>
    </xf>
    <xf numFmtId="1" fontId="18" fillId="0" borderId="0" xfId="0" applyNumberFormat="1" applyFont="1" applyBorder="1" applyAlignment="1">
      <alignment horizontal="center" wrapText="1"/>
    </xf>
    <xf numFmtId="0" fontId="20" fillId="0" borderId="0" xfId="0" applyFont="1" applyFill="1"/>
    <xf numFmtId="0" fontId="21" fillId="0" borderId="0" xfId="0" applyFont="1" applyFill="1"/>
    <xf numFmtId="0" fontId="2" fillId="0" borderId="0" xfId="0" applyFont="1" applyBorder="1" applyAlignment="1">
      <alignment horizontal="left"/>
    </xf>
    <xf numFmtId="0" fontId="2" fillId="0" borderId="0" xfId="0" applyFont="1" applyBorder="1" applyAlignment="1">
      <alignment horizontal="center"/>
    </xf>
    <xf numFmtId="164" fontId="2" fillId="0" borderId="0" xfId="1" quotePrefix="1" applyNumberFormat="1" applyFont="1" applyBorder="1" applyAlignment="1">
      <alignment horizontal="right" wrapText="1"/>
    </xf>
    <xf numFmtId="0" fontId="18" fillId="0" borderId="0" xfId="0" applyFont="1" applyBorder="1" applyAlignment="1">
      <alignment horizontal="left"/>
    </xf>
    <xf numFmtId="0" fontId="18" fillId="0" borderId="0" xfId="0" applyFont="1" applyBorder="1" applyAlignment="1">
      <alignment horizontal="right"/>
    </xf>
    <xf numFmtId="0" fontId="18" fillId="0" borderId="0" xfId="0" applyFont="1" applyBorder="1" applyAlignment="1">
      <alignment horizontal="center"/>
    </xf>
    <xf numFmtId="164" fontId="18" fillId="0" borderId="0" xfId="1" quotePrefix="1" applyNumberFormat="1" applyFont="1" applyAlignment="1">
      <alignment horizontal="right" wrapText="1"/>
    </xf>
    <xf numFmtId="0" fontId="2" fillId="0" borderId="0" xfId="0" applyFont="1" applyAlignment="1">
      <alignment horizontal="right"/>
    </xf>
    <xf numFmtId="0" fontId="18" fillId="0" borderId="0" xfId="0" applyFont="1" applyBorder="1" applyAlignment="1"/>
    <xf numFmtId="0" fontId="2" fillId="0" borderId="0" xfId="0" applyFont="1" applyBorder="1" applyAlignment="1">
      <alignment horizontal="right"/>
    </xf>
    <xf numFmtId="0" fontId="2" fillId="0" borderId="0" xfId="0" applyFont="1" applyBorder="1" applyAlignment="1"/>
    <xf numFmtId="0" fontId="10" fillId="0" borderId="0" xfId="0" applyFont="1" applyAlignment="1">
      <alignment horizontal="center"/>
    </xf>
    <xf numFmtId="0" fontId="11" fillId="0" borderId="8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2" fillId="0" borderId="0" xfId="0" applyFont="1" applyAlignment="1">
      <alignment horizontal="left" vertical="top" wrapText="1"/>
    </xf>
    <xf numFmtId="0" fontId="11" fillId="0" borderId="0" xfId="0" applyFont="1" applyAlignment="1">
      <alignment horizontal="center"/>
    </xf>
    <xf numFmtId="1" fontId="5" fillId="0" borderId="0" xfId="0" applyNumberFormat="1" applyFont="1" applyFill="1" applyBorder="1" applyAlignment="1">
      <alignment horizontal="center"/>
    </xf>
    <xf numFmtId="2" fontId="6" fillId="0" borderId="0" xfId="0" applyNumberFormat="1" applyFont="1" applyFill="1" applyAlignment="1">
      <alignment horizontal="center"/>
    </xf>
    <xf numFmtId="1" fontId="5" fillId="0" borderId="0" xfId="0" applyNumberFormat="1" applyFont="1" applyBorder="1" applyAlignment="1">
      <alignment horizontal="center" wrapText="1"/>
    </xf>
    <xf numFmtId="1" fontId="15" fillId="0" borderId="0" xfId="0" applyNumberFormat="1" applyFont="1" applyBorder="1" applyAlignment="1">
      <alignment horizontal="center"/>
    </xf>
    <xf numFmtId="2" fontId="15" fillId="0" borderId="0" xfId="0" applyNumberFormat="1" applyFont="1" applyAlignment="1">
      <alignment horizontal="left"/>
    </xf>
    <xf numFmtId="2" fontId="11" fillId="0" borderId="0" xfId="0" applyNumberFormat="1" applyFont="1" applyAlignment="1">
      <alignment horizontal="left"/>
    </xf>
    <xf numFmtId="2" fontId="6" fillId="0" borderId="0" xfId="0" applyNumberFormat="1" applyFont="1" applyFill="1" applyBorder="1" applyAlignment="1">
      <alignment horizontal="center"/>
    </xf>
    <xf numFmtId="2" fontId="6" fillId="0" borderId="0" xfId="0" applyNumberFormat="1" applyFont="1" applyFill="1" applyAlignment="1">
      <alignment horizontal="left"/>
    </xf>
    <xf numFmtId="0" fontId="6" fillId="0" borderId="0" xfId="0" applyFont="1" applyFill="1" applyAlignment="1">
      <alignment horizontal="center"/>
    </xf>
    <xf numFmtId="2" fontId="12" fillId="0" borderId="0" xfId="0" applyNumberFormat="1" applyFont="1" applyAlignment="1">
      <alignment horizontal="left"/>
    </xf>
    <xf numFmtId="2" fontId="14" fillId="0" borderId="0" xfId="0" applyNumberFormat="1" applyFont="1" applyFill="1" applyBorder="1" applyAlignment="1">
      <alignment horizontal="left"/>
    </xf>
    <xf numFmtId="2" fontId="10" fillId="0" borderId="0" xfId="0" applyNumberFormat="1" applyFont="1" applyBorder="1" applyAlignment="1">
      <alignment horizontal="left"/>
    </xf>
    <xf numFmtId="0" fontId="5" fillId="0" borderId="2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12" fontId="5" fillId="0" borderId="0" xfId="0" applyNumberFormat="1" applyFont="1" applyAlignment="1">
      <alignment horizontal="justify" vertical="top" wrapText="1"/>
    </xf>
    <xf numFmtId="2" fontId="5" fillId="0" borderId="0" xfId="0" applyNumberFormat="1" applyFont="1" applyFill="1" applyBorder="1" applyAlignment="1">
      <alignment horizontal="center" vertical="top"/>
    </xf>
    <xf numFmtId="0" fontId="6" fillId="0" borderId="4" xfId="0" applyFont="1" applyFill="1" applyBorder="1" applyAlignment="1">
      <alignment horizontal="center" vertical="top"/>
    </xf>
    <xf numFmtId="0" fontId="6" fillId="0" borderId="4" xfId="0" applyNumberFormat="1" applyFont="1" applyFill="1" applyBorder="1" applyAlignment="1">
      <alignment horizontal="center" vertical="top"/>
    </xf>
  </cellXfs>
  <cellStyles count="4">
    <cellStyle name="Comma" xfId="1" builtinId="3"/>
    <cellStyle name="Comma 2" xfId="3"/>
    <cellStyle name="Normal" xfId="0" builtinId="0"/>
    <cellStyle name="Normal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B2:M34"/>
  <sheetViews>
    <sheetView view="pageBreakPreview" topLeftCell="A22" zoomScale="130" zoomScaleSheetLayoutView="130" workbookViewId="0">
      <selection activeCell="A17" sqref="A17:K19"/>
    </sheetView>
  </sheetViews>
  <sheetFormatPr defaultRowHeight="15.75" x14ac:dyDescent="0.25"/>
  <cols>
    <col min="1" max="1" width="3.28515625" style="114" customWidth="1"/>
    <col min="2" max="2" width="5" style="114" customWidth="1"/>
    <col min="3" max="3" width="14.140625" style="114" customWidth="1"/>
    <col min="4" max="4" width="10.140625" style="114" customWidth="1"/>
    <col min="5" max="5" width="6.42578125" style="114" customWidth="1"/>
    <col min="6" max="7" width="10.140625" style="114" customWidth="1"/>
    <col min="8" max="8" width="14.85546875" style="114" customWidth="1"/>
    <col min="9" max="9" width="2.140625" style="114" customWidth="1"/>
    <col min="10" max="10" width="14.28515625" style="114" customWidth="1"/>
    <col min="11" max="11" width="2.7109375" style="114" customWidth="1"/>
    <col min="12" max="16384" width="9.140625" style="114"/>
  </cols>
  <sheetData>
    <row r="2" spans="2:11" ht="15.75" customHeight="1" x14ac:dyDescent="0.25">
      <c r="C2" s="146" t="s">
        <v>0</v>
      </c>
      <c r="D2" s="206" t="s">
        <v>156</v>
      </c>
      <c r="E2" s="206"/>
      <c r="F2" s="206"/>
      <c r="G2" s="206"/>
      <c r="H2" s="206"/>
      <c r="I2" s="206"/>
      <c r="J2" s="206"/>
      <c r="K2" s="147"/>
    </row>
    <row r="3" spans="2:11" ht="36" customHeight="1" x14ac:dyDescent="0.25">
      <c r="D3" s="206"/>
      <c r="E3" s="206"/>
      <c r="F3" s="206"/>
      <c r="G3" s="206"/>
      <c r="H3" s="206"/>
      <c r="I3" s="206"/>
      <c r="J3" s="206"/>
      <c r="K3" s="147"/>
    </row>
    <row r="5" spans="2:11" ht="27" x14ac:dyDescent="0.35">
      <c r="F5" s="148" t="s">
        <v>76</v>
      </c>
      <c r="I5" s="148"/>
    </row>
    <row r="6" spans="2:11" ht="16.5" thickBot="1" x14ac:dyDescent="0.3"/>
    <row r="7" spans="2:11" s="153" customFormat="1" ht="31.5" customHeight="1" thickBot="1" x14ac:dyDescent="0.25">
      <c r="B7" s="149" t="s">
        <v>34</v>
      </c>
      <c r="C7" s="150" t="s">
        <v>24</v>
      </c>
      <c r="D7" s="151"/>
      <c r="E7" s="151"/>
      <c r="F7" s="151"/>
      <c r="G7" s="152"/>
      <c r="H7" s="202" t="s">
        <v>25</v>
      </c>
      <c r="I7" s="203"/>
      <c r="J7" s="204"/>
      <c r="K7" s="205"/>
    </row>
    <row r="9" spans="2:11" ht="20.100000000000001" customHeight="1" x14ac:dyDescent="0.25">
      <c r="C9" s="154" t="s">
        <v>30</v>
      </c>
    </row>
    <row r="10" spans="2:11" ht="20.100000000000001" customHeight="1" x14ac:dyDescent="0.25">
      <c r="B10" s="155" t="s">
        <v>31</v>
      </c>
      <c r="C10" s="114" t="s">
        <v>26</v>
      </c>
      <c r="H10" s="156">
        <f>Abs!J66</f>
        <v>0</v>
      </c>
      <c r="I10" s="157" t="s">
        <v>9</v>
      </c>
    </row>
    <row r="11" spans="2:11" ht="20.100000000000001" customHeight="1" x14ac:dyDescent="0.25">
      <c r="B11" s="155" t="s">
        <v>32</v>
      </c>
      <c r="C11" s="114" t="s">
        <v>27</v>
      </c>
      <c r="H11" s="156">
        <f>Abs!J104</f>
        <v>0</v>
      </c>
      <c r="I11" s="157" t="s">
        <v>9</v>
      </c>
    </row>
    <row r="12" spans="2:11" s="158" customFormat="1" ht="20.100000000000001" customHeight="1" x14ac:dyDescent="0.25">
      <c r="H12" s="159"/>
      <c r="I12" s="160"/>
    </row>
    <row r="13" spans="2:11" s="158" customFormat="1" ht="20.100000000000001" customHeight="1" x14ac:dyDescent="0.25">
      <c r="C13" s="154" t="s">
        <v>33</v>
      </c>
      <c r="H13" s="159"/>
      <c r="I13" s="160"/>
    </row>
    <row r="14" spans="2:11" s="158" customFormat="1" ht="20.100000000000001" customHeight="1" x14ac:dyDescent="0.25">
      <c r="B14" s="155" t="s">
        <v>31</v>
      </c>
      <c r="C14" s="114" t="s">
        <v>26</v>
      </c>
      <c r="H14" s="159">
        <f>Abs!J161</f>
        <v>0</v>
      </c>
      <c r="I14" s="157" t="s">
        <v>9</v>
      </c>
    </row>
    <row r="15" spans="2:11" s="158" customFormat="1" ht="20.100000000000001" customHeight="1" x14ac:dyDescent="0.25">
      <c r="B15" s="155" t="s">
        <v>32</v>
      </c>
      <c r="C15" s="114" t="s">
        <v>27</v>
      </c>
      <c r="H15" s="159">
        <f>Abs!J194</f>
        <v>0</v>
      </c>
      <c r="I15" s="157" t="s">
        <v>9</v>
      </c>
    </row>
    <row r="16" spans="2:11" s="158" customFormat="1" ht="20.100000000000001" customHeight="1" x14ac:dyDescent="0.25">
      <c r="B16" s="155"/>
      <c r="C16" s="114"/>
      <c r="H16" s="159"/>
      <c r="I16" s="157"/>
    </row>
    <row r="17" spans="2:13" s="158" customFormat="1" ht="20.100000000000001" customHeight="1" x14ac:dyDescent="0.25">
      <c r="C17" s="154"/>
      <c r="H17" s="159"/>
      <c r="I17" s="160"/>
    </row>
    <row r="18" spans="2:13" s="158" customFormat="1" ht="20.100000000000001" customHeight="1" x14ac:dyDescent="0.2">
      <c r="B18" s="161"/>
      <c r="I18" s="157"/>
    </row>
    <row r="19" spans="2:13" s="158" customFormat="1" ht="20.100000000000001" customHeight="1" x14ac:dyDescent="0.25">
      <c r="B19" s="155"/>
      <c r="C19" s="114"/>
      <c r="H19" s="159"/>
      <c r="I19" s="157"/>
    </row>
    <row r="20" spans="2:13" s="158" customFormat="1" ht="20.100000000000001" customHeight="1" thickBot="1" x14ac:dyDescent="0.3">
      <c r="B20" s="155"/>
      <c r="C20" s="114"/>
      <c r="H20" s="159"/>
      <c r="I20" s="157"/>
    </row>
    <row r="21" spans="2:13" s="158" customFormat="1" ht="20.100000000000001" customHeight="1" thickBot="1" x14ac:dyDescent="0.3">
      <c r="G21" s="161" t="s">
        <v>73</v>
      </c>
      <c r="H21" s="162">
        <f>SUM(H10:H19)</f>
        <v>0</v>
      </c>
      <c r="I21" s="163" t="s">
        <v>9</v>
      </c>
      <c r="J21" s="164"/>
      <c r="K21" s="157"/>
    </row>
    <row r="22" spans="2:13" s="158" customFormat="1" ht="20.100000000000001" customHeight="1" thickBot="1" x14ac:dyDescent="0.25">
      <c r="G22" s="161"/>
      <c r="H22" s="165"/>
      <c r="I22" s="157"/>
      <c r="J22" s="164"/>
      <c r="K22" s="157"/>
    </row>
    <row r="23" spans="2:13" s="158" customFormat="1" ht="20.100000000000001" customHeight="1" thickBot="1" x14ac:dyDescent="0.3">
      <c r="G23" s="155" t="s">
        <v>28</v>
      </c>
      <c r="H23" s="166">
        <f>ROUND(SUM(H21),-3)</f>
        <v>0</v>
      </c>
      <c r="I23" s="167" t="s">
        <v>9</v>
      </c>
      <c r="J23" s="164"/>
      <c r="K23" s="157"/>
    </row>
    <row r="24" spans="2:13" s="158" customFormat="1" ht="20.100000000000001" customHeight="1" x14ac:dyDescent="0.2">
      <c r="G24" s="161"/>
      <c r="H24" s="165"/>
      <c r="I24" s="157"/>
      <c r="J24" s="164"/>
      <c r="K24" s="157"/>
    </row>
    <row r="26" spans="2:13" ht="16.5" hidden="1" thickBot="1" x14ac:dyDescent="0.3">
      <c r="G26" s="155" t="s">
        <v>29</v>
      </c>
      <c r="H26" s="168">
        <f>ROUND(SUM(H23/1000000),3)</f>
        <v>0</v>
      </c>
      <c r="I26" s="169"/>
    </row>
    <row r="29" spans="2:13" x14ac:dyDescent="0.25">
      <c r="C29" s="4" t="s">
        <v>38</v>
      </c>
      <c r="E29" s="76"/>
      <c r="F29" s="76"/>
      <c r="G29" s="76"/>
      <c r="H29" s="76" t="s">
        <v>21</v>
      </c>
      <c r="I29" s="76"/>
      <c r="J29" s="4"/>
      <c r="K29" s="76"/>
      <c r="L29" s="28"/>
      <c r="M29" s="32"/>
    </row>
    <row r="30" spans="2:13" x14ac:dyDescent="0.25">
      <c r="C30" s="76"/>
      <c r="D30" s="45"/>
      <c r="E30" s="49"/>
      <c r="F30" s="76"/>
      <c r="G30" s="76"/>
      <c r="H30" s="117" t="s">
        <v>39</v>
      </c>
      <c r="I30" s="76"/>
      <c r="J30" s="4"/>
      <c r="K30" s="76"/>
      <c r="L30" s="28"/>
      <c r="M30" s="105"/>
    </row>
    <row r="31" spans="2:13" x14ac:dyDescent="0.25">
      <c r="C31" s="43"/>
      <c r="D31" s="45"/>
      <c r="E31" s="43"/>
      <c r="F31" s="76"/>
      <c r="G31" s="76"/>
      <c r="H31" s="90" t="s">
        <v>40</v>
      </c>
      <c r="I31" s="76"/>
      <c r="J31" s="4"/>
      <c r="K31" s="76"/>
      <c r="L31" s="28"/>
      <c r="M31" s="105"/>
    </row>
    <row r="32" spans="2:13" ht="15.75" customHeight="1" x14ac:dyDescent="0.25">
      <c r="B32" s="4"/>
      <c r="F32" s="207"/>
      <c r="G32" s="207"/>
      <c r="H32" s="207"/>
    </row>
    <row r="33" spans="6:8" x14ac:dyDescent="0.25">
      <c r="F33" s="201"/>
      <c r="G33" s="201"/>
      <c r="H33" s="201"/>
    </row>
    <row r="34" spans="6:8" x14ac:dyDescent="0.25">
      <c r="F34" s="201"/>
      <c r="G34" s="201"/>
      <c r="H34" s="201"/>
    </row>
  </sheetData>
  <mergeCells count="6">
    <mergeCell ref="F34:H34"/>
    <mergeCell ref="H7:I7"/>
    <mergeCell ref="J7:K7"/>
    <mergeCell ref="D2:J3"/>
    <mergeCell ref="F33:H33"/>
    <mergeCell ref="F32:H32"/>
  </mergeCells>
  <pageMargins left="0.75" right="0.25" top="0.75" bottom="0.2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K345"/>
  <sheetViews>
    <sheetView tabSelected="1" view="pageBreakPreview" topLeftCell="A117" zoomScaleSheetLayoutView="100" workbookViewId="0">
      <selection activeCell="D130" sqref="D130:K130"/>
    </sheetView>
  </sheetViews>
  <sheetFormatPr defaultRowHeight="15" x14ac:dyDescent="0.25"/>
  <cols>
    <col min="1" max="1" width="4.85546875" style="5" customWidth="1"/>
    <col min="2" max="2" width="17" style="6" customWidth="1"/>
    <col min="3" max="3" width="16.28515625" style="6" customWidth="1"/>
    <col min="4" max="4" width="10.7109375" style="99" customWidth="1"/>
    <col min="5" max="5" width="5" style="32" customWidth="1"/>
    <col min="6" max="6" width="7.28515625" style="28" customWidth="1"/>
    <col min="7" max="7" width="1.140625" style="79" customWidth="1"/>
    <col min="8" max="8" width="4.140625" style="32" customWidth="1"/>
    <col min="9" max="9" width="8.42578125" style="79" customWidth="1"/>
    <col min="10" max="10" width="13.7109375" style="28" customWidth="1"/>
    <col min="11" max="11" width="4.7109375" style="32" customWidth="1"/>
    <col min="12" max="12" width="16" style="6" customWidth="1"/>
    <col min="13" max="16384" width="9.140625" style="6"/>
  </cols>
  <sheetData>
    <row r="1" spans="1:11" ht="15" customHeight="1" x14ac:dyDescent="0.25">
      <c r="A1" s="23" t="s">
        <v>0</v>
      </c>
      <c r="B1" s="23"/>
      <c r="C1" s="223" t="s">
        <v>156</v>
      </c>
      <c r="D1" s="223"/>
      <c r="E1" s="223"/>
      <c r="F1" s="223"/>
      <c r="G1" s="223"/>
      <c r="H1" s="223"/>
      <c r="I1" s="223"/>
      <c r="J1" s="223"/>
      <c r="K1" s="223"/>
    </row>
    <row r="2" spans="1:11" ht="15" customHeight="1" x14ac:dyDescent="0.25">
      <c r="A2" s="23"/>
      <c r="B2" s="15"/>
      <c r="C2" s="223"/>
      <c r="D2" s="223"/>
      <c r="E2" s="223"/>
      <c r="F2" s="223"/>
      <c r="G2" s="223"/>
      <c r="H2" s="223"/>
      <c r="I2" s="223"/>
      <c r="J2" s="223"/>
      <c r="K2" s="223"/>
    </row>
    <row r="3" spans="1:11" ht="15.75" customHeight="1" x14ac:dyDescent="0.25">
      <c r="A3" s="23"/>
      <c r="B3" s="15"/>
      <c r="C3" s="223"/>
      <c r="D3" s="223"/>
      <c r="E3" s="223"/>
      <c r="F3" s="223"/>
      <c r="G3" s="223"/>
      <c r="H3" s="223"/>
      <c r="I3" s="223"/>
      <c r="J3" s="223"/>
      <c r="K3" s="223"/>
    </row>
    <row r="4" spans="1:11" ht="16.5" customHeight="1" x14ac:dyDescent="0.35">
      <c r="A4" s="121"/>
      <c r="B4" s="121"/>
      <c r="C4" s="25"/>
      <c r="D4" s="26" t="s">
        <v>288</v>
      </c>
      <c r="E4" s="27"/>
      <c r="G4" s="122"/>
      <c r="H4" s="122"/>
      <c r="I4" s="122"/>
      <c r="J4" s="122"/>
    </row>
    <row r="5" spans="1:11" ht="15.75" customHeight="1" x14ac:dyDescent="0.25">
      <c r="B5" s="123"/>
      <c r="D5" s="6"/>
      <c r="E5" s="6"/>
      <c r="F5" s="6"/>
    </row>
    <row r="6" spans="1:11" ht="27" x14ac:dyDescent="0.25">
      <c r="A6" s="124" t="s">
        <v>1</v>
      </c>
      <c r="B6" s="220" t="s">
        <v>2</v>
      </c>
      <c r="C6" s="221"/>
      <c r="D6" s="220" t="s">
        <v>3</v>
      </c>
      <c r="E6" s="221"/>
      <c r="F6" s="220" t="s">
        <v>4</v>
      </c>
      <c r="G6" s="222"/>
      <c r="H6" s="221"/>
      <c r="I6" s="125" t="s">
        <v>5</v>
      </c>
      <c r="J6" s="126" t="s">
        <v>6</v>
      </c>
      <c r="K6" s="6"/>
    </row>
    <row r="7" spans="1:11" ht="15.95" customHeight="1" x14ac:dyDescent="0.25">
      <c r="B7" s="3" t="s">
        <v>99</v>
      </c>
    </row>
    <row r="8" spans="1:11" ht="15.95" customHeight="1" x14ac:dyDescent="0.25">
      <c r="A8" s="5">
        <v>1</v>
      </c>
      <c r="B8" s="6" t="s">
        <v>82</v>
      </c>
    </row>
    <row r="9" spans="1:11" ht="15.95" customHeight="1" x14ac:dyDescent="0.25">
      <c r="B9" s="6" t="s">
        <v>83</v>
      </c>
      <c r="D9" s="19">
        <f>Mes!J19</f>
        <v>431.25</v>
      </c>
      <c r="E9" s="67" t="s">
        <v>10</v>
      </c>
      <c r="F9" s="28">
        <v>786</v>
      </c>
      <c r="G9" s="108" t="s">
        <v>8</v>
      </c>
      <c r="H9" s="78">
        <v>50</v>
      </c>
      <c r="I9" s="79" t="s">
        <v>41</v>
      </c>
      <c r="J9" s="80">
        <f>IF(MID(I9,1,2)=("P."),(ROUND(D9*((F9)+(H9/100)),)),IF(MID(I9,1,2)=("%o"),(ROUND(D9*(((F9)+(H9/100))/1000),)),IF(MID(I9,1,2)=("Ea"),(ROUND(D9*((F9)+(H9/100)),)),ROUND(D9*(((F9)+(H9/100))/100),))))</f>
        <v>3392</v>
      </c>
      <c r="K9" s="81" t="s">
        <v>9</v>
      </c>
    </row>
    <row r="10" spans="1:11" ht="15.95" customHeight="1" x14ac:dyDescent="0.25">
      <c r="D10" s="224" t="s">
        <v>318</v>
      </c>
      <c r="E10" s="224"/>
      <c r="F10" s="224"/>
      <c r="G10" s="224"/>
      <c r="H10" s="224"/>
      <c r="I10" s="224"/>
      <c r="J10" s="224"/>
      <c r="K10" s="224"/>
    </row>
    <row r="11" spans="1:11" ht="14.25" customHeight="1" x14ac:dyDescent="0.25">
      <c r="A11" s="5">
        <v>2</v>
      </c>
      <c r="B11" s="123" t="s">
        <v>115</v>
      </c>
      <c r="C11" s="14"/>
    </row>
    <row r="12" spans="1:11" ht="15.95" customHeight="1" x14ac:dyDescent="0.25">
      <c r="B12" s="32" t="s">
        <v>116</v>
      </c>
      <c r="C12" s="14"/>
      <c r="D12" s="19">
        <f>Mes!J48</f>
        <v>5659.75</v>
      </c>
      <c r="E12" s="67" t="s">
        <v>10</v>
      </c>
      <c r="F12" s="28">
        <v>226</v>
      </c>
      <c r="G12" s="108" t="s">
        <v>8</v>
      </c>
      <c r="H12" s="78">
        <v>88</v>
      </c>
      <c r="I12" s="79" t="s">
        <v>41</v>
      </c>
      <c r="J12" s="80">
        <f>IF(MID(I12,1,2)=("P."),(ROUND(D12*((F12)+(H12/100)),)),IF(MID(I12,1,2)=("%o"),(ROUND(D12*(((F12)+(H12/100))/1000),)),IF(MID(I12,1,2)=("Ea"),(ROUND(D12*((F12)+(H12/100)),)),ROUND(D12*(((F12)+(H12/100))/100),))))</f>
        <v>12841</v>
      </c>
      <c r="K12" s="81" t="s">
        <v>9</v>
      </c>
    </row>
    <row r="13" spans="1:11" ht="15.95" customHeight="1" x14ac:dyDescent="0.25">
      <c r="B13" s="32"/>
      <c r="C13" s="14"/>
      <c r="D13" s="212" t="s">
        <v>319</v>
      </c>
      <c r="E13" s="212"/>
      <c r="F13" s="212"/>
      <c r="G13" s="212"/>
      <c r="H13" s="212"/>
      <c r="I13" s="212"/>
      <c r="J13" s="212"/>
      <c r="K13" s="212"/>
    </row>
    <row r="14" spans="1:11" ht="15.95" customHeight="1" x14ac:dyDescent="0.25">
      <c r="A14" s="5">
        <v>3</v>
      </c>
      <c r="B14" s="15" t="s">
        <v>117</v>
      </c>
      <c r="D14" s="84"/>
      <c r="E14" s="67"/>
      <c r="G14" s="108"/>
      <c r="H14" s="78"/>
      <c r="J14" s="80"/>
      <c r="K14" s="81"/>
    </row>
    <row r="15" spans="1:11" ht="13.5" customHeight="1" x14ac:dyDescent="0.25">
      <c r="B15" s="15" t="s">
        <v>118</v>
      </c>
      <c r="D15" s="84">
        <f>Mes!J71</f>
        <v>1497</v>
      </c>
      <c r="E15" s="67" t="s">
        <v>10</v>
      </c>
      <c r="F15" s="28">
        <v>1079</v>
      </c>
      <c r="G15" s="108" t="s">
        <v>8</v>
      </c>
      <c r="H15" s="78">
        <v>65</v>
      </c>
      <c r="I15" s="79" t="s">
        <v>41</v>
      </c>
      <c r="J15" s="80">
        <f>IF(MID(I15,1,2)=("P."),(ROUND(D15*((F15)+(H15/100)),)),IF(MID(I15,1,2)=("%o"),(ROUND(D15*(((F15)+(H15/100))/1000),)),IF(MID(I15,1,2)=("Ea"),(ROUND(D15*((F15)+(H15/100)),)),ROUND(D15*(((F15)+(H15/100))/100),))))</f>
        <v>16162</v>
      </c>
      <c r="K15" s="81" t="s">
        <v>9</v>
      </c>
    </row>
    <row r="16" spans="1:11" ht="13.5" customHeight="1" x14ac:dyDescent="0.25">
      <c r="B16" s="15"/>
      <c r="D16" s="212" t="s">
        <v>320</v>
      </c>
      <c r="E16" s="212"/>
      <c r="F16" s="212"/>
      <c r="G16" s="212"/>
      <c r="H16" s="212"/>
      <c r="I16" s="212"/>
      <c r="J16" s="212"/>
      <c r="K16" s="212"/>
    </row>
    <row r="17" spans="1:11" ht="15.95" customHeight="1" x14ac:dyDescent="0.25">
      <c r="A17" s="76">
        <v>4</v>
      </c>
      <c r="B17" s="115" t="s">
        <v>223</v>
      </c>
      <c r="C17" s="115"/>
      <c r="D17" s="76"/>
      <c r="E17" s="76"/>
      <c r="F17" s="76"/>
      <c r="G17" s="76"/>
      <c r="H17" s="4"/>
      <c r="I17" s="76"/>
      <c r="J17" s="76"/>
      <c r="K17" s="76"/>
    </row>
    <row r="18" spans="1:11" ht="15.95" customHeight="1" x14ac:dyDescent="0.25">
      <c r="A18" s="76"/>
      <c r="B18" s="115" t="s">
        <v>224</v>
      </c>
      <c r="C18" s="115"/>
      <c r="D18" s="76"/>
      <c r="E18" s="76"/>
      <c r="F18" s="76"/>
      <c r="G18" s="76"/>
      <c r="H18" s="4"/>
      <c r="I18" s="76"/>
      <c r="J18" s="76"/>
      <c r="K18" s="76"/>
    </row>
    <row r="19" spans="1:11" ht="16.5" customHeight="1" x14ac:dyDescent="0.25">
      <c r="A19" s="76"/>
      <c r="B19" s="115" t="s">
        <v>225</v>
      </c>
      <c r="C19" s="115"/>
      <c r="D19" s="76"/>
      <c r="E19" s="76"/>
      <c r="F19" s="76"/>
      <c r="G19" s="76"/>
      <c r="H19" s="4"/>
      <c r="I19" s="76"/>
      <c r="J19" s="76"/>
      <c r="K19" s="76"/>
    </row>
    <row r="20" spans="1:11" ht="16.5" customHeight="1" x14ac:dyDescent="0.25">
      <c r="A20" s="76"/>
      <c r="B20" s="115" t="s">
        <v>226</v>
      </c>
      <c r="C20" s="115"/>
      <c r="D20" s="76"/>
      <c r="E20" s="76"/>
      <c r="F20" s="76"/>
      <c r="G20" s="76"/>
      <c r="H20" s="4"/>
      <c r="I20" s="76"/>
      <c r="J20" s="76"/>
      <c r="K20" s="76"/>
    </row>
    <row r="21" spans="1:11" ht="16.5" customHeight="1" x14ac:dyDescent="0.25">
      <c r="A21" s="76"/>
      <c r="B21" s="115" t="s">
        <v>227</v>
      </c>
      <c r="C21" s="115"/>
      <c r="D21" s="76"/>
      <c r="E21" s="76"/>
      <c r="F21" s="76"/>
      <c r="G21" s="76"/>
      <c r="H21" s="4"/>
      <c r="I21" s="76"/>
      <c r="J21" s="76"/>
      <c r="K21" s="76"/>
    </row>
    <row r="22" spans="1:11" ht="15.95" customHeight="1" x14ac:dyDescent="0.25">
      <c r="A22" s="76"/>
      <c r="B22" s="115" t="s">
        <v>228</v>
      </c>
      <c r="C22" s="115"/>
      <c r="D22" s="76"/>
      <c r="E22" s="76"/>
      <c r="F22" s="76"/>
      <c r="G22" s="76"/>
      <c r="H22" s="4"/>
      <c r="I22" s="76"/>
      <c r="J22" s="76"/>
      <c r="K22" s="76"/>
    </row>
    <row r="23" spans="1:11" ht="15.95" customHeight="1" x14ac:dyDescent="0.25">
      <c r="A23" s="76"/>
      <c r="B23" s="88" t="s">
        <v>229</v>
      </c>
      <c r="C23" s="76"/>
      <c r="D23" s="102">
        <f>Mes!J77</f>
        <v>60</v>
      </c>
      <c r="E23" s="103" t="s">
        <v>10</v>
      </c>
      <c r="F23" s="93">
        <v>1647</v>
      </c>
      <c r="G23" s="94" t="s">
        <v>8</v>
      </c>
      <c r="H23" s="95">
        <v>69</v>
      </c>
      <c r="I23" s="96" t="s">
        <v>15</v>
      </c>
      <c r="J23" s="104">
        <f>IF(MID(I23,1,2)=("P."),(ROUND(D23*((F23)+(H23/100)),)),IF(MID(I23,1,2)=("%o"),(ROUND(D23*(((F23)+(H23/100))/1000),)),IF(MID(I23,1,2)=("Ea"),(ROUND(D23*((F23)+(H23/100)),)),ROUND(D23*(((F23)+(H23/100))/100),))))</f>
        <v>98861</v>
      </c>
      <c r="K23" s="105" t="s">
        <v>9</v>
      </c>
    </row>
    <row r="24" spans="1:11" ht="15.95" customHeight="1" x14ac:dyDescent="0.25">
      <c r="A24" s="76"/>
      <c r="B24" s="88"/>
      <c r="C24" s="76"/>
      <c r="D24" s="217" t="s">
        <v>321</v>
      </c>
      <c r="E24" s="217"/>
      <c r="F24" s="217"/>
      <c r="G24" s="217"/>
      <c r="H24" s="217"/>
      <c r="I24" s="217"/>
      <c r="J24" s="217"/>
      <c r="K24" s="217"/>
    </row>
    <row r="25" spans="1:11" ht="15.95" customHeight="1" x14ac:dyDescent="0.25">
      <c r="A25" s="5">
        <v>5</v>
      </c>
      <c r="B25" s="6" t="s">
        <v>230</v>
      </c>
      <c r="D25" s="84"/>
      <c r="E25" s="67"/>
      <c r="G25" s="108"/>
      <c r="H25" s="78"/>
      <c r="J25" s="80"/>
      <c r="K25" s="81"/>
    </row>
    <row r="26" spans="1:11" ht="15.95" customHeight="1" x14ac:dyDescent="0.25">
      <c r="B26" s="6" t="s">
        <v>231</v>
      </c>
      <c r="D26" s="84"/>
      <c r="E26" s="67"/>
      <c r="G26" s="108"/>
      <c r="H26" s="78"/>
      <c r="J26" s="80"/>
      <c r="K26" s="81"/>
    </row>
    <row r="27" spans="1:11" ht="15.95" customHeight="1" x14ac:dyDescent="0.25">
      <c r="B27" s="6" t="s">
        <v>232</v>
      </c>
      <c r="D27" s="84"/>
      <c r="E27" s="67"/>
      <c r="G27" s="108"/>
      <c r="H27" s="78"/>
      <c r="J27" s="80"/>
      <c r="K27" s="81"/>
    </row>
    <row r="28" spans="1:11" ht="14.25" customHeight="1" x14ac:dyDescent="0.25">
      <c r="B28" s="6" t="s">
        <v>233</v>
      </c>
      <c r="D28" s="84"/>
      <c r="E28" s="67"/>
      <c r="G28" s="108"/>
      <c r="H28" s="78"/>
      <c r="J28" s="80"/>
      <c r="K28" s="81"/>
    </row>
    <row r="29" spans="1:11" ht="14.25" customHeight="1" x14ac:dyDescent="0.25">
      <c r="B29" s="6" t="s">
        <v>234</v>
      </c>
      <c r="D29" s="84"/>
      <c r="E29" s="67"/>
      <c r="G29" s="108"/>
      <c r="H29" s="78"/>
      <c r="J29" s="80"/>
      <c r="K29" s="81"/>
    </row>
    <row r="30" spans="1:11" ht="14.25" customHeight="1" x14ac:dyDescent="0.25">
      <c r="B30" s="6" t="s">
        <v>235</v>
      </c>
      <c r="D30" s="84"/>
      <c r="E30" s="67"/>
      <c r="G30" s="108"/>
      <c r="H30" s="78"/>
      <c r="J30" s="80"/>
      <c r="K30" s="81"/>
    </row>
    <row r="31" spans="1:11" ht="15" customHeight="1" x14ac:dyDescent="0.25">
      <c r="B31" s="6" t="s">
        <v>236</v>
      </c>
      <c r="D31" s="84"/>
      <c r="E31" s="67"/>
      <c r="G31" s="108"/>
      <c r="H31" s="78"/>
      <c r="J31" s="80"/>
      <c r="K31" s="81"/>
    </row>
    <row r="32" spans="1:11" ht="15" customHeight="1" x14ac:dyDescent="0.25">
      <c r="B32" s="6" t="s">
        <v>237</v>
      </c>
      <c r="D32" s="84">
        <f>Mes!J83</f>
        <v>50.5</v>
      </c>
      <c r="E32" s="67" t="s">
        <v>13</v>
      </c>
      <c r="F32" s="28">
        <v>228</v>
      </c>
      <c r="G32" s="108" t="s">
        <v>8</v>
      </c>
      <c r="H32" s="78">
        <v>90</v>
      </c>
      <c r="I32" s="79" t="s">
        <v>14</v>
      </c>
      <c r="J32" s="80">
        <f>IF(MID(I32,1,2)=("P."),(ROUND(D32*((F32)+(H32/100)),)),IF(MID(I32,1,2)=("%o"),(ROUND(D32*(((F32)+(H32/100))/1000),)),IF(MID(I32,1,2)=("Ea"),(ROUND(D32*((F32)+(H32/100)),)),ROUND(D32*(((F32)+(H32/100))/100),))))</f>
        <v>11559</v>
      </c>
      <c r="K32" s="81" t="s">
        <v>9</v>
      </c>
    </row>
    <row r="33" spans="1:11" ht="15.95" customHeight="1" x14ac:dyDescent="0.25">
      <c r="D33" s="218" t="s">
        <v>322</v>
      </c>
      <c r="E33" s="218"/>
      <c r="F33" s="218"/>
      <c r="G33" s="218"/>
      <c r="H33" s="218"/>
      <c r="I33" s="218"/>
      <c r="J33" s="218"/>
      <c r="K33" s="218"/>
    </row>
    <row r="34" spans="1:11" ht="15.95" customHeight="1" x14ac:dyDescent="0.25">
      <c r="A34" s="5">
        <v>6</v>
      </c>
      <c r="B34" s="140" t="s">
        <v>238</v>
      </c>
      <c r="C34" s="141"/>
      <c r="D34" s="84"/>
      <c r="E34" s="67"/>
      <c r="G34" s="108"/>
      <c r="H34" s="78"/>
      <c r="J34" s="80"/>
      <c r="K34" s="81"/>
    </row>
    <row r="35" spans="1:11" ht="15.95" customHeight="1" x14ac:dyDescent="0.25">
      <c r="B35" s="140" t="s">
        <v>239</v>
      </c>
      <c r="C35" s="141"/>
      <c r="D35" s="84"/>
      <c r="E35" s="67"/>
      <c r="G35" s="108"/>
      <c r="H35" s="78"/>
      <c r="J35" s="80"/>
      <c r="K35" s="81"/>
    </row>
    <row r="36" spans="1:11" ht="15.95" customHeight="1" x14ac:dyDescent="0.25">
      <c r="B36" s="140" t="s">
        <v>240</v>
      </c>
      <c r="C36" s="141"/>
      <c r="D36" s="84"/>
      <c r="E36" s="67"/>
      <c r="G36" s="108"/>
      <c r="H36" s="78"/>
      <c r="J36" s="80"/>
      <c r="K36" s="81"/>
    </row>
    <row r="37" spans="1:11" ht="15.95" customHeight="1" x14ac:dyDescent="0.25">
      <c r="B37" s="140" t="s">
        <v>241</v>
      </c>
      <c r="C37" s="141"/>
      <c r="D37" s="84"/>
      <c r="E37" s="67"/>
      <c r="G37" s="108"/>
      <c r="H37" s="78"/>
      <c r="J37" s="80"/>
      <c r="K37" s="81"/>
    </row>
    <row r="38" spans="1:11" ht="15.95" customHeight="1" x14ac:dyDescent="0.25">
      <c r="B38" s="140" t="s">
        <v>242</v>
      </c>
      <c r="C38" s="141"/>
      <c r="D38" s="84"/>
      <c r="E38" s="67"/>
      <c r="G38" s="108"/>
      <c r="H38" s="78"/>
      <c r="J38" s="80"/>
      <c r="K38" s="81"/>
    </row>
    <row r="39" spans="1:11" ht="15.95" customHeight="1" x14ac:dyDescent="0.25">
      <c r="B39" s="140" t="s">
        <v>243</v>
      </c>
      <c r="C39" s="141"/>
      <c r="D39" s="6"/>
      <c r="E39" s="6"/>
      <c r="F39" s="6"/>
      <c r="G39" s="6"/>
      <c r="H39" s="6"/>
      <c r="I39" s="6"/>
      <c r="J39" s="6"/>
      <c r="K39" s="6"/>
    </row>
    <row r="40" spans="1:11" ht="15.95" customHeight="1" x14ac:dyDescent="0.25">
      <c r="B40" s="140" t="s">
        <v>244</v>
      </c>
      <c r="C40" s="141"/>
      <c r="D40" s="84"/>
      <c r="E40" s="67"/>
      <c r="G40" s="108"/>
      <c r="H40" s="78"/>
      <c r="J40" s="80"/>
      <c r="K40" s="81"/>
    </row>
    <row r="41" spans="1:11" ht="14.25" customHeight="1" x14ac:dyDescent="0.25">
      <c r="B41" s="140" t="s">
        <v>245</v>
      </c>
      <c r="C41" s="141"/>
      <c r="D41" s="142"/>
      <c r="E41" s="1"/>
      <c r="F41" s="2"/>
      <c r="G41" s="143"/>
      <c r="H41" s="1"/>
      <c r="I41" s="143"/>
      <c r="J41" s="2"/>
      <c r="K41" s="1"/>
    </row>
    <row r="42" spans="1:11" ht="15.95" customHeight="1" x14ac:dyDescent="0.25">
      <c r="B42" s="144" t="s">
        <v>246</v>
      </c>
      <c r="C42" s="141"/>
      <c r="D42" s="84">
        <f>Mes!J89</f>
        <v>65</v>
      </c>
      <c r="E42" s="67" t="s">
        <v>10</v>
      </c>
      <c r="F42" s="28">
        <v>706</v>
      </c>
      <c r="G42" s="108" t="s">
        <v>8</v>
      </c>
      <c r="H42" s="78">
        <v>23</v>
      </c>
      <c r="I42" s="79" t="s">
        <v>15</v>
      </c>
      <c r="J42" s="80">
        <f>IF(MID(I42,1,2)=("P."),(ROUND(D42*((F42)+(H42/100)),)),IF(MID(I42,1,2)=("%o"),(ROUND(D42*(((F42)+(H42/100))/1000),)),IF(MID(I42,1,2)=("Ea"),(ROUND(D42*((F42)+(H42/100)),)),ROUND(D42*(((F42)+(H42/100))/100),))))</f>
        <v>45905</v>
      </c>
      <c r="K42" s="81" t="s">
        <v>9</v>
      </c>
    </row>
    <row r="43" spans="1:11" ht="15.95" customHeight="1" x14ac:dyDescent="0.25">
      <c r="B43" s="144"/>
      <c r="C43" s="141"/>
      <c r="D43" s="207" t="s">
        <v>323</v>
      </c>
      <c r="E43" s="207"/>
      <c r="F43" s="207"/>
      <c r="G43" s="207"/>
      <c r="H43" s="207"/>
      <c r="I43" s="207"/>
      <c r="J43" s="207"/>
      <c r="K43" s="207"/>
    </row>
    <row r="44" spans="1:11" ht="15.95" customHeight="1" x14ac:dyDescent="0.25">
      <c r="A44" s="5">
        <v>7</v>
      </c>
      <c r="B44" s="6" t="s">
        <v>247</v>
      </c>
    </row>
    <row r="45" spans="1:11" ht="15.95" customHeight="1" x14ac:dyDescent="0.25">
      <c r="B45" s="6" t="s">
        <v>248</v>
      </c>
      <c r="D45" s="84">
        <f>Mes!J92</f>
        <v>6</v>
      </c>
      <c r="E45" s="67" t="s">
        <v>18</v>
      </c>
      <c r="F45" s="28">
        <v>1786</v>
      </c>
      <c r="G45" s="108" t="s">
        <v>8</v>
      </c>
      <c r="H45" s="78">
        <v>13</v>
      </c>
      <c r="I45" s="79" t="s">
        <v>12</v>
      </c>
      <c r="J45" s="80">
        <f>IF(MID(I45,1,2)=("P."),(ROUND(D45*((F45)+(H45/100)),)),IF(MID(I45,1,2)=("%o"),(ROUND(D45*(((F45)+(H45/100))/1000),)),IF(MID(I45,1,2)=("Ea"),(ROUND(D45*((F45)+(H45/100)),)),ROUND(D45*(((F45)+(H45/100))/100),))))</f>
        <v>10717</v>
      </c>
      <c r="K45" s="81" t="s">
        <v>9</v>
      </c>
    </row>
    <row r="46" spans="1:11" ht="15.95" customHeight="1" x14ac:dyDescent="0.25">
      <c r="D46" s="219" t="s">
        <v>324</v>
      </c>
      <c r="E46" s="219"/>
      <c r="F46" s="219"/>
      <c r="G46" s="219"/>
      <c r="H46" s="219"/>
      <c r="I46" s="219"/>
      <c r="J46" s="219"/>
      <c r="K46" s="219"/>
    </row>
    <row r="47" spans="1:11" ht="15.95" customHeight="1" x14ac:dyDescent="0.25">
      <c r="A47" s="5">
        <v>8</v>
      </c>
      <c r="B47" s="8" t="s">
        <v>268</v>
      </c>
      <c r="C47" s="8"/>
      <c r="D47" s="84"/>
      <c r="E47" s="67"/>
      <c r="G47" s="108"/>
      <c r="H47" s="78"/>
      <c r="J47" s="145"/>
      <c r="K47" s="53"/>
    </row>
    <row r="48" spans="1:11" ht="13.5" customHeight="1" x14ac:dyDescent="0.25">
      <c r="B48" s="8" t="s">
        <v>269</v>
      </c>
      <c r="C48" s="8"/>
      <c r="D48" s="84"/>
      <c r="E48" s="67"/>
      <c r="G48" s="108"/>
      <c r="H48" s="78"/>
      <c r="J48" s="145"/>
      <c r="K48" s="53"/>
    </row>
    <row r="49" spans="1:11" ht="13.5" customHeight="1" x14ac:dyDescent="0.25">
      <c r="B49" s="8" t="s">
        <v>270</v>
      </c>
      <c r="C49" s="8"/>
      <c r="D49" s="84"/>
      <c r="E49" s="67"/>
      <c r="G49" s="108"/>
      <c r="H49" s="78"/>
      <c r="J49" s="145"/>
      <c r="K49" s="53"/>
    </row>
    <row r="50" spans="1:11" ht="13.5" customHeight="1" x14ac:dyDescent="0.25">
      <c r="B50" s="8" t="s">
        <v>271</v>
      </c>
      <c r="C50" s="8"/>
      <c r="D50" s="84"/>
      <c r="E50" s="67"/>
      <c r="G50" s="108"/>
      <c r="H50" s="78"/>
      <c r="J50" s="145"/>
      <c r="K50" s="53"/>
    </row>
    <row r="51" spans="1:11" ht="15.95" customHeight="1" x14ac:dyDescent="0.25">
      <c r="B51" s="8" t="s">
        <v>272</v>
      </c>
      <c r="C51" s="8"/>
      <c r="D51" s="84"/>
      <c r="E51" s="67"/>
      <c r="G51" s="108"/>
      <c r="H51" s="78"/>
      <c r="J51" s="145"/>
      <c r="K51" s="53"/>
    </row>
    <row r="52" spans="1:11" ht="15.95" customHeight="1" x14ac:dyDescent="0.25">
      <c r="B52" s="8" t="s">
        <v>273</v>
      </c>
      <c r="C52" s="8"/>
      <c r="D52" s="84"/>
      <c r="E52" s="67"/>
      <c r="G52" s="108"/>
      <c r="H52" s="78"/>
      <c r="J52" s="145"/>
      <c r="K52" s="53"/>
    </row>
    <row r="53" spans="1:11" ht="15.95" customHeight="1" x14ac:dyDescent="0.25">
      <c r="B53" s="8" t="s">
        <v>274</v>
      </c>
      <c r="C53" s="8"/>
      <c r="D53" s="84"/>
      <c r="E53" s="67"/>
      <c r="G53" s="108"/>
      <c r="H53" s="78"/>
      <c r="J53" s="145"/>
      <c r="K53" s="53"/>
    </row>
    <row r="54" spans="1:11" ht="15.95" customHeight="1" x14ac:dyDescent="0.25">
      <c r="B54" s="8" t="s">
        <v>275</v>
      </c>
      <c r="C54" s="8"/>
      <c r="D54" s="84"/>
      <c r="E54" s="67"/>
      <c r="G54" s="108"/>
      <c r="H54" s="78"/>
      <c r="J54" s="145"/>
      <c r="K54" s="53"/>
    </row>
    <row r="55" spans="1:11" ht="15.95" customHeight="1" x14ac:dyDescent="0.25">
      <c r="B55" s="6" t="s">
        <v>276</v>
      </c>
      <c r="D55" s="74">
        <f>Mes!J95</f>
        <v>1610</v>
      </c>
      <c r="E55" s="32" t="s">
        <v>10</v>
      </c>
      <c r="F55" s="28">
        <v>106</v>
      </c>
      <c r="G55" s="77" t="s">
        <v>8</v>
      </c>
      <c r="H55" s="78">
        <v>73</v>
      </c>
      <c r="I55" s="79" t="s">
        <v>15</v>
      </c>
      <c r="J55" s="80">
        <f>IF(MID(I55,1,2)=("P."),(ROUND(D55*((F55)+(H55/100)),)),IF(MID(I55,1,2)=("%o"),(ROUND(D55*(((F55)+(H55/100))/1000),)),IF(MID(I55,1,2)=("Ea"),(ROUND(D55*((F55)+(H55/100)),)),ROUND(D55*(((F55)+(H55/100))/100),))))</f>
        <v>171835</v>
      </c>
      <c r="K55" s="81" t="s">
        <v>9</v>
      </c>
    </row>
    <row r="56" spans="1:11" ht="15.95" customHeight="1" x14ac:dyDescent="0.25">
      <c r="D56" s="213" t="s">
        <v>325</v>
      </c>
      <c r="E56" s="213"/>
      <c r="F56" s="213"/>
      <c r="G56" s="213"/>
      <c r="H56" s="213"/>
      <c r="I56" s="213"/>
      <c r="J56" s="213"/>
      <c r="K56" s="213"/>
    </row>
    <row r="57" spans="1:11" ht="15.95" customHeight="1" x14ac:dyDescent="0.25">
      <c r="A57" s="76">
        <v>9</v>
      </c>
      <c r="B57" s="88" t="s">
        <v>147</v>
      </c>
      <c r="C57" s="76"/>
      <c r="D57" s="102"/>
      <c r="E57" s="103"/>
      <c r="F57" s="93"/>
      <c r="G57" s="94"/>
      <c r="H57" s="95"/>
      <c r="I57" s="96"/>
      <c r="J57" s="104"/>
      <c r="K57" s="105"/>
    </row>
    <row r="58" spans="1:11" ht="15.95" customHeight="1" x14ac:dyDescent="0.25">
      <c r="A58" s="76"/>
      <c r="B58" s="88" t="s">
        <v>148</v>
      </c>
      <c r="C58" s="15"/>
      <c r="D58" s="76"/>
      <c r="E58" s="76"/>
      <c r="F58" s="76"/>
      <c r="G58" s="76"/>
      <c r="H58" s="4"/>
      <c r="I58" s="76"/>
      <c r="J58" s="76"/>
      <c r="K58" s="76"/>
    </row>
    <row r="59" spans="1:11" ht="18" customHeight="1" x14ac:dyDescent="0.25">
      <c r="A59" s="76"/>
      <c r="B59" s="88" t="s">
        <v>149</v>
      </c>
      <c r="C59" s="15"/>
      <c r="D59" s="76"/>
      <c r="E59" s="76"/>
      <c r="F59" s="76"/>
      <c r="G59" s="76"/>
      <c r="H59" s="4"/>
      <c r="I59" s="76"/>
      <c r="J59" s="76"/>
      <c r="K59" s="76"/>
    </row>
    <row r="60" spans="1:11" ht="15.95" customHeight="1" x14ac:dyDescent="0.25">
      <c r="A60" s="76"/>
      <c r="B60" s="88" t="s">
        <v>150</v>
      </c>
      <c r="C60" s="15"/>
      <c r="D60" s="76"/>
      <c r="E60" s="76"/>
      <c r="F60" s="76"/>
      <c r="G60" s="76"/>
      <c r="H60" s="4"/>
      <c r="I60" s="76"/>
      <c r="J60" s="76"/>
      <c r="K60" s="76"/>
    </row>
    <row r="61" spans="1:11" ht="15.95" customHeight="1" x14ac:dyDescent="0.25">
      <c r="A61" s="76"/>
      <c r="B61" s="88" t="s">
        <v>151</v>
      </c>
      <c r="C61" s="15"/>
      <c r="D61" s="76"/>
      <c r="E61" s="76"/>
      <c r="F61" s="76"/>
      <c r="G61" s="76"/>
      <c r="H61" s="4"/>
      <c r="I61" s="76"/>
      <c r="J61" s="76"/>
      <c r="K61" s="76"/>
    </row>
    <row r="62" spans="1:11" ht="15.95" customHeight="1" x14ac:dyDescent="0.25">
      <c r="A62" s="76"/>
      <c r="B62" s="88" t="s">
        <v>152</v>
      </c>
      <c r="C62" s="15"/>
      <c r="D62" s="84">
        <f>Mes!J101</f>
        <v>129.5</v>
      </c>
      <c r="E62" s="67" t="s">
        <v>10</v>
      </c>
      <c r="F62" s="28">
        <v>1507</v>
      </c>
      <c r="G62" s="108" t="s">
        <v>8</v>
      </c>
      <c r="H62" s="78">
        <v>66</v>
      </c>
      <c r="I62" s="79" t="s">
        <v>15</v>
      </c>
      <c r="J62" s="127">
        <f>D62*1507.66</f>
        <v>195241.97</v>
      </c>
      <c r="K62" s="81" t="s">
        <v>9</v>
      </c>
    </row>
    <row r="63" spans="1:11" ht="15.95" customHeight="1" x14ac:dyDescent="0.25">
      <c r="A63" s="76"/>
      <c r="B63" s="88"/>
      <c r="C63" s="15"/>
      <c r="D63" s="214" t="s">
        <v>326</v>
      </c>
      <c r="E63" s="214"/>
      <c r="F63" s="214"/>
      <c r="G63" s="214"/>
      <c r="H63" s="214"/>
      <c r="I63" s="214"/>
      <c r="J63" s="214"/>
      <c r="K63" s="214"/>
    </row>
    <row r="64" spans="1:11" ht="15.95" customHeight="1" x14ac:dyDescent="0.25">
      <c r="C64" s="16"/>
      <c r="D64" s="39"/>
      <c r="E64" s="107"/>
      <c r="F64" s="109"/>
      <c r="G64" s="128"/>
      <c r="H64" s="78"/>
      <c r="I64" s="109" t="s">
        <v>16</v>
      </c>
      <c r="J64" s="129">
        <f>ROUND(SUM(J9:J62),)</f>
        <v>566514</v>
      </c>
      <c r="K64" s="87" t="s">
        <v>9</v>
      </c>
    </row>
    <row r="65" spans="1:11" ht="15.95" customHeight="1" x14ac:dyDescent="0.25">
      <c r="A65" s="76"/>
      <c r="C65" s="16"/>
      <c r="D65" s="39"/>
      <c r="E65" s="107" t="s">
        <v>289</v>
      </c>
      <c r="G65" s="108"/>
      <c r="H65" s="78"/>
      <c r="I65" s="28"/>
      <c r="J65" s="80"/>
      <c r="K65" s="81"/>
    </row>
    <row r="66" spans="1:11" ht="15.95" customHeight="1" x14ac:dyDescent="0.25">
      <c r="A66" s="76"/>
      <c r="D66" s="6"/>
      <c r="E66" s="6"/>
      <c r="F66" s="6"/>
      <c r="G66" s="6"/>
      <c r="H66" s="78"/>
      <c r="I66" s="109" t="s">
        <v>17</v>
      </c>
      <c r="J66" s="129"/>
      <c r="K66" s="53"/>
    </row>
    <row r="67" spans="1:11" ht="15" customHeight="1" x14ac:dyDescent="0.25">
      <c r="A67" s="76"/>
      <c r="B67" s="3" t="s">
        <v>100</v>
      </c>
      <c r="D67" s="74"/>
      <c r="G67" s="77"/>
      <c r="H67" s="78"/>
      <c r="J67" s="80"/>
      <c r="K67" s="81"/>
    </row>
    <row r="68" spans="1:11" ht="15.95" customHeight="1" x14ac:dyDescent="0.25">
      <c r="A68" s="5">
        <v>1</v>
      </c>
      <c r="B68" s="114" t="s">
        <v>119</v>
      </c>
      <c r="D68" s="74"/>
      <c r="G68" s="77"/>
      <c r="H68" s="78"/>
      <c r="J68" s="80"/>
      <c r="K68" s="81"/>
    </row>
    <row r="69" spans="1:11" ht="15.95" customHeight="1" x14ac:dyDescent="0.25">
      <c r="B69" s="114" t="s">
        <v>120</v>
      </c>
      <c r="D69" s="74"/>
      <c r="G69" s="77"/>
      <c r="H69" s="78"/>
      <c r="J69" s="80"/>
      <c r="K69" s="81"/>
    </row>
    <row r="70" spans="1:11" ht="15.95" customHeight="1" x14ac:dyDescent="0.25">
      <c r="B70" s="114" t="s">
        <v>121</v>
      </c>
      <c r="D70" s="74"/>
      <c r="G70" s="77"/>
      <c r="H70" s="78"/>
      <c r="J70" s="80"/>
      <c r="K70" s="81"/>
    </row>
    <row r="71" spans="1:11" ht="15.95" customHeight="1" x14ac:dyDescent="0.25">
      <c r="B71" s="114" t="s">
        <v>122</v>
      </c>
      <c r="D71" s="74"/>
      <c r="G71" s="77"/>
      <c r="H71" s="78"/>
      <c r="J71" s="80"/>
      <c r="K71" s="81"/>
    </row>
    <row r="72" spans="1:11" ht="15.75" x14ac:dyDescent="0.25">
      <c r="B72" s="114" t="s">
        <v>123</v>
      </c>
      <c r="D72" s="74">
        <f>Mes!J112</f>
        <v>1730</v>
      </c>
      <c r="E72" s="32" t="s">
        <v>10</v>
      </c>
      <c r="G72" s="77"/>
      <c r="H72" s="78"/>
      <c r="I72" s="79" t="s">
        <v>15</v>
      </c>
      <c r="J72" s="80"/>
      <c r="K72" s="81"/>
    </row>
    <row r="73" spans="1:11" ht="15.75" x14ac:dyDescent="0.25">
      <c r="B73" s="114"/>
      <c r="D73" s="74"/>
      <c r="G73" s="77"/>
      <c r="H73" s="78"/>
      <c r="J73" s="80"/>
      <c r="K73" s="81"/>
    </row>
    <row r="74" spans="1:11" ht="14.25" customHeight="1" x14ac:dyDescent="0.25">
      <c r="A74" s="76">
        <v>2</v>
      </c>
      <c r="B74" s="130" t="s">
        <v>249</v>
      </c>
      <c r="D74" s="50"/>
      <c r="E74" s="92"/>
      <c r="F74" s="93"/>
      <c r="G74" s="94"/>
      <c r="H74" s="95"/>
      <c r="I74" s="96"/>
      <c r="J74" s="104"/>
      <c r="K74" s="105"/>
    </row>
    <row r="75" spans="1:11" ht="16.5" customHeight="1" x14ac:dyDescent="0.25">
      <c r="A75" s="76"/>
      <c r="B75" s="130" t="s">
        <v>250</v>
      </c>
      <c r="D75" s="50"/>
      <c r="E75" s="92"/>
      <c r="F75" s="93"/>
      <c r="G75" s="94"/>
      <c r="H75" s="95"/>
      <c r="I75" s="96"/>
      <c r="J75" s="104"/>
      <c r="K75" s="105"/>
    </row>
    <row r="76" spans="1:11" x14ac:dyDescent="0.25">
      <c r="A76" s="76"/>
      <c r="B76" s="130" t="s">
        <v>124</v>
      </c>
      <c r="D76" s="50"/>
      <c r="E76" s="92"/>
      <c r="F76" s="93"/>
      <c r="G76" s="94"/>
      <c r="H76" s="95"/>
      <c r="I76" s="96"/>
      <c r="J76" s="104"/>
      <c r="K76" s="105"/>
    </row>
    <row r="77" spans="1:11" x14ac:dyDescent="0.25">
      <c r="A77" s="76"/>
      <c r="B77" s="130" t="s">
        <v>125</v>
      </c>
      <c r="D77" s="50"/>
      <c r="E77" s="92"/>
      <c r="F77" s="93"/>
      <c r="G77" s="94"/>
      <c r="H77" s="95"/>
      <c r="I77" s="96"/>
      <c r="J77" s="104"/>
      <c r="K77" s="105"/>
    </row>
    <row r="78" spans="1:11" x14ac:dyDescent="0.25">
      <c r="A78" s="76"/>
      <c r="B78" s="130" t="s">
        <v>126</v>
      </c>
      <c r="D78" s="50"/>
      <c r="E78" s="92"/>
      <c r="F78" s="93"/>
      <c r="G78" s="94"/>
      <c r="H78" s="95"/>
      <c r="I78" s="96"/>
      <c r="J78" s="104"/>
      <c r="K78" s="105"/>
    </row>
    <row r="79" spans="1:11" x14ac:dyDescent="0.25">
      <c r="A79" s="76"/>
      <c r="B79" s="130" t="s">
        <v>127</v>
      </c>
      <c r="D79" s="50"/>
      <c r="E79" s="92"/>
      <c r="F79" s="93"/>
      <c r="G79" s="94"/>
      <c r="H79" s="95"/>
      <c r="I79" s="96"/>
      <c r="J79" s="104"/>
      <c r="K79" s="105"/>
    </row>
    <row r="80" spans="1:11" ht="17.25" customHeight="1" x14ac:dyDescent="0.25">
      <c r="A80" s="76"/>
      <c r="B80" s="130" t="s">
        <v>128</v>
      </c>
      <c r="D80" s="50"/>
      <c r="E80" s="92"/>
      <c r="F80" s="93"/>
      <c r="G80" s="94"/>
      <c r="H80" s="95"/>
      <c r="I80" s="96"/>
      <c r="J80" s="104"/>
      <c r="K80" s="105"/>
    </row>
    <row r="81" spans="1:11" x14ac:dyDescent="0.25">
      <c r="A81" s="76"/>
      <c r="B81" s="130" t="s">
        <v>129</v>
      </c>
      <c r="D81" s="50"/>
      <c r="E81" s="92"/>
      <c r="F81" s="93"/>
      <c r="G81" s="94"/>
      <c r="H81" s="95"/>
      <c r="I81" s="96"/>
      <c r="J81" s="104"/>
      <c r="K81" s="105"/>
    </row>
    <row r="82" spans="1:11" x14ac:dyDescent="0.25">
      <c r="A82" s="76"/>
      <c r="B82" s="130" t="s">
        <v>130</v>
      </c>
      <c r="D82" s="50"/>
      <c r="E82" s="15"/>
      <c r="F82" s="15"/>
      <c r="G82" s="15"/>
      <c r="H82" s="92"/>
      <c r="I82" s="15"/>
      <c r="J82" s="15"/>
      <c r="K82" s="15"/>
    </row>
    <row r="83" spans="1:11" x14ac:dyDescent="0.25">
      <c r="A83" s="76"/>
      <c r="B83" s="6" t="s">
        <v>90</v>
      </c>
      <c r="D83" s="84">
        <f>Mes!J121</f>
        <v>1127</v>
      </c>
      <c r="E83" s="67" t="s">
        <v>10</v>
      </c>
      <c r="G83" s="108"/>
      <c r="H83" s="78"/>
      <c r="I83" s="79" t="s">
        <v>15</v>
      </c>
      <c r="J83" s="80"/>
      <c r="K83" s="81"/>
    </row>
    <row r="84" spans="1:11" x14ac:dyDescent="0.25">
      <c r="A84" s="76"/>
      <c r="D84" s="84"/>
      <c r="E84" s="67"/>
      <c r="G84" s="108"/>
      <c r="H84" s="78"/>
      <c r="J84" s="80"/>
      <c r="K84" s="81"/>
    </row>
    <row r="85" spans="1:11" x14ac:dyDescent="0.25">
      <c r="A85" s="5">
        <v>2</v>
      </c>
      <c r="B85" s="15" t="s">
        <v>277</v>
      </c>
      <c r="D85" s="50"/>
      <c r="G85" s="77"/>
      <c r="H85" s="78"/>
      <c r="J85" s="80"/>
      <c r="K85" s="53"/>
    </row>
    <row r="86" spans="1:11" x14ac:dyDescent="0.25">
      <c r="A86" s="6"/>
      <c r="B86" s="6" t="s">
        <v>278</v>
      </c>
      <c r="D86" s="50"/>
      <c r="G86" s="77"/>
      <c r="H86" s="78"/>
      <c r="J86" s="80"/>
      <c r="K86" s="53"/>
    </row>
    <row r="87" spans="1:11" x14ac:dyDescent="0.25">
      <c r="A87" s="6"/>
      <c r="B87" s="6" t="s">
        <v>279</v>
      </c>
      <c r="D87" s="50"/>
      <c r="G87" s="77"/>
      <c r="H87" s="78"/>
      <c r="J87" s="80"/>
      <c r="K87" s="53"/>
    </row>
    <row r="88" spans="1:11" ht="13.5" customHeight="1" x14ac:dyDescent="0.25">
      <c r="A88" s="6"/>
      <c r="B88" s="6" t="s">
        <v>280</v>
      </c>
      <c r="D88" s="50"/>
      <c r="G88" s="77"/>
      <c r="H88" s="78"/>
      <c r="J88" s="80"/>
      <c r="K88" s="53"/>
    </row>
    <row r="89" spans="1:11" ht="12.75" customHeight="1" x14ac:dyDescent="0.25">
      <c r="A89" s="6"/>
      <c r="B89" s="6" t="s">
        <v>281</v>
      </c>
      <c r="D89" s="50"/>
      <c r="G89" s="77"/>
      <c r="H89" s="78"/>
      <c r="J89" s="80"/>
      <c r="K89" s="53"/>
    </row>
    <row r="90" spans="1:11" x14ac:dyDescent="0.25">
      <c r="A90" s="6"/>
      <c r="B90" s="6" t="s">
        <v>282</v>
      </c>
      <c r="D90" s="50"/>
      <c r="G90" s="77"/>
      <c r="H90" s="78"/>
      <c r="J90" s="80"/>
      <c r="K90" s="53"/>
    </row>
    <row r="91" spans="1:11" ht="13.5" customHeight="1" x14ac:dyDescent="0.25">
      <c r="A91" s="6"/>
      <c r="B91" s="6" t="s">
        <v>283</v>
      </c>
      <c r="D91" s="74"/>
      <c r="G91" s="77"/>
      <c r="H91" s="78"/>
      <c r="J91" s="80"/>
      <c r="K91" s="81"/>
    </row>
    <row r="92" spans="1:11" x14ac:dyDescent="0.25">
      <c r="B92" s="6" t="s">
        <v>284</v>
      </c>
      <c r="D92" s="50"/>
      <c r="G92" s="77"/>
      <c r="H92" s="78"/>
      <c r="J92" s="80"/>
      <c r="K92" s="105"/>
    </row>
    <row r="93" spans="1:11" x14ac:dyDescent="0.25">
      <c r="B93" s="6" t="s">
        <v>285</v>
      </c>
      <c r="D93" s="50"/>
      <c r="G93" s="77"/>
      <c r="H93" s="78"/>
      <c r="J93" s="80"/>
      <c r="K93" s="105"/>
    </row>
    <row r="94" spans="1:11" x14ac:dyDescent="0.25">
      <c r="B94" s="6" t="s">
        <v>286</v>
      </c>
      <c r="D94" s="102">
        <f>Mes!J124</f>
        <v>135</v>
      </c>
      <c r="E94" s="92" t="s">
        <v>10</v>
      </c>
      <c r="F94" s="93"/>
      <c r="G94" s="94"/>
      <c r="H94" s="95"/>
      <c r="I94" s="96" t="s">
        <v>15</v>
      </c>
      <c r="J94" s="104"/>
      <c r="K94" s="105"/>
    </row>
    <row r="95" spans="1:11" x14ac:dyDescent="0.25">
      <c r="A95" s="76"/>
      <c r="D95" s="102"/>
      <c r="E95" s="92"/>
      <c r="F95" s="93"/>
      <c r="G95" s="94"/>
      <c r="H95" s="95"/>
      <c r="I95" s="96"/>
      <c r="J95" s="104"/>
      <c r="K95" s="105"/>
    </row>
    <row r="96" spans="1:11" x14ac:dyDescent="0.25">
      <c r="A96" s="5">
        <v>4</v>
      </c>
      <c r="B96" s="15" t="s">
        <v>143</v>
      </c>
      <c r="D96" s="74"/>
      <c r="G96" s="77"/>
      <c r="H96" s="78"/>
      <c r="J96" s="80"/>
      <c r="K96" s="81"/>
    </row>
    <row r="97" spans="1:11" x14ac:dyDescent="0.25">
      <c r="B97" s="15" t="s">
        <v>144</v>
      </c>
      <c r="D97" s="74"/>
      <c r="G97" s="77"/>
      <c r="H97" s="78"/>
      <c r="J97" s="80"/>
      <c r="K97" s="81"/>
    </row>
    <row r="98" spans="1:11" x14ac:dyDescent="0.25">
      <c r="B98" s="15" t="s">
        <v>153</v>
      </c>
      <c r="D98" s="74"/>
      <c r="G98" s="77"/>
      <c r="H98" s="78"/>
      <c r="J98" s="80"/>
      <c r="K98" s="81"/>
    </row>
    <row r="99" spans="1:11" x14ac:dyDescent="0.25">
      <c r="B99" s="15" t="s">
        <v>154</v>
      </c>
      <c r="D99" s="74"/>
      <c r="G99" s="77"/>
      <c r="H99" s="78"/>
      <c r="J99" s="80"/>
      <c r="K99" s="81"/>
    </row>
    <row r="100" spans="1:11" x14ac:dyDescent="0.25">
      <c r="B100" s="15" t="s">
        <v>155</v>
      </c>
      <c r="D100" s="102">
        <f>Mes!J129</f>
        <v>58.5</v>
      </c>
      <c r="E100" s="103" t="s">
        <v>10</v>
      </c>
      <c r="F100" s="93"/>
      <c r="G100" s="94"/>
      <c r="H100" s="95"/>
      <c r="I100" s="96" t="s">
        <v>15</v>
      </c>
      <c r="J100" s="104"/>
      <c r="K100" s="105"/>
    </row>
    <row r="101" spans="1:11" x14ac:dyDescent="0.25">
      <c r="B101" s="15"/>
      <c r="D101" s="102"/>
      <c r="E101" s="103"/>
      <c r="F101" s="93"/>
      <c r="G101" s="94"/>
      <c r="H101" s="95"/>
      <c r="I101" s="96"/>
      <c r="J101" s="104"/>
      <c r="K101" s="105"/>
    </row>
    <row r="102" spans="1:11" x14ac:dyDescent="0.25">
      <c r="A102" s="5">
        <v>5</v>
      </c>
      <c r="B102" s="6" t="s">
        <v>251</v>
      </c>
    </row>
    <row r="103" spans="1:11" x14ac:dyDescent="0.25">
      <c r="B103" s="6" t="s">
        <v>252</v>
      </c>
      <c r="D103" s="84">
        <f>Mes!J132</f>
        <v>4</v>
      </c>
      <c r="E103" s="67" t="s">
        <v>18</v>
      </c>
      <c r="G103" s="108"/>
      <c r="H103" s="78"/>
      <c r="I103" s="79" t="s">
        <v>12</v>
      </c>
      <c r="J103" s="80"/>
      <c r="K103" s="81"/>
    </row>
    <row r="104" spans="1:11" x14ac:dyDescent="0.25">
      <c r="A104" s="76"/>
      <c r="D104" s="74"/>
      <c r="G104" s="77"/>
      <c r="H104" s="78"/>
      <c r="I104" s="109" t="s">
        <v>19</v>
      </c>
      <c r="J104" s="129"/>
      <c r="K104" s="131"/>
    </row>
    <row r="105" spans="1:11" x14ac:dyDescent="0.25">
      <c r="A105" s="76"/>
      <c r="C105" s="8"/>
      <c r="D105" s="74"/>
      <c r="E105" s="92"/>
      <c r="F105" s="93"/>
      <c r="G105" s="94"/>
      <c r="H105" s="95"/>
      <c r="I105" s="96"/>
      <c r="J105" s="104"/>
      <c r="K105" s="105"/>
    </row>
    <row r="106" spans="1:11" x14ac:dyDescent="0.25">
      <c r="A106" s="76"/>
      <c r="B106" s="3" t="s">
        <v>101</v>
      </c>
      <c r="D106" s="91"/>
      <c r="E106" s="15"/>
      <c r="F106" s="15"/>
      <c r="G106" s="15"/>
      <c r="H106" s="15"/>
      <c r="I106" s="15"/>
      <c r="J106" s="15"/>
      <c r="K106" s="15"/>
    </row>
    <row r="107" spans="1:11" x14ac:dyDescent="0.25">
      <c r="A107" s="5">
        <v>1</v>
      </c>
      <c r="B107" s="6" t="s">
        <v>102</v>
      </c>
      <c r="D107" s="76"/>
      <c r="E107" s="76"/>
      <c r="F107" s="76"/>
      <c r="G107" s="76"/>
      <c r="H107" s="4"/>
      <c r="I107" s="76"/>
      <c r="J107" s="76"/>
      <c r="K107" s="76"/>
    </row>
    <row r="108" spans="1:11" x14ac:dyDescent="0.25">
      <c r="B108" s="6" t="s">
        <v>103</v>
      </c>
      <c r="D108" s="76"/>
      <c r="E108" s="76"/>
      <c r="F108" s="76"/>
      <c r="G108" s="76"/>
      <c r="H108" s="4"/>
      <c r="I108" s="76"/>
      <c r="J108" s="76"/>
      <c r="K108" s="76"/>
    </row>
    <row r="109" spans="1:11" x14ac:dyDescent="0.25">
      <c r="B109" s="6" t="s">
        <v>104</v>
      </c>
      <c r="D109" s="76"/>
      <c r="E109" s="76"/>
      <c r="F109" s="76"/>
      <c r="G109" s="76"/>
      <c r="H109" s="4"/>
      <c r="I109" s="76"/>
      <c r="J109" s="76"/>
      <c r="K109" s="76"/>
    </row>
    <row r="110" spans="1:11" x14ac:dyDescent="0.25">
      <c r="A110" s="76"/>
      <c r="B110" s="6" t="s">
        <v>105</v>
      </c>
      <c r="D110" s="76"/>
      <c r="E110" s="76"/>
      <c r="F110" s="76"/>
      <c r="G110" s="76"/>
      <c r="H110" s="4"/>
      <c r="I110" s="76"/>
      <c r="J110" s="76"/>
      <c r="K110" s="76"/>
    </row>
    <row r="111" spans="1:11" x14ac:dyDescent="0.25">
      <c r="A111" s="76"/>
      <c r="B111" s="6" t="s">
        <v>106</v>
      </c>
      <c r="D111" s="76"/>
      <c r="E111" s="76"/>
      <c r="F111" s="76"/>
      <c r="G111" s="76"/>
      <c r="H111" s="4"/>
      <c r="I111" s="76"/>
      <c r="J111" s="76"/>
      <c r="K111" s="76"/>
    </row>
    <row r="112" spans="1:11" x14ac:dyDescent="0.25">
      <c r="A112" s="6"/>
      <c r="B112" s="6" t="s">
        <v>59</v>
      </c>
      <c r="D112" s="76"/>
      <c r="E112" s="76"/>
      <c r="F112" s="76"/>
      <c r="G112" s="76"/>
      <c r="H112" s="4"/>
      <c r="I112" s="76"/>
      <c r="J112" s="76"/>
      <c r="K112" s="76"/>
    </row>
    <row r="113" spans="1:11" x14ac:dyDescent="0.25">
      <c r="A113" s="76"/>
      <c r="B113" s="6" t="s">
        <v>107</v>
      </c>
    </row>
    <row r="114" spans="1:11" x14ac:dyDescent="0.25">
      <c r="A114" s="76"/>
      <c r="B114" s="6" t="s">
        <v>108</v>
      </c>
      <c r="C114" s="76"/>
      <c r="D114" s="76"/>
      <c r="E114" s="76"/>
      <c r="F114" s="76"/>
      <c r="G114" s="76"/>
      <c r="H114" s="4"/>
      <c r="I114" s="76"/>
      <c r="J114" s="76"/>
      <c r="K114" s="76"/>
    </row>
    <row r="115" spans="1:11" x14ac:dyDescent="0.25">
      <c r="A115" s="76"/>
      <c r="B115" s="6" t="s">
        <v>109</v>
      </c>
      <c r="C115" s="76"/>
      <c r="D115" s="76"/>
      <c r="E115" s="76"/>
      <c r="F115" s="76"/>
      <c r="G115" s="76"/>
      <c r="H115" s="4"/>
      <c r="I115" s="76"/>
      <c r="J115" s="76"/>
      <c r="K115" s="76"/>
    </row>
    <row r="116" spans="1:11" x14ac:dyDescent="0.25">
      <c r="A116" s="76"/>
      <c r="B116" s="6" t="s">
        <v>110</v>
      </c>
      <c r="C116" s="76"/>
      <c r="D116" s="91">
        <f>Mes!J137</f>
        <v>3</v>
      </c>
      <c r="E116" s="92" t="s">
        <v>18</v>
      </c>
      <c r="F116" s="93">
        <v>5088</v>
      </c>
      <c r="G116" s="94" t="s">
        <v>8</v>
      </c>
      <c r="H116" s="95">
        <v>20</v>
      </c>
      <c r="I116" s="96" t="s">
        <v>12</v>
      </c>
      <c r="J116" s="97">
        <f>IF(MID(I116,1,2)=("P."),(ROUND(D116*((F116)+(H116/100)),)),IF(MID(I116,1,2)=("%o"),(ROUND(D116*(((F116)+(H116/100))/1000),)),IF(MID(I116,1,2)=("Ea"),(ROUND(D116*((F116)+(H116/100)),)),ROUND(D116*(((F116)+(H116/100))/100),))))</f>
        <v>15265</v>
      </c>
      <c r="K116" s="98" t="s">
        <v>9</v>
      </c>
    </row>
    <row r="117" spans="1:11" x14ac:dyDescent="0.25">
      <c r="D117" s="215" t="s">
        <v>327</v>
      </c>
      <c r="E117" s="215"/>
      <c r="F117" s="215"/>
      <c r="G117" s="215"/>
      <c r="H117" s="215"/>
      <c r="I117" s="215"/>
      <c r="J117" s="215"/>
      <c r="K117" s="215"/>
    </row>
    <row r="118" spans="1:11" x14ac:dyDescent="0.25">
      <c r="A118" s="5">
        <v>2</v>
      </c>
      <c r="B118" s="88" t="s">
        <v>42</v>
      </c>
      <c r="C118" s="76"/>
      <c r="D118" s="76"/>
      <c r="E118" s="76"/>
      <c r="F118" s="76"/>
      <c r="G118" s="76"/>
      <c r="H118" s="4"/>
      <c r="I118" s="76"/>
      <c r="J118" s="76"/>
      <c r="K118" s="76"/>
    </row>
    <row r="119" spans="1:11" x14ac:dyDescent="0.25">
      <c r="B119" s="88" t="s">
        <v>43</v>
      </c>
      <c r="C119" s="76"/>
      <c r="D119" s="76"/>
      <c r="E119" s="76"/>
      <c r="F119" s="76"/>
      <c r="G119" s="76"/>
      <c r="H119" s="4"/>
      <c r="I119" s="76"/>
      <c r="J119" s="76"/>
      <c r="K119" s="76"/>
    </row>
    <row r="120" spans="1:11" x14ac:dyDescent="0.25">
      <c r="B120" s="88" t="s">
        <v>44</v>
      </c>
      <c r="C120" s="76"/>
      <c r="D120" s="76"/>
      <c r="E120" s="76"/>
      <c r="F120" s="76"/>
      <c r="G120" s="76"/>
      <c r="H120" s="4"/>
      <c r="I120" s="76"/>
      <c r="J120" s="76"/>
      <c r="K120" s="76"/>
    </row>
    <row r="121" spans="1:11" x14ac:dyDescent="0.25">
      <c r="B121" s="88" t="s">
        <v>45</v>
      </c>
      <c r="C121" s="76"/>
      <c r="D121" s="76"/>
      <c r="E121" s="76"/>
      <c r="F121" s="76"/>
      <c r="G121" s="76"/>
      <c r="H121" s="4"/>
      <c r="I121" s="76"/>
      <c r="J121" s="76"/>
      <c r="K121" s="76"/>
    </row>
    <row r="122" spans="1:11" x14ac:dyDescent="0.25">
      <c r="B122" s="88" t="s">
        <v>46</v>
      </c>
      <c r="C122" s="76"/>
      <c r="D122" s="76"/>
      <c r="E122" s="76"/>
      <c r="F122" s="76"/>
      <c r="G122" s="76"/>
      <c r="H122" s="4"/>
      <c r="I122" s="76"/>
      <c r="J122" s="76"/>
      <c r="K122" s="76"/>
    </row>
    <row r="123" spans="1:11" x14ac:dyDescent="0.25">
      <c r="B123" s="88" t="s">
        <v>47</v>
      </c>
      <c r="C123" s="76"/>
      <c r="D123" s="76"/>
      <c r="E123" s="76"/>
      <c r="F123" s="76"/>
      <c r="G123" s="76"/>
      <c r="H123" s="4"/>
      <c r="I123" s="76"/>
      <c r="J123" s="76"/>
      <c r="K123" s="76"/>
    </row>
    <row r="124" spans="1:11" x14ac:dyDescent="0.25">
      <c r="B124" s="88" t="s">
        <v>48</v>
      </c>
      <c r="C124" s="76"/>
      <c r="D124" s="76"/>
      <c r="E124" s="76"/>
      <c r="F124" s="76"/>
      <c r="G124" s="76"/>
      <c r="H124" s="4"/>
      <c r="I124" s="15"/>
      <c r="J124" s="15"/>
      <c r="K124" s="15"/>
    </row>
    <row r="125" spans="1:11" x14ac:dyDescent="0.25">
      <c r="B125" s="88" t="s">
        <v>49</v>
      </c>
      <c r="C125" s="76"/>
      <c r="D125" s="76"/>
      <c r="E125" s="76"/>
      <c r="F125" s="76"/>
      <c r="G125" s="76"/>
      <c r="H125" s="4"/>
      <c r="I125" s="96"/>
      <c r="J125" s="97"/>
      <c r="K125" s="98"/>
    </row>
    <row r="126" spans="1:11" x14ac:dyDescent="0.25">
      <c r="B126" s="88" t="s">
        <v>50</v>
      </c>
      <c r="C126" s="76"/>
    </row>
    <row r="127" spans="1:11" x14ac:dyDescent="0.25">
      <c r="A127" s="76"/>
      <c r="B127" s="88" t="s">
        <v>51</v>
      </c>
      <c r="C127" s="16"/>
      <c r="D127" s="39"/>
    </row>
    <row r="128" spans="1:11" x14ac:dyDescent="0.25">
      <c r="B128" s="88" t="s">
        <v>95</v>
      </c>
      <c r="D128" s="91"/>
      <c r="E128" s="92"/>
      <c r="F128" s="93"/>
      <c r="G128" s="94"/>
      <c r="H128" s="95"/>
      <c r="I128" s="96"/>
      <c r="J128" s="104"/>
      <c r="K128" s="105"/>
    </row>
    <row r="129" spans="1:11" x14ac:dyDescent="0.25">
      <c r="B129" s="88" t="s">
        <v>94</v>
      </c>
      <c r="D129" s="91">
        <f>Mes!J141</f>
        <v>3</v>
      </c>
      <c r="E129" s="92" t="s">
        <v>18</v>
      </c>
      <c r="F129" s="93">
        <v>4928</v>
      </c>
      <c r="G129" s="94" t="s">
        <v>8</v>
      </c>
      <c r="H129" s="95">
        <v>70</v>
      </c>
      <c r="I129" s="96" t="s">
        <v>12</v>
      </c>
      <c r="J129" s="97">
        <v>14784</v>
      </c>
      <c r="K129" s="98" t="s">
        <v>9</v>
      </c>
    </row>
    <row r="130" spans="1:11" x14ac:dyDescent="0.25">
      <c r="A130" s="76"/>
      <c r="D130" s="215" t="s">
        <v>328</v>
      </c>
      <c r="E130" s="215"/>
      <c r="F130" s="215"/>
      <c r="G130" s="215"/>
      <c r="H130" s="215"/>
      <c r="I130" s="215"/>
      <c r="J130" s="215"/>
      <c r="K130" s="215"/>
    </row>
    <row r="131" spans="1:11" x14ac:dyDescent="0.25">
      <c r="A131" s="5">
        <v>3</v>
      </c>
      <c r="B131" s="88" t="s">
        <v>52</v>
      </c>
      <c r="C131" s="90"/>
      <c r="D131" s="91"/>
      <c r="E131" s="92"/>
      <c r="F131" s="93"/>
      <c r="G131" s="94"/>
      <c r="H131" s="95"/>
      <c r="I131" s="96"/>
      <c r="J131" s="97"/>
      <c r="K131" s="98"/>
    </row>
    <row r="132" spans="1:11" x14ac:dyDescent="0.25">
      <c r="B132" s="88" t="s">
        <v>53</v>
      </c>
      <c r="C132" s="90"/>
      <c r="D132" s="91">
        <f>Mes!J145</f>
        <v>4</v>
      </c>
      <c r="E132" s="92" t="s">
        <v>18</v>
      </c>
      <c r="F132" s="93">
        <v>889</v>
      </c>
      <c r="G132" s="94" t="s">
        <v>8</v>
      </c>
      <c r="H132" s="95">
        <v>46</v>
      </c>
      <c r="I132" s="96" t="s">
        <v>12</v>
      </c>
      <c r="J132" s="104">
        <f>IF(MID(I132,1,2)=("P."),(ROUND(D132*((F132)+(H132/100)),)),IF(MID(I132,1,2)=("%o"),(ROUND(D132*(((F132)+(H132/100))/1000),)),IF(MID(I132,1,2)=("Ea"),(ROUND(D132*((F132)+(H132/100)),)),ROUND(D132*(((F132)+(H132/100))/100),))))</f>
        <v>3558</v>
      </c>
      <c r="K132" s="105" t="s">
        <v>9</v>
      </c>
    </row>
    <row r="133" spans="1:11" x14ac:dyDescent="0.25">
      <c r="B133" s="88"/>
      <c r="C133" s="90"/>
      <c r="D133" s="216" t="s">
        <v>329</v>
      </c>
      <c r="E133" s="216"/>
      <c r="F133" s="216"/>
      <c r="G133" s="216"/>
      <c r="H133" s="216"/>
      <c r="I133" s="216"/>
      <c r="J133" s="216"/>
      <c r="K133" s="216"/>
    </row>
    <row r="134" spans="1:11" x14ac:dyDescent="0.25">
      <c r="A134" s="5">
        <v>4</v>
      </c>
      <c r="B134" s="88" t="s">
        <v>37</v>
      </c>
    </row>
    <row r="135" spans="1:11" x14ac:dyDescent="0.25">
      <c r="B135" s="88" t="s">
        <v>62</v>
      </c>
    </row>
    <row r="136" spans="1:11" x14ac:dyDescent="0.25">
      <c r="B136" s="88" t="s">
        <v>36</v>
      </c>
      <c r="D136" s="132">
        <f>Mes!J148</f>
        <v>9</v>
      </c>
      <c r="E136" s="32" t="s">
        <v>18</v>
      </c>
      <c r="F136" s="28">
        <v>843</v>
      </c>
      <c r="G136" s="77" t="s">
        <v>8</v>
      </c>
      <c r="H136" s="78">
        <v>92</v>
      </c>
      <c r="I136" s="79" t="s">
        <v>12</v>
      </c>
      <c r="J136" s="85">
        <f>IF(MID(I136,1,2)=("P."),(ROUND(D136*((F136)+(H136/100)),)),IF(MID(I136,1,2)=("%o"),(ROUND(D136*(((F136)+(H136/100))/1000),)),IF(MID(I136,1,2)=("Ea"),(ROUND(D136*((F136)+(H136/100)),)),ROUND(D136*(((F136)+(H136/100))/100),))))</f>
        <v>7595</v>
      </c>
      <c r="K136" s="53" t="s">
        <v>9</v>
      </c>
    </row>
    <row r="137" spans="1:11" x14ac:dyDescent="0.25">
      <c r="B137" s="88"/>
      <c r="D137" s="208" t="s">
        <v>330</v>
      </c>
      <c r="E137" s="208"/>
      <c r="F137" s="208"/>
      <c r="G137" s="208"/>
      <c r="H137" s="208"/>
      <c r="I137" s="208"/>
      <c r="J137" s="208"/>
      <c r="K137" s="208"/>
    </row>
    <row r="138" spans="1:11" x14ac:dyDescent="0.25">
      <c r="A138" s="5">
        <v>5</v>
      </c>
      <c r="B138" s="6" t="s">
        <v>96</v>
      </c>
      <c r="D138" s="91"/>
      <c r="E138" s="92"/>
      <c r="F138" s="93"/>
      <c r="G138" s="94"/>
      <c r="H138" s="95"/>
      <c r="I138" s="96"/>
      <c r="J138" s="97"/>
      <c r="K138" s="98"/>
    </row>
    <row r="139" spans="1:11" x14ac:dyDescent="0.25">
      <c r="B139" s="6" t="s">
        <v>97</v>
      </c>
      <c r="C139" s="76"/>
      <c r="D139" s="91"/>
      <c r="E139" s="92"/>
      <c r="F139" s="93"/>
      <c r="G139" s="94"/>
      <c r="H139" s="95"/>
      <c r="I139" s="96"/>
      <c r="J139" s="97"/>
      <c r="K139" s="98"/>
    </row>
    <row r="140" spans="1:11" x14ac:dyDescent="0.25">
      <c r="B140" s="6" t="s">
        <v>98</v>
      </c>
      <c r="C140" s="76"/>
      <c r="D140" s="91">
        <f>Mes!J152</f>
        <v>1</v>
      </c>
      <c r="E140" s="92" t="s">
        <v>18</v>
      </c>
      <c r="F140" s="93">
        <v>3432</v>
      </c>
      <c r="G140" s="94" t="s">
        <v>8</v>
      </c>
      <c r="H140" s="95">
        <v>0</v>
      </c>
      <c r="I140" s="96" t="s">
        <v>12</v>
      </c>
      <c r="J140" s="97">
        <f>IF(MID(I140,1,2)=("P."),(ROUND(D140*((F140)+(H140/100)),)),IF(MID(I140,1,2)=("%o"),(ROUND(D140*(((F140)+(H140/100))/1000),)),IF(MID(I140,1,2)=("Ea"),(ROUND(D140*((F140)+(H140/100)),)),ROUND(D140*(((F140)+(H140/100))/100),))))</f>
        <v>3432</v>
      </c>
      <c r="K140" s="98" t="s">
        <v>9</v>
      </c>
    </row>
    <row r="141" spans="1:11" x14ac:dyDescent="0.25">
      <c r="D141" s="209" t="s">
        <v>331</v>
      </c>
      <c r="E141" s="209"/>
      <c r="F141" s="209"/>
      <c r="G141" s="209"/>
      <c r="H141" s="209"/>
      <c r="I141" s="209"/>
      <c r="J141" s="209"/>
      <c r="K141" s="209"/>
    </row>
    <row r="142" spans="1:11" x14ac:dyDescent="0.25">
      <c r="A142" s="5">
        <v>6</v>
      </c>
      <c r="B142" s="88" t="s">
        <v>54</v>
      </c>
      <c r="C142" s="76"/>
      <c r="D142" s="91"/>
      <c r="E142" s="92"/>
      <c r="F142" s="93"/>
      <c r="G142" s="94"/>
      <c r="H142" s="95"/>
      <c r="I142" s="96"/>
      <c r="J142" s="97"/>
      <c r="K142" s="98"/>
    </row>
    <row r="143" spans="1:11" x14ac:dyDescent="0.25">
      <c r="B143" s="88" t="s">
        <v>55</v>
      </c>
      <c r="C143" s="76"/>
      <c r="D143" s="91"/>
      <c r="E143" s="92"/>
      <c r="F143" s="93"/>
      <c r="G143" s="94"/>
      <c r="H143" s="95"/>
      <c r="I143" s="96"/>
      <c r="J143" s="97"/>
      <c r="K143" s="98"/>
    </row>
    <row r="144" spans="1:11" x14ac:dyDescent="0.25">
      <c r="B144" s="88" t="s">
        <v>56</v>
      </c>
      <c r="C144" s="76"/>
      <c r="D144" s="91"/>
      <c r="E144" s="92"/>
      <c r="F144" s="93"/>
      <c r="G144" s="94"/>
      <c r="H144" s="95"/>
      <c r="I144" s="96"/>
      <c r="J144" s="97"/>
      <c r="K144" s="98"/>
    </row>
    <row r="145" spans="1:11" x14ac:dyDescent="0.25">
      <c r="B145" s="88" t="s">
        <v>57</v>
      </c>
      <c r="C145" s="76"/>
      <c r="D145" s="91"/>
      <c r="E145" s="92"/>
      <c r="F145" s="93"/>
      <c r="G145" s="94"/>
      <c r="H145" s="95"/>
      <c r="I145" s="96"/>
      <c r="J145" s="97"/>
      <c r="K145" s="98"/>
    </row>
    <row r="146" spans="1:11" x14ac:dyDescent="0.25">
      <c r="B146" s="88" t="s">
        <v>58</v>
      </c>
    </row>
    <row r="147" spans="1:11" x14ac:dyDescent="0.25">
      <c r="A147" s="76"/>
      <c r="B147" s="88" t="s">
        <v>59</v>
      </c>
    </row>
    <row r="148" spans="1:11" x14ac:dyDescent="0.25">
      <c r="B148" s="88" t="s">
        <v>60</v>
      </c>
      <c r="C148" s="76"/>
      <c r="D148" s="76"/>
      <c r="E148" s="76"/>
      <c r="F148" s="76"/>
      <c r="G148" s="76"/>
      <c r="H148" s="4"/>
      <c r="I148" s="76"/>
      <c r="J148" s="76"/>
      <c r="K148" s="76"/>
    </row>
    <row r="149" spans="1:11" x14ac:dyDescent="0.25">
      <c r="A149" s="76"/>
      <c r="B149" s="6" t="s">
        <v>61</v>
      </c>
      <c r="C149" s="76"/>
      <c r="D149" s="91">
        <f>Mes!J156</f>
        <v>6</v>
      </c>
      <c r="E149" s="92" t="s">
        <v>18</v>
      </c>
      <c r="F149" s="93">
        <v>2042</v>
      </c>
      <c r="G149" s="94" t="s">
        <v>8</v>
      </c>
      <c r="H149" s="95">
        <v>43</v>
      </c>
      <c r="I149" s="96" t="s">
        <v>12</v>
      </c>
      <c r="J149" s="97">
        <f>IF(MID(I149,1,2)=("P."),(ROUND(D149*((F149)+(H149/100)),)),IF(MID(I149,1,2)=("%o"),(ROUND(D149*(((F149)+(H149/100))/1000),)),IF(MID(I149,1,2)=("Ea"),(ROUND(D149*((F149)+(H149/100)),)),ROUND(D149*(((F149)+(H149/100))/100),))))</f>
        <v>12255</v>
      </c>
      <c r="K149" s="98" t="s">
        <v>9</v>
      </c>
    </row>
    <row r="150" spans="1:11" x14ac:dyDescent="0.25">
      <c r="A150" s="76"/>
      <c r="C150" s="76"/>
      <c r="D150" s="210" t="s">
        <v>332</v>
      </c>
      <c r="E150" s="210"/>
      <c r="F150" s="210"/>
      <c r="G150" s="210"/>
      <c r="H150" s="210"/>
      <c r="I150" s="210"/>
      <c r="J150" s="210"/>
      <c r="K150" s="210"/>
    </row>
    <row r="151" spans="1:11" x14ac:dyDescent="0.25">
      <c r="A151" s="5">
        <v>7</v>
      </c>
      <c r="B151" s="88" t="s">
        <v>253</v>
      </c>
      <c r="C151" s="76"/>
      <c r="D151" s="39"/>
      <c r="E151" s="107"/>
      <c r="F151" s="109"/>
      <c r="G151" s="128"/>
      <c r="H151" s="78"/>
      <c r="I151" s="109"/>
      <c r="J151" s="86"/>
      <c r="K151" s="87"/>
    </row>
    <row r="152" spans="1:11" x14ac:dyDescent="0.25">
      <c r="B152" s="88" t="s">
        <v>254</v>
      </c>
      <c r="C152" s="76"/>
      <c r="D152" s="91"/>
      <c r="E152" s="15"/>
      <c r="F152" s="15"/>
      <c r="G152" s="15"/>
      <c r="H152" s="15"/>
      <c r="I152" s="15"/>
      <c r="J152" s="15"/>
      <c r="K152" s="15"/>
    </row>
    <row r="153" spans="1:11" x14ac:dyDescent="0.25">
      <c r="B153" s="88" t="s">
        <v>255</v>
      </c>
      <c r="C153" s="76"/>
      <c r="D153" s="91"/>
      <c r="E153" s="92"/>
      <c r="F153" s="93"/>
      <c r="G153" s="94"/>
      <c r="H153" s="95"/>
      <c r="I153" s="96"/>
      <c r="J153" s="97"/>
      <c r="K153" s="98"/>
    </row>
    <row r="154" spans="1:11" x14ac:dyDescent="0.25">
      <c r="B154" s="88" t="s">
        <v>256</v>
      </c>
      <c r="C154" s="76"/>
      <c r="D154" s="91"/>
      <c r="E154" s="92"/>
      <c r="F154" s="93"/>
      <c r="G154" s="94"/>
      <c r="H154" s="95"/>
      <c r="I154" s="96"/>
      <c r="J154" s="97"/>
      <c r="K154" s="98"/>
    </row>
    <row r="155" spans="1:11" x14ac:dyDescent="0.25">
      <c r="B155" s="88" t="s">
        <v>257</v>
      </c>
      <c r="C155" s="76"/>
      <c r="D155" s="91"/>
      <c r="E155" s="92"/>
      <c r="F155" s="93"/>
      <c r="G155" s="94"/>
      <c r="H155" s="95"/>
      <c r="I155" s="96"/>
      <c r="J155" s="97"/>
      <c r="K155" s="98"/>
    </row>
    <row r="156" spans="1:11" x14ac:dyDescent="0.25">
      <c r="B156" s="88" t="s">
        <v>258</v>
      </c>
      <c r="C156" s="76"/>
      <c r="D156" s="91"/>
      <c r="E156" s="92"/>
      <c r="F156" s="93"/>
      <c r="G156" s="94"/>
      <c r="H156" s="95"/>
      <c r="I156" s="96"/>
      <c r="J156" s="97"/>
      <c r="K156" s="98"/>
    </row>
    <row r="157" spans="1:11" x14ac:dyDescent="0.25">
      <c r="B157" s="88" t="s">
        <v>259</v>
      </c>
      <c r="C157" s="76"/>
      <c r="D157" s="91">
        <f>Mes!J160</f>
        <v>1</v>
      </c>
      <c r="E157" s="92" t="s">
        <v>11</v>
      </c>
      <c r="F157" s="93">
        <v>21989</v>
      </c>
      <c r="G157" s="94" t="s">
        <v>8</v>
      </c>
      <c r="H157" s="95">
        <v>61</v>
      </c>
      <c r="I157" s="96" t="s">
        <v>12</v>
      </c>
      <c r="J157" s="97">
        <f>IF(MID(I157,1,2)=("P."),(ROUND(D157*((F157)+(H157/100)),)),IF(MID(I157,1,2)=("%o"),(ROUND(D157*(((F157)+(H157/100))/1000),)),IF(MID(I157,1,2)=("Ea"),(ROUND(D157*((F157)+(H157/100)),)),ROUND(D157*(((F157)+(H157/100))/100),))))</f>
        <v>21990</v>
      </c>
      <c r="K157" s="98" t="s">
        <v>9</v>
      </c>
    </row>
    <row r="158" spans="1:11" x14ac:dyDescent="0.25">
      <c r="B158" s="88"/>
      <c r="C158" s="76"/>
      <c r="D158" s="211" t="s">
        <v>333</v>
      </c>
      <c r="E158" s="211"/>
      <c r="F158" s="211"/>
      <c r="G158" s="211"/>
      <c r="H158" s="211"/>
      <c r="I158" s="211"/>
      <c r="J158" s="211"/>
      <c r="K158" s="211"/>
    </row>
    <row r="159" spans="1:11" x14ac:dyDescent="0.25">
      <c r="A159" s="6"/>
      <c r="B159" s="88"/>
      <c r="I159" s="109" t="s">
        <v>20</v>
      </c>
      <c r="J159" s="129">
        <v>78878</v>
      </c>
      <c r="K159" s="87" t="s">
        <v>9</v>
      </c>
    </row>
    <row r="160" spans="1:11" x14ac:dyDescent="0.25">
      <c r="A160" s="6"/>
      <c r="B160" s="88"/>
      <c r="C160" s="32"/>
      <c r="D160" s="32"/>
      <c r="E160" s="32" t="s">
        <v>290</v>
      </c>
      <c r="F160" s="32"/>
      <c r="G160" s="32"/>
      <c r="I160" s="28"/>
      <c r="J160" s="133"/>
      <c r="K160" s="87"/>
    </row>
    <row r="161" spans="1:11" x14ac:dyDescent="0.25">
      <c r="A161" s="6"/>
      <c r="B161" s="88"/>
      <c r="D161" s="91"/>
      <c r="E161" s="92"/>
      <c r="F161" s="93"/>
      <c r="G161" s="94"/>
      <c r="H161" s="95"/>
      <c r="I161" s="134" t="s">
        <v>16</v>
      </c>
      <c r="J161" s="135"/>
      <c r="K161" s="87"/>
    </row>
    <row r="162" spans="1:11" x14ac:dyDescent="0.25">
      <c r="A162" s="32"/>
      <c r="B162" s="3" t="s">
        <v>111</v>
      </c>
      <c r="C162" s="90"/>
      <c r="D162" s="102"/>
      <c r="E162" s="103"/>
      <c r="F162" s="93"/>
      <c r="G162" s="94"/>
      <c r="H162" s="95"/>
      <c r="I162" s="96"/>
      <c r="J162" s="104"/>
      <c r="K162" s="105"/>
    </row>
    <row r="163" spans="1:11" x14ac:dyDescent="0.25">
      <c r="A163" s="5">
        <v>1</v>
      </c>
      <c r="B163" s="88" t="s">
        <v>77</v>
      </c>
      <c r="C163" s="90"/>
      <c r="D163" s="102"/>
      <c r="E163" s="103"/>
      <c r="F163" s="93"/>
      <c r="G163" s="94"/>
      <c r="H163" s="95"/>
      <c r="I163" s="96"/>
      <c r="J163" s="104"/>
      <c r="K163" s="105"/>
    </row>
    <row r="164" spans="1:11" x14ac:dyDescent="0.25">
      <c r="A164" s="76"/>
      <c r="B164" s="88" t="s">
        <v>63</v>
      </c>
      <c r="C164" s="90"/>
      <c r="D164" s="102"/>
      <c r="E164" s="103"/>
      <c r="F164" s="93"/>
      <c r="G164" s="94"/>
      <c r="H164" s="95"/>
      <c r="I164" s="96"/>
      <c r="J164" s="104"/>
      <c r="K164" s="105"/>
    </row>
    <row r="165" spans="1:11" x14ac:dyDescent="0.25">
      <c r="A165" s="76"/>
      <c r="B165" s="88" t="s">
        <v>64</v>
      </c>
      <c r="C165" s="90"/>
      <c r="D165" s="102"/>
      <c r="E165" s="103"/>
      <c r="F165" s="93"/>
      <c r="G165" s="94"/>
      <c r="H165" s="95"/>
      <c r="I165" s="96"/>
      <c r="J165" s="104"/>
      <c r="K165" s="105"/>
    </row>
    <row r="166" spans="1:11" x14ac:dyDescent="0.25">
      <c r="A166" s="76"/>
      <c r="B166" s="88" t="s">
        <v>65</v>
      </c>
      <c r="C166" s="90"/>
      <c r="D166" s="102"/>
      <c r="E166" s="103"/>
      <c r="F166" s="93"/>
      <c r="G166" s="94"/>
      <c r="H166" s="95"/>
      <c r="I166" s="96"/>
      <c r="J166" s="104"/>
      <c r="K166" s="105"/>
    </row>
    <row r="167" spans="1:11" x14ac:dyDescent="0.25">
      <c r="A167" s="76"/>
      <c r="B167" s="88" t="s">
        <v>66</v>
      </c>
      <c r="C167" s="90"/>
      <c r="D167" s="102"/>
      <c r="E167" s="103"/>
      <c r="F167" s="93"/>
      <c r="G167" s="94"/>
      <c r="H167" s="95"/>
      <c r="I167" s="96"/>
      <c r="J167" s="104"/>
      <c r="K167" s="105"/>
    </row>
    <row r="168" spans="1:11" x14ac:dyDescent="0.25">
      <c r="A168" s="76"/>
      <c r="B168" s="88" t="s">
        <v>67</v>
      </c>
      <c r="C168" s="90"/>
      <c r="D168" s="102"/>
      <c r="E168" s="103"/>
      <c r="F168" s="93"/>
      <c r="G168" s="94"/>
      <c r="H168" s="95"/>
      <c r="I168" s="96"/>
      <c r="J168" s="104"/>
      <c r="K168" s="105"/>
    </row>
    <row r="169" spans="1:11" x14ac:dyDescent="0.25">
      <c r="A169" s="76"/>
      <c r="B169" s="88" t="s">
        <v>68</v>
      </c>
      <c r="D169" s="102"/>
      <c r="E169" s="103"/>
      <c r="F169" s="93"/>
      <c r="G169" s="94"/>
      <c r="H169" s="95"/>
      <c r="I169" s="96"/>
      <c r="J169" s="104"/>
      <c r="K169" s="105"/>
    </row>
    <row r="170" spans="1:11" x14ac:dyDescent="0.25">
      <c r="A170" s="76"/>
      <c r="B170" s="88" t="s">
        <v>69</v>
      </c>
      <c r="C170" s="90"/>
      <c r="D170" s="102"/>
      <c r="E170" s="103"/>
      <c r="F170" s="93"/>
      <c r="G170" s="94"/>
      <c r="H170" s="95"/>
      <c r="I170" s="96"/>
      <c r="J170" s="104"/>
      <c r="K170" s="105"/>
    </row>
    <row r="171" spans="1:11" x14ac:dyDescent="0.25">
      <c r="B171" s="88" t="s">
        <v>70</v>
      </c>
      <c r="D171" s="90"/>
      <c r="E171" s="107"/>
      <c r="G171" s="108"/>
      <c r="H171" s="78"/>
      <c r="I171" s="109"/>
      <c r="J171" s="86"/>
      <c r="K171" s="53"/>
    </row>
    <row r="172" spans="1:11" x14ac:dyDescent="0.25">
      <c r="A172" s="44" t="s">
        <v>31</v>
      </c>
      <c r="B172" s="15" t="s">
        <v>72</v>
      </c>
      <c r="C172" s="90"/>
      <c r="D172" s="102">
        <f>Mes!J164</f>
        <v>40</v>
      </c>
      <c r="E172" s="92" t="s">
        <v>13</v>
      </c>
      <c r="F172" s="93"/>
      <c r="G172" s="94"/>
      <c r="H172" s="95"/>
      <c r="I172" s="96" t="s">
        <v>14</v>
      </c>
      <c r="J172" s="104"/>
      <c r="K172" s="105"/>
    </row>
    <row r="173" spans="1:11" x14ac:dyDescent="0.25">
      <c r="A173" s="44" t="s">
        <v>32</v>
      </c>
      <c r="B173" s="88" t="s">
        <v>71</v>
      </c>
      <c r="C173" s="90"/>
      <c r="D173" s="102">
        <f>Mes!J165</f>
        <v>40</v>
      </c>
      <c r="E173" s="92" t="s">
        <v>13</v>
      </c>
      <c r="F173" s="93"/>
      <c r="G173" s="94"/>
      <c r="H173" s="95"/>
      <c r="I173" s="96" t="s">
        <v>14</v>
      </c>
      <c r="J173" s="104"/>
      <c r="K173" s="105"/>
    </row>
    <row r="174" spans="1:11" x14ac:dyDescent="0.25">
      <c r="B174" s="88"/>
      <c r="C174" s="76"/>
      <c r="D174" s="91"/>
      <c r="E174" s="92"/>
      <c r="F174" s="93"/>
      <c r="G174" s="94"/>
      <c r="H174" s="95"/>
      <c r="I174" s="96"/>
      <c r="J174" s="97"/>
      <c r="K174" s="98"/>
    </row>
    <row r="175" spans="1:11" x14ac:dyDescent="0.25">
      <c r="A175" s="5">
        <v>2</v>
      </c>
      <c r="B175" s="6" t="s">
        <v>84</v>
      </c>
      <c r="D175" s="6"/>
      <c r="E175" s="6"/>
      <c r="F175" s="6"/>
      <c r="G175" s="6"/>
      <c r="H175" s="6"/>
      <c r="I175" s="6"/>
      <c r="J175" s="6"/>
      <c r="K175" s="6"/>
    </row>
    <row r="176" spans="1:11" x14ac:dyDescent="0.25">
      <c r="A176" s="6"/>
      <c r="B176" s="6" t="s">
        <v>85</v>
      </c>
      <c r="D176" s="6"/>
      <c r="E176" s="6"/>
      <c r="F176" s="6"/>
      <c r="G176" s="6"/>
      <c r="H176" s="6"/>
      <c r="I176" s="6"/>
      <c r="J176" s="6"/>
      <c r="K176" s="6"/>
    </row>
    <row r="177" spans="1:11" x14ac:dyDescent="0.25">
      <c r="A177" s="6"/>
      <c r="B177" s="6" t="s">
        <v>86</v>
      </c>
      <c r="D177" s="6"/>
      <c r="E177" s="6"/>
      <c r="F177" s="6"/>
      <c r="G177" s="6"/>
      <c r="H177" s="6"/>
      <c r="I177" s="6"/>
      <c r="J177" s="6"/>
      <c r="K177" s="6"/>
    </row>
    <row r="178" spans="1:11" x14ac:dyDescent="0.25">
      <c r="A178" s="6"/>
      <c r="B178" s="6" t="s">
        <v>87</v>
      </c>
    </row>
    <row r="179" spans="1:11" x14ac:dyDescent="0.25">
      <c r="B179" s="6" t="s">
        <v>88</v>
      </c>
    </row>
    <row r="180" spans="1:11" x14ac:dyDescent="0.25">
      <c r="B180" s="6" t="s">
        <v>89</v>
      </c>
      <c r="C180" s="90"/>
      <c r="D180" s="91"/>
      <c r="E180" s="92"/>
      <c r="F180" s="93"/>
      <c r="G180" s="94"/>
      <c r="H180" s="95"/>
      <c r="I180" s="96"/>
      <c r="J180" s="104"/>
      <c r="K180" s="105"/>
    </row>
    <row r="181" spans="1:11" x14ac:dyDescent="0.25">
      <c r="B181" s="6" t="s">
        <v>90</v>
      </c>
      <c r="C181" s="90"/>
      <c r="D181" s="91"/>
      <c r="E181" s="92"/>
      <c r="F181" s="93"/>
      <c r="G181" s="94"/>
      <c r="H181" s="95"/>
      <c r="I181" s="96"/>
      <c r="J181" s="104"/>
      <c r="K181" s="105"/>
    </row>
    <row r="182" spans="1:11" x14ac:dyDescent="0.25">
      <c r="B182" s="46" t="s">
        <v>91</v>
      </c>
      <c r="C182" s="90"/>
      <c r="D182" s="91">
        <f>Mes!J170</f>
        <v>4</v>
      </c>
      <c r="E182" s="92" t="s">
        <v>18</v>
      </c>
      <c r="F182" s="93"/>
      <c r="G182" s="94"/>
      <c r="H182" s="95"/>
      <c r="I182" s="96" t="s">
        <v>12</v>
      </c>
      <c r="J182" s="104"/>
      <c r="K182" s="105"/>
    </row>
    <row r="183" spans="1:11" x14ac:dyDescent="0.25">
      <c r="A183" s="44"/>
      <c r="B183" s="88" t="s">
        <v>92</v>
      </c>
      <c r="D183" s="91">
        <f>Mes!J171</f>
        <v>4</v>
      </c>
      <c r="E183" s="92" t="s">
        <v>18</v>
      </c>
      <c r="F183" s="93"/>
      <c r="G183" s="94"/>
      <c r="H183" s="95"/>
      <c r="I183" s="96" t="s">
        <v>12</v>
      </c>
      <c r="J183" s="104"/>
      <c r="K183" s="105"/>
    </row>
    <row r="184" spans="1:11" x14ac:dyDescent="0.25">
      <c r="B184" s="88" t="s">
        <v>93</v>
      </c>
      <c r="D184" s="91">
        <f>Mes!J172</f>
        <v>2</v>
      </c>
      <c r="E184" s="92" t="s">
        <v>18</v>
      </c>
      <c r="F184" s="93"/>
      <c r="G184" s="94"/>
      <c r="H184" s="95"/>
      <c r="I184" s="96" t="s">
        <v>12</v>
      </c>
      <c r="J184" s="104"/>
      <c r="K184" s="105"/>
    </row>
    <row r="185" spans="1:11" x14ac:dyDescent="0.25">
      <c r="B185" s="88"/>
      <c r="D185" s="91"/>
      <c r="E185" s="92"/>
      <c r="F185" s="93"/>
      <c r="G185" s="94"/>
      <c r="H185" s="95"/>
      <c r="I185" s="96"/>
      <c r="J185" s="104"/>
      <c r="K185" s="105"/>
    </row>
    <row r="186" spans="1:11" ht="15.75" x14ac:dyDescent="0.25">
      <c r="A186" s="136">
        <v>3</v>
      </c>
      <c r="B186" s="170" t="s">
        <v>260</v>
      </c>
      <c r="D186" s="132"/>
      <c r="G186" s="77"/>
      <c r="H186" s="78"/>
      <c r="J186" s="80"/>
      <c r="K186" s="53"/>
    </row>
    <row r="187" spans="1:11" x14ac:dyDescent="0.25">
      <c r="A187" s="23"/>
      <c r="B187" s="6" t="s">
        <v>261</v>
      </c>
      <c r="D187" s="132"/>
      <c r="G187" s="77"/>
      <c r="H187" s="78"/>
      <c r="J187" s="80"/>
      <c r="K187" s="53"/>
    </row>
    <row r="188" spans="1:11" x14ac:dyDescent="0.25">
      <c r="A188" s="23"/>
      <c r="B188" s="6" t="s">
        <v>262</v>
      </c>
      <c r="D188" s="132"/>
      <c r="G188" s="77"/>
      <c r="H188" s="78"/>
      <c r="J188" s="80"/>
      <c r="K188" s="53"/>
    </row>
    <row r="189" spans="1:11" x14ac:dyDescent="0.25">
      <c r="A189" s="23"/>
      <c r="B189" s="6" t="s">
        <v>263</v>
      </c>
      <c r="D189" s="132"/>
      <c r="G189" s="77"/>
      <c r="H189" s="78"/>
      <c r="J189" s="80"/>
      <c r="K189" s="53"/>
    </row>
    <row r="190" spans="1:11" x14ac:dyDescent="0.25">
      <c r="A190" s="23"/>
      <c r="B190" s="6" t="s">
        <v>264</v>
      </c>
      <c r="D190" s="132"/>
      <c r="G190" s="77"/>
      <c r="H190" s="78"/>
      <c r="J190" s="80"/>
      <c r="K190" s="53"/>
    </row>
    <row r="191" spans="1:11" x14ac:dyDescent="0.25">
      <c r="A191" s="23"/>
      <c r="B191" s="6" t="s">
        <v>265</v>
      </c>
      <c r="D191" s="132"/>
      <c r="G191" s="77"/>
      <c r="H191" s="78"/>
      <c r="J191" s="80"/>
      <c r="K191" s="53"/>
    </row>
    <row r="192" spans="1:11" x14ac:dyDescent="0.25">
      <c r="A192" s="23"/>
      <c r="B192" s="6" t="s">
        <v>266</v>
      </c>
      <c r="D192" s="132"/>
      <c r="G192" s="77"/>
      <c r="H192" s="78"/>
      <c r="J192" s="80"/>
      <c r="K192" s="53"/>
    </row>
    <row r="193" spans="1:11" x14ac:dyDescent="0.25">
      <c r="A193" s="23"/>
      <c r="B193" s="6" t="s">
        <v>267</v>
      </c>
      <c r="D193" s="91">
        <f>Mes!J175</f>
        <v>1</v>
      </c>
      <c r="E193" s="92" t="s">
        <v>18</v>
      </c>
      <c r="F193" s="93"/>
      <c r="G193" s="94"/>
      <c r="H193" s="95"/>
      <c r="I193" s="96" t="s">
        <v>12</v>
      </c>
      <c r="J193" s="104"/>
      <c r="K193" s="105"/>
    </row>
    <row r="194" spans="1:11" ht="15.75" thickBot="1" x14ac:dyDescent="0.3">
      <c r="A194" s="76"/>
      <c r="H194" s="78"/>
      <c r="I194" s="109" t="s">
        <v>19</v>
      </c>
      <c r="J194" s="129"/>
      <c r="K194" s="131"/>
    </row>
    <row r="195" spans="1:11" ht="19.5" thickBot="1" x14ac:dyDescent="0.35">
      <c r="A195" s="171"/>
      <c r="B195" s="172"/>
      <c r="C195" s="173" t="s">
        <v>76</v>
      </c>
      <c r="D195" s="174"/>
      <c r="E195" s="175"/>
      <c r="F195" s="176"/>
      <c r="G195" s="177"/>
      <c r="H195" s="178"/>
      <c r="I195" s="179"/>
      <c r="J195" s="180"/>
      <c r="K195" s="181"/>
    </row>
    <row r="196" spans="1:11" x14ac:dyDescent="0.25">
      <c r="A196" s="171"/>
      <c r="B196" s="182" t="s">
        <v>291</v>
      </c>
      <c r="C196" s="183" t="s">
        <v>292</v>
      </c>
      <c r="D196" s="183"/>
      <c r="E196" s="184"/>
      <c r="F196" s="176"/>
      <c r="G196" s="177"/>
      <c r="H196" s="185" t="s">
        <v>293</v>
      </c>
      <c r="I196" s="179"/>
      <c r="J196" s="180"/>
      <c r="K196" s="181"/>
    </row>
    <row r="197" spans="1:11" x14ac:dyDescent="0.25">
      <c r="A197" s="171"/>
      <c r="B197" s="182" t="s">
        <v>294</v>
      </c>
      <c r="C197" s="182" t="s">
        <v>295</v>
      </c>
      <c r="D197" s="186"/>
      <c r="E197" s="184"/>
      <c r="F197" s="176"/>
      <c r="G197" s="177"/>
      <c r="H197" s="185" t="s">
        <v>293</v>
      </c>
      <c r="I197" s="179"/>
      <c r="J197" s="180"/>
      <c r="K197" s="181"/>
    </row>
    <row r="198" spans="1:11" x14ac:dyDescent="0.25">
      <c r="A198" s="171"/>
      <c r="B198" s="182" t="s">
        <v>296</v>
      </c>
      <c r="C198" s="183" t="s">
        <v>297</v>
      </c>
      <c r="D198" s="183"/>
      <c r="E198" s="184"/>
      <c r="F198" s="176"/>
      <c r="G198" s="177"/>
      <c r="H198" s="185" t="s">
        <v>293</v>
      </c>
      <c r="I198" s="179"/>
      <c r="J198" s="180"/>
      <c r="K198" s="181"/>
    </row>
    <row r="199" spans="1:11" x14ac:dyDescent="0.25">
      <c r="A199" s="171"/>
      <c r="B199" s="182" t="s">
        <v>298</v>
      </c>
      <c r="C199" s="182" t="s">
        <v>299</v>
      </c>
      <c r="D199" s="186"/>
      <c r="E199" s="184"/>
      <c r="F199" s="176"/>
      <c r="G199" s="177"/>
      <c r="H199" s="185" t="s">
        <v>293</v>
      </c>
      <c r="I199" s="179"/>
      <c r="J199" s="180"/>
      <c r="K199" s="181"/>
    </row>
    <row r="200" spans="1:11" x14ac:dyDescent="0.25">
      <c r="A200" s="171"/>
      <c r="B200" s="172"/>
      <c r="C200" s="172"/>
      <c r="D200" s="187" t="s">
        <v>300</v>
      </c>
      <c r="E200" s="175"/>
      <c r="F200" s="1"/>
      <c r="G200" s="177"/>
      <c r="H200" s="185" t="s">
        <v>293</v>
      </c>
      <c r="I200" s="179"/>
      <c r="J200" s="180"/>
      <c r="K200" s="181"/>
    </row>
    <row r="201" spans="1:11" x14ac:dyDescent="0.25">
      <c r="A201" s="171"/>
      <c r="B201" s="182" t="s">
        <v>301</v>
      </c>
      <c r="C201" s="172"/>
      <c r="D201" s="186"/>
      <c r="E201" s="175"/>
      <c r="F201" s="176"/>
      <c r="G201" s="177"/>
      <c r="H201" s="178"/>
      <c r="I201" s="179"/>
      <c r="J201" s="180"/>
      <c r="K201" s="181"/>
    </row>
    <row r="202" spans="1:11" x14ac:dyDescent="0.25">
      <c r="A202" s="171">
        <v>1</v>
      </c>
      <c r="B202" s="188" t="s">
        <v>302</v>
      </c>
      <c r="C202" s="172"/>
      <c r="D202" s="186"/>
      <c r="E202" s="175"/>
      <c r="F202" s="176"/>
      <c r="G202" s="177"/>
      <c r="H202" s="178"/>
      <c r="I202" s="179"/>
      <c r="J202" s="180"/>
      <c r="K202" s="181"/>
    </row>
    <row r="203" spans="1:11" x14ac:dyDescent="0.25">
      <c r="A203" s="171"/>
      <c r="B203" s="188" t="s">
        <v>303</v>
      </c>
      <c r="C203" s="172"/>
      <c r="D203" s="186"/>
      <c r="E203" s="175"/>
      <c r="F203" s="176"/>
      <c r="G203" s="177"/>
      <c r="H203" s="178"/>
      <c r="I203" s="179"/>
      <c r="J203" s="180"/>
      <c r="K203" s="181"/>
    </row>
    <row r="204" spans="1:11" x14ac:dyDescent="0.25">
      <c r="A204" s="171">
        <v>2</v>
      </c>
      <c r="B204" s="188" t="s">
        <v>304</v>
      </c>
      <c r="C204" s="172"/>
      <c r="D204" s="186"/>
      <c r="E204" s="175"/>
      <c r="F204" s="176"/>
      <c r="G204" s="177"/>
      <c r="H204" s="178"/>
      <c r="I204" s="179"/>
      <c r="J204" s="180"/>
      <c r="K204" s="181"/>
    </row>
    <row r="205" spans="1:11" x14ac:dyDescent="0.25">
      <c r="A205" s="171">
        <v>3</v>
      </c>
      <c r="B205" s="188" t="s">
        <v>305</v>
      </c>
      <c r="C205" s="172"/>
      <c r="D205" s="186"/>
      <c r="E205" s="175"/>
      <c r="F205" s="176"/>
      <c r="G205" s="177"/>
      <c r="H205" s="178"/>
      <c r="I205" s="179"/>
      <c r="J205" s="180"/>
      <c r="K205" s="181"/>
    </row>
    <row r="206" spans="1:11" x14ac:dyDescent="0.25">
      <c r="A206" s="171">
        <v>4</v>
      </c>
      <c r="B206" s="188" t="s">
        <v>306</v>
      </c>
      <c r="C206" s="172"/>
      <c r="D206" s="186"/>
      <c r="E206" s="175"/>
      <c r="F206" s="176"/>
      <c r="G206" s="177"/>
      <c r="H206" s="178"/>
      <c r="I206" s="179"/>
      <c r="J206" s="180"/>
      <c r="K206" s="181"/>
    </row>
    <row r="207" spans="1:11" x14ac:dyDescent="0.25">
      <c r="A207" s="171">
        <v>5</v>
      </c>
      <c r="B207" s="188" t="s">
        <v>307</v>
      </c>
      <c r="C207" s="172"/>
      <c r="D207" s="186"/>
      <c r="E207" s="175"/>
      <c r="F207" s="176"/>
      <c r="G207" s="177"/>
      <c r="H207" s="178"/>
      <c r="I207" s="179"/>
      <c r="J207" s="180"/>
      <c r="K207" s="181"/>
    </row>
    <row r="208" spans="1:11" x14ac:dyDescent="0.25">
      <c r="A208" s="171">
        <v>6</v>
      </c>
      <c r="B208" s="188" t="s">
        <v>308</v>
      </c>
      <c r="C208" s="172"/>
      <c r="D208" s="186"/>
      <c r="E208" s="175"/>
      <c r="F208" s="176"/>
      <c r="G208" s="177"/>
      <c r="H208" s="178"/>
      <c r="I208" s="179"/>
      <c r="J208" s="180"/>
      <c r="K208" s="181"/>
    </row>
    <row r="209" spans="1:11" x14ac:dyDescent="0.25">
      <c r="A209" s="171">
        <v>7</v>
      </c>
      <c r="B209" s="188" t="s">
        <v>309</v>
      </c>
      <c r="C209" s="172"/>
      <c r="D209" s="186"/>
      <c r="E209" s="175"/>
      <c r="F209" s="176"/>
      <c r="G209" s="177"/>
      <c r="H209" s="178"/>
      <c r="I209" s="179"/>
      <c r="J209" s="180"/>
      <c r="K209" s="181"/>
    </row>
    <row r="210" spans="1:11" x14ac:dyDescent="0.25">
      <c r="A210" s="171">
        <v>8</v>
      </c>
      <c r="B210" s="188" t="s">
        <v>310</v>
      </c>
      <c r="C210" s="172"/>
      <c r="D210" s="186"/>
      <c r="E210" s="175"/>
      <c r="F210" s="176"/>
      <c r="G210" s="177"/>
      <c r="H210" s="178"/>
      <c r="I210" s="179"/>
      <c r="J210" s="180"/>
      <c r="K210" s="181"/>
    </row>
    <row r="211" spans="1:11" x14ac:dyDescent="0.25">
      <c r="A211" s="171">
        <v>9</v>
      </c>
      <c r="B211" s="188" t="s">
        <v>311</v>
      </c>
      <c r="C211" s="172"/>
      <c r="D211" s="186"/>
      <c r="E211" s="175"/>
      <c r="F211" s="176"/>
      <c r="G211" s="177"/>
      <c r="H211" s="178"/>
      <c r="I211" s="179"/>
      <c r="J211" s="180"/>
      <c r="K211" s="181"/>
    </row>
    <row r="212" spans="1:11" x14ac:dyDescent="0.25">
      <c r="A212" s="171">
        <v>10</v>
      </c>
      <c r="B212" s="188" t="s">
        <v>312</v>
      </c>
      <c r="C212" s="172"/>
      <c r="D212" s="186"/>
      <c r="E212" s="175"/>
      <c r="F212" s="176"/>
      <c r="G212" s="177"/>
      <c r="H212" s="178"/>
      <c r="I212" s="179"/>
      <c r="J212" s="180"/>
      <c r="K212" s="181"/>
    </row>
    <row r="213" spans="1:11" x14ac:dyDescent="0.25">
      <c r="A213" s="171">
        <v>11</v>
      </c>
      <c r="B213" s="188" t="s">
        <v>313</v>
      </c>
      <c r="C213" s="172"/>
      <c r="D213" s="186"/>
      <c r="E213" s="175"/>
      <c r="F213" s="176"/>
      <c r="G213" s="177"/>
      <c r="H213" s="178"/>
      <c r="I213" s="179"/>
      <c r="J213" s="180"/>
      <c r="K213" s="181"/>
    </row>
    <row r="214" spans="1:11" x14ac:dyDescent="0.25">
      <c r="A214" s="171"/>
      <c r="B214" s="189"/>
      <c r="C214" s="172"/>
      <c r="D214" s="186"/>
      <c r="E214" s="175"/>
      <c r="F214" s="176"/>
      <c r="G214" s="177"/>
      <c r="H214" s="178"/>
      <c r="I214" s="179"/>
      <c r="J214" s="180"/>
      <c r="K214" s="181"/>
    </row>
    <row r="215" spans="1:11" x14ac:dyDescent="0.25">
      <c r="A215" s="171"/>
      <c r="B215" s="189"/>
      <c r="C215" s="172"/>
      <c r="D215" s="186"/>
      <c r="E215" s="175"/>
      <c r="F215" s="176"/>
      <c r="G215" s="177"/>
      <c r="H215" s="178"/>
      <c r="I215" s="179"/>
      <c r="J215" s="180"/>
      <c r="K215" s="181"/>
    </row>
    <row r="216" spans="1:11" x14ac:dyDescent="0.25">
      <c r="A216" s="171"/>
      <c r="B216" s="182" t="s">
        <v>314</v>
      </c>
      <c r="C216" s="172"/>
      <c r="D216" s="186"/>
      <c r="E216" s="175"/>
      <c r="F216" s="176"/>
      <c r="G216" s="177"/>
      <c r="H216" s="178"/>
      <c r="I216" s="179"/>
      <c r="J216" s="180"/>
      <c r="K216" s="181"/>
    </row>
    <row r="217" spans="1:11" x14ac:dyDescent="0.25">
      <c r="A217" s="171"/>
      <c r="B217" s="190"/>
      <c r="C217" s="191"/>
      <c r="D217" s="186"/>
      <c r="E217" s="175"/>
      <c r="F217" s="176"/>
      <c r="G217" s="177"/>
      <c r="H217" s="178"/>
      <c r="I217" s="179"/>
      <c r="J217" s="192"/>
      <c r="K217" s="181"/>
    </row>
    <row r="218" spans="1:11" x14ac:dyDescent="0.25">
      <c r="A218" s="193"/>
      <c r="B218" s="2"/>
      <c r="C218" s="193"/>
      <c r="D218" s="194" t="s">
        <v>21</v>
      </c>
      <c r="E218" s="195"/>
      <c r="F218" s="193"/>
      <c r="G218" s="195"/>
      <c r="H218" s="2"/>
      <c r="I218" s="171" t="s">
        <v>131</v>
      </c>
      <c r="J218" s="196"/>
      <c r="K218" s="181"/>
    </row>
    <row r="219" spans="1:11" x14ac:dyDescent="0.25">
      <c r="A219" s="195"/>
      <c r="B219" s="190"/>
      <c r="C219" s="195"/>
      <c r="D219" s="197" t="s">
        <v>315</v>
      </c>
      <c r="E219" s="195"/>
      <c r="F219" s="175" t="s">
        <v>316</v>
      </c>
      <c r="G219" s="198"/>
      <c r="H219" s="193"/>
      <c r="I219" s="143"/>
      <c r="J219" s="2"/>
      <c r="K219" s="181"/>
    </row>
    <row r="220" spans="1:11" x14ac:dyDescent="0.25">
      <c r="A220" s="195"/>
      <c r="B220" s="190"/>
      <c r="C220" s="199" t="s">
        <v>40</v>
      </c>
      <c r="D220" s="142"/>
      <c r="E220" s="195"/>
      <c r="F220" s="193"/>
      <c r="G220" s="195"/>
      <c r="H220" s="200" t="s">
        <v>317</v>
      </c>
      <c r="I220" s="143"/>
      <c r="J220" s="195"/>
      <c r="K220" s="181"/>
    </row>
    <row r="221" spans="1:11" x14ac:dyDescent="0.25">
      <c r="A221" s="6"/>
      <c r="D221" s="6"/>
      <c r="E221" s="6"/>
      <c r="F221" s="6"/>
      <c r="G221" s="6"/>
      <c r="H221" s="6"/>
      <c r="I221" s="6"/>
      <c r="J221" s="6"/>
      <c r="K221" s="6"/>
    </row>
    <row r="222" spans="1:11" x14ac:dyDescent="0.25">
      <c r="A222" s="6"/>
      <c r="D222" s="6"/>
      <c r="E222" s="6"/>
      <c r="F222" s="6"/>
      <c r="G222" s="6"/>
      <c r="H222" s="6"/>
      <c r="I222" s="6"/>
      <c r="J222" s="6"/>
      <c r="K222" s="6"/>
    </row>
    <row r="223" spans="1:11" x14ac:dyDescent="0.25">
      <c r="A223" s="6"/>
      <c r="D223" s="6"/>
      <c r="E223" s="6"/>
      <c r="F223" s="6"/>
      <c r="G223" s="6"/>
      <c r="H223" s="6"/>
      <c r="I223" s="6"/>
      <c r="J223" s="6"/>
      <c r="K223" s="6"/>
    </row>
    <row r="224" spans="1:11" x14ac:dyDescent="0.25">
      <c r="A224" s="6"/>
      <c r="D224" s="6"/>
      <c r="E224" s="6"/>
      <c r="F224" s="6"/>
      <c r="G224" s="6"/>
      <c r="H224" s="6"/>
      <c r="I224" s="6"/>
      <c r="J224" s="6"/>
      <c r="K224" s="6"/>
    </row>
    <row r="225" spans="1:11" x14ac:dyDescent="0.25">
      <c r="A225" s="6"/>
      <c r="D225" s="6"/>
      <c r="E225" s="6"/>
      <c r="F225" s="6"/>
      <c r="G225" s="6"/>
      <c r="H225" s="6"/>
      <c r="I225" s="6"/>
      <c r="J225" s="6"/>
      <c r="K225" s="6"/>
    </row>
    <row r="226" spans="1:11" x14ac:dyDescent="0.25">
      <c r="A226" s="6"/>
      <c r="D226" s="6"/>
      <c r="E226" s="6"/>
      <c r="F226" s="6"/>
      <c r="G226" s="6"/>
      <c r="H226" s="6"/>
      <c r="I226" s="6"/>
      <c r="J226" s="6"/>
      <c r="K226" s="6"/>
    </row>
    <row r="227" spans="1:11" x14ac:dyDescent="0.25">
      <c r="A227" s="6"/>
      <c r="D227" s="6"/>
      <c r="E227" s="6"/>
      <c r="F227" s="6"/>
      <c r="G227" s="6"/>
      <c r="H227" s="6"/>
      <c r="I227" s="6"/>
      <c r="J227" s="6"/>
      <c r="K227" s="6"/>
    </row>
    <row r="229" spans="1:11" x14ac:dyDescent="0.25">
      <c r="C229" s="15"/>
      <c r="D229" s="15"/>
      <c r="E229" s="15"/>
      <c r="F229" s="90"/>
      <c r="G229" s="90"/>
      <c r="H229" s="95"/>
      <c r="I229" s="89"/>
      <c r="J229" s="137"/>
      <c r="K229" s="138"/>
    </row>
    <row r="230" spans="1:11" x14ac:dyDescent="0.25">
      <c r="C230" s="76"/>
    </row>
    <row r="231" spans="1:11" x14ac:dyDescent="0.25">
      <c r="C231" s="49"/>
      <c r="K231" s="105"/>
    </row>
    <row r="232" spans="1:11" x14ac:dyDescent="0.25">
      <c r="B232" s="15"/>
      <c r="C232" s="43"/>
      <c r="K232" s="105"/>
    </row>
    <row r="233" spans="1:11" x14ac:dyDescent="0.25">
      <c r="C233" s="15"/>
      <c r="D233" s="15"/>
      <c r="E233" s="15"/>
      <c r="F233" s="90"/>
      <c r="G233" s="90"/>
      <c r="H233" s="95"/>
      <c r="I233" s="89"/>
      <c r="J233" s="137"/>
      <c r="K233" s="138"/>
    </row>
    <row r="234" spans="1:11" x14ac:dyDescent="0.25">
      <c r="B234" s="45"/>
      <c r="C234" s="15"/>
      <c r="D234" s="15"/>
      <c r="E234" s="15"/>
      <c r="F234" s="90"/>
      <c r="G234" s="90"/>
      <c r="H234" s="95"/>
      <c r="I234" s="89"/>
      <c r="J234" s="137"/>
      <c r="K234" s="138"/>
    </row>
    <row r="235" spans="1:11" x14ac:dyDescent="0.25">
      <c r="B235" s="45"/>
      <c r="C235" s="15"/>
      <c r="D235" s="15"/>
      <c r="E235" s="15"/>
      <c r="F235" s="90"/>
      <c r="G235" s="90"/>
      <c r="H235" s="95"/>
      <c r="I235" s="89"/>
      <c r="J235" s="137"/>
      <c r="K235" s="138"/>
    </row>
    <row r="236" spans="1:11" x14ac:dyDescent="0.25">
      <c r="B236" s="15"/>
      <c r="C236" s="15"/>
      <c r="D236" s="15"/>
      <c r="E236" s="15"/>
      <c r="F236" s="90"/>
      <c r="G236" s="90"/>
      <c r="H236" s="95"/>
      <c r="I236" s="89"/>
      <c r="J236" s="137"/>
      <c r="K236" s="138"/>
    </row>
    <row r="237" spans="1:11" x14ac:dyDescent="0.25">
      <c r="B237" s="15"/>
      <c r="C237" s="15"/>
      <c r="D237" s="15"/>
      <c r="E237" s="15"/>
      <c r="F237" s="90"/>
      <c r="G237" s="90"/>
      <c r="H237" s="95"/>
      <c r="I237" s="89"/>
      <c r="J237" s="137"/>
      <c r="K237" s="138"/>
    </row>
    <row r="238" spans="1:11" x14ac:dyDescent="0.25">
      <c r="B238" s="15"/>
      <c r="C238" s="15"/>
      <c r="D238" s="15"/>
      <c r="E238" s="15"/>
      <c r="F238" s="90"/>
      <c r="G238" s="90"/>
      <c r="H238" s="95"/>
      <c r="I238" s="89"/>
      <c r="J238" s="137"/>
      <c r="K238" s="138"/>
    </row>
    <row r="239" spans="1:11" x14ac:dyDescent="0.25">
      <c r="B239" s="15"/>
      <c r="C239" s="15"/>
      <c r="D239" s="15"/>
      <c r="E239" s="15"/>
      <c r="F239" s="90"/>
      <c r="G239" s="90"/>
      <c r="H239" s="95"/>
      <c r="I239" s="89"/>
      <c r="J239" s="137"/>
      <c r="K239" s="138"/>
    </row>
    <row r="240" spans="1:11" x14ac:dyDescent="0.25">
      <c r="B240" s="15"/>
      <c r="C240" s="15"/>
      <c r="D240" s="15"/>
      <c r="E240" s="15"/>
      <c r="F240" s="90"/>
      <c r="G240" s="90"/>
      <c r="H240" s="95"/>
      <c r="I240" s="89"/>
      <c r="J240" s="137"/>
      <c r="K240" s="138"/>
    </row>
    <row r="241" spans="2:11" x14ac:dyDescent="0.25">
      <c r="B241" s="15"/>
      <c r="C241" s="15"/>
      <c r="D241" s="15"/>
      <c r="E241" s="15"/>
      <c r="F241" s="90"/>
      <c r="G241" s="90"/>
      <c r="H241" s="95"/>
      <c r="I241" s="89"/>
      <c r="J241" s="137"/>
      <c r="K241" s="138"/>
    </row>
    <row r="242" spans="2:11" x14ac:dyDescent="0.25">
      <c r="B242" s="15"/>
      <c r="D242" s="91"/>
      <c r="E242" s="92"/>
      <c r="F242" s="93"/>
      <c r="G242" s="94"/>
      <c r="H242" s="95"/>
      <c r="I242" s="96"/>
      <c r="J242" s="97"/>
      <c r="K242" s="98"/>
    </row>
    <row r="243" spans="2:11" x14ac:dyDescent="0.25">
      <c r="B243" s="15"/>
    </row>
    <row r="244" spans="2:11" x14ac:dyDescent="0.25">
      <c r="B244" s="15"/>
    </row>
    <row r="253" spans="2:11" x14ac:dyDescent="0.25">
      <c r="E253" s="116"/>
    </row>
    <row r="285" spans="4:5" x14ac:dyDescent="0.25">
      <c r="E285" s="107"/>
    </row>
    <row r="287" spans="4:5" x14ac:dyDescent="0.25">
      <c r="D287" s="139"/>
    </row>
    <row r="335" spans="10:10" x14ac:dyDescent="0.25">
      <c r="J335" s="56"/>
    </row>
    <row r="336" spans="10:10" x14ac:dyDescent="0.25">
      <c r="J336" s="56"/>
    </row>
    <row r="337" spans="4:10" x14ac:dyDescent="0.25">
      <c r="J337" s="56"/>
    </row>
    <row r="338" spans="4:10" x14ac:dyDescent="0.25">
      <c r="J338" s="56"/>
    </row>
    <row r="339" spans="4:10" x14ac:dyDescent="0.25">
      <c r="J339" s="56"/>
    </row>
    <row r="340" spans="4:10" x14ac:dyDescent="0.25">
      <c r="J340" s="56"/>
    </row>
    <row r="341" spans="4:10" x14ac:dyDescent="0.25">
      <c r="J341" s="56"/>
    </row>
    <row r="343" spans="4:10" x14ac:dyDescent="0.25">
      <c r="E343" s="107"/>
    </row>
    <row r="345" spans="4:10" x14ac:dyDescent="0.25">
      <c r="D345" s="139"/>
    </row>
  </sheetData>
  <mergeCells count="20">
    <mergeCell ref="B6:C6"/>
    <mergeCell ref="D6:E6"/>
    <mergeCell ref="F6:H6"/>
    <mergeCell ref="C1:K3"/>
    <mergeCell ref="D10:K10"/>
    <mergeCell ref="D13:K13"/>
    <mergeCell ref="D24:K24"/>
    <mergeCell ref="D33:K33"/>
    <mergeCell ref="D43:K43"/>
    <mergeCell ref="D46:K46"/>
    <mergeCell ref="D137:K137"/>
    <mergeCell ref="D141:K141"/>
    <mergeCell ref="D150:K150"/>
    <mergeCell ref="D158:K158"/>
    <mergeCell ref="D16:K16"/>
    <mergeCell ref="D56:K56"/>
    <mergeCell ref="D63:K63"/>
    <mergeCell ref="D117:K117"/>
    <mergeCell ref="D130:K130"/>
    <mergeCell ref="D133:K133"/>
  </mergeCells>
  <pageMargins left="0.75" right="0.25" top="0.75" bottom="0.25" header="0.5" footer="0.5"/>
  <pageSetup paperSize="9" orientation="portrait" r:id="rId1"/>
  <headerFooter scaleWithDoc="0" alignWithMargins="0">
    <oddHeader>&amp;RPage &amp;P of &amp;N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R224"/>
  <sheetViews>
    <sheetView view="pageBreakPreview" zoomScaleSheetLayoutView="100" workbookViewId="0">
      <selection activeCell="F10" sqref="F10"/>
    </sheetView>
  </sheetViews>
  <sheetFormatPr defaultRowHeight="15" x14ac:dyDescent="0.2"/>
  <cols>
    <col min="1" max="1" width="5.140625" style="112" customWidth="1"/>
    <col min="2" max="2" width="17.85546875" style="8" customWidth="1"/>
    <col min="3" max="3" width="9.42578125" style="8" customWidth="1"/>
    <col min="4" max="4" width="13.28515625" style="7" customWidth="1"/>
    <col min="5" max="5" width="5.42578125" style="8" customWidth="1"/>
    <col min="6" max="6" width="7.85546875" style="8" customWidth="1"/>
    <col min="7" max="7" width="1" style="8" customWidth="1"/>
    <col min="8" max="8" width="5.85546875" style="9" customWidth="1"/>
    <col min="9" max="9" width="7.7109375" style="8" customWidth="1"/>
    <col min="10" max="10" width="13.28515625" style="10" customWidth="1"/>
    <col min="11" max="11" width="4.28515625" style="11" customWidth="1"/>
    <col min="12" max="12" width="2" style="8" customWidth="1"/>
    <col min="13" max="13" width="23.7109375" style="8" customWidth="1"/>
    <col min="14" max="14" width="9.140625" style="8"/>
    <col min="15" max="15" width="9.5703125" style="8" bestFit="1" customWidth="1"/>
    <col min="16" max="16384" width="9.140625" style="8"/>
  </cols>
  <sheetData>
    <row r="1" spans="1:12" ht="8.25" customHeight="1" x14ac:dyDescent="0.25">
      <c r="A1" s="23"/>
      <c r="B1" s="23"/>
      <c r="C1" s="223" t="s">
        <v>156</v>
      </c>
      <c r="D1" s="223"/>
      <c r="E1" s="223"/>
      <c r="F1" s="223"/>
      <c r="G1" s="223"/>
      <c r="H1" s="223"/>
      <c r="I1" s="223"/>
      <c r="J1" s="223"/>
      <c r="K1" s="223"/>
    </row>
    <row r="2" spans="1:12" ht="12.75" customHeight="1" x14ac:dyDescent="0.25">
      <c r="A2" s="23" t="s">
        <v>35</v>
      </c>
      <c r="B2" s="15"/>
      <c r="C2" s="223"/>
      <c r="D2" s="223"/>
      <c r="E2" s="223"/>
      <c r="F2" s="223"/>
      <c r="G2" s="223"/>
      <c r="H2" s="223"/>
      <c r="I2" s="223"/>
      <c r="J2" s="223"/>
      <c r="K2" s="223"/>
    </row>
    <row r="3" spans="1:12" ht="24.75" customHeight="1" x14ac:dyDescent="0.25">
      <c r="A3" s="23"/>
      <c r="B3" s="15"/>
      <c r="C3" s="223"/>
      <c r="D3" s="223"/>
      <c r="E3" s="223"/>
      <c r="F3" s="223"/>
      <c r="G3" s="223"/>
      <c r="H3" s="223"/>
      <c r="I3" s="223"/>
      <c r="J3" s="223"/>
      <c r="K3" s="223"/>
    </row>
    <row r="4" spans="1:12" ht="17.25" customHeight="1" x14ac:dyDescent="0.25">
      <c r="A4" s="23"/>
      <c r="B4" s="15"/>
      <c r="C4" s="24"/>
      <c r="D4" s="24"/>
      <c r="E4" s="24"/>
      <c r="F4" s="24"/>
      <c r="G4" s="24"/>
      <c r="H4" s="24"/>
      <c r="I4" s="24"/>
      <c r="J4" s="24"/>
      <c r="K4" s="24"/>
    </row>
    <row r="5" spans="1:12" ht="17.25" customHeight="1" x14ac:dyDescent="0.35">
      <c r="A5" s="23"/>
      <c r="B5" s="15"/>
      <c r="C5" s="24"/>
      <c r="D5" s="25"/>
      <c r="E5" s="26" t="s">
        <v>22</v>
      </c>
      <c r="F5" s="27"/>
      <c r="G5" s="28"/>
      <c r="H5" s="24"/>
      <c r="I5" s="24"/>
      <c r="J5" s="24"/>
      <c r="K5" s="24"/>
    </row>
    <row r="6" spans="1:12" x14ac:dyDescent="0.2">
      <c r="A6" s="29" t="s">
        <v>1</v>
      </c>
      <c r="B6" s="225" t="s">
        <v>2</v>
      </c>
      <c r="C6" s="225"/>
      <c r="D6" s="29"/>
      <c r="E6" s="29" t="s">
        <v>23</v>
      </c>
      <c r="F6" s="31"/>
      <c r="G6" s="31"/>
      <c r="H6" s="31"/>
      <c r="I6" s="30"/>
      <c r="J6" s="226" t="s">
        <v>3</v>
      </c>
      <c r="K6" s="226"/>
      <c r="L6" s="226"/>
    </row>
    <row r="7" spans="1:12" ht="15" customHeight="1" x14ac:dyDescent="0.25">
      <c r="A7" s="5"/>
      <c r="B7" s="3" t="s">
        <v>7</v>
      </c>
    </row>
    <row r="8" spans="1:12" ht="15" customHeight="1" x14ac:dyDescent="0.25">
      <c r="A8" s="5">
        <v>1</v>
      </c>
      <c r="B8" s="6" t="s">
        <v>82</v>
      </c>
      <c r="C8" s="6"/>
    </row>
    <row r="9" spans="1:12" ht="15" customHeight="1" x14ac:dyDescent="0.25">
      <c r="A9" s="5"/>
      <c r="B9" s="6" t="s">
        <v>83</v>
      </c>
      <c r="C9" s="6"/>
    </row>
    <row r="10" spans="1:12" ht="15" customHeight="1" x14ac:dyDescent="0.25">
      <c r="A10" s="5"/>
      <c r="B10" s="6" t="s">
        <v>157</v>
      </c>
      <c r="C10" s="6"/>
      <c r="D10" s="12" t="s">
        <v>141</v>
      </c>
      <c r="J10" s="13">
        <f>2*(7+6)*6</f>
        <v>156</v>
      </c>
      <c r="K10" s="8" t="s">
        <v>10</v>
      </c>
    </row>
    <row r="11" spans="1:12" ht="15" customHeight="1" x14ac:dyDescent="0.25">
      <c r="A11" s="5"/>
      <c r="B11" s="6" t="s">
        <v>133</v>
      </c>
      <c r="C11" s="6"/>
      <c r="D11" s="12" t="s">
        <v>158</v>
      </c>
      <c r="J11" s="13">
        <f>2*1*7*6</f>
        <v>84</v>
      </c>
      <c r="K11" s="8" t="s">
        <v>10</v>
      </c>
    </row>
    <row r="12" spans="1:12" ht="15" customHeight="1" x14ac:dyDescent="0.25">
      <c r="A12" s="5"/>
      <c r="B12" s="6" t="s">
        <v>132</v>
      </c>
      <c r="C12" s="6"/>
      <c r="D12" s="12" t="s">
        <v>141</v>
      </c>
      <c r="J12" s="13">
        <f>2*(7+6)*6</f>
        <v>156</v>
      </c>
      <c r="K12" s="8" t="s">
        <v>10</v>
      </c>
    </row>
    <row r="13" spans="1:12" ht="15" customHeight="1" x14ac:dyDescent="0.25">
      <c r="A13" s="5"/>
      <c r="B13" s="6" t="s">
        <v>133</v>
      </c>
      <c r="C13" s="6"/>
      <c r="D13" s="12" t="s">
        <v>158</v>
      </c>
      <c r="J13" s="13">
        <f>2*1*7*6</f>
        <v>84</v>
      </c>
      <c r="K13" s="8" t="s">
        <v>10</v>
      </c>
    </row>
    <row r="14" spans="1:12" ht="15" customHeight="1" x14ac:dyDescent="0.25">
      <c r="A14" s="5"/>
      <c r="B14" s="14"/>
      <c r="C14" s="15"/>
      <c r="D14" s="12"/>
      <c r="I14" s="16"/>
      <c r="J14" s="17">
        <f>SUM(J10:J13)</f>
        <v>480</v>
      </c>
      <c r="K14" s="18" t="s">
        <v>10</v>
      </c>
    </row>
    <row r="15" spans="1:12" ht="15" customHeight="1" x14ac:dyDescent="0.25">
      <c r="A15" s="5"/>
      <c r="B15" s="14"/>
      <c r="C15" s="15"/>
      <c r="D15" s="12"/>
      <c r="I15" s="16"/>
      <c r="J15" s="19"/>
      <c r="K15" s="20"/>
    </row>
    <row r="16" spans="1:12" ht="15" customHeight="1" x14ac:dyDescent="0.25">
      <c r="A16" s="5"/>
      <c r="B16" s="14" t="s">
        <v>80</v>
      </c>
      <c r="C16" s="15"/>
      <c r="D16" s="12"/>
      <c r="I16" s="16"/>
      <c r="J16" s="19"/>
      <c r="K16" s="20"/>
    </row>
    <row r="17" spans="1:11" ht="15" customHeight="1" thickBot="1" x14ac:dyDescent="0.3">
      <c r="A17" s="5"/>
      <c r="B17" s="14" t="s">
        <v>74</v>
      </c>
      <c r="C17" s="15"/>
      <c r="D17" s="12" t="s">
        <v>159</v>
      </c>
      <c r="I17" s="16"/>
      <c r="J17" s="21">
        <f>3*2.5*6.5</f>
        <v>48.75</v>
      </c>
      <c r="K17" s="22" t="s">
        <v>10</v>
      </c>
    </row>
    <row r="18" spans="1:11" ht="15" customHeight="1" x14ac:dyDescent="0.25">
      <c r="A18" s="5"/>
      <c r="B18" s="14"/>
      <c r="C18" s="15"/>
      <c r="D18" s="12"/>
      <c r="I18" s="16"/>
      <c r="J18" s="19"/>
      <c r="K18" s="20"/>
    </row>
    <row r="19" spans="1:11" ht="15.75" customHeight="1" thickBot="1" x14ac:dyDescent="0.3">
      <c r="A19" s="5"/>
      <c r="B19" s="14"/>
      <c r="C19" s="15"/>
      <c r="D19" s="12"/>
      <c r="I19" s="16"/>
      <c r="J19" s="21">
        <f>J14-J17</f>
        <v>431.25</v>
      </c>
      <c r="K19" s="22" t="s">
        <v>10</v>
      </c>
    </row>
    <row r="20" spans="1:11" ht="15" customHeight="1" x14ac:dyDescent="0.25">
      <c r="A20" s="5"/>
      <c r="B20" s="14"/>
      <c r="C20" s="15"/>
      <c r="D20" s="12"/>
      <c r="I20" s="16"/>
      <c r="J20" s="19"/>
      <c r="K20" s="20"/>
    </row>
    <row r="21" spans="1:11" ht="15" customHeight="1" x14ac:dyDescent="0.25">
      <c r="A21" s="5">
        <v>2</v>
      </c>
      <c r="B21" s="32" t="s">
        <v>112</v>
      </c>
      <c r="C21" s="15"/>
      <c r="I21" s="16"/>
      <c r="J21" s="33"/>
      <c r="K21" s="16"/>
    </row>
    <row r="22" spans="1:11" ht="15" customHeight="1" x14ac:dyDescent="0.25">
      <c r="A22" s="5"/>
      <c r="B22" s="14" t="s">
        <v>113</v>
      </c>
      <c r="C22" s="15"/>
      <c r="I22" s="16"/>
      <c r="J22" s="33"/>
      <c r="K22" s="16"/>
    </row>
    <row r="23" spans="1:11" ht="15" customHeight="1" x14ac:dyDescent="0.25">
      <c r="A23" s="5"/>
      <c r="B23" s="14" t="s">
        <v>160</v>
      </c>
      <c r="C23" s="15"/>
      <c r="D23" s="12" t="s">
        <v>161</v>
      </c>
      <c r="I23" s="16"/>
      <c r="J23" s="13">
        <v>800</v>
      </c>
      <c r="K23" s="8" t="s">
        <v>10</v>
      </c>
    </row>
    <row r="24" spans="1:11" ht="15" customHeight="1" x14ac:dyDescent="0.25">
      <c r="A24" s="5"/>
      <c r="B24" s="14" t="s">
        <v>163</v>
      </c>
      <c r="C24" s="15"/>
      <c r="D24" s="12" t="s">
        <v>161</v>
      </c>
      <c r="I24" s="16"/>
      <c r="J24" s="13">
        <v>800</v>
      </c>
      <c r="K24" s="8" t="s">
        <v>10</v>
      </c>
    </row>
    <row r="25" spans="1:11" ht="15" customHeight="1" x14ac:dyDescent="0.25">
      <c r="A25" s="5"/>
      <c r="B25" s="14" t="s">
        <v>140</v>
      </c>
      <c r="C25" s="15"/>
      <c r="D25" s="12" t="s">
        <v>162</v>
      </c>
      <c r="I25" s="16"/>
      <c r="J25" s="34">
        <v>408</v>
      </c>
      <c r="K25" s="8" t="s">
        <v>10</v>
      </c>
    </row>
    <row r="26" spans="1:11" ht="15" customHeight="1" x14ac:dyDescent="0.25">
      <c r="A26" s="5"/>
      <c r="B26" s="14" t="s">
        <v>164</v>
      </c>
      <c r="C26" s="15"/>
      <c r="D26" s="12" t="s">
        <v>161</v>
      </c>
      <c r="I26" s="16"/>
      <c r="J26" s="34">
        <v>800</v>
      </c>
      <c r="K26" s="8" t="s">
        <v>10</v>
      </c>
    </row>
    <row r="27" spans="1:11" ht="15" customHeight="1" x14ac:dyDescent="0.25">
      <c r="A27" s="5"/>
      <c r="B27" s="14" t="s">
        <v>134</v>
      </c>
      <c r="C27" s="15"/>
      <c r="D27" s="12" t="s">
        <v>161</v>
      </c>
      <c r="I27" s="16"/>
      <c r="J27" s="34">
        <v>800</v>
      </c>
      <c r="K27" s="8" t="s">
        <v>10</v>
      </c>
    </row>
    <row r="28" spans="1:11" ht="15" customHeight="1" x14ac:dyDescent="0.25">
      <c r="A28" s="5"/>
      <c r="B28" s="14" t="s">
        <v>140</v>
      </c>
      <c r="C28" s="15"/>
      <c r="D28" s="12" t="s">
        <v>167</v>
      </c>
      <c r="I28" s="16"/>
      <c r="J28" s="34">
        <v>255</v>
      </c>
      <c r="K28" s="8" t="s">
        <v>10</v>
      </c>
    </row>
    <row r="29" spans="1:11" ht="15" customHeight="1" x14ac:dyDescent="0.25">
      <c r="A29" s="5"/>
      <c r="B29" s="14" t="s">
        <v>165</v>
      </c>
      <c r="C29" s="15"/>
      <c r="D29" s="12" t="s">
        <v>167</v>
      </c>
      <c r="I29" s="16"/>
      <c r="J29" s="13">
        <v>238</v>
      </c>
      <c r="K29" s="8" t="s">
        <v>10</v>
      </c>
    </row>
    <row r="30" spans="1:11" ht="15" customHeight="1" x14ac:dyDescent="0.25">
      <c r="A30" s="5"/>
      <c r="B30" s="14" t="s">
        <v>140</v>
      </c>
      <c r="C30" s="15"/>
      <c r="D30" s="12" t="s">
        <v>168</v>
      </c>
      <c r="I30" s="16"/>
      <c r="J30" s="34">
        <v>304</v>
      </c>
      <c r="K30" s="8" t="s">
        <v>10</v>
      </c>
    </row>
    <row r="31" spans="1:11" ht="15" customHeight="1" x14ac:dyDescent="0.25">
      <c r="A31" s="5"/>
      <c r="B31" s="14" t="s">
        <v>166</v>
      </c>
      <c r="C31" s="15"/>
      <c r="D31" s="12" t="s">
        <v>161</v>
      </c>
      <c r="I31" s="16"/>
      <c r="J31" s="34">
        <v>800</v>
      </c>
      <c r="K31" s="8" t="s">
        <v>10</v>
      </c>
    </row>
    <row r="32" spans="1:11" ht="15" customHeight="1" x14ac:dyDescent="0.25">
      <c r="A32" s="5"/>
      <c r="B32" s="14" t="s">
        <v>140</v>
      </c>
      <c r="C32" s="15"/>
      <c r="D32" s="12" t="s">
        <v>169</v>
      </c>
      <c r="I32" s="16"/>
      <c r="J32" s="34">
        <v>488</v>
      </c>
      <c r="K32" s="8" t="s">
        <v>10</v>
      </c>
    </row>
    <row r="33" spans="1:18" ht="15" customHeight="1" x14ac:dyDescent="0.25">
      <c r="A33" s="5"/>
      <c r="B33" s="14" t="s">
        <v>140</v>
      </c>
      <c r="C33" s="15"/>
      <c r="D33" s="12" t="s">
        <v>135</v>
      </c>
      <c r="I33" s="16"/>
      <c r="J33" s="34">
        <v>240</v>
      </c>
      <c r="K33" s="8" t="s">
        <v>10</v>
      </c>
    </row>
    <row r="34" spans="1:18" ht="15" customHeight="1" x14ac:dyDescent="0.25">
      <c r="A34" s="5"/>
      <c r="B34" s="14"/>
      <c r="C34" s="15"/>
      <c r="D34" s="12"/>
      <c r="I34" s="16"/>
      <c r="J34" s="17">
        <f>SUM(J23:J33)</f>
        <v>5933</v>
      </c>
      <c r="K34" s="35" t="s">
        <v>10</v>
      </c>
    </row>
    <row r="35" spans="1:18" ht="15" customHeight="1" x14ac:dyDescent="0.2">
      <c r="A35" s="8"/>
      <c r="D35" s="8"/>
      <c r="H35" s="8"/>
      <c r="J35" s="8"/>
      <c r="K35" s="8"/>
    </row>
    <row r="36" spans="1:18" ht="15" customHeight="1" x14ac:dyDescent="0.2">
      <c r="A36" s="8"/>
      <c r="B36" s="8" t="s">
        <v>80</v>
      </c>
      <c r="D36" s="8"/>
      <c r="H36" s="8"/>
      <c r="J36" s="8"/>
      <c r="K36" s="8"/>
    </row>
    <row r="37" spans="1:18" ht="15" customHeight="1" x14ac:dyDescent="0.2">
      <c r="A37" s="8"/>
      <c r="B37" s="8" t="s">
        <v>78</v>
      </c>
      <c r="D37" s="8" t="s">
        <v>170</v>
      </c>
      <c r="H37" s="8"/>
      <c r="J37" s="13">
        <v>24.5</v>
      </c>
      <c r="K37" s="11" t="s">
        <v>10</v>
      </c>
    </row>
    <row r="38" spans="1:18" ht="15" customHeight="1" x14ac:dyDescent="0.2">
      <c r="A38" s="8"/>
      <c r="B38" s="8" t="s">
        <v>78</v>
      </c>
      <c r="D38" s="8" t="s">
        <v>171</v>
      </c>
      <c r="H38" s="8"/>
      <c r="J38" s="13">
        <v>16.25</v>
      </c>
      <c r="K38" s="8" t="s">
        <v>10</v>
      </c>
    </row>
    <row r="39" spans="1:18" ht="15" customHeight="1" x14ac:dyDescent="0.2">
      <c r="A39" s="8"/>
      <c r="B39" s="8" t="s">
        <v>78</v>
      </c>
      <c r="D39" s="12" t="s">
        <v>172</v>
      </c>
      <c r="H39" s="8"/>
      <c r="J39" s="13">
        <v>21</v>
      </c>
      <c r="K39" s="8" t="s">
        <v>10</v>
      </c>
    </row>
    <row r="40" spans="1:18" ht="15" customHeight="1" x14ac:dyDescent="0.2">
      <c r="A40" s="8"/>
      <c r="B40" s="8" t="s">
        <v>137</v>
      </c>
      <c r="D40" s="8" t="s">
        <v>173</v>
      </c>
      <c r="H40" s="8"/>
      <c r="J40" s="13">
        <v>49</v>
      </c>
      <c r="K40" s="8" t="s">
        <v>10</v>
      </c>
    </row>
    <row r="41" spans="1:18" ht="15" customHeight="1" x14ac:dyDescent="0.2">
      <c r="A41" s="8"/>
      <c r="D41" s="8" t="s">
        <v>172</v>
      </c>
      <c r="H41" s="8"/>
      <c r="J41" s="13">
        <v>21</v>
      </c>
      <c r="K41" s="8" t="s">
        <v>10</v>
      </c>
    </row>
    <row r="42" spans="1:18" ht="15" customHeight="1" x14ac:dyDescent="0.2">
      <c r="A42" s="8"/>
      <c r="B42" s="8" t="s">
        <v>78</v>
      </c>
      <c r="D42" s="8" t="s">
        <v>174</v>
      </c>
      <c r="H42" s="8"/>
      <c r="J42" s="13">
        <v>32.5</v>
      </c>
      <c r="K42" s="11" t="s">
        <v>10</v>
      </c>
    </row>
    <row r="43" spans="1:18" ht="15" customHeight="1" x14ac:dyDescent="0.2">
      <c r="A43" s="8"/>
      <c r="B43" s="8" t="s">
        <v>78</v>
      </c>
      <c r="D43" s="8" t="s">
        <v>175</v>
      </c>
      <c r="H43" s="8"/>
      <c r="J43" s="13">
        <v>40</v>
      </c>
      <c r="K43" s="8" t="s">
        <v>10</v>
      </c>
    </row>
    <row r="44" spans="1:18" ht="15" customHeight="1" x14ac:dyDescent="0.2">
      <c r="A44" s="8"/>
      <c r="B44" s="8" t="s">
        <v>78</v>
      </c>
      <c r="D44" s="12" t="s">
        <v>173</v>
      </c>
      <c r="H44" s="8"/>
      <c r="J44" s="13">
        <v>49</v>
      </c>
      <c r="K44" s="8" t="s">
        <v>10</v>
      </c>
    </row>
    <row r="45" spans="1:18" ht="15" customHeight="1" x14ac:dyDescent="0.2">
      <c r="A45" s="8"/>
      <c r="B45" s="8" t="s">
        <v>137</v>
      </c>
      <c r="D45" s="8" t="s">
        <v>176</v>
      </c>
      <c r="H45" s="8"/>
      <c r="J45" s="13">
        <v>20</v>
      </c>
      <c r="K45" s="8" t="s">
        <v>10</v>
      </c>
    </row>
    <row r="46" spans="1:18" s="38" customFormat="1" ht="15" customHeight="1" thickBot="1" x14ac:dyDescent="0.25">
      <c r="A46" s="8"/>
      <c r="B46" s="8"/>
      <c r="C46" s="8"/>
      <c r="D46" s="8"/>
      <c r="E46" s="8"/>
      <c r="F46" s="8"/>
      <c r="G46" s="8"/>
      <c r="H46" s="8"/>
      <c r="I46" s="8"/>
      <c r="J46" s="36">
        <f>SUM(J37:J45)</f>
        <v>273.25</v>
      </c>
      <c r="K46" s="37" t="s">
        <v>10</v>
      </c>
      <c r="M46" s="71"/>
      <c r="N46" s="8"/>
      <c r="O46" s="8"/>
      <c r="P46" s="8"/>
      <c r="Q46" s="8"/>
      <c r="R46" s="8"/>
    </row>
    <row r="47" spans="1:18" s="38" customFormat="1" ht="15" customHeight="1" x14ac:dyDescent="0.2">
      <c r="A47" s="8"/>
      <c r="B47" s="8"/>
      <c r="C47" s="8"/>
      <c r="D47" s="8"/>
      <c r="E47" s="8"/>
      <c r="F47" s="8"/>
      <c r="G47" s="8"/>
      <c r="H47" s="8"/>
      <c r="I47" s="8"/>
      <c r="J47" s="8"/>
      <c r="K47" s="8"/>
      <c r="M47" s="71"/>
      <c r="N47" s="8"/>
      <c r="O47" s="8"/>
      <c r="P47" s="8"/>
      <c r="Q47" s="8"/>
      <c r="R47" s="8"/>
    </row>
    <row r="48" spans="1:18" s="38" customFormat="1" ht="15" customHeight="1" thickBot="1" x14ac:dyDescent="0.25">
      <c r="A48" s="8"/>
      <c r="B48" s="8"/>
      <c r="C48" s="8"/>
      <c r="D48" s="8"/>
      <c r="E48" s="8"/>
      <c r="F48" s="8"/>
      <c r="G48" s="8"/>
      <c r="H48" s="8"/>
      <c r="I48" s="8"/>
      <c r="J48" s="21">
        <f>J34-J46</f>
        <v>5659.75</v>
      </c>
      <c r="K48" s="22" t="s">
        <v>10</v>
      </c>
      <c r="M48" s="71"/>
      <c r="N48" s="8"/>
      <c r="O48" s="8"/>
      <c r="P48" s="8"/>
      <c r="Q48" s="8"/>
      <c r="R48" s="8"/>
    </row>
    <row r="49" spans="1:18" s="38" customFormat="1" ht="15" customHeight="1" x14ac:dyDescent="0.2">
      <c r="A49" s="8"/>
      <c r="B49" s="8"/>
      <c r="C49" s="8"/>
      <c r="D49" s="8"/>
      <c r="E49" s="8"/>
      <c r="F49" s="8"/>
      <c r="G49" s="8"/>
      <c r="H49" s="8"/>
      <c r="I49" s="8"/>
      <c r="J49" s="8"/>
      <c r="K49" s="8"/>
      <c r="M49" s="71"/>
      <c r="N49" s="8"/>
      <c r="O49" s="8"/>
      <c r="P49" s="8"/>
      <c r="Q49" s="8"/>
      <c r="R49" s="8"/>
    </row>
    <row r="50" spans="1:18" s="38" customFormat="1" ht="15" customHeight="1" x14ac:dyDescent="0.25">
      <c r="A50" s="5">
        <v>3</v>
      </c>
      <c r="B50" s="15" t="s">
        <v>138</v>
      </c>
      <c r="C50" s="6"/>
      <c r="D50" s="12"/>
      <c r="E50" s="8"/>
      <c r="F50" s="8"/>
      <c r="G50" s="8"/>
      <c r="H50" s="9"/>
      <c r="I50" s="16"/>
      <c r="J50" s="39"/>
      <c r="K50" s="16"/>
      <c r="M50" s="71"/>
      <c r="N50" s="8"/>
      <c r="O50" s="8"/>
      <c r="P50" s="8"/>
      <c r="Q50" s="8"/>
      <c r="R50" s="8"/>
    </row>
    <row r="51" spans="1:18" s="38" customFormat="1" ht="15" customHeight="1" x14ac:dyDescent="0.25">
      <c r="A51" s="5"/>
      <c r="B51" s="15" t="s">
        <v>118</v>
      </c>
      <c r="C51" s="6"/>
      <c r="D51" s="12"/>
      <c r="E51" s="8"/>
      <c r="F51" s="8"/>
      <c r="G51" s="8"/>
      <c r="H51" s="9"/>
      <c r="I51" s="16"/>
      <c r="J51" s="39"/>
      <c r="K51" s="16"/>
      <c r="M51" s="71"/>
      <c r="N51" s="8"/>
      <c r="O51" s="8"/>
      <c r="P51" s="8"/>
      <c r="Q51" s="8"/>
      <c r="R51" s="8"/>
    </row>
    <row r="52" spans="1:18" s="38" customFormat="1" ht="15" customHeight="1" x14ac:dyDescent="0.25">
      <c r="A52" s="5"/>
      <c r="B52" s="15" t="s">
        <v>139</v>
      </c>
      <c r="C52" s="6"/>
      <c r="D52" s="12" t="s">
        <v>178</v>
      </c>
      <c r="E52" s="8"/>
      <c r="F52" s="8"/>
      <c r="G52" s="8"/>
      <c r="H52" s="9"/>
      <c r="I52" s="16"/>
      <c r="J52" s="34">
        <v>408</v>
      </c>
      <c r="K52" s="8" t="s">
        <v>10</v>
      </c>
      <c r="M52" s="71"/>
      <c r="N52" s="8"/>
      <c r="O52" s="8"/>
      <c r="P52" s="8"/>
      <c r="Q52" s="8"/>
      <c r="R52" s="8"/>
    </row>
    <row r="53" spans="1:18" s="38" customFormat="1" ht="15" customHeight="1" x14ac:dyDescent="0.25">
      <c r="A53" s="5"/>
      <c r="B53" s="15" t="s">
        <v>139</v>
      </c>
      <c r="C53" s="6"/>
      <c r="D53" s="12" t="s">
        <v>179</v>
      </c>
      <c r="E53" s="8"/>
      <c r="F53" s="8"/>
      <c r="G53" s="8"/>
      <c r="H53" s="9"/>
      <c r="I53" s="16"/>
      <c r="J53" s="34">
        <v>224</v>
      </c>
      <c r="K53" s="8" t="s">
        <v>10</v>
      </c>
      <c r="M53" s="71"/>
      <c r="N53" s="8"/>
      <c r="O53" s="8"/>
      <c r="P53" s="8"/>
      <c r="Q53" s="8"/>
      <c r="R53" s="8"/>
    </row>
    <row r="54" spans="1:18" s="38" customFormat="1" ht="15" customHeight="1" x14ac:dyDescent="0.25">
      <c r="A54" s="5"/>
      <c r="B54" s="15" t="s">
        <v>139</v>
      </c>
      <c r="C54" s="6"/>
      <c r="D54" s="12" t="s">
        <v>180</v>
      </c>
      <c r="E54" s="8"/>
      <c r="F54" s="8"/>
      <c r="G54" s="8"/>
      <c r="H54" s="9"/>
      <c r="I54" s="16"/>
      <c r="J54" s="34">
        <v>304</v>
      </c>
      <c r="K54" s="8" t="s">
        <v>10</v>
      </c>
      <c r="M54" s="71"/>
      <c r="N54" s="72"/>
      <c r="O54" s="8"/>
      <c r="P54" s="8"/>
      <c r="Q54" s="8"/>
      <c r="R54" s="8"/>
    </row>
    <row r="55" spans="1:18" s="6" customFormat="1" ht="15" customHeight="1" x14ac:dyDescent="0.25">
      <c r="A55" s="5"/>
      <c r="B55" s="15" t="s">
        <v>139</v>
      </c>
      <c r="D55" s="12" t="s">
        <v>181</v>
      </c>
      <c r="E55" s="8"/>
      <c r="F55" s="8"/>
      <c r="G55" s="8"/>
      <c r="H55" s="9"/>
      <c r="I55" s="16"/>
      <c r="J55" s="34">
        <v>592</v>
      </c>
      <c r="K55" s="8" t="s">
        <v>10</v>
      </c>
      <c r="M55" s="73"/>
    </row>
    <row r="56" spans="1:18" s="6" customFormat="1" ht="15" customHeight="1" x14ac:dyDescent="0.25">
      <c r="A56" s="5"/>
      <c r="B56" s="15" t="s">
        <v>177</v>
      </c>
      <c r="D56" s="12" t="s">
        <v>182</v>
      </c>
      <c r="E56" s="8"/>
      <c r="F56" s="8"/>
      <c r="G56" s="8"/>
      <c r="H56" s="9"/>
      <c r="I56" s="16"/>
      <c r="J56" s="34">
        <v>120</v>
      </c>
      <c r="K56" s="8" t="s">
        <v>10</v>
      </c>
      <c r="M56" s="73"/>
    </row>
    <row r="57" spans="1:18" s="6" customFormat="1" ht="15" customHeight="1" x14ac:dyDescent="0.25">
      <c r="A57" s="5"/>
      <c r="B57" s="15" t="s">
        <v>139</v>
      </c>
      <c r="D57" s="12" t="s">
        <v>183</v>
      </c>
      <c r="E57" s="8"/>
      <c r="F57" s="8"/>
      <c r="G57" s="8"/>
      <c r="H57" s="9"/>
      <c r="I57" s="16"/>
      <c r="J57" s="34">
        <v>100</v>
      </c>
      <c r="K57" s="8" t="s">
        <v>10</v>
      </c>
      <c r="M57" s="73"/>
    </row>
    <row r="58" spans="1:18" s="6" customFormat="1" ht="15" customHeight="1" thickBot="1" x14ac:dyDescent="0.3">
      <c r="A58" s="5"/>
      <c r="B58" s="15"/>
      <c r="D58" s="12"/>
      <c r="E58" s="8"/>
      <c r="F58" s="8"/>
      <c r="G58" s="8"/>
      <c r="H58" s="9"/>
      <c r="I58" s="16"/>
      <c r="J58" s="40">
        <f>SUM(J52:J57)</f>
        <v>1748</v>
      </c>
      <c r="K58" s="22" t="s">
        <v>10</v>
      </c>
      <c r="M58" s="73"/>
    </row>
    <row r="59" spans="1:18" s="6" customFormat="1" ht="15" customHeight="1" x14ac:dyDescent="0.25">
      <c r="A59" s="5"/>
      <c r="B59" s="15"/>
      <c r="D59" s="12"/>
      <c r="E59" s="8"/>
      <c r="F59" s="8"/>
      <c r="G59" s="8"/>
      <c r="H59" s="9"/>
      <c r="I59" s="16"/>
      <c r="J59" s="41"/>
      <c r="K59" s="20"/>
      <c r="M59" s="73"/>
    </row>
    <row r="60" spans="1:18" s="6" customFormat="1" ht="15" customHeight="1" x14ac:dyDescent="0.25">
      <c r="A60" s="5"/>
      <c r="B60" s="15" t="s">
        <v>80</v>
      </c>
      <c r="D60" s="12"/>
      <c r="E60" s="8"/>
      <c r="F60" s="8"/>
      <c r="G60" s="8"/>
      <c r="H60" s="9"/>
      <c r="I60" s="16"/>
      <c r="J60" s="41"/>
      <c r="K60" s="20"/>
      <c r="M60" s="73"/>
    </row>
    <row r="61" spans="1:18" s="6" customFormat="1" ht="15" customHeight="1" x14ac:dyDescent="0.25">
      <c r="A61" s="5"/>
      <c r="B61" s="15" t="s">
        <v>78</v>
      </c>
      <c r="D61" s="12" t="s">
        <v>184</v>
      </c>
      <c r="E61" s="8"/>
      <c r="F61" s="8"/>
      <c r="G61" s="8"/>
      <c r="H61" s="9"/>
      <c r="I61" s="16"/>
      <c r="J61" s="42">
        <v>42</v>
      </c>
      <c r="K61" s="43" t="s">
        <v>10</v>
      </c>
      <c r="M61" s="73"/>
    </row>
    <row r="62" spans="1:18" s="6" customFormat="1" ht="15" customHeight="1" x14ac:dyDescent="0.25">
      <c r="A62" s="5"/>
      <c r="B62" s="15" t="s">
        <v>79</v>
      </c>
      <c r="D62" s="12" t="s">
        <v>185</v>
      </c>
      <c r="E62" s="8"/>
      <c r="F62" s="8"/>
      <c r="G62" s="8"/>
      <c r="H62" s="9"/>
      <c r="I62" s="16"/>
      <c r="J62" s="42">
        <v>24</v>
      </c>
      <c r="K62" s="43" t="s">
        <v>10</v>
      </c>
      <c r="M62" s="73"/>
    </row>
    <row r="63" spans="1:18" s="6" customFormat="1" ht="15" customHeight="1" x14ac:dyDescent="0.25">
      <c r="A63" s="5"/>
      <c r="B63" s="15" t="s">
        <v>78</v>
      </c>
      <c r="D63" s="12" t="s">
        <v>186</v>
      </c>
      <c r="E63" s="8"/>
      <c r="F63" s="8"/>
      <c r="G63" s="8"/>
      <c r="H63" s="9"/>
      <c r="I63" s="16"/>
      <c r="J63" s="42">
        <v>42</v>
      </c>
      <c r="K63" s="43" t="s">
        <v>10</v>
      </c>
      <c r="M63" s="73"/>
    </row>
    <row r="64" spans="1:18" s="6" customFormat="1" ht="15" customHeight="1" x14ac:dyDescent="0.25">
      <c r="A64" s="5"/>
      <c r="B64" s="15" t="s">
        <v>79</v>
      </c>
      <c r="D64" s="12" t="s">
        <v>175</v>
      </c>
      <c r="E64" s="8"/>
      <c r="F64" s="8"/>
      <c r="G64" s="8"/>
      <c r="H64" s="9"/>
      <c r="I64" s="16"/>
      <c r="J64" s="42">
        <v>40</v>
      </c>
      <c r="K64" s="43" t="s">
        <v>10</v>
      </c>
      <c r="M64" s="73"/>
    </row>
    <row r="65" spans="1:13" s="6" customFormat="1" ht="15" customHeight="1" x14ac:dyDescent="0.25">
      <c r="A65" s="5"/>
      <c r="B65" s="15" t="s">
        <v>78</v>
      </c>
      <c r="D65" s="12" t="s">
        <v>172</v>
      </c>
      <c r="E65" s="8"/>
      <c r="F65" s="8"/>
      <c r="G65" s="8"/>
      <c r="H65" s="9"/>
      <c r="I65" s="16"/>
      <c r="J65" s="42">
        <v>21</v>
      </c>
      <c r="K65" s="43" t="s">
        <v>10</v>
      </c>
      <c r="M65" s="73"/>
    </row>
    <row r="66" spans="1:13" s="6" customFormat="1" ht="15" customHeight="1" x14ac:dyDescent="0.25">
      <c r="A66" s="5"/>
      <c r="B66" s="15" t="s">
        <v>78</v>
      </c>
      <c r="D66" s="12" t="s">
        <v>172</v>
      </c>
      <c r="E66" s="8"/>
      <c r="F66" s="8"/>
      <c r="G66" s="8"/>
      <c r="H66" s="9"/>
      <c r="I66" s="16"/>
      <c r="J66" s="42">
        <v>21</v>
      </c>
      <c r="K66" s="43" t="s">
        <v>10</v>
      </c>
      <c r="M66" s="73"/>
    </row>
    <row r="67" spans="1:13" s="6" customFormat="1" ht="14.25" customHeight="1" x14ac:dyDescent="0.25">
      <c r="A67" s="5"/>
      <c r="B67" s="15" t="s">
        <v>78</v>
      </c>
      <c r="D67" s="12" t="s">
        <v>186</v>
      </c>
      <c r="E67" s="8"/>
      <c r="F67" s="8"/>
      <c r="G67" s="8"/>
      <c r="H67" s="9"/>
      <c r="I67" s="16"/>
      <c r="J67" s="42">
        <v>21</v>
      </c>
      <c r="K67" s="43" t="s">
        <v>10</v>
      </c>
      <c r="M67" s="73"/>
    </row>
    <row r="68" spans="1:13" s="6" customFormat="1" ht="14.25" customHeight="1" x14ac:dyDescent="0.25">
      <c r="A68" s="5"/>
      <c r="B68" s="15" t="s">
        <v>79</v>
      </c>
      <c r="D68" s="12" t="s">
        <v>175</v>
      </c>
      <c r="E68" s="8"/>
      <c r="F68" s="8"/>
      <c r="G68" s="8"/>
      <c r="H68" s="9"/>
      <c r="I68" s="16"/>
      <c r="J68" s="42">
        <v>40</v>
      </c>
      <c r="K68" s="43" t="s">
        <v>10</v>
      </c>
      <c r="M68" s="73"/>
    </row>
    <row r="69" spans="1:13" s="6" customFormat="1" ht="14.25" customHeight="1" thickBot="1" x14ac:dyDescent="0.3">
      <c r="A69" s="5"/>
      <c r="B69" s="15"/>
      <c r="D69" s="12"/>
      <c r="E69" s="8"/>
      <c r="F69" s="8"/>
      <c r="G69" s="8"/>
      <c r="H69" s="9"/>
      <c r="I69" s="16"/>
      <c r="J69" s="40">
        <f>SUM(J61:J68)</f>
        <v>251</v>
      </c>
      <c r="K69" s="22" t="s">
        <v>10</v>
      </c>
      <c r="M69" s="73"/>
    </row>
    <row r="70" spans="1:13" s="6" customFormat="1" ht="14.25" customHeight="1" x14ac:dyDescent="0.25">
      <c r="A70" s="5"/>
      <c r="B70" s="15"/>
      <c r="D70" s="12"/>
      <c r="E70" s="8"/>
      <c r="F70" s="8"/>
      <c r="G70" s="8"/>
      <c r="H70" s="9"/>
      <c r="I70" s="16"/>
      <c r="J70" s="41"/>
      <c r="K70" s="20"/>
      <c r="M70" s="73"/>
    </row>
    <row r="71" spans="1:13" s="6" customFormat="1" ht="14.25" customHeight="1" thickBot="1" x14ac:dyDescent="0.3">
      <c r="A71" s="5"/>
      <c r="B71" s="15"/>
      <c r="D71" s="12"/>
      <c r="E71" s="8"/>
      <c r="F71" s="8"/>
      <c r="G71" s="8"/>
      <c r="H71" s="9"/>
      <c r="I71" s="16"/>
      <c r="J71" s="40">
        <f>J58-J69</f>
        <v>1497</v>
      </c>
      <c r="K71" s="22" t="s">
        <v>10</v>
      </c>
      <c r="M71" s="73"/>
    </row>
    <row r="72" spans="1:13" s="6" customFormat="1" ht="14.25" customHeight="1" x14ac:dyDescent="0.25">
      <c r="A72" s="5"/>
      <c r="B72" s="15"/>
      <c r="D72" s="12"/>
      <c r="E72" s="8"/>
      <c r="F72" s="8"/>
      <c r="G72" s="8"/>
      <c r="H72" s="9"/>
      <c r="I72" s="16"/>
      <c r="J72" s="41"/>
      <c r="K72" s="20"/>
      <c r="M72" s="73"/>
    </row>
    <row r="73" spans="1:13" s="6" customFormat="1" ht="15" customHeight="1" x14ac:dyDescent="0.25">
      <c r="A73" s="5">
        <v>4</v>
      </c>
      <c r="B73" s="15" t="s">
        <v>187</v>
      </c>
      <c r="D73" s="12"/>
      <c r="E73" s="8"/>
      <c r="F73" s="8"/>
      <c r="G73" s="8"/>
      <c r="H73" s="9"/>
      <c r="I73" s="16"/>
      <c r="J73" s="41"/>
      <c r="K73" s="20"/>
      <c r="M73" s="73"/>
    </row>
    <row r="74" spans="1:13" s="6" customFormat="1" ht="15" customHeight="1" x14ac:dyDescent="0.25">
      <c r="A74" s="5"/>
      <c r="B74" s="15"/>
      <c r="D74" s="12" t="s">
        <v>188</v>
      </c>
      <c r="E74" s="8"/>
      <c r="F74" s="8"/>
      <c r="G74" s="8"/>
      <c r="H74" s="9"/>
      <c r="I74" s="16"/>
      <c r="J74" s="42">
        <v>24</v>
      </c>
      <c r="K74" s="43" t="s">
        <v>10</v>
      </c>
      <c r="M74" s="73"/>
    </row>
    <row r="75" spans="1:13" s="6" customFormat="1" ht="15" customHeight="1" x14ac:dyDescent="0.25">
      <c r="A75" s="5"/>
      <c r="B75" s="15"/>
      <c r="D75" s="12" t="s">
        <v>176</v>
      </c>
      <c r="E75" s="8"/>
      <c r="F75" s="8"/>
      <c r="G75" s="8"/>
      <c r="H75" s="9"/>
      <c r="I75" s="16"/>
      <c r="J75" s="42">
        <v>20</v>
      </c>
      <c r="K75" s="43" t="s">
        <v>10</v>
      </c>
      <c r="M75" s="73"/>
    </row>
    <row r="76" spans="1:13" s="6" customFormat="1" ht="15" customHeight="1" x14ac:dyDescent="0.25">
      <c r="A76" s="5"/>
      <c r="B76" s="15"/>
      <c r="D76" s="12" t="s">
        <v>189</v>
      </c>
      <c r="E76" s="8"/>
      <c r="F76" s="8"/>
      <c r="G76" s="8"/>
      <c r="H76" s="9"/>
      <c r="I76" s="16"/>
      <c r="J76" s="42">
        <v>16</v>
      </c>
      <c r="K76" s="43" t="s">
        <v>10</v>
      </c>
      <c r="M76" s="73"/>
    </row>
    <row r="77" spans="1:13" s="6" customFormat="1" ht="15" customHeight="1" thickBot="1" x14ac:dyDescent="0.3">
      <c r="A77" s="5"/>
      <c r="B77" s="15"/>
      <c r="D77" s="12"/>
      <c r="E77" s="8"/>
      <c r="F77" s="8"/>
      <c r="G77" s="8"/>
      <c r="H77" s="9"/>
      <c r="I77" s="16"/>
      <c r="J77" s="40">
        <f>SUM(J74:J76)</f>
        <v>60</v>
      </c>
      <c r="K77" s="22" t="s">
        <v>10</v>
      </c>
      <c r="M77" s="73"/>
    </row>
    <row r="78" spans="1:13" s="6" customFormat="1" ht="15" customHeight="1" x14ac:dyDescent="0.25">
      <c r="A78" s="5"/>
      <c r="B78" s="15"/>
      <c r="D78" s="12"/>
      <c r="E78" s="8"/>
      <c r="F78" s="8"/>
      <c r="G78" s="8"/>
      <c r="H78" s="9"/>
      <c r="I78" s="16"/>
      <c r="J78" s="41"/>
      <c r="K78" s="20"/>
      <c r="M78" s="73"/>
    </row>
    <row r="79" spans="1:13" s="6" customFormat="1" ht="15" customHeight="1" x14ac:dyDescent="0.25">
      <c r="A79" s="5">
        <v>5</v>
      </c>
      <c r="B79" s="15" t="s">
        <v>190</v>
      </c>
      <c r="D79" s="12"/>
      <c r="E79" s="8"/>
      <c r="F79" s="8"/>
      <c r="G79" s="8"/>
      <c r="H79" s="9"/>
      <c r="I79" s="16"/>
      <c r="J79" s="41"/>
      <c r="K79" s="20"/>
      <c r="M79" s="73"/>
    </row>
    <row r="80" spans="1:13" s="6" customFormat="1" ht="15" customHeight="1" x14ac:dyDescent="0.25">
      <c r="A80" s="5"/>
      <c r="B80" s="15"/>
      <c r="D80" s="12" t="s">
        <v>191</v>
      </c>
      <c r="E80" s="8"/>
      <c r="F80" s="8"/>
      <c r="G80" s="8"/>
      <c r="H80" s="9"/>
      <c r="I80" s="16"/>
      <c r="J80" s="42">
        <v>17</v>
      </c>
      <c r="K80" s="43" t="s">
        <v>10</v>
      </c>
      <c r="M80" s="73"/>
    </row>
    <row r="81" spans="1:13" s="6" customFormat="1" ht="15" customHeight="1" x14ac:dyDescent="0.25">
      <c r="A81" s="5"/>
      <c r="B81" s="15"/>
      <c r="D81" s="12" t="s">
        <v>192</v>
      </c>
      <c r="E81" s="8"/>
      <c r="F81" s="8"/>
      <c r="G81" s="8"/>
      <c r="H81" s="9"/>
      <c r="I81" s="16"/>
      <c r="J81" s="42">
        <v>17.5</v>
      </c>
      <c r="K81" s="43" t="s">
        <v>10</v>
      </c>
      <c r="M81" s="73"/>
    </row>
    <row r="82" spans="1:13" s="6" customFormat="1" ht="15" customHeight="1" x14ac:dyDescent="0.25">
      <c r="A82" s="5"/>
      <c r="B82" s="15"/>
      <c r="D82" s="12" t="s">
        <v>193</v>
      </c>
      <c r="E82" s="8"/>
      <c r="F82" s="8"/>
      <c r="G82" s="8"/>
      <c r="H82" s="9"/>
      <c r="I82" s="16"/>
      <c r="J82" s="42">
        <v>16</v>
      </c>
      <c r="K82" s="43" t="s">
        <v>10</v>
      </c>
      <c r="M82" s="73"/>
    </row>
    <row r="83" spans="1:13" s="6" customFormat="1" ht="15" customHeight="1" thickBot="1" x14ac:dyDescent="0.3">
      <c r="A83" s="5"/>
      <c r="B83" s="15"/>
      <c r="D83" s="12"/>
      <c r="E83" s="8"/>
      <c r="F83" s="8"/>
      <c r="G83" s="8"/>
      <c r="H83" s="9"/>
      <c r="I83" s="16"/>
      <c r="J83" s="40">
        <f>SUM(J80:J82)</f>
        <v>50.5</v>
      </c>
      <c r="K83" s="22" t="s">
        <v>10</v>
      </c>
      <c r="M83" s="73"/>
    </row>
    <row r="84" spans="1:13" s="6" customFormat="1" ht="15" customHeight="1" x14ac:dyDescent="0.25">
      <c r="A84" s="5"/>
      <c r="B84" s="15"/>
      <c r="D84" s="12"/>
      <c r="E84" s="8"/>
      <c r="F84" s="8"/>
      <c r="G84" s="8"/>
      <c r="H84" s="9"/>
      <c r="I84" s="16"/>
      <c r="J84" s="41"/>
      <c r="K84" s="20"/>
      <c r="M84" s="73"/>
    </row>
    <row r="85" spans="1:13" s="6" customFormat="1" ht="15" customHeight="1" x14ac:dyDescent="0.25">
      <c r="A85" s="5">
        <v>6</v>
      </c>
      <c r="B85" s="15" t="s">
        <v>194</v>
      </c>
      <c r="D85" s="12"/>
      <c r="E85" s="8"/>
      <c r="F85" s="8"/>
      <c r="G85" s="8"/>
      <c r="H85" s="9"/>
      <c r="I85" s="16"/>
      <c r="J85" s="41"/>
      <c r="K85" s="20"/>
      <c r="M85" s="73"/>
    </row>
    <row r="86" spans="1:13" s="6" customFormat="1" ht="15" customHeight="1" x14ac:dyDescent="0.25">
      <c r="A86" s="5"/>
      <c r="B86" s="15"/>
      <c r="D86" s="12" t="s">
        <v>170</v>
      </c>
      <c r="E86" s="8"/>
      <c r="F86" s="8"/>
      <c r="G86" s="8"/>
      <c r="H86" s="9"/>
      <c r="I86" s="16"/>
      <c r="J86" s="42">
        <f>1*3.5*7</f>
        <v>24.5</v>
      </c>
      <c r="K86" s="43" t="s">
        <v>10</v>
      </c>
      <c r="M86" s="73"/>
    </row>
    <row r="87" spans="1:13" s="6" customFormat="1" ht="15" customHeight="1" x14ac:dyDescent="0.25">
      <c r="A87" s="5"/>
      <c r="B87" s="15"/>
      <c r="D87" s="12" t="s">
        <v>195</v>
      </c>
      <c r="E87" s="8"/>
      <c r="F87" s="8"/>
      <c r="G87" s="8"/>
      <c r="H87" s="9"/>
      <c r="I87" s="16"/>
      <c r="J87" s="42">
        <f>1*3*6.5</f>
        <v>19.5</v>
      </c>
      <c r="K87" s="43" t="s">
        <v>10</v>
      </c>
      <c r="M87" s="73"/>
    </row>
    <row r="88" spans="1:13" s="6" customFormat="1" ht="15" customHeight="1" x14ac:dyDescent="0.25">
      <c r="A88" s="5"/>
      <c r="B88" s="15"/>
      <c r="D88" s="12" t="s">
        <v>172</v>
      </c>
      <c r="E88" s="8"/>
      <c r="F88" s="8"/>
      <c r="G88" s="8"/>
      <c r="H88" s="9"/>
      <c r="I88" s="16"/>
      <c r="J88" s="42">
        <f>1*3*7</f>
        <v>21</v>
      </c>
      <c r="K88" s="43" t="s">
        <v>10</v>
      </c>
      <c r="M88" s="73"/>
    </row>
    <row r="89" spans="1:13" s="6" customFormat="1" ht="15" customHeight="1" thickBot="1" x14ac:dyDescent="0.3">
      <c r="A89" s="5"/>
      <c r="B89" s="15"/>
      <c r="D89" s="12"/>
      <c r="E89" s="8"/>
      <c r="F89" s="8"/>
      <c r="G89" s="8"/>
      <c r="H89" s="9"/>
      <c r="I89" s="16"/>
      <c r="J89" s="40">
        <f>SUM(J86:J88)</f>
        <v>65</v>
      </c>
      <c r="K89" s="22" t="s">
        <v>10</v>
      </c>
      <c r="M89" s="73"/>
    </row>
    <row r="90" spans="1:13" s="6" customFormat="1" ht="15" customHeight="1" x14ac:dyDescent="0.25">
      <c r="A90" s="5"/>
      <c r="B90" s="15"/>
      <c r="D90" s="12"/>
      <c r="E90" s="8"/>
      <c r="F90" s="8"/>
      <c r="G90" s="8"/>
      <c r="H90" s="9"/>
      <c r="I90" s="16"/>
      <c r="J90" s="41"/>
      <c r="K90" s="20"/>
      <c r="M90" s="73"/>
    </row>
    <row r="91" spans="1:13" s="6" customFormat="1" ht="15" customHeight="1" x14ac:dyDescent="0.25">
      <c r="A91" s="5">
        <v>7</v>
      </c>
      <c r="B91" s="15" t="s">
        <v>196</v>
      </c>
      <c r="D91" s="12"/>
      <c r="E91" s="8"/>
      <c r="F91" s="8"/>
      <c r="G91" s="8"/>
      <c r="H91" s="9"/>
      <c r="I91" s="16"/>
      <c r="J91" s="41"/>
      <c r="K91" s="20"/>
      <c r="M91" s="73"/>
    </row>
    <row r="92" spans="1:13" s="6" customFormat="1" ht="15" customHeight="1" x14ac:dyDescent="0.25">
      <c r="A92" s="5"/>
      <c r="B92" s="15"/>
      <c r="D92" s="12" t="s">
        <v>114</v>
      </c>
      <c r="E92" s="8"/>
      <c r="F92" s="8"/>
      <c r="G92" s="8"/>
      <c r="H92" s="9"/>
      <c r="I92" s="16"/>
      <c r="J92" s="41">
        <v>6</v>
      </c>
      <c r="K92" s="20" t="s">
        <v>11</v>
      </c>
      <c r="M92" s="73"/>
    </row>
    <row r="93" spans="1:13" s="6" customFormat="1" ht="15" customHeight="1" x14ac:dyDescent="0.25">
      <c r="A93" s="5"/>
      <c r="B93" s="15"/>
      <c r="D93" s="12"/>
      <c r="E93" s="8"/>
      <c r="F93" s="8"/>
      <c r="G93" s="8"/>
      <c r="H93" s="9"/>
      <c r="I93" s="16"/>
      <c r="J93" s="41"/>
      <c r="K93" s="20"/>
      <c r="M93" s="73"/>
    </row>
    <row r="94" spans="1:13" s="6" customFormat="1" ht="14.25" customHeight="1" x14ac:dyDescent="0.25">
      <c r="A94" s="5">
        <v>8</v>
      </c>
      <c r="B94" s="15" t="s">
        <v>197</v>
      </c>
      <c r="D94" s="12"/>
      <c r="E94" s="8"/>
      <c r="F94" s="8"/>
      <c r="G94" s="8"/>
      <c r="H94" s="9"/>
      <c r="I94" s="16"/>
      <c r="J94" s="41"/>
      <c r="K94" s="20"/>
      <c r="M94" s="73"/>
    </row>
    <row r="95" spans="1:13" s="6" customFormat="1" ht="15" customHeight="1" x14ac:dyDescent="0.25">
      <c r="A95" s="5"/>
      <c r="B95" s="15"/>
      <c r="D95" s="12" t="s">
        <v>287</v>
      </c>
      <c r="E95" s="8"/>
      <c r="F95" s="8"/>
      <c r="G95" s="8"/>
      <c r="H95" s="9"/>
      <c r="I95" s="16"/>
      <c r="J95" s="41">
        <f>35*46</f>
        <v>1610</v>
      </c>
      <c r="K95" s="20" t="s">
        <v>10</v>
      </c>
      <c r="M95" s="73"/>
    </row>
    <row r="96" spans="1:13" s="6" customFormat="1" ht="15" customHeight="1" x14ac:dyDescent="0.25">
      <c r="A96" s="5"/>
      <c r="B96" s="15"/>
      <c r="D96" s="12"/>
      <c r="E96" s="8"/>
      <c r="F96" s="8"/>
      <c r="G96" s="8"/>
      <c r="H96" s="9"/>
      <c r="I96" s="16"/>
      <c r="J96" s="41"/>
      <c r="K96" s="20"/>
      <c r="M96" s="73"/>
    </row>
    <row r="97" spans="1:13" s="6" customFormat="1" ht="15" customHeight="1" x14ac:dyDescent="0.25">
      <c r="A97" s="5">
        <v>9</v>
      </c>
      <c r="B97" s="15" t="s">
        <v>198</v>
      </c>
      <c r="D97" s="12"/>
      <c r="E97" s="8"/>
      <c r="F97" s="8"/>
      <c r="G97" s="8"/>
      <c r="H97" s="9"/>
      <c r="I97" s="16"/>
      <c r="J97" s="41"/>
      <c r="K97" s="20"/>
      <c r="M97" s="73"/>
    </row>
    <row r="98" spans="1:13" s="6" customFormat="1" ht="15" customHeight="1" x14ac:dyDescent="0.25">
      <c r="A98" s="5"/>
      <c r="B98" s="15"/>
      <c r="D98" s="12" t="s">
        <v>199</v>
      </c>
      <c r="E98" s="8"/>
      <c r="F98" s="8"/>
      <c r="G98" s="8"/>
      <c r="H98" s="9"/>
      <c r="I98" s="16"/>
      <c r="J98" s="42">
        <f>1*7*7.5</f>
        <v>52.5</v>
      </c>
      <c r="K98" s="43" t="s">
        <v>10</v>
      </c>
      <c r="M98" s="73"/>
    </row>
    <row r="99" spans="1:13" s="6" customFormat="1" ht="15" customHeight="1" x14ac:dyDescent="0.25">
      <c r="A99" s="5"/>
      <c r="B99" s="15"/>
      <c r="D99" s="12" t="s">
        <v>200</v>
      </c>
      <c r="E99" s="8"/>
      <c r="F99" s="8"/>
      <c r="G99" s="8"/>
      <c r="H99" s="9"/>
      <c r="I99" s="16"/>
      <c r="J99" s="42">
        <f>1*7*7</f>
        <v>49</v>
      </c>
      <c r="K99" s="43" t="s">
        <v>10</v>
      </c>
      <c r="M99" s="73"/>
    </row>
    <row r="100" spans="1:13" s="6" customFormat="1" ht="15" customHeight="1" x14ac:dyDescent="0.25">
      <c r="A100" s="5"/>
      <c r="B100" s="15"/>
      <c r="D100" s="12" t="s">
        <v>136</v>
      </c>
      <c r="E100" s="8"/>
      <c r="F100" s="8"/>
      <c r="G100" s="8"/>
      <c r="H100" s="9"/>
      <c r="I100" s="16"/>
      <c r="J100" s="42">
        <f>1*4*7</f>
        <v>28</v>
      </c>
      <c r="K100" s="43" t="s">
        <v>10</v>
      </c>
      <c r="M100" s="73"/>
    </row>
    <row r="101" spans="1:13" s="6" customFormat="1" ht="15" customHeight="1" x14ac:dyDescent="0.25">
      <c r="A101" s="5"/>
      <c r="B101" s="15"/>
      <c r="D101" s="12"/>
      <c r="E101" s="8"/>
      <c r="F101" s="8"/>
      <c r="G101" s="8"/>
      <c r="H101" s="9"/>
      <c r="I101" s="16"/>
      <c r="J101" s="41">
        <f>SUM(J98:J100)</f>
        <v>129.5</v>
      </c>
      <c r="K101" s="20" t="s">
        <v>10</v>
      </c>
      <c r="M101" s="73"/>
    </row>
    <row r="102" spans="1:13" s="6" customFormat="1" ht="15" customHeight="1" x14ac:dyDescent="0.25">
      <c r="A102" s="5"/>
      <c r="B102" s="15"/>
      <c r="D102" s="12"/>
      <c r="E102" s="8"/>
      <c r="F102" s="8"/>
      <c r="G102" s="8"/>
      <c r="H102" s="9"/>
      <c r="I102" s="16"/>
      <c r="J102" s="41"/>
      <c r="K102" s="20"/>
      <c r="M102" s="73"/>
    </row>
    <row r="103" spans="1:13" s="6" customFormat="1" ht="15" customHeight="1" x14ac:dyDescent="0.25">
      <c r="A103" s="44"/>
      <c r="B103" s="45"/>
      <c r="C103" s="46"/>
      <c r="D103" s="47"/>
      <c r="E103" s="43"/>
      <c r="F103" s="43"/>
      <c r="G103" s="43"/>
      <c r="H103" s="48"/>
      <c r="I103" s="20"/>
      <c r="J103" s="41"/>
      <c r="K103" s="20"/>
      <c r="M103" s="73"/>
    </row>
    <row r="104" spans="1:13" s="6" customFormat="1" ht="15.75" customHeight="1" x14ac:dyDescent="0.25">
      <c r="A104" s="44"/>
      <c r="B104" s="46"/>
      <c r="C104" s="46"/>
      <c r="D104" s="74"/>
      <c r="E104" s="55"/>
      <c r="F104" s="56"/>
      <c r="G104" s="75"/>
      <c r="H104" s="62"/>
      <c r="I104" s="57"/>
      <c r="J104" s="63"/>
      <c r="K104" s="53"/>
      <c r="M104" s="73"/>
    </row>
    <row r="105" spans="1:13" s="6" customFormat="1" ht="15" customHeight="1" x14ac:dyDescent="0.25">
      <c r="A105" s="76"/>
      <c r="B105" s="3" t="s">
        <v>100</v>
      </c>
      <c r="D105" s="74"/>
      <c r="E105" s="32"/>
      <c r="F105" s="28"/>
      <c r="G105" s="77"/>
      <c r="H105" s="78"/>
      <c r="I105" s="79"/>
      <c r="J105" s="80"/>
      <c r="K105" s="81"/>
      <c r="L105" s="82"/>
      <c r="M105" s="73"/>
    </row>
    <row r="106" spans="1:13" s="6" customFormat="1" ht="15" customHeight="1" x14ac:dyDescent="0.25">
      <c r="A106" s="44">
        <v>1</v>
      </c>
      <c r="B106" s="45" t="s">
        <v>201</v>
      </c>
      <c r="C106" s="46"/>
      <c r="D106" s="47"/>
      <c r="E106" s="43"/>
      <c r="F106" s="43"/>
      <c r="G106" s="43"/>
      <c r="H106" s="48"/>
      <c r="I106" s="20"/>
      <c r="J106" s="42"/>
      <c r="K106" s="43"/>
      <c r="M106" s="73"/>
    </row>
    <row r="107" spans="1:13" s="6" customFormat="1" ht="15" customHeight="1" x14ac:dyDescent="0.25">
      <c r="A107" s="44"/>
      <c r="B107" s="45" t="s">
        <v>202</v>
      </c>
      <c r="C107" s="46"/>
      <c r="D107" s="47" t="s">
        <v>205</v>
      </c>
      <c r="E107" s="43"/>
      <c r="F107" s="43"/>
      <c r="G107" s="43"/>
      <c r="H107" s="48"/>
      <c r="I107" s="20"/>
      <c r="J107" s="42">
        <v>400</v>
      </c>
      <c r="K107" s="43" t="s">
        <v>10</v>
      </c>
      <c r="M107" s="73"/>
    </row>
    <row r="108" spans="1:13" s="6" customFormat="1" ht="15" customHeight="1" x14ac:dyDescent="0.25">
      <c r="A108" s="44"/>
      <c r="B108" s="45" t="s">
        <v>203</v>
      </c>
      <c r="C108" s="46"/>
      <c r="D108" s="47" t="s">
        <v>205</v>
      </c>
      <c r="E108" s="43"/>
      <c r="F108" s="43"/>
      <c r="G108" s="43"/>
      <c r="H108" s="48"/>
      <c r="I108" s="20"/>
      <c r="J108" s="42">
        <v>400</v>
      </c>
      <c r="K108" s="43" t="s">
        <v>10</v>
      </c>
      <c r="M108" s="73"/>
    </row>
    <row r="109" spans="1:13" s="6" customFormat="1" ht="15" customHeight="1" x14ac:dyDescent="0.25">
      <c r="A109" s="44"/>
      <c r="B109" s="45"/>
      <c r="C109" s="46"/>
      <c r="D109" s="47" t="s">
        <v>205</v>
      </c>
      <c r="E109" s="43"/>
      <c r="F109" s="43"/>
      <c r="G109" s="43"/>
      <c r="H109" s="48"/>
      <c r="I109" s="20"/>
      <c r="J109" s="42">
        <v>400</v>
      </c>
      <c r="K109" s="43" t="s">
        <v>10</v>
      </c>
      <c r="M109" s="73"/>
    </row>
    <row r="110" spans="1:13" s="6" customFormat="1" ht="15" customHeight="1" x14ac:dyDescent="0.25">
      <c r="A110" s="44"/>
      <c r="B110" s="45" t="s">
        <v>204</v>
      </c>
      <c r="C110" s="46"/>
      <c r="D110" s="47" t="s">
        <v>206</v>
      </c>
      <c r="E110" s="43"/>
      <c r="F110" s="43"/>
      <c r="G110" s="43"/>
      <c r="H110" s="48"/>
      <c r="I110" s="20"/>
      <c r="J110" s="42">
        <v>130</v>
      </c>
      <c r="K110" s="43" t="s">
        <v>10</v>
      </c>
      <c r="M110" s="73"/>
    </row>
    <row r="111" spans="1:13" s="6" customFormat="1" ht="15" customHeight="1" x14ac:dyDescent="0.25">
      <c r="A111" s="44"/>
      <c r="B111" s="45"/>
      <c r="C111" s="46"/>
      <c r="D111" s="47" t="s">
        <v>205</v>
      </c>
      <c r="E111" s="43"/>
      <c r="F111" s="43"/>
      <c r="G111" s="43"/>
      <c r="H111" s="48"/>
      <c r="I111" s="20"/>
      <c r="J111" s="42">
        <v>400</v>
      </c>
      <c r="K111" s="43" t="s">
        <v>10</v>
      </c>
      <c r="M111" s="73"/>
    </row>
    <row r="112" spans="1:13" s="6" customFormat="1" ht="15" customHeight="1" x14ac:dyDescent="0.25">
      <c r="A112" s="44"/>
      <c r="B112" s="45"/>
      <c r="C112" s="46"/>
      <c r="D112" s="47"/>
      <c r="E112" s="43"/>
      <c r="F112" s="43"/>
      <c r="G112" s="43"/>
      <c r="H112" s="48"/>
      <c r="I112" s="20"/>
      <c r="J112" s="41">
        <f>SUM(J107:J111)</f>
        <v>1730</v>
      </c>
      <c r="K112" s="20" t="s">
        <v>10</v>
      </c>
      <c r="M112" s="73"/>
    </row>
    <row r="113" spans="1:18" s="6" customFormat="1" ht="15" customHeight="1" x14ac:dyDescent="0.25">
      <c r="A113" s="44"/>
      <c r="B113" s="45"/>
      <c r="C113" s="46"/>
      <c r="D113" s="47"/>
      <c r="E113" s="43"/>
      <c r="F113" s="43"/>
      <c r="G113" s="43"/>
      <c r="H113" s="48"/>
      <c r="I113" s="20"/>
      <c r="J113" s="41"/>
      <c r="K113" s="20"/>
      <c r="M113" s="73"/>
    </row>
    <row r="114" spans="1:18" s="6" customFormat="1" ht="15" customHeight="1" x14ac:dyDescent="0.25">
      <c r="A114" s="44">
        <v>2</v>
      </c>
      <c r="B114" s="45" t="s">
        <v>207</v>
      </c>
      <c r="C114" s="46"/>
      <c r="D114" s="47"/>
      <c r="E114" s="43"/>
      <c r="F114" s="43"/>
      <c r="G114" s="43"/>
      <c r="H114" s="48"/>
      <c r="I114" s="20"/>
      <c r="J114" s="42"/>
      <c r="K114" s="43"/>
      <c r="M114" s="73"/>
    </row>
    <row r="115" spans="1:18" s="6" customFormat="1" ht="15" customHeight="1" x14ac:dyDescent="0.25">
      <c r="A115" s="44"/>
      <c r="B115" s="49" t="s">
        <v>142</v>
      </c>
      <c r="C115" s="49"/>
      <c r="D115" s="50" t="s">
        <v>212</v>
      </c>
      <c r="E115" s="59"/>
      <c r="F115" s="56"/>
      <c r="G115" s="83"/>
      <c r="H115" s="62"/>
      <c r="I115" s="57"/>
      <c r="J115" s="51">
        <v>40</v>
      </c>
      <c r="K115" s="53" t="s">
        <v>10</v>
      </c>
      <c r="M115" s="73"/>
    </row>
    <row r="116" spans="1:18" s="6" customFormat="1" ht="15" customHeight="1" x14ac:dyDescent="0.25">
      <c r="A116" s="44"/>
      <c r="B116" s="49" t="s">
        <v>208</v>
      </c>
      <c r="C116" s="49"/>
      <c r="D116" s="50" t="s">
        <v>205</v>
      </c>
      <c r="E116" s="59"/>
      <c r="F116" s="56"/>
      <c r="G116" s="83"/>
      <c r="H116" s="62"/>
      <c r="I116" s="57"/>
      <c r="J116" s="51">
        <v>400</v>
      </c>
      <c r="K116" s="53" t="s">
        <v>10</v>
      </c>
      <c r="M116" s="73"/>
    </row>
    <row r="117" spans="1:18" s="6" customFormat="1" ht="15" customHeight="1" x14ac:dyDescent="0.25">
      <c r="A117" s="44"/>
      <c r="B117" s="49" t="s">
        <v>209</v>
      </c>
      <c r="C117" s="49"/>
      <c r="D117" s="50" t="s">
        <v>213</v>
      </c>
      <c r="E117" s="59"/>
      <c r="F117" s="56"/>
      <c r="G117" s="83"/>
      <c r="H117" s="62"/>
      <c r="I117" s="57"/>
      <c r="J117" s="51">
        <v>37</v>
      </c>
      <c r="K117" s="53" t="s">
        <v>10</v>
      </c>
      <c r="M117" s="73"/>
    </row>
    <row r="118" spans="1:18" s="6" customFormat="1" ht="15" customHeight="1" x14ac:dyDescent="0.25">
      <c r="A118" s="44"/>
      <c r="B118" s="49" t="s">
        <v>210</v>
      </c>
      <c r="C118" s="49"/>
      <c r="D118" s="50" t="s">
        <v>214</v>
      </c>
      <c r="E118" s="59"/>
      <c r="F118" s="56"/>
      <c r="G118" s="83"/>
      <c r="H118" s="62"/>
      <c r="I118" s="57"/>
      <c r="J118" s="51">
        <v>210</v>
      </c>
      <c r="K118" s="53" t="s">
        <v>10</v>
      </c>
      <c r="M118" s="73"/>
    </row>
    <row r="119" spans="1:18" s="6" customFormat="1" ht="15" customHeight="1" x14ac:dyDescent="0.25">
      <c r="A119" s="44"/>
      <c r="B119" s="49" t="s">
        <v>211</v>
      </c>
      <c r="C119" s="49"/>
      <c r="D119" s="50" t="s">
        <v>212</v>
      </c>
      <c r="E119" s="59"/>
      <c r="F119" s="56"/>
      <c r="G119" s="83"/>
      <c r="H119" s="62"/>
      <c r="I119" s="57"/>
      <c r="J119" s="51">
        <v>40</v>
      </c>
      <c r="K119" s="53" t="s">
        <v>10</v>
      </c>
      <c r="M119" s="73"/>
    </row>
    <row r="120" spans="1:18" s="6" customFormat="1" ht="15" customHeight="1" x14ac:dyDescent="0.25">
      <c r="A120" s="44"/>
      <c r="B120" s="49" t="s">
        <v>210</v>
      </c>
      <c r="C120" s="49"/>
      <c r="D120" s="50" t="s">
        <v>205</v>
      </c>
      <c r="E120" s="59"/>
      <c r="F120" s="56"/>
      <c r="G120" s="83"/>
      <c r="H120" s="62"/>
      <c r="I120" s="57"/>
      <c r="J120" s="51">
        <v>400</v>
      </c>
      <c r="K120" s="53" t="s">
        <v>10</v>
      </c>
      <c r="M120" s="73"/>
    </row>
    <row r="121" spans="1:18" s="6" customFormat="1" ht="15" customHeight="1" x14ac:dyDescent="0.25">
      <c r="A121" s="44"/>
      <c r="B121" s="49"/>
      <c r="C121" s="49"/>
      <c r="D121" s="50"/>
      <c r="E121" s="59"/>
      <c r="F121" s="56"/>
      <c r="G121" s="83"/>
      <c r="H121" s="62"/>
      <c r="I121" s="57"/>
      <c r="J121" s="52">
        <f>SUM(J115:J120)</f>
        <v>1127</v>
      </c>
      <c r="K121" s="53" t="s">
        <v>10</v>
      </c>
      <c r="M121" s="73"/>
    </row>
    <row r="122" spans="1:18" s="6" customFormat="1" ht="15" customHeight="1" x14ac:dyDescent="0.25">
      <c r="A122" s="44"/>
      <c r="B122" s="49"/>
      <c r="C122" s="49"/>
      <c r="D122" s="84"/>
      <c r="E122" s="59"/>
      <c r="F122" s="56"/>
      <c r="G122" s="83"/>
      <c r="H122" s="62"/>
      <c r="I122" s="57"/>
      <c r="J122" s="85"/>
      <c r="K122" s="53"/>
      <c r="M122" s="73"/>
    </row>
    <row r="123" spans="1:18" s="6" customFormat="1" ht="15" customHeight="1" x14ac:dyDescent="0.25">
      <c r="A123" s="44">
        <v>3</v>
      </c>
      <c r="B123" s="15" t="s">
        <v>277</v>
      </c>
      <c r="C123" s="45"/>
      <c r="D123" s="47"/>
      <c r="E123" s="43"/>
      <c r="F123" s="43"/>
      <c r="G123" s="43"/>
      <c r="H123" s="48"/>
      <c r="I123" s="20"/>
      <c r="J123" s="41"/>
      <c r="K123" s="20"/>
      <c r="M123" s="73"/>
    </row>
    <row r="124" spans="1:18" s="6" customFormat="1" ht="15" customHeight="1" x14ac:dyDescent="0.25">
      <c r="A124" s="44"/>
      <c r="B124" s="46"/>
      <c r="C124" s="46"/>
      <c r="D124" s="54" t="s">
        <v>215</v>
      </c>
      <c r="E124" s="55"/>
      <c r="F124" s="56"/>
      <c r="G124" s="57"/>
      <c r="H124" s="55"/>
      <c r="I124" s="57"/>
      <c r="J124" s="54">
        <v>135</v>
      </c>
      <c r="K124" s="55" t="s">
        <v>10</v>
      </c>
      <c r="M124" s="73"/>
    </row>
    <row r="125" spans="1:18" s="6" customFormat="1" ht="15" customHeight="1" x14ac:dyDescent="0.25">
      <c r="A125" s="44"/>
      <c r="B125" s="46"/>
      <c r="C125" s="20"/>
      <c r="D125" s="41"/>
      <c r="E125" s="59"/>
      <c r="F125" s="60"/>
      <c r="G125" s="61"/>
      <c r="H125" s="62"/>
      <c r="I125" s="60"/>
      <c r="J125" s="86"/>
      <c r="K125" s="87"/>
      <c r="M125" s="73"/>
    </row>
    <row r="126" spans="1:18" ht="15" customHeight="1" x14ac:dyDescent="0.25">
      <c r="A126" s="44">
        <v>4</v>
      </c>
      <c r="B126" s="46" t="s">
        <v>216</v>
      </c>
      <c r="C126" s="20"/>
      <c r="D126" s="58"/>
      <c r="E126" s="59"/>
      <c r="F126" s="60"/>
      <c r="G126" s="61"/>
      <c r="H126" s="62"/>
      <c r="I126" s="60"/>
      <c r="J126" s="63"/>
      <c r="K126" s="43"/>
    </row>
    <row r="127" spans="1:18" ht="15" customHeight="1" x14ac:dyDescent="0.25">
      <c r="A127" s="44"/>
      <c r="B127" s="46"/>
      <c r="C127" s="20"/>
      <c r="D127" s="58" t="s">
        <v>217</v>
      </c>
      <c r="E127" s="59"/>
      <c r="F127" s="60"/>
      <c r="G127" s="61"/>
      <c r="H127" s="62"/>
      <c r="I127" s="60"/>
      <c r="J127" s="63">
        <f>29.25</f>
        <v>29.25</v>
      </c>
      <c r="K127" s="43" t="s">
        <v>10</v>
      </c>
    </row>
    <row r="128" spans="1:18" s="38" customFormat="1" ht="15" customHeight="1" x14ac:dyDescent="0.25">
      <c r="A128" s="44"/>
      <c r="B128" s="46"/>
      <c r="C128" s="20"/>
      <c r="D128" s="58" t="s">
        <v>217</v>
      </c>
      <c r="E128" s="59"/>
      <c r="F128" s="60"/>
      <c r="G128" s="61"/>
      <c r="H128" s="62"/>
      <c r="I128" s="60"/>
      <c r="J128" s="63">
        <v>29.25</v>
      </c>
      <c r="K128" s="43" t="s">
        <v>10</v>
      </c>
      <c r="M128" s="71"/>
      <c r="N128" s="8"/>
      <c r="O128" s="8"/>
      <c r="P128" s="8"/>
      <c r="Q128" s="8"/>
      <c r="R128" s="8"/>
    </row>
    <row r="129" spans="1:18" s="38" customFormat="1" ht="15" customHeight="1" x14ac:dyDescent="0.25">
      <c r="A129" s="44"/>
      <c r="B129" s="46"/>
      <c r="C129" s="20"/>
      <c r="D129" s="58"/>
      <c r="E129" s="59"/>
      <c r="F129" s="60"/>
      <c r="G129" s="61"/>
      <c r="H129" s="62"/>
      <c r="I129" s="60"/>
      <c r="J129" s="64">
        <f>SUM(J127:J128)</f>
        <v>58.5</v>
      </c>
      <c r="K129" s="20" t="s">
        <v>10</v>
      </c>
      <c r="M129" s="71"/>
      <c r="N129" s="8"/>
      <c r="O129" s="8"/>
      <c r="P129" s="8"/>
      <c r="Q129" s="8"/>
      <c r="R129" s="8"/>
    </row>
    <row r="130" spans="1:18" s="38" customFormat="1" ht="15" customHeight="1" x14ac:dyDescent="0.25">
      <c r="A130" s="44"/>
      <c r="B130" s="65"/>
      <c r="C130" s="45"/>
      <c r="D130" s="47"/>
      <c r="E130" s="43"/>
      <c r="F130" s="43"/>
      <c r="G130" s="43"/>
      <c r="H130" s="48"/>
      <c r="I130" s="20"/>
      <c r="J130" s="41"/>
      <c r="K130" s="20"/>
      <c r="M130" s="71"/>
      <c r="N130" s="8"/>
      <c r="O130" s="8"/>
      <c r="P130" s="8"/>
      <c r="Q130" s="8"/>
      <c r="R130" s="8"/>
    </row>
    <row r="131" spans="1:18" s="38" customFormat="1" ht="15" customHeight="1" x14ac:dyDescent="0.25">
      <c r="A131" s="44">
        <v>5</v>
      </c>
      <c r="B131" s="65" t="s">
        <v>218</v>
      </c>
      <c r="C131" s="45"/>
      <c r="D131" s="47"/>
      <c r="E131" s="43"/>
      <c r="F131" s="43"/>
      <c r="G131" s="43"/>
      <c r="H131" s="48"/>
      <c r="I131" s="20"/>
      <c r="J131" s="41"/>
      <c r="K131" s="20"/>
      <c r="M131" s="71"/>
      <c r="N131" s="8"/>
      <c r="O131" s="8"/>
      <c r="P131" s="8"/>
      <c r="Q131" s="8"/>
      <c r="R131" s="8"/>
    </row>
    <row r="132" spans="1:18" s="6" customFormat="1" ht="15" customHeight="1" x14ac:dyDescent="0.25">
      <c r="A132" s="44"/>
      <c r="B132" s="65"/>
      <c r="C132" s="45"/>
      <c r="D132" s="47" t="s">
        <v>75</v>
      </c>
      <c r="E132" s="43"/>
      <c r="F132" s="43"/>
      <c r="G132" s="43"/>
      <c r="H132" s="48"/>
      <c r="I132" s="20"/>
      <c r="J132" s="66">
        <v>4</v>
      </c>
      <c r="K132" s="43" t="s">
        <v>11</v>
      </c>
      <c r="M132" s="73"/>
    </row>
    <row r="133" spans="1:18" ht="15" customHeight="1" x14ac:dyDescent="0.25">
      <c r="A133" s="44"/>
      <c r="B133" s="65"/>
      <c r="C133" s="45"/>
      <c r="D133" s="47"/>
      <c r="E133" s="43"/>
      <c r="F133" s="43"/>
      <c r="G133" s="43"/>
      <c r="H133" s="48"/>
      <c r="I133" s="20"/>
      <c r="J133" s="42"/>
      <c r="K133" s="43"/>
    </row>
    <row r="134" spans="1:18" ht="15" customHeight="1" x14ac:dyDescent="0.25">
      <c r="A134" s="44"/>
      <c r="B134" s="68" t="s">
        <v>219</v>
      </c>
      <c r="C134" s="69"/>
      <c r="D134" s="70"/>
      <c r="E134" s="43"/>
      <c r="F134" s="43"/>
      <c r="G134" s="43"/>
      <c r="H134" s="48"/>
      <c r="I134" s="20"/>
      <c r="J134" s="42"/>
      <c r="K134" s="43"/>
    </row>
    <row r="135" spans="1:18" ht="15" customHeight="1" x14ac:dyDescent="0.25">
      <c r="A135" s="5">
        <v>1</v>
      </c>
      <c r="B135" s="6" t="s">
        <v>102</v>
      </c>
      <c r="C135" s="6"/>
      <c r="D135" s="76"/>
      <c r="E135" s="76"/>
      <c r="F135" s="76"/>
      <c r="G135" s="76"/>
      <c r="H135" s="4"/>
      <c r="I135" s="76"/>
      <c r="J135" s="76"/>
      <c r="K135" s="76"/>
    </row>
    <row r="136" spans="1:18" ht="15" customHeight="1" x14ac:dyDescent="0.25">
      <c r="A136" s="5"/>
      <c r="B136" s="6" t="s">
        <v>103</v>
      </c>
      <c r="C136" s="6"/>
      <c r="D136" s="76"/>
      <c r="E136" s="76"/>
      <c r="F136" s="76"/>
      <c r="G136" s="76"/>
      <c r="H136" s="4"/>
      <c r="I136" s="76"/>
      <c r="J136" s="76"/>
      <c r="K136" s="76"/>
    </row>
    <row r="137" spans="1:18" ht="15" customHeight="1" x14ac:dyDescent="0.25">
      <c r="A137" s="5"/>
      <c r="B137" s="6"/>
      <c r="C137" s="6"/>
      <c r="D137" s="88" t="s">
        <v>81</v>
      </c>
      <c r="E137" s="76"/>
      <c r="F137" s="76"/>
      <c r="G137" s="76"/>
      <c r="H137" s="4"/>
      <c r="I137" s="76"/>
      <c r="J137" s="89">
        <v>3</v>
      </c>
      <c r="K137" s="76" t="s">
        <v>18</v>
      </c>
    </row>
    <row r="138" spans="1:18" ht="15" customHeight="1" x14ac:dyDescent="0.25">
      <c r="A138" s="76"/>
      <c r="B138" s="6"/>
      <c r="C138" s="6"/>
      <c r="D138" s="76"/>
      <c r="E138" s="76"/>
      <c r="F138" s="76"/>
      <c r="G138" s="76"/>
      <c r="H138" s="4"/>
      <c r="I138" s="76"/>
      <c r="J138" s="76"/>
      <c r="K138" s="76"/>
    </row>
    <row r="139" spans="1:18" ht="15" customHeight="1" x14ac:dyDescent="0.25">
      <c r="A139" s="5">
        <v>2</v>
      </c>
      <c r="B139" s="88" t="s">
        <v>42</v>
      </c>
      <c r="C139" s="76"/>
      <c r="D139" s="76"/>
      <c r="E139" s="76"/>
      <c r="F139" s="76"/>
      <c r="G139" s="76"/>
      <c r="H139" s="4"/>
      <c r="I139" s="76"/>
      <c r="J139" s="76"/>
      <c r="K139" s="76"/>
    </row>
    <row r="140" spans="1:18" ht="15" customHeight="1" x14ac:dyDescent="0.25">
      <c r="A140" s="5"/>
      <c r="B140" s="88" t="s">
        <v>43</v>
      </c>
      <c r="C140" s="76"/>
      <c r="D140" s="76"/>
      <c r="E140" s="76"/>
      <c r="F140" s="76"/>
      <c r="G140" s="76"/>
      <c r="H140" s="4"/>
      <c r="I140" s="76"/>
      <c r="J140" s="76"/>
      <c r="K140" s="76"/>
    </row>
    <row r="141" spans="1:18" ht="15" customHeight="1" x14ac:dyDescent="0.25">
      <c r="A141" s="76"/>
      <c r="B141" s="6"/>
      <c r="C141" s="76"/>
      <c r="D141" s="88" t="s">
        <v>81</v>
      </c>
      <c r="E141" s="76"/>
      <c r="F141" s="76"/>
      <c r="G141" s="76"/>
      <c r="H141" s="4"/>
      <c r="I141" s="76"/>
      <c r="J141" s="89">
        <v>3</v>
      </c>
      <c r="K141" s="76" t="s">
        <v>11</v>
      </c>
    </row>
    <row r="142" spans="1:18" ht="15" customHeight="1" x14ac:dyDescent="0.25">
      <c r="A142" s="76"/>
      <c r="B142" s="6"/>
      <c r="C142" s="76"/>
      <c r="D142" s="88"/>
      <c r="E142" s="76"/>
      <c r="F142" s="76"/>
      <c r="G142" s="76"/>
      <c r="H142" s="4"/>
      <c r="I142" s="76"/>
      <c r="J142" s="89"/>
      <c r="K142" s="76"/>
    </row>
    <row r="143" spans="1:18" ht="15" customHeight="1" x14ac:dyDescent="0.25">
      <c r="A143" s="5">
        <v>3</v>
      </c>
      <c r="B143" s="88" t="s">
        <v>52</v>
      </c>
      <c r="C143" s="90"/>
      <c r="D143" s="91"/>
      <c r="E143" s="92"/>
      <c r="F143" s="93"/>
      <c r="G143" s="94"/>
      <c r="H143" s="95"/>
      <c r="I143" s="96"/>
      <c r="J143" s="97"/>
      <c r="K143" s="98"/>
    </row>
    <row r="144" spans="1:18" ht="15" customHeight="1" x14ac:dyDescent="0.25">
      <c r="A144" s="5"/>
      <c r="B144" s="88" t="s">
        <v>53</v>
      </c>
      <c r="C144" s="90"/>
      <c r="D144" s="91"/>
      <c r="E144" s="92"/>
      <c r="F144" s="93"/>
      <c r="G144" s="94"/>
      <c r="H144" s="95"/>
      <c r="I144" s="96"/>
      <c r="J144" s="97"/>
      <c r="K144" s="98"/>
    </row>
    <row r="145" spans="1:11" ht="15" customHeight="1" x14ac:dyDescent="0.25">
      <c r="A145" s="5"/>
      <c r="B145" s="88"/>
      <c r="C145" s="90"/>
      <c r="D145" s="88" t="s">
        <v>75</v>
      </c>
      <c r="E145" s="76"/>
      <c r="F145" s="76"/>
      <c r="G145" s="76"/>
      <c r="H145" s="4"/>
      <c r="I145" s="76"/>
      <c r="J145" s="89">
        <v>4</v>
      </c>
      <c r="K145" s="76" t="s">
        <v>11</v>
      </c>
    </row>
    <row r="146" spans="1:11" ht="15" customHeight="1" x14ac:dyDescent="0.25">
      <c r="A146" s="5">
        <v>4</v>
      </c>
      <c r="B146" s="88" t="s">
        <v>37</v>
      </c>
      <c r="C146" s="6"/>
      <c r="D146" s="99"/>
      <c r="E146" s="32"/>
      <c r="F146" s="28"/>
      <c r="G146" s="79"/>
      <c r="H146" s="32"/>
      <c r="I146" s="79"/>
      <c r="J146" s="28"/>
      <c r="K146" s="32"/>
    </row>
    <row r="147" spans="1:11" ht="15" customHeight="1" x14ac:dyDescent="0.25">
      <c r="A147" s="5"/>
      <c r="B147" s="88" t="s">
        <v>62</v>
      </c>
      <c r="C147" s="6"/>
      <c r="D147" s="99"/>
      <c r="E147" s="32"/>
      <c r="F147" s="28"/>
      <c r="G147" s="79"/>
      <c r="H147" s="32"/>
      <c r="I147" s="79"/>
      <c r="J147" s="28"/>
      <c r="K147" s="32"/>
    </row>
    <row r="148" spans="1:11" ht="15" customHeight="1" x14ac:dyDescent="0.25">
      <c r="A148" s="5"/>
      <c r="B148" s="88"/>
      <c r="C148" s="6"/>
      <c r="D148" s="100" t="s">
        <v>220</v>
      </c>
      <c r="E148" s="32"/>
      <c r="F148" s="28"/>
      <c r="G148" s="77"/>
      <c r="H148" s="78"/>
      <c r="I148" s="79"/>
      <c r="J148" s="86">
        <v>9</v>
      </c>
      <c r="K148" s="59" t="s">
        <v>11</v>
      </c>
    </row>
    <row r="149" spans="1:11" ht="15" customHeight="1" x14ac:dyDescent="0.25">
      <c r="A149" s="5"/>
      <c r="B149" s="88"/>
      <c r="C149" s="6"/>
      <c r="D149" s="100"/>
      <c r="E149" s="32"/>
      <c r="F149" s="28"/>
      <c r="G149" s="77"/>
      <c r="H149" s="78"/>
      <c r="I149" s="79"/>
      <c r="J149" s="86"/>
      <c r="K149" s="59"/>
    </row>
    <row r="150" spans="1:11" ht="15" customHeight="1" x14ac:dyDescent="0.25">
      <c r="A150" s="5">
        <v>5</v>
      </c>
      <c r="B150" s="6" t="s">
        <v>96</v>
      </c>
      <c r="C150" s="6"/>
      <c r="D150" s="91"/>
      <c r="E150" s="92"/>
      <c r="F150" s="93"/>
      <c r="G150" s="94"/>
      <c r="H150" s="95"/>
      <c r="I150" s="96"/>
      <c r="J150" s="97"/>
      <c r="K150" s="98"/>
    </row>
    <row r="151" spans="1:11" ht="15" customHeight="1" x14ac:dyDescent="0.25">
      <c r="A151" s="5"/>
      <c r="B151" s="6" t="s">
        <v>97</v>
      </c>
      <c r="C151" s="76"/>
      <c r="D151" s="91"/>
      <c r="E151" s="92"/>
      <c r="F151" s="93"/>
      <c r="G151" s="94"/>
      <c r="H151" s="95"/>
      <c r="I151" s="96"/>
      <c r="J151" s="97"/>
      <c r="K151" s="98"/>
    </row>
    <row r="152" spans="1:11" ht="15" customHeight="1" x14ac:dyDescent="0.2">
      <c r="A152" s="8"/>
      <c r="D152" s="8" t="s">
        <v>145</v>
      </c>
      <c r="H152" s="8"/>
      <c r="J152" s="16">
        <v>1</v>
      </c>
      <c r="K152" s="16" t="s">
        <v>11</v>
      </c>
    </row>
    <row r="153" spans="1:11" ht="15" customHeight="1" x14ac:dyDescent="0.25">
      <c r="A153" s="5"/>
      <c r="B153" s="6"/>
      <c r="C153" s="6"/>
      <c r="D153" s="99"/>
      <c r="E153" s="32"/>
      <c r="F153" s="28"/>
      <c r="G153" s="79"/>
      <c r="H153" s="32"/>
      <c r="I153" s="79"/>
      <c r="J153" s="28"/>
      <c r="K153" s="32"/>
    </row>
    <row r="154" spans="1:11" ht="15" customHeight="1" x14ac:dyDescent="0.25">
      <c r="A154" s="5">
        <v>6</v>
      </c>
      <c r="B154" s="88" t="s">
        <v>54</v>
      </c>
      <c r="C154" s="76"/>
      <c r="D154" s="91"/>
      <c r="E154" s="92"/>
      <c r="F154" s="93"/>
      <c r="G154" s="94"/>
      <c r="H154" s="95"/>
      <c r="I154" s="96"/>
      <c r="J154" s="97"/>
      <c r="K154" s="98"/>
    </row>
    <row r="155" spans="1:11" ht="15" customHeight="1" x14ac:dyDescent="0.25">
      <c r="A155" s="5"/>
      <c r="B155" s="88" t="s">
        <v>55</v>
      </c>
      <c r="C155" s="76"/>
      <c r="D155" s="91"/>
      <c r="E155" s="92"/>
      <c r="F155" s="93"/>
      <c r="G155" s="94"/>
      <c r="H155" s="95"/>
      <c r="I155" s="96"/>
      <c r="J155" s="97"/>
      <c r="K155" s="98"/>
    </row>
    <row r="156" spans="1:11" ht="15" customHeight="1" x14ac:dyDescent="0.25">
      <c r="A156" s="5"/>
      <c r="B156" s="88"/>
      <c r="C156" s="76"/>
      <c r="D156" s="100" t="s">
        <v>114</v>
      </c>
      <c r="E156" s="92"/>
      <c r="F156" s="93"/>
      <c r="G156" s="94"/>
      <c r="H156" s="95"/>
      <c r="I156" s="96"/>
      <c r="J156" s="101">
        <v>6</v>
      </c>
      <c r="K156" s="4" t="s">
        <v>11</v>
      </c>
    </row>
    <row r="157" spans="1:11" ht="15" customHeight="1" x14ac:dyDescent="0.25">
      <c r="A157" s="5"/>
      <c r="B157" s="88"/>
      <c r="C157" s="76"/>
      <c r="D157" s="100"/>
      <c r="E157" s="92"/>
      <c r="F157" s="93"/>
      <c r="G157" s="94"/>
      <c r="H157" s="95"/>
      <c r="I157" s="96"/>
      <c r="J157" s="101"/>
      <c r="K157" s="4"/>
    </row>
    <row r="158" spans="1:11" ht="15" customHeight="1" x14ac:dyDescent="0.25">
      <c r="A158" s="5">
        <v>7</v>
      </c>
      <c r="B158" s="88" t="s">
        <v>253</v>
      </c>
      <c r="C158" s="76"/>
      <c r="D158" s="39"/>
      <c r="E158" s="107"/>
      <c r="F158" s="109"/>
      <c r="G158" s="128"/>
      <c r="H158" s="78"/>
      <c r="I158" s="109"/>
      <c r="J158" s="86"/>
      <c r="K158" s="87"/>
    </row>
    <row r="159" spans="1:11" x14ac:dyDescent="0.25">
      <c r="A159" s="5"/>
      <c r="B159" s="88" t="s">
        <v>254</v>
      </c>
      <c r="C159" s="76"/>
      <c r="D159" s="91"/>
      <c r="E159" s="15"/>
      <c r="F159" s="15"/>
      <c r="G159" s="15"/>
      <c r="H159" s="15"/>
      <c r="I159" s="15"/>
      <c r="J159" s="15"/>
      <c r="K159" s="15"/>
    </row>
    <row r="160" spans="1:11" x14ac:dyDescent="0.25">
      <c r="A160" s="5"/>
      <c r="B160" s="88"/>
      <c r="C160" s="76"/>
      <c r="D160" s="100" t="s">
        <v>145</v>
      </c>
      <c r="E160" s="92"/>
      <c r="F160" s="93"/>
      <c r="G160" s="94"/>
      <c r="H160" s="95"/>
      <c r="I160" s="96"/>
      <c r="J160" s="101">
        <v>1</v>
      </c>
      <c r="K160" s="4" t="s">
        <v>11</v>
      </c>
    </row>
    <row r="161" spans="1:11" x14ac:dyDescent="0.25">
      <c r="A161" s="32"/>
      <c r="B161" s="3" t="s">
        <v>111</v>
      </c>
      <c r="C161" s="90"/>
      <c r="D161" s="102"/>
      <c r="E161" s="103"/>
      <c r="F161" s="93"/>
      <c r="G161" s="94"/>
      <c r="H161" s="95"/>
      <c r="I161" s="96"/>
      <c r="J161" s="104"/>
      <c r="K161" s="105"/>
    </row>
    <row r="162" spans="1:11" x14ac:dyDescent="0.25">
      <c r="A162" s="5">
        <v>1</v>
      </c>
      <c r="B162" s="88" t="s">
        <v>77</v>
      </c>
      <c r="C162" s="90"/>
      <c r="D162" s="102"/>
      <c r="E162" s="103"/>
      <c r="F162" s="93"/>
      <c r="G162" s="94"/>
      <c r="H162" s="95"/>
      <c r="I162" s="96"/>
      <c r="J162" s="104"/>
      <c r="K162" s="105"/>
    </row>
    <row r="163" spans="1:11" x14ac:dyDescent="0.25">
      <c r="A163" s="76"/>
      <c r="B163" s="88" t="s">
        <v>63</v>
      </c>
      <c r="C163" s="90"/>
      <c r="D163" s="102"/>
      <c r="E163" s="103"/>
      <c r="F163" s="93"/>
      <c r="G163" s="94"/>
      <c r="H163" s="95"/>
      <c r="I163" s="96"/>
      <c r="J163" s="104"/>
      <c r="K163" s="105"/>
    </row>
    <row r="164" spans="1:11" x14ac:dyDescent="0.25">
      <c r="A164" s="44" t="s">
        <v>31</v>
      </c>
      <c r="B164" s="15" t="s">
        <v>72</v>
      </c>
      <c r="C164" s="90"/>
      <c r="D164" s="106" t="s">
        <v>222</v>
      </c>
      <c r="E164" s="103"/>
      <c r="F164" s="93"/>
      <c r="G164" s="94"/>
      <c r="H164" s="95"/>
      <c r="I164" s="96"/>
      <c r="J164" s="104">
        <v>40</v>
      </c>
      <c r="K164" s="92" t="s">
        <v>13</v>
      </c>
    </row>
    <row r="165" spans="1:11" x14ac:dyDescent="0.25">
      <c r="A165" s="44" t="s">
        <v>32</v>
      </c>
      <c r="B165" s="88" t="s">
        <v>71</v>
      </c>
      <c r="C165" s="90"/>
      <c r="D165" s="106" t="s">
        <v>222</v>
      </c>
      <c r="E165" s="92"/>
      <c r="F165" s="93"/>
      <c r="G165" s="94"/>
      <c r="H165" s="95"/>
      <c r="I165" s="96"/>
      <c r="J165" s="104">
        <v>40</v>
      </c>
      <c r="K165" s="92" t="s">
        <v>13</v>
      </c>
    </row>
    <row r="166" spans="1:11" x14ac:dyDescent="0.25">
      <c r="A166" s="76"/>
      <c r="B166" s="88"/>
      <c r="C166" s="90"/>
      <c r="D166" s="102"/>
      <c r="E166" s="103"/>
      <c r="F166" s="93"/>
      <c r="G166" s="94"/>
      <c r="H166" s="95"/>
      <c r="I166" s="96"/>
      <c r="J166" s="104"/>
      <c r="K166" s="105"/>
    </row>
    <row r="167" spans="1:11" x14ac:dyDescent="0.25">
      <c r="A167" s="5">
        <v>2</v>
      </c>
      <c r="B167" s="6" t="s">
        <v>84</v>
      </c>
      <c r="C167" s="6"/>
      <c r="D167" s="6"/>
      <c r="E167" s="6"/>
      <c r="F167" s="6"/>
      <c r="G167" s="6"/>
      <c r="H167" s="6"/>
      <c r="I167" s="6"/>
      <c r="J167" s="6"/>
      <c r="K167" s="6"/>
    </row>
    <row r="168" spans="1:11" x14ac:dyDescent="0.25">
      <c r="A168" s="6"/>
      <c r="B168" s="6" t="s">
        <v>85</v>
      </c>
      <c r="C168" s="6"/>
      <c r="D168" s="6"/>
      <c r="E168" s="6"/>
      <c r="F168" s="6"/>
      <c r="G168" s="6"/>
      <c r="H168" s="6"/>
      <c r="I168" s="6"/>
      <c r="J168" s="6"/>
      <c r="K168" s="6"/>
    </row>
    <row r="169" spans="1:11" x14ac:dyDescent="0.25">
      <c r="A169" s="6"/>
      <c r="B169" s="6" t="s">
        <v>86</v>
      </c>
      <c r="C169" s="6"/>
      <c r="D169" s="6"/>
      <c r="E169" s="6"/>
      <c r="F169" s="6"/>
      <c r="G169" s="6"/>
      <c r="H169" s="6"/>
      <c r="I169" s="6"/>
      <c r="J169" s="6"/>
      <c r="K169" s="6"/>
    </row>
    <row r="170" spans="1:11" x14ac:dyDescent="0.25">
      <c r="A170" s="5"/>
      <c r="B170" s="46" t="s">
        <v>91</v>
      </c>
      <c r="C170" s="6"/>
      <c r="D170" s="88" t="s">
        <v>75</v>
      </c>
      <c r="E170" s="107"/>
      <c r="F170" s="28"/>
      <c r="G170" s="108"/>
      <c r="H170" s="78"/>
      <c r="I170" s="109"/>
      <c r="J170" s="86">
        <v>4</v>
      </c>
      <c r="K170" s="59" t="s">
        <v>18</v>
      </c>
    </row>
    <row r="171" spans="1:11" x14ac:dyDescent="0.25">
      <c r="A171" s="8"/>
      <c r="B171" s="88" t="s">
        <v>92</v>
      </c>
      <c r="D171" s="110" t="s">
        <v>75</v>
      </c>
      <c r="E171" s="92"/>
      <c r="F171" s="93"/>
      <c r="G171" s="94"/>
      <c r="H171" s="95"/>
      <c r="I171" s="96"/>
      <c r="J171" s="111">
        <v>4</v>
      </c>
      <c r="K171" s="59" t="s">
        <v>18</v>
      </c>
    </row>
    <row r="172" spans="1:11" x14ac:dyDescent="0.25">
      <c r="A172" s="8"/>
      <c r="B172" s="88" t="s">
        <v>93</v>
      </c>
      <c r="D172" s="8" t="s">
        <v>146</v>
      </c>
      <c r="F172" s="93"/>
      <c r="G172" s="94"/>
      <c r="H172" s="95"/>
      <c r="I172" s="96"/>
      <c r="J172" s="111">
        <v>2</v>
      </c>
      <c r="K172" s="59" t="s">
        <v>18</v>
      </c>
    </row>
    <row r="174" spans="1:11" x14ac:dyDescent="0.2">
      <c r="A174" s="112">
        <v>3</v>
      </c>
      <c r="B174" s="8" t="s">
        <v>221</v>
      </c>
    </row>
    <row r="175" spans="1:11" x14ac:dyDescent="0.2">
      <c r="D175" s="7" t="s">
        <v>145</v>
      </c>
      <c r="J175" s="113">
        <v>1</v>
      </c>
      <c r="K175" s="11" t="s">
        <v>18</v>
      </c>
    </row>
    <row r="180" spans="1:11" x14ac:dyDescent="0.25">
      <c r="B180" s="4" t="s">
        <v>38</v>
      </c>
      <c r="C180" s="76"/>
      <c r="D180" s="76"/>
      <c r="E180" s="76"/>
      <c r="F180" s="76" t="s">
        <v>21</v>
      </c>
      <c r="G180" s="76"/>
      <c r="H180" s="4"/>
      <c r="I180" s="76"/>
      <c r="J180" s="28"/>
      <c r="K180" s="32"/>
    </row>
    <row r="181" spans="1:11" x14ac:dyDescent="0.25">
      <c r="B181" s="45"/>
      <c r="C181" s="49"/>
      <c r="D181" s="76"/>
      <c r="E181" s="76"/>
      <c r="F181" s="117" t="s">
        <v>39</v>
      </c>
      <c r="G181" s="76"/>
      <c r="H181" s="4"/>
      <c r="I181" s="76"/>
      <c r="J181" s="28"/>
      <c r="K181" s="105"/>
    </row>
    <row r="182" spans="1:11" x14ac:dyDescent="0.25">
      <c r="A182" s="76"/>
      <c r="B182" s="45"/>
      <c r="C182" s="43"/>
      <c r="D182" s="76"/>
      <c r="E182" s="76"/>
      <c r="F182" s="90" t="s">
        <v>40</v>
      </c>
      <c r="G182" s="76"/>
      <c r="H182" s="4"/>
      <c r="I182" s="76"/>
      <c r="J182" s="28"/>
      <c r="K182" s="105"/>
    </row>
    <row r="186" spans="1:11" ht="16.5" customHeight="1" x14ac:dyDescent="0.25">
      <c r="A186" s="76"/>
      <c r="D186" s="8"/>
      <c r="H186" s="8"/>
      <c r="J186" s="8"/>
      <c r="K186" s="8"/>
    </row>
    <row r="187" spans="1:11" x14ac:dyDescent="0.2">
      <c r="A187" s="43"/>
      <c r="D187" s="8"/>
      <c r="H187" s="8"/>
      <c r="J187" s="8"/>
      <c r="K187" s="8"/>
    </row>
    <row r="188" spans="1:11" x14ac:dyDescent="0.25">
      <c r="A188" s="8"/>
      <c r="B188" s="88"/>
      <c r="D188" s="43"/>
      <c r="E188" s="43"/>
      <c r="F188" s="43"/>
      <c r="G188" s="43"/>
      <c r="H188" s="43"/>
      <c r="I188" s="43"/>
      <c r="J188" s="43"/>
      <c r="K188" s="43"/>
    </row>
    <row r="189" spans="1:11" x14ac:dyDescent="0.25">
      <c r="A189" s="8"/>
      <c r="B189" s="88"/>
      <c r="D189" s="49"/>
      <c r="E189" s="49"/>
      <c r="F189" s="49"/>
      <c r="G189" s="49"/>
      <c r="H189" s="49"/>
      <c r="I189" s="118"/>
      <c r="J189" s="119"/>
      <c r="K189" s="120"/>
    </row>
    <row r="190" spans="1:11" x14ac:dyDescent="0.25">
      <c r="B190" s="15"/>
    </row>
    <row r="191" spans="1:11" x14ac:dyDescent="0.25">
      <c r="B191" s="15"/>
    </row>
    <row r="192" spans="1:11" x14ac:dyDescent="0.25">
      <c r="B192" s="15"/>
    </row>
    <row r="193" spans="2:2" x14ac:dyDescent="0.25">
      <c r="B193" s="15"/>
    </row>
    <row r="194" spans="2:2" x14ac:dyDescent="0.25">
      <c r="B194" s="15"/>
    </row>
    <row r="195" spans="2:2" ht="15" customHeight="1" x14ac:dyDescent="0.25">
      <c r="B195" s="88"/>
    </row>
    <row r="196" spans="2:2" x14ac:dyDescent="0.25">
      <c r="B196" s="88"/>
    </row>
    <row r="197" spans="2:2" x14ac:dyDescent="0.25">
      <c r="B197" s="15"/>
    </row>
    <row r="198" spans="2:2" x14ac:dyDescent="0.25">
      <c r="B198" s="88"/>
    </row>
    <row r="199" spans="2:2" x14ac:dyDescent="0.25">
      <c r="B199" s="88"/>
    </row>
    <row r="200" spans="2:2" x14ac:dyDescent="0.25">
      <c r="B200" s="88"/>
    </row>
    <row r="201" spans="2:2" x14ac:dyDescent="0.25">
      <c r="B201" s="15"/>
    </row>
    <row r="202" spans="2:2" x14ac:dyDescent="0.25">
      <c r="B202" s="88"/>
    </row>
    <row r="203" spans="2:2" x14ac:dyDescent="0.25">
      <c r="B203" s="88"/>
    </row>
    <row r="204" spans="2:2" x14ac:dyDescent="0.25">
      <c r="B204" s="88"/>
    </row>
    <row r="205" spans="2:2" x14ac:dyDescent="0.25">
      <c r="B205" s="88"/>
    </row>
    <row r="206" spans="2:2" x14ac:dyDescent="0.25">
      <c r="B206" s="15"/>
    </row>
    <row r="207" spans="2:2" x14ac:dyDescent="0.25">
      <c r="B207" s="15"/>
    </row>
    <row r="210" spans="2:12" x14ac:dyDescent="0.25">
      <c r="B210" s="15"/>
    </row>
    <row r="211" spans="2:12" x14ac:dyDescent="0.25">
      <c r="B211" s="15"/>
    </row>
    <row r="212" spans="2:12" x14ac:dyDescent="0.25">
      <c r="B212" s="15"/>
      <c r="L212" s="16"/>
    </row>
    <row r="213" spans="2:12" x14ac:dyDescent="0.25">
      <c r="B213" s="15"/>
    </row>
    <row r="214" spans="2:12" ht="15.75" customHeight="1" x14ac:dyDescent="0.25">
      <c r="B214" s="88"/>
    </row>
    <row r="215" spans="2:12" ht="15.75" customHeight="1" x14ac:dyDescent="0.25">
      <c r="B215" s="15"/>
    </row>
    <row r="216" spans="2:12" x14ac:dyDescent="0.25">
      <c r="B216" s="15"/>
    </row>
    <row r="217" spans="2:12" x14ac:dyDescent="0.25">
      <c r="B217" s="88"/>
    </row>
    <row r="218" spans="2:12" x14ac:dyDescent="0.25">
      <c r="B218" s="88"/>
    </row>
    <row r="219" spans="2:12" x14ac:dyDescent="0.25">
      <c r="B219" s="88"/>
    </row>
    <row r="220" spans="2:12" x14ac:dyDescent="0.25">
      <c r="B220" s="6"/>
    </row>
    <row r="222" spans="2:12" x14ac:dyDescent="0.25">
      <c r="B222" s="4"/>
    </row>
    <row r="223" spans="2:12" x14ac:dyDescent="0.25">
      <c r="B223" s="88"/>
    </row>
    <row r="224" spans="2:12" x14ac:dyDescent="0.25">
      <c r="B224" s="88"/>
    </row>
  </sheetData>
  <mergeCells count="3">
    <mergeCell ref="B6:C6"/>
    <mergeCell ref="J6:L6"/>
    <mergeCell ref="C1:K3"/>
  </mergeCells>
  <pageMargins left="0.75" right="0.25" top="0.75" bottom="0.25" header="0.5" footer="0.5"/>
  <pageSetup paperSize="9" orientation="portrait" r:id="rId1"/>
  <headerFooter alignWithMargins="0">
    <oddHeader>&amp;RPage &amp;P of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4</vt:i4>
      </vt:variant>
    </vt:vector>
  </HeadingPairs>
  <TitlesOfParts>
    <vt:vector size="7" baseType="lpstr">
      <vt:lpstr>SOC</vt:lpstr>
      <vt:lpstr>Abs</vt:lpstr>
      <vt:lpstr>Mes</vt:lpstr>
      <vt:lpstr>Abs!Print_Area</vt:lpstr>
      <vt:lpstr>Mes!Print_Area</vt:lpstr>
      <vt:lpstr>Abs!Print_Titles</vt:lpstr>
      <vt:lpstr>Mes!Print_Titles</vt:lpstr>
    </vt:vector>
  </TitlesOfParts>
  <Company>nil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ashfaq</dc:creator>
  <cp:lastModifiedBy>Abdul Qudoos</cp:lastModifiedBy>
  <cp:lastPrinted>2017-05-02T12:20:27Z</cp:lastPrinted>
  <dcterms:created xsi:type="dcterms:W3CDTF">2012-09-22T12:04:40Z</dcterms:created>
  <dcterms:modified xsi:type="dcterms:W3CDTF">2017-05-03T13:22:31Z</dcterms:modified>
</cp:coreProperties>
</file>