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360" windowWidth="8730" windowHeight="402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'(Abs)'!$A$1:$K$91</definedName>
    <definedName name="_xlnm.Print_Area" localSheetId="3">Mes!$A$1:$K$93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81" i="56" l="1"/>
  <c r="J66" i="56"/>
  <c r="D57" i="55" l="1"/>
  <c r="J51" i="56" l="1"/>
  <c r="D24" i="55" s="1"/>
  <c r="J43" i="56"/>
  <c r="J44" i="56" s="1"/>
  <c r="D20" i="55" l="1"/>
  <c r="J20" i="55" s="1"/>
  <c r="J24" i="55"/>
  <c r="J36" i="56" l="1"/>
  <c r="J35" i="56"/>
  <c r="J34" i="56"/>
  <c r="J33" i="56"/>
  <c r="J32" i="56"/>
  <c r="J37" i="56" l="1"/>
  <c r="D18" i="55"/>
  <c r="J18" i="55" s="1"/>
  <c r="J25" i="56"/>
  <c r="J24" i="56"/>
  <c r="J23" i="56"/>
  <c r="J22" i="56"/>
  <c r="J18" i="56"/>
  <c r="J17" i="56"/>
  <c r="J16" i="56"/>
  <c r="J15" i="56"/>
  <c r="J14" i="56"/>
  <c r="J19" i="56" l="1"/>
  <c r="J26" i="56"/>
  <c r="J11" i="56"/>
  <c r="J10" i="56"/>
  <c r="J28" i="56" l="1"/>
  <c r="J12" i="56"/>
  <c r="D9" i="55" s="1"/>
  <c r="J9" i="55" s="1"/>
  <c r="J84" i="56" l="1"/>
  <c r="D63" i="55" s="1"/>
  <c r="D12" i="55"/>
  <c r="H12" i="59" l="1"/>
  <c r="J12" i="55" l="1"/>
  <c r="J26" i="55" s="1"/>
  <c r="H11" i="59" s="1"/>
  <c r="H34" i="59" l="1"/>
  <c r="H36" i="59" s="1"/>
</calcChain>
</file>

<file path=xl/sharedStrings.xml><?xml version="1.0" encoding="utf-8"?>
<sst xmlns="http://schemas.openxmlformats.org/spreadsheetml/2006/main" count="335" uniqueCount="210">
  <si>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</si>
  <si>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</si>
  <si>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</si>
  <si>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</si>
  <si>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</si>
  <si>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</si>
  <si>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</si>
  <si>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</si>
  <si>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</si>
  <si>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</si>
  <si>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</si>
  <si>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</si>
  <si>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</si>
  <si>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</si>
  <si>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</si>
  <si>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</si>
  <si>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</si>
  <si>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</si>
  <si>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</si>
  <si>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</si>
  <si>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</si>
  <si>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</si>
  <si>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</si>
  <si>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</si>
  <si>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</si>
  <si>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</si>
  <si>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</si>
  <si>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</si>
  <si>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</si>
  <si>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</si>
  <si>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</si>
  <si>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</si>
  <si>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</si>
  <si>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</si>
  <si>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</si>
  <si>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</si>
  <si>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</si>
  <si>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</si>
  <si>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</si>
  <si>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</si>
  <si>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</si>
  <si>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</si>
  <si>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</si>
  <si>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</si>
  <si>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</si>
  <si>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</si>
  <si>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</si>
  <si>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</si>
  <si>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</si>
  <si>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</si>
  <si>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</si>
  <si>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</si>
  <si>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</si>
  <si>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</si>
  <si>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</si>
  <si>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</si>
  <si>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</si>
  <si>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</si>
  <si>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</si>
  <si>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</si>
  <si>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</si>
  <si>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</si>
  <si>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</si>
  <si>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</si>
  <si>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</si>
  <si>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</si>
  <si>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</si>
  <si>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</si>
  <si>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</si>
  <si>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</si>
  <si>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</si>
  <si>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Provincial Building Sub-Division No.VII</t>
  </si>
  <si>
    <t>Deduction:</t>
  </si>
  <si>
    <t>PART (A) Civil Work)</t>
  </si>
  <si>
    <t xml:space="preserve">Part (A) Civil Work </t>
  </si>
  <si>
    <t xml:space="preserve">Scraping ordinary distemper or paint on </t>
  </si>
  <si>
    <t>(S.I.No.54(b)P-13)</t>
  </si>
  <si>
    <t>% Sft</t>
  </si>
  <si>
    <t>W</t>
  </si>
  <si>
    <t>EXECUTIVE ENGINEER</t>
  </si>
  <si>
    <t>Door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</si>
  <si>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</si>
  <si>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</si>
  <si>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</si>
  <si>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</si>
  <si>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Scraping(b) Ordinary Distemper</t>
  </si>
  <si>
    <t>M/R TO OMBUDUSMAN OFFICE MOHTASSIB KARACHI G.FLOOR</t>
  </si>
  <si>
    <t>Dismantling cement concrete plain 1: 2: 4</t>
  </si>
  <si>
    <t>Car Porch</t>
  </si>
  <si>
    <t>Gate Side</t>
  </si>
  <si>
    <t>1x22.25x29.66x0.33</t>
  </si>
  <si>
    <t>1x17.50x17.0x0.33</t>
  </si>
  <si>
    <t>Cft</t>
  </si>
  <si>
    <t>(S.I.No.19-c/P-10)</t>
  </si>
  <si>
    <t>% Cft</t>
  </si>
  <si>
    <t>G.Floor 1 &amp; 2</t>
  </si>
  <si>
    <t>1x2(25.00+12.50)x18.00</t>
  </si>
  <si>
    <t>1x2x(12.50+25.0)x18.0</t>
  </si>
  <si>
    <t>1x2x(12.50+25.0)x18.00</t>
  </si>
  <si>
    <t>1x2x(10.0+12.50)x10.0</t>
  </si>
  <si>
    <t>1x2x(44.00+10.25)x18.00</t>
  </si>
  <si>
    <t>Admin Section</t>
  </si>
  <si>
    <t>A/C Section</t>
  </si>
  <si>
    <t>A.D</t>
  </si>
  <si>
    <t>Passage</t>
  </si>
  <si>
    <t>6x5.0x8.0</t>
  </si>
  <si>
    <t>4x3.50x10.0</t>
  </si>
  <si>
    <t>1x3.50x10.0</t>
  </si>
  <si>
    <t>1x3.50x7.0</t>
  </si>
  <si>
    <t>Qty A</t>
  </si>
  <si>
    <t>Qty B</t>
  </si>
  <si>
    <t>Net Qty A</t>
  </si>
  <si>
    <t>"</t>
  </si>
  <si>
    <t>Window</t>
  </si>
  <si>
    <t>Main Gate</t>
  </si>
  <si>
    <t>17x4.50x10.0</t>
  </si>
  <si>
    <t>3x4.50x6.0</t>
  </si>
  <si>
    <t>24x4.0x5.0</t>
  </si>
  <si>
    <t>6x2.0x3.0</t>
  </si>
  <si>
    <t>2x2x17.0x9.0</t>
  </si>
  <si>
    <t>Qty same as Item No. 02</t>
  </si>
  <si>
    <t xml:space="preserve">Painting Old Surfaces painting doors and </t>
  </si>
  <si>
    <t>Windows any type. Each subsequent coat.</t>
  </si>
  <si>
    <t>(S.I.No.4-c/i+ii/P-68)</t>
  </si>
  <si>
    <t>Painting old surfaces painting guard bars</t>
  </si>
  <si>
    <t>gates iron bars grating railings including</t>
  </si>
  <si>
    <t>standard barces and similar open work</t>
  </si>
  <si>
    <t>(i) 1st coat (ii) Each Subsequent coat.</t>
  </si>
  <si>
    <t>(S.I.No.4(d)i+ii/P-69</t>
  </si>
  <si>
    <t>Distempering (c) Three Coats.(S.I.24(C)/54)</t>
  </si>
  <si>
    <t>Asmin Section</t>
  </si>
  <si>
    <t>Comp</t>
  </si>
  <si>
    <t>1x12.50x25.00</t>
  </si>
  <si>
    <t>1x44.00x10.25</t>
  </si>
  <si>
    <t>5x2x3.50x10.00</t>
  </si>
  <si>
    <t>2x2x3.50x10.0</t>
  </si>
  <si>
    <t>1x2x3.50x7.0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</si>
  <si>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</si>
  <si>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</si>
  <si>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</si>
  <si>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</si>
  <si>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</si>
  <si>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</si>
  <si>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</si>
  <si>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etc complete.</t>
  </si>
  <si>
    <t xml:space="preserve">Providing &amp; Fixing glazed or double glazed </t>
  </si>
  <si>
    <t>16"x16"x1/4" as approved sizes specified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</si>
  <si>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</si>
  <si>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</si>
  <si>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</si>
  <si>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</si>
  <si>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</si>
  <si>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 xml:space="preserve">S/F LED spot light China make  with 7 </t>
  </si>
  <si>
    <t>Nos lamps each 6 watts fitted on walls, ceiling</t>
  </si>
  <si>
    <t xml:space="preserve"> of approved quality as directed by the </t>
  </si>
  <si>
    <t xml:space="preserve">Engineer Incharge. </t>
  </si>
  <si>
    <t xml:space="preserve">Providing &amp; Fixing Chequer tiles </t>
  </si>
  <si>
    <t>as directed by the Engineer Incharge</t>
  </si>
  <si>
    <t xml:space="preserve">M/R TO OMBUDUSMAN OFFICE MOHTASSIB KARACHI GROUND FLOOR </t>
  </si>
  <si>
    <t>M/R TO OMBUDUSMAN OFFICE MOHTASSIB KARACHI GROUND FLOOR.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</si>
  <si>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</si>
  <si>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</si>
  <si>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</si>
  <si>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 xml:space="preserve">equivalent&amp; then applying matte finish paint 2 to 3 coats </t>
  </si>
  <si>
    <t>as directed by Engineer Incharge.</t>
  </si>
  <si>
    <t>Skirting</t>
  </si>
  <si>
    <t>Section</t>
  </si>
  <si>
    <t>Ozair Sahb</t>
  </si>
  <si>
    <t>1x12.50x25.0</t>
  </si>
  <si>
    <t>1x2x(12.50+25.0)x0.66</t>
  </si>
  <si>
    <t>1x44.0x10.25</t>
  </si>
  <si>
    <t>1x2x(44.0+10.25)x0.66</t>
  </si>
  <si>
    <t>1x10.0x12.50</t>
  </si>
  <si>
    <t>1x2x(10.0+12.50)x0.66</t>
  </si>
  <si>
    <t>Ozair Sahb Room</t>
  </si>
  <si>
    <t>1 x 8</t>
  </si>
  <si>
    <t>Gate Sie</t>
  </si>
  <si>
    <t>1x22.25x29.66</t>
  </si>
  <si>
    <t>1x17.50x17.00</t>
  </si>
  <si>
    <t>' SCHEDULE "B"</t>
  </si>
  <si>
    <t>Rupees Thirty Three Hundred Twenty Seven and Fifty Ps Only</t>
  </si>
  <si>
    <t>Rupees Two Hundred Twenty Six and Eighty Eight Ps Only</t>
  </si>
  <si>
    <t>Rupees Six Hundred Seventy Four and Sixty Ps Only</t>
  </si>
  <si>
    <t>Rupees One Thousand Forty Three and Ninty Ps Only</t>
  </si>
  <si>
    <t>Rupees Eleven Hundred Sixty and Six Ps Only</t>
  </si>
  <si>
    <t>Above Or Below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</si>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</sst>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26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b/>
      <sz val="14"/>
      <name val="Times New Roman"/>
      <family val="1"/>
    </font>
    <font>
      <sz val="11"/>
      <color rgb="FF00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3" fillId="0" borderId="0" xfId="0" quotePrefix="1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165" fontId="4" fillId="0" borderId="0" xfId="0" applyNumberFormat="1" applyFont="1" applyBorder="1" applyAlignment="1">
      <alignment horizontal="center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6" fontId="2" fillId="0" borderId="0" xfId="0" quotePrefix="1" applyNumberFormat="1" applyFont="1" applyFill="1" applyAlignment="1">
      <alignment horizontal="left"/>
    </xf>
    <xf numFmtId="165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165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65" fontId="4" fillId="0" borderId="5" xfId="0" applyNumberFormat="1" applyFont="1" applyBorder="1" applyAlignment="1">
      <alignment horizontal="center"/>
    </xf>
    <xf numFmtId="0" fontId="4" fillId="0" borderId="5" xfId="0" quotePrefix="1" applyFont="1" applyBorder="1" applyAlignment="1">
      <alignment horizontal="left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165" fontId="6" fillId="0" borderId="0" xfId="2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2" xfId="0" quotePrefix="1" applyFont="1" applyBorder="1"/>
    <xf numFmtId="165" fontId="8" fillId="0" borderId="3" xfId="2" applyNumberFormat="1" applyFont="1" applyBorder="1"/>
    <xf numFmtId="0" fontId="6" fillId="0" borderId="0" xfId="0" applyFont="1" applyAlignment="1">
      <alignment horizontal="right"/>
    </xf>
    <xf numFmtId="0" fontId="8" fillId="0" borderId="2" xfId="0" quotePrefix="1" applyFont="1" applyBorder="1" applyAlignment="1">
      <alignment vertical="top"/>
    </xf>
    <xf numFmtId="0" fontId="6" fillId="0" borderId="0" xfId="0" quotePrefix="1" applyFont="1" applyBorder="1" applyAlignment="1">
      <alignment vertical="top"/>
    </xf>
    <xf numFmtId="165" fontId="6" fillId="0" borderId="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20" fillId="0" borderId="0" xfId="0" applyFont="1"/>
    <xf numFmtId="0" fontId="21" fillId="0" borderId="0" xfId="0" applyFont="1" applyBorder="1" applyAlignment="1">
      <alignment horizontal="left"/>
    </xf>
    <xf numFmtId="165" fontId="8" fillId="0" borderId="0" xfId="2" applyNumberFormat="1" applyFont="1" applyBorder="1"/>
    <xf numFmtId="0" fontId="6" fillId="0" borderId="0" xfId="0" quotePrefix="1" applyFont="1" applyBorder="1"/>
    <xf numFmtId="165" fontId="8" fillId="0" borderId="0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4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2" fontId="4" fillId="0" borderId="0" xfId="0" applyNumberFormat="1" applyFont="1" applyFill="1" applyBorder="1" applyAlignment="1">
      <alignment horizontal="right"/>
    </xf>
    <xf numFmtId="0" fontId="2" fillId="0" borderId="0" xfId="0" quotePrefix="1" applyFont="1" applyFill="1"/>
    <xf numFmtId="2" fontId="4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4" fillId="0" borderId="0" xfId="0" applyFont="1" applyAlignment="1"/>
    <xf numFmtId="0" fontId="6" fillId="0" borderId="0" xfId="0" applyFont="1" applyBorder="1" applyAlignment="1">
      <alignment horizontal="left"/>
    </xf>
    <xf numFmtId="2" fontId="4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165" fontId="8" fillId="0" borderId="3" xfId="1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0" xfId="0" applyFont="1" applyFill="1" applyBorder="1" applyAlignment="1"/>
    <xf numFmtId="0" fontId="2" fillId="0" borderId="0" xfId="0" applyFont="1" applyAlignment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vertical="top"/>
    </xf>
    <xf numFmtId="0" fontId="4" fillId="0" borderId="0" xfId="0" quotePrefix="1" applyFont="1" applyFill="1" applyBorder="1" applyAlignment="1">
      <alignment horizontal="center" vertical="top"/>
    </xf>
    <xf numFmtId="166" fontId="2" fillId="0" borderId="0" xfId="0" quotePrefix="1" applyNumberFormat="1" applyFont="1" applyFill="1" applyBorder="1" applyAlignment="1">
      <alignment horizontal="left"/>
    </xf>
    <xf numFmtId="165" fontId="4" fillId="0" borderId="0" xfId="1" quotePrefix="1" applyNumberFormat="1" applyFont="1" applyFill="1" applyBorder="1" applyAlignment="1">
      <alignment horizontal="right" vertical="top"/>
    </xf>
    <xf numFmtId="0" fontId="4" fillId="0" borderId="0" xfId="0" quotePrefix="1" applyFont="1" applyFill="1" applyBorder="1" applyAlignment="1">
      <alignment horizontal="left" vertical="top"/>
    </xf>
    <xf numFmtId="1" fontId="4" fillId="0" borderId="0" xfId="0" applyNumberFormat="1" applyFont="1" applyFill="1" applyBorder="1" applyAlignment="1">
      <alignment horizontal="right"/>
    </xf>
    <xf numFmtId="165" fontId="4" fillId="0" borderId="4" xfId="0" applyNumberFormat="1" applyFont="1" applyBorder="1" applyAlignment="1">
      <alignment horizontal="center"/>
    </xf>
    <xf numFmtId="0" fontId="4" fillId="0" borderId="4" xfId="0" quotePrefix="1" applyFont="1" applyBorder="1" applyAlignment="1">
      <alignment horizontal="left"/>
    </xf>
    <xf numFmtId="0" fontId="23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/>
    <xf numFmtId="0" fontId="17" fillId="0" borderId="0" xfId="0" applyFont="1" applyAlignment="1"/>
    <xf numFmtId="0" fontId="17" fillId="0" borderId="0" xfId="0" applyFont="1" applyBorder="1" applyAlignment="1"/>
    <xf numFmtId="0" fontId="17" fillId="0" borderId="0" xfId="0" applyFont="1" applyBorder="1" applyAlignment="1">
      <alignment horizontal="left"/>
    </xf>
    <xf numFmtId="0" fontId="22" fillId="0" borderId="3" xfId="0" applyFont="1" applyFill="1" applyBorder="1"/>
    <xf numFmtId="1" fontId="22" fillId="0" borderId="8" xfId="0" applyNumberFormat="1" applyFont="1" applyBorder="1" applyAlignment="1">
      <alignment wrapText="1"/>
    </xf>
    <xf numFmtId="0" fontId="4" fillId="0" borderId="0" xfId="0" applyFont="1" applyFill="1"/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24" fillId="0" borderId="0" xfId="0" applyFont="1" applyFill="1"/>
    <xf numFmtId="0" fontId="25" fillId="0" borderId="0" xfId="0" applyFont="1" applyFill="1"/>
    <xf numFmtId="165" fontId="2" fillId="0" borderId="0" xfId="1" quotePrefix="1" applyNumberFormat="1" applyFont="1" applyBorder="1" applyAlignment="1">
      <alignment horizontal="right" wrapText="1"/>
    </xf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14" fillId="0" borderId="0" xfId="0" applyFont="1" applyAlignment="1">
      <alignment horizontal="right" vertical="top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8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/>
    </xf>
    <xf numFmtId="12" fontId="8" fillId="0" borderId="0" xfId="0" applyNumberFormat="1" applyFont="1" applyAlignment="1">
      <alignment horizontal="justify" vertical="top" wrapText="1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top"/>
    </xf>
    <xf numFmtId="12" fontId="22" fillId="0" borderId="0" xfId="0" applyNumberFormat="1" applyFont="1" applyAlignment="1">
      <alignment horizontal="justify" vertical="top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top"/>
    </xf>
    <xf numFmtId="2" fontId="2" fillId="0" borderId="4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48"/>
      <c r="E3" s="60" t="s">
        <v>22</v>
      </c>
    </row>
    <row r="4" spans="2:8" ht="15">
      <c r="B4" s="49"/>
      <c r="C4" s="48"/>
      <c r="D4" s="48"/>
      <c r="E4" s="48"/>
    </row>
    <row r="5" spans="2:8" ht="15">
      <c r="B5" s="49" t="s">
        <v>23</v>
      </c>
      <c r="E5" s="49" t="s">
        <v>24</v>
      </c>
    </row>
    <row r="6" spans="2:8" ht="15">
      <c r="B6" s="49"/>
      <c r="E6" s="49"/>
    </row>
    <row r="7" spans="2:8" ht="15">
      <c r="B7" s="49" t="s">
        <v>25</v>
      </c>
      <c r="E7" s="49" t="s">
        <v>26</v>
      </c>
    </row>
    <row r="8" spans="2:8" ht="15">
      <c r="B8" s="49"/>
      <c r="E8" s="49"/>
    </row>
    <row r="9" spans="2:8" ht="15">
      <c r="B9" s="49" t="s">
        <v>27</v>
      </c>
      <c r="E9" s="49" t="s">
        <v>28</v>
      </c>
    </row>
    <row r="10" spans="2:8" ht="15">
      <c r="B10" s="49"/>
      <c r="E10" s="49"/>
    </row>
    <row r="11" spans="2:8" ht="15">
      <c r="B11" s="49" t="s">
        <v>29</v>
      </c>
      <c r="E11" s="49" t="s">
        <v>44</v>
      </c>
    </row>
    <row r="12" spans="2:8" ht="15">
      <c r="B12" s="49"/>
      <c r="D12" s="49"/>
      <c r="E12" s="49"/>
    </row>
    <row r="13" spans="2:8" ht="15.75" customHeight="1">
      <c r="B13" s="49" t="s">
        <v>30</v>
      </c>
      <c r="E13" s="150" t="s">
        <v>48</v>
      </c>
      <c r="F13" s="150"/>
      <c r="G13" s="150"/>
      <c r="H13" s="150"/>
    </row>
    <row r="14" spans="2:8" ht="15.75" customHeight="1">
      <c r="B14" s="49"/>
      <c r="D14" s="59"/>
      <c r="E14" s="150"/>
      <c r="F14" s="150"/>
      <c r="G14" s="150"/>
      <c r="H14" s="150"/>
    </row>
    <row r="15" spans="2:8" ht="15.75" customHeight="1">
      <c r="B15" s="49"/>
      <c r="D15" s="59"/>
      <c r="E15" s="150"/>
      <c r="F15" s="150"/>
      <c r="G15" s="150"/>
      <c r="H15" s="150"/>
    </row>
    <row r="16" spans="2:8" ht="15.75" customHeight="1">
      <c r="B16" s="49"/>
      <c r="D16" s="59"/>
      <c r="E16" s="150"/>
      <c r="F16" s="150"/>
      <c r="G16" s="150"/>
      <c r="H16" s="150"/>
    </row>
    <row r="17" spans="2:8" ht="15.75">
      <c r="B17" s="49"/>
      <c r="D17" s="50"/>
      <c r="E17" s="150"/>
      <c r="F17" s="150"/>
      <c r="G17" s="150"/>
      <c r="H17" s="150"/>
    </row>
    <row r="18" spans="2:8" ht="15.75">
      <c r="B18" s="49"/>
      <c r="D18" s="50"/>
      <c r="E18" s="50"/>
    </row>
    <row r="19" spans="2:8" ht="20.25">
      <c r="B19" s="49" t="s">
        <v>31</v>
      </c>
      <c r="E19" s="51" t="s">
        <v>32</v>
      </c>
    </row>
    <row r="20" spans="2:8" ht="15">
      <c r="B20" s="49"/>
      <c r="C20" s="48"/>
      <c r="D20" s="48"/>
      <c r="E20" s="48"/>
    </row>
    <row r="21" spans="2:8">
      <c r="B21" s="151" t="s">
        <v>45</v>
      </c>
      <c r="C21" s="152"/>
      <c r="D21" s="152"/>
      <c r="E21" s="152"/>
      <c r="F21" s="152"/>
      <c r="G21" s="152"/>
      <c r="H21" s="152"/>
    </row>
    <row r="22" spans="2:8">
      <c r="B22" s="152"/>
      <c r="C22" s="152"/>
      <c r="D22" s="152"/>
      <c r="E22" s="152"/>
      <c r="F22" s="152"/>
      <c r="G22" s="152"/>
      <c r="H22" s="152"/>
    </row>
    <row r="23" spans="2:8">
      <c r="B23" s="152"/>
      <c r="C23" s="152"/>
      <c r="D23" s="152"/>
      <c r="E23" s="152"/>
      <c r="F23" s="152"/>
      <c r="G23" s="152"/>
      <c r="H23" s="152"/>
    </row>
    <row r="24" spans="2:8">
      <c r="B24" s="152"/>
      <c r="C24" s="152"/>
      <c r="D24" s="152"/>
      <c r="E24" s="152"/>
      <c r="F24" s="152"/>
      <c r="G24" s="152"/>
      <c r="H24" s="152"/>
    </row>
    <row r="25" spans="2:8" ht="15">
      <c r="B25" s="49"/>
      <c r="C25" s="48"/>
      <c r="D25" s="48"/>
      <c r="E25" s="48"/>
    </row>
    <row r="26" spans="2:8" ht="12.75" customHeight="1">
      <c r="C26" s="48"/>
      <c r="D26" s="157" t="s">
        <v>49</v>
      </c>
      <c r="E26" s="157"/>
      <c r="F26" s="157"/>
    </row>
    <row r="27" spans="2:8" ht="20.25">
      <c r="B27" s="52"/>
      <c r="C27" s="48"/>
      <c r="D27" s="157"/>
      <c r="E27" s="157"/>
      <c r="F27" s="157"/>
    </row>
    <row r="28" spans="2:8">
      <c r="B28" s="151" t="s">
        <v>46</v>
      </c>
      <c r="C28" s="152"/>
      <c r="D28" s="152"/>
      <c r="E28" s="152"/>
      <c r="F28" s="152"/>
      <c r="G28" s="152"/>
      <c r="H28" s="152"/>
    </row>
    <row r="29" spans="2:8">
      <c r="B29" s="152"/>
      <c r="C29" s="152"/>
      <c r="D29" s="152"/>
      <c r="E29" s="152"/>
      <c r="F29" s="152"/>
      <c r="G29" s="152"/>
      <c r="H29" s="152"/>
    </row>
    <row r="30" spans="2:8">
      <c r="B30" s="152"/>
      <c r="C30" s="152"/>
      <c r="D30" s="152"/>
      <c r="E30" s="152"/>
      <c r="F30" s="152"/>
      <c r="G30" s="152"/>
      <c r="H30" s="152"/>
    </row>
    <row r="31" spans="2:8" ht="15">
      <c r="B31" s="49"/>
      <c r="C31" s="48"/>
      <c r="D31" s="48"/>
      <c r="E31" s="48"/>
    </row>
    <row r="32" spans="2:8" ht="12.75" customHeight="1">
      <c r="C32" s="147" t="s">
        <v>50</v>
      </c>
      <c r="D32" s="147"/>
      <c r="E32" s="147"/>
      <c r="F32" s="147"/>
    </row>
    <row r="33" spans="2:8" ht="20.25">
      <c r="B33" s="52"/>
      <c r="C33" s="147"/>
      <c r="D33" s="147"/>
      <c r="E33" s="147"/>
      <c r="F33" s="147"/>
    </row>
    <row r="34" spans="2:8">
      <c r="B34" s="151" t="s">
        <v>47</v>
      </c>
      <c r="C34" s="152"/>
      <c r="D34" s="152"/>
      <c r="E34" s="152"/>
      <c r="F34" s="152"/>
      <c r="G34" s="152"/>
      <c r="H34" s="152"/>
    </row>
    <row r="35" spans="2:8">
      <c r="B35" s="152"/>
      <c r="C35" s="152"/>
      <c r="D35" s="152"/>
      <c r="E35" s="152"/>
      <c r="F35" s="152"/>
      <c r="G35" s="152"/>
      <c r="H35" s="152"/>
    </row>
    <row r="36" spans="2:8">
      <c r="B36" s="152"/>
      <c r="C36" s="152"/>
      <c r="D36" s="152"/>
      <c r="E36" s="152"/>
      <c r="F36" s="152"/>
      <c r="G36" s="152"/>
      <c r="H36" s="152"/>
    </row>
    <row r="37" spans="2:8">
      <c r="B37" s="152"/>
      <c r="C37" s="152"/>
      <c r="D37" s="152"/>
      <c r="E37" s="152"/>
      <c r="F37" s="152"/>
      <c r="G37" s="152"/>
      <c r="H37" s="152"/>
    </row>
    <row r="38" spans="2:8">
      <c r="B38" s="152"/>
      <c r="C38" s="152"/>
      <c r="D38" s="152"/>
      <c r="E38" s="152"/>
      <c r="F38" s="152"/>
      <c r="G38" s="152"/>
      <c r="H38" s="152"/>
    </row>
    <row r="39" spans="2:8">
      <c r="B39" s="152"/>
      <c r="C39" s="152"/>
      <c r="D39" s="152"/>
      <c r="E39" s="152"/>
      <c r="F39" s="152"/>
      <c r="G39" s="152"/>
      <c r="H39" s="152"/>
    </row>
    <row r="40" spans="2:8">
      <c r="B40" s="152"/>
      <c r="C40" s="152"/>
      <c r="D40" s="152"/>
      <c r="E40" s="152"/>
      <c r="F40" s="152"/>
      <c r="G40" s="152"/>
      <c r="H40" s="152"/>
    </row>
    <row r="41" spans="2:8" ht="15">
      <c r="B41" s="49"/>
      <c r="C41" s="48"/>
      <c r="D41" s="48"/>
      <c r="E41" s="48"/>
    </row>
    <row r="42" spans="2:8" ht="15.75" thickBot="1">
      <c r="B42" s="49"/>
      <c r="C42" s="48"/>
      <c r="D42" s="48"/>
      <c r="E42" s="48"/>
    </row>
    <row r="43" spans="2:8" s="56" customFormat="1" ht="24.95" customHeight="1" thickBot="1">
      <c r="C43" s="53" t="s">
        <v>33</v>
      </c>
      <c r="D43" s="153" t="s">
        <v>34</v>
      </c>
      <c r="E43" s="154"/>
      <c r="F43" s="54" t="s">
        <v>39</v>
      </c>
      <c r="G43" s="55" t="s">
        <v>40</v>
      </c>
    </row>
    <row r="44" spans="2:8" s="56" customFormat="1" ht="24.95" customHeight="1">
      <c r="C44" s="58">
        <v>1</v>
      </c>
      <c r="D44" s="155" t="s">
        <v>35</v>
      </c>
      <c r="E44" s="156"/>
      <c r="F44" s="58" t="s">
        <v>41</v>
      </c>
      <c r="G44" s="58" t="s">
        <v>41</v>
      </c>
    </row>
    <row r="45" spans="2:8" s="56" customFormat="1" ht="24.95" customHeight="1">
      <c r="C45" s="57">
        <v>2</v>
      </c>
      <c r="D45" s="148" t="s">
        <v>36</v>
      </c>
      <c r="E45" s="149"/>
      <c r="F45" s="57" t="s">
        <v>42</v>
      </c>
      <c r="G45" s="57" t="s">
        <v>42</v>
      </c>
    </row>
    <row r="46" spans="2:8" s="56" customFormat="1" ht="24.95" customHeight="1">
      <c r="C46" s="57">
        <v>3</v>
      </c>
      <c r="D46" s="148" t="s">
        <v>37</v>
      </c>
      <c r="E46" s="149"/>
      <c r="F46" s="57" t="s">
        <v>43</v>
      </c>
      <c r="G46" s="57" t="s">
        <v>43</v>
      </c>
    </row>
    <row r="47" spans="2:8" ht="15">
      <c r="B47" s="49" t="s">
        <v>38</v>
      </c>
      <c r="C47" s="48"/>
      <c r="D47" s="48"/>
      <c r="E47" s="48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4"/>
  <sheetViews>
    <sheetView topLeftCell="A31" workbookViewId="0">
      <selection activeCell="D6" sqref="D6"/>
    </sheetView>
  </sheetViews>
  <sheetFormatPr defaultRowHeight="15.75"/>
  <cols>
    <col min="1" max="7" width="9.140625" style="31"/>
    <col min="8" max="8" width="15.7109375" style="31" bestFit="1" customWidth="1"/>
    <col min="9" max="9" width="3" style="31" customWidth="1"/>
    <col min="10" max="10" width="4.140625" style="31" customWidth="1"/>
    <col min="11" max="11" width="3.42578125" style="31" customWidth="1"/>
    <col min="12" max="16384" width="9.140625" style="31"/>
  </cols>
  <sheetData>
    <row r="2" spans="2:12" ht="15.75" customHeight="1">
      <c r="C2" s="84" t="s">
        <v>8</v>
      </c>
      <c r="D2" s="158" t="s">
        <v>158</v>
      </c>
      <c r="E2" s="158"/>
      <c r="F2" s="158"/>
      <c r="G2" s="158"/>
      <c r="H2" s="158"/>
      <c r="I2" s="158"/>
      <c r="J2" s="158"/>
      <c r="K2" s="83"/>
      <c r="L2" s="83"/>
    </row>
    <row r="3" spans="2:12">
      <c r="D3" s="158"/>
      <c r="E3" s="158"/>
      <c r="F3" s="158"/>
      <c r="G3" s="158"/>
      <c r="H3" s="158"/>
      <c r="I3" s="158"/>
      <c r="J3" s="158"/>
      <c r="K3" s="83"/>
      <c r="L3" s="83"/>
    </row>
    <row r="4" spans="2:12">
      <c r="D4" s="158"/>
      <c r="E4" s="158"/>
      <c r="F4" s="158"/>
      <c r="G4" s="158"/>
      <c r="H4" s="158"/>
      <c r="I4" s="158"/>
      <c r="J4" s="158"/>
      <c r="K4" s="83"/>
      <c r="L4" s="83"/>
    </row>
    <row r="5" spans="2:12" ht="33.75" customHeight="1">
      <c r="D5" s="158"/>
      <c r="E5" s="158"/>
      <c r="F5" s="158"/>
      <c r="G5" s="158"/>
      <c r="H5" s="158"/>
      <c r="I5" s="158"/>
      <c r="J5" s="158"/>
      <c r="K5" s="82"/>
    </row>
    <row r="6" spans="2:12" ht="27">
      <c r="F6" s="81" t="s">
        <v>68</v>
      </c>
      <c r="I6" s="81"/>
    </row>
    <row r="7" spans="2:12" ht="16.5" thickBot="1"/>
    <row r="8" spans="2:12" s="64" customFormat="1" ht="16.5" thickBot="1">
      <c r="B8" s="80" t="s">
        <v>67</v>
      </c>
      <c r="C8" s="79" t="s">
        <v>66</v>
      </c>
      <c r="D8" s="78"/>
      <c r="E8" s="78"/>
      <c r="F8" s="78"/>
      <c r="G8" s="77"/>
      <c r="H8" s="161" t="s">
        <v>65</v>
      </c>
      <c r="I8" s="162"/>
      <c r="J8" s="163"/>
      <c r="K8" s="164"/>
    </row>
    <row r="10" spans="2:12">
      <c r="C10" s="33" t="s">
        <v>64</v>
      </c>
    </row>
    <row r="11" spans="2:12">
      <c r="B11" s="92" t="s">
        <v>63</v>
      </c>
      <c r="C11" s="47" t="s">
        <v>62</v>
      </c>
      <c r="D11" s="47"/>
      <c r="H11" s="90">
        <f>'(Abs)'!J26</f>
        <v>57409</v>
      </c>
      <c r="I11" s="67" t="s">
        <v>11</v>
      </c>
    </row>
    <row r="12" spans="2:12">
      <c r="B12" s="92" t="s">
        <v>61</v>
      </c>
      <c r="C12" s="47" t="s">
        <v>60</v>
      </c>
      <c r="D12" s="47"/>
      <c r="H12" s="90">
        <f>'(Abs)'!J64</f>
        <v>0</v>
      </c>
      <c r="I12" s="67" t="s">
        <v>11</v>
      </c>
    </row>
    <row r="13" spans="2:12" s="66" customFormat="1">
      <c r="H13" s="75"/>
      <c r="I13" s="74"/>
    </row>
    <row r="14" spans="2:12" s="66" customFormat="1">
      <c r="C14" s="33"/>
      <c r="H14" s="75"/>
      <c r="I14" s="74"/>
    </row>
    <row r="15" spans="2:12" s="66" customFormat="1">
      <c r="B15" s="92"/>
      <c r="C15" s="47"/>
      <c r="D15" s="93"/>
      <c r="H15" s="89"/>
      <c r="I15" s="91"/>
    </row>
    <row r="16" spans="2:12" s="66" customFormat="1">
      <c r="B16" s="92"/>
      <c r="C16" s="47"/>
      <c r="D16" s="93"/>
      <c r="H16" s="89"/>
      <c r="I16" s="91"/>
    </row>
    <row r="17" spans="2:9" s="66" customFormat="1">
      <c r="B17" s="92"/>
      <c r="C17" s="47"/>
      <c r="D17" s="93"/>
      <c r="H17" s="89"/>
      <c r="I17" s="91"/>
    </row>
    <row r="18" spans="2:9" s="66" customFormat="1">
      <c r="B18" s="72"/>
      <c r="C18" s="31"/>
      <c r="H18" s="75"/>
      <c r="I18" s="91"/>
    </row>
    <row r="19" spans="2:9">
      <c r="C19" s="33"/>
      <c r="I19" s="47"/>
    </row>
    <row r="20" spans="2:9">
      <c r="B20" s="92"/>
      <c r="C20" s="47"/>
      <c r="D20" s="47"/>
      <c r="H20" s="90"/>
      <c r="I20" s="91"/>
    </row>
    <row r="21" spans="2:9">
      <c r="B21" s="92"/>
      <c r="C21" s="47"/>
      <c r="D21" s="47"/>
      <c r="H21" s="90"/>
      <c r="I21" s="91"/>
    </row>
    <row r="22" spans="2:9">
      <c r="B22" s="92"/>
      <c r="C22" s="47"/>
      <c r="D22" s="47"/>
      <c r="H22" s="90"/>
      <c r="I22" s="67"/>
    </row>
    <row r="23" spans="2:9">
      <c r="B23" s="72"/>
      <c r="H23" s="76"/>
      <c r="I23" s="67"/>
    </row>
    <row r="24" spans="2:9">
      <c r="C24" s="33"/>
    </row>
    <row r="25" spans="2:9">
      <c r="B25" s="92"/>
      <c r="C25" s="47"/>
      <c r="D25" s="47"/>
      <c r="H25" s="90"/>
      <c r="I25" s="91"/>
    </row>
    <row r="26" spans="2:9">
      <c r="B26" s="72"/>
      <c r="H26" s="76"/>
      <c r="I26" s="67"/>
    </row>
    <row r="27" spans="2:9">
      <c r="C27" s="33"/>
    </row>
    <row r="28" spans="2:9">
      <c r="B28" s="92"/>
      <c r="C28" s="47"/>
      <c r="D28" s="47"/>
      <c r="H28" s="90"/>
      <c r="I28" s="91"/>
    </row>
    <row r="29" spans="2:9" s="66" customFormat="1">
      <c r="B29" s="92"/>
      <c r="C29" s="47"/>
      <c r="D29" s="47"/>
      <c r="E29" s="31"/>
      <c r="F29" s="31"/>
      <c r="G29" s="31"/>
      <c r="H29" s="90"/>
      <c r="I29" s="91"/>
    </row>
    <row r="30" spans="2:9" s="66" customFormat="1">
      <c r="B30" s="72"/>
      <c r="C30" s="31"/>
      <c r="D30" s="31"/>
      <c r="E30" s="31"/>
      <c r="F30" s="31"/>
      <c r="G30" s="31"/>
      <c r="H30" s="90"/>
      <c r="I30" s="91"/>
    </row>
    <row r="31" spans="2:9" s="66" customFormat="1">
      <c r="B31" s="31"/>
      <c r="C31" s="33"/>
      <c r="D31" s="31"/>
      <c r="E31" s="31"/>
      <c r="F31" s="31"/>
      <c r="G31" s="31"/>
      <c r="H31" s="31"/>
      <c r="I31" s="31"/>
    </row>
    <row r="32" spans="2:9" s="66" customFormat="1">
      <c r="B32" s="92"/>
      <c r="C32" s="47"/>
      <c r="D32" s="47"/>
      <c r="E32" s="31"/>
      <c r="F32" s="31"/>
      <c r="G32" s="31"/>
      <c r="H32" s="90"/>
      <c r="I32" s="91"/>
    </row>
    <row r="33" spans="1:11" s="66" customFormat="1" ht="16.5" thickBot="1">
      <c r="B33" s="72"/>
      <c r="C33" s="31"/>
      <c r="D33" s="31"/>
      <c r="E33" s="31"/>
      <c r="F33" s="31"/>
      <c r="G33" s="31"/>
      <c r="H33" s="90"/>
      <c r="I33" s="91"/>
    </row>
    <row r="34" spans="1:11" s="66" customFormat="1" ht="16.5" thickBot="1">
      <c r="F34" s="93"/>
      <c r="G34" s="84" t="s">
        <v>59</v>
      </c>
      <c r="H34" s="110">
        <f>SUM(H11:H20)</f>
        <v>57409</v>
      </c>
      <c r="I34" s="73" t="s">
        <v>11</v>
      </c>
      <c r="J34" s="68"/>
      <c r="K34" s="67"/>
    </row>
    <row r="35" spans="1:11" s="66" customFormat="1" ht="16.5" thickBot="1">
      <c r="F35" s="93"/>
      <c r="G35" s="84"/>
      <c r="H35" s="69"/>
      <c r="I35" s="67"/>
      <c r="J35" s="68"/>
      <c r="K35" s="67"/>
    </row>
    <row r="36" spans="1:11" s="66" customFormat="1" ht="16.5" thickBot="1">
      <c r="F36" s="93"/>
      <c r="G36" s="92" t="s">
        <v>58</v>
      </c>
      <c r="H36" s="71">
        <f>ROUND(SUM(H34),-3)</f>
        <v>57000</v>
      </c>
      <c r="I36" s="70" t="s">
        <v>11</v>
      </c>
      <c r="J36" s="68"/>
      <c r="K36" s="67"/>
    </row>
    <row r="37" spans="1:11" s="66" customFormat="1">
      <c r="F37" s="93"/>
      <c r="G37" s="92"/>
      <c r="H37" s="87"/>
      <c r="I37" s="88"/>
      <c r="J37" s="68"/>
      <c r="K37" s="67"/>
    </row>
    <row r="38" spans="1:11" s="66" customFormat="1">
      <c r="G38" s="72"/>
      <c r="H38" s="87"/>
      <c r="I38" s="88"/>
      <c r="J38" s="68"/>
      <c r="K38" s="67"/>
    </row>
    <row r="39" spans="1:11" s="66" customFormat="1">
      <c r="G39" s="72"/>
      <c r="H39" s="87"/>
      <c r="I39" s="88"/>
      <c r="J39" s="68"/>
      <c r="K39" s="67"/>
    </row>
    <row r="40" spans="1:11" s="66" customFormat="1">
      <c r="A40" s="31"/>
      <c r="B40" s="64"/>
      <c r="C40" s="62" t="s">
        <v>57</v>
      </c>
      <c r="D40" s="62"/>
      <c r="E40" s="63"/>
      <c r="F40" s="31"/>
      <c r="G40" s="160" t="s">
        <v>56</v>
      </c>
      <c r="H40" s="160"/>
      <c r="I40" s="160"/>
      <c r="J40" s="160"/>
      <c r="K40" s="160"/>
    </row>
    <row r="41" spans="1:11">
      <c r="A41" s="159" t="s">
        <v>69</v>
      </c>
      <c r="B41" s="159"/>
      <c r="C41" s="159"/>
      <c r="D41" s="159"/>
      <c r="E41" s="159"/>
      <c r="F41" s="61"/>
      <c r="G41" s="159" t="s">
        <v>70</v>
      </c>
      <c r="H41" s="159"/>
      <c r="I41" s="159"/>
      <c r="J41" s="159"/>
      <c r="K41" s="159"/>
    </row>
    <row r="42" spans="1:11">
      <c r="C42" s="61" t="s">
        <v>55</v>
      </c>
      <c r="D42" s="61"/>
      <c r="E42" s="61"/>
      <c r="G42" s="159" t="s">
        <v>55</v>
      </c>
      <c r="H42" s="159"/>
      <c r="I42" s="159"/>
      <c r="J42" s="159"/>
      <c r="K42" s="159"/>
    </row>
    <row r="44" spans="1:11">
      <c r="F44" s="65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54"/>
  <sheetViews>
    <sheetView tabSelected="1" view="pageBreakPreview" workbookViewId="0">
      <selection activeCell="C1" sqref="C1:K2"/>
    </sheetView>
  </sheetViews>
  <sheetFormatPr defaultRowHeight="15"/>
  <cols>
    <col min="1" max="1" width="5.7109375" style="12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2" t="s">
        <v>8</v>
      </c>
      <c r="B1" s="12"/>
      <c r="C1" s="166" t="s">
        <v>159</v>
      </c>
      <c r="D1" s="166"/>
      <c r="E1" s="166"/>
      <c r="F1" s="166"/>
      <c r="G1" s="166"/>
      <c r="H1" s="166"/>
      <c r="I1" s="166"/>
      <c r="J1" s="166"/>
      <c r="K1" s="166"/>
    </row>
    <row r="2" spans="1:11" ht="18" customHeight="1">
      <c r="C2" s="166"/>
      <c r="D2" s="166"/>
      <c r="E2" s="166"/>
      <c r="F2" s="166"/>
      <c r="G2" s="166"/>
      <c r="H2" s="166"/>
      <c r="I2" s="166"/>
      <c r="J2" s="166"/>
      <c r="K2" s="166"/>
    </row>
    <row r="3" spans="1:11" ht="15" customHeight="1">
      <c r="C3" s="12"/>
      <c r="D3" s="17" t="s">
        <v>179</v>
      </c>
      <c r="E3" s="3"/>
      <c r="F3" s="3"/>
      <c r="G3" s="4"/>
      <c r="H3" s="33"/>
    </row>
    <row r="4" spans="1:11" ht="15" customHeight="1" thickBot="1">
      <c r="C4" s="12"/>
      <c r="D4" s="17"/>
      <c r="E4" s="3"/>
      <c r="F4" s="3"/>
      <c r="G4" s="4"/>
      <c r="H4" s="33"/>
    </row>
    <row r="5" spans="1:11" ht="15" customHeight="1" thickBot="1">
      <c r="A5" s="14" t="s">
        <v>7</v>
      </c>
      <c r="B5" s="15" t="s">
        <v>16</v>
      </c>
      <c r="C5" s="7"/>
      <c r="D5" s="16" t="s">
        <v>15</v>
      </c>
      <c r="E5" s="7"/>
      <c r="F5" s="7" t="s">
        <v>14</v>
      </c>
      <c r="G5" s="16"/>
      <c r="H5" s="29"/>
      <c r="I5" s="9" t="s">
        <v>12</v>
      </c>
      <c r="J5" s="7" t="s">
        <v>13</v>
      </c>
      <c r="K5" s="8"/>
    </row>
    <row r="6" spans="1:11" ht="18" customHeight="1">
      <c r="A6" s="13"/>
      <c r="B6" s="86" t="s">
        <v>73</v>
      </c>
      <c r="D6" s="13"/>
      <c r="E6" s="13"/>
      <c r="F6" s="13"/>
      <c r="G6" s="13"/>
      <c r="H6" s="11"/>
      <c r="I6" s="13"/>
      <c r="J6" s="13"/>
      <c r="K6" s="13"/>
    </row>
    <row r="7" spans="1:11" ht="14.1" customHeight="1">
      <c r="A7" s="13"/>
      <c r="B7" s="86" t="s">
        <v>51</v>
      </c>
      <c r="D7" s="13"/>
      <c r="E7" s="13"/>
      <c r="F7" s="13"/>
      <c r="G7" s="13"/>
      <c r="H7" s="11"/>
      <c r="I7" s="13"/>
      <c r="J7" s="13"/>
      <c r="K7" s="13"/>
    </row>
    <row r="8" spans="1:11" ht="14.1" customHeight="1">
      <c r="A8" s="13">
        <v>1</v>
      </c>
      <c r="B8" s="106" t="s">
        <v>87</v>
      </c>
      <c r="D8" s="13"/>
      <c r="E8" s="13"/>
      <c r="F8" s="13"/>
      <c r="G8" s="13"/>
      <c r="H8" s="11"/>
      <c r="I8" s="13"/>
      <c r="J8" s="13"/>
      <c r="K8" s="13"/>
    </row>
    <row r="9" spans="1:11" ht="14.1" customHeight="1">
      <c r="A9" s="13"/>
      <c r="B9" s="106" t="s">
        <v>93</v>
      </c>
      <c r="D9" s="101">
        <f>Mes!J12</f>
        <v>315.95355000000006</v>
      </c>
      <c r="E9" s="98" t="s">
        <v>92</v>
      </c>
      <c r="F9" s="37">
        <v>3327</v>
      </c>
      <c r="G9" s="38" t="s">
        <v>9</v>
      </c>
      <c r="H9" s="39">
        <v>50</v>
      </c>
      <c r="I9" s="97" t="s">
        <v>94</v>
      </c>
      <c r="J9" s="40">
        <f>IF(MID(I9,1,2)=("P."),(ROUND(D9*((F9)+(H9/100)),)),IF(MID(I9,1,2)=("%o"),(ROUND(D9*(((F9)+(H9/100))/1000),)),IF(MID(I9,1,2)=("Ea"),(ROUND(D9*((F9)+(H9/100)),)),ROUND(D9*(((F9)+(H9/100))/100),))))</f>
        <v>10513</v>
      </c>
      <c r="K9" s="41" t="s">
        <v>11</v>
      </c>
    </row>
    <row r="10" spans="1:11" ht="14.1" customHeight="1">
      <c r="A10" s="13"/>
      <c r="B10" s="86"/>
      <c r="D10" s="167" t="s">
        <v>180</v>
      </c>
      <c r="E10" s="167"/>
      <c r="F10" s="167"/>
      <c r="G10" s="167"/>
      <c r="H10" s="167"/>
      <c r="I10" s="167"/>
      <c r="J10" s="167"/>
      <c r="K10" s="167"/>
    </row>
    <row r="11" spans="1:11" ht="14.1" customHeight="1">
      <c r="A11" s="94">
        <v>2</v>
      </c>
      <c r="B11" s="99" t="s">
        <v>75</v>
      </c>
      <c r="C11" s="100"/>
      <c r="D11" s="101"/>
      <c r="E11" s="98"/>
      <c r="F11" s="37"/>
      <c r="G11" s="38"/>
      <c r="H11" s="39"/>
      <c r="I11" s="97"/>
      <c r="J11" s="40"/>
      <c r="K11" s="41"/>
    </row>
    <row r="12" spans="1:11" ht="14.1" customHeight="1">
      <c r="A12" s="94"/>
      <c r="B12" s="100" t="s">
        <v>76</v>
      </c>
      <c r="C12" s="100"/>
      <c r="D12" s="101">
        <f>Mes!J28</f>
        <v>6013.5</v>
      </c>
      <c r="E12" s="98" t="s">
        <v>10</v>
      </c>
      <c r="F12" s="37">
        <v>226</v>
      </c>
      <c r="G12" s="38" t="s">
        <v>9</v>
      </c>
      <c r="H12" s="39">
        <v>88</v>
      </c>
      <c r="I12" s="97" t="s">
        <v>77</v>
      </c>
      <c r="J12" s="40">
        <f>IF(MID(I12,1,2)=("P."),(ROUND(D12*((F12)+(H12/100)),)),IF(MID(I12,1,2)=("%o"),(ROUND(D12*(((F12)+(H12/100))/1000),)),IF(MID(I12,1,2)=("Ea"),(ROUND(D12*((F12)+(H12/100)),)),ROUND(D12*(((F12)+(H12/100))/100),))))</f>
        <v>13643</v>
      </c>
      <c r="K12" s="41" t="s">
        <v>11</v>
      </c>
    </row>
    <row r="13" spans="1:11" ht="14.1" customHeight="1">
      <c r="A13" s="13"/>
      <c r="B13" s="86"/>
      <c r="D13" s="167" t="s">
        <v>181</v>
      </c>
      <c r="E13" s="167"/>
      <c r="F13" s="167"/>
      <c r="G13" s="167"/>
      <c r="H13" s="167"/>
      <c r="I13" s="167"/>
      <c r="J13" s="167"/>
      <c r="K13" s="167"/>
    </row>
    <row r="14" spans="1:11" ht="14.1" customHeight="1">
      <c r="A14" s="94">
        <v>3</v>
      </c>
      <c r="B14" s="34" t="s">
        <v>124</v>
      </c>
      <c r="C14" s="34"/>
      <c r="D14" s="121"/>
      <c r="E14" s="98"/>
      <c r="F14" s="37"/>
      <c r="G14" s="38"/>
      <c r="H14" s="39"/>
      <c r="I14" s="97"/>
      <c r="J14" s="40"/>
      <c r="K14" s="41"/>
    </row>
    <row r="15" spans="1:11" ht="14.1" customHeight="1">
      <c r="A15" s="94"/>
      <c r="B15" s="34" t="s">
        <v>125</v>
      </c>
      <c r="C15" s="34"/>
      <c r="D15" s="101"/>
      <c r="E15" s="98"/>
      <c r="F15" s="37"/>
      <c r="G15" s="38"/>
      <c r="H15" s="39"/>
      <c r="I15" s="97"/>
      <c r="J15" s="40"/>
      <c r="K15" s="41"/>
    </row>
    <row r="16" spans="1:11" ht="14.1" customHeight="1">
      <c r="A16" s="94"/>
      <c r="B16" s="34" t="s">
        <v>126</v>
      </c>
      <c r="C16" s="34"/>
      <c r="D16" s="101"/>
      <c r="E16" s="98"/>
      <c r="F16" s="37"/>
      <c r="G16" s="38"/>
      <c r="H16" s="39"/>
      <c r="I16" s="97"/>
      <c r="J16" s="40"/>
      <c r="K16" s="41"/>
    </row>
    <row r="17" spans="1:11" ht="14.1" customHeight="1">
      <c r="A17" s="94"/>
      <c r="B17" s="34" t="s">
        <v>127</v>
      </c>
      <c r="C17" s="34"/>
      <c r="D17" s="34"/>
      <c r="E17" s="34"/>
      <c r="F17" s="34"/>
      <c r="G17" s="34"/>
      <c r="H17" s="34"/>
      <c r="I17" s="34"/>
      <c r="J17" s="34"/>
      <c r="K17" s="34"/>
    </row>
    <row r="18" spans="1:11" ht="14.1" customHeight="1">
      <c r="A18" s="94"/>
      <c r="B18" s="34" t="s">
        <v>128</v>
      </c>
      <c r="C18" s="34"/>
      <c r="D18" s="101">
        <f>Mes!J37</f>
        <v>1974</v>
      </c>
      <c r="E18" s="98" t="s">
        <v>10</v>
      </c>
      <c r="F18" s="37">
        <v>674</v>
      </c>
      <c r="G18" s="38" t="s">
        <v>9</v>
      </c>
      <c r="H18" s="39">
        <v>60</v>
      </c>
      <c r="I18" s="97" t="s">
        <v>77</v>
      </c>
      <c r="J18" s="40">
        <f>IF(MID(I18,1,2)=("P."),(ROUND(D18*((F18)+(H18/100)),)),IF(MID(I18,1,2)=("%o"),(ROUND(D18*(((F18)+(H18/100))/1000),)),IF(MID(I18,1,2)=("Ea"),(ROUND(D18*((F18)+(H18/100)),)),ROUND(D18*(((F18)+(H18/100))/100),))))</f>
        <v>13317</v>
      </c>
      <c r="K18" s="41" t="s">
        <v>11</v>
      </c>
    </row>
    <row r="19" spans="1:11" ht="14.1" customHeight="1">
      <c r="A19" s="94"/>
      <c r="B19" s="34"/>
      <c r="C19" s="34"/>
      <c r="D19" s="168" t="s">
        <v>182</v>
      </c>
      <c r="E19" s="168"/>
      <c r="F19" s="168"/>
      <c r="G19" s="168"/>
      <c r="H19" s="168"/>
      <c r="I19" s="168"/>
      <c r="J19" s="168"/>
      <c r="K19" s="168"/>
    </row>
    <row r="20" spans="1:11" ht="14.1" customHeight="1">
      <c r="A20" s="13">
        <v>4</v>
      </c>
      <c r="B20" s="1" t="s">
        <v>129</v>
      </c>
      <c r="D20" s="101">
        <f>Mes!J44</f>
        <v>1388.5</v>
      </c>
      <c r="E20" s="98" t="s">
        <v>10</v>
      </c>
      <c r="F20" s="37">
        <v>1043</v>
      </c>
      <c r="G20" s="38" t="s">
        <v>9</v>
      </c>
      <c r="H20" s="39">
        <v>90</v>
      </c>
      <c r="I20" s="97" t="s">
        <v>77</v>
      </c>
      <c r="J20" s="40">
        <f>IF(MID(I20,1,2)=("P."),(ROUND(D20*((F20)+(H20/100)),)),IF(MID(I20,1,2)=("%o"),(ROUND(D20*(((F20)+(H20/100))/1000),)),IF(MID(I20,1,2)=("Ea"),(ROUND(D20*((F20)+(H20/100)),)),ROUND(D20*(((F20)+(H20/100))/100),))))</f>
        <v>14495</v>
      </c>
      <c r="K20" s="41" t="s">
        <v>11</v>
      </c>
    </row>
    <row r="21" spans="1:11" ht="14.1" customHeight="1">
      <c r="A21" s="13"/>
      <c r="D21" s="165" t="s">
        <v>183</v>
      </c>
      <c r="E21" s="165"/>
      <c r="F21" s="165"/>
      <c r="G21" s="165"/>
      <c r="H21" s="165"/>
      <c r="I21" s="165"/>
      <c r="J21" s="165"/>
      <c r="K21" s="165"/>
    </row>
    <row r="22" spans="1:11" ht="14.1" customHeight="1">
      <c r="A22" s="94">
        <v>5</v>
      </c>
      <c r="B22" s="34" t="s">
        <v>121</v>
      </c>
      <c r="C22" s="34"/>
      <c r="D22" s="101"/>
      <c r="E22" s="98"/>
      <c r="F22" s="37"/>
      <c r="G22" s="38"/>
      <c r="H22" s="39"/>
      <c r="I22" s="97"/>
      <c r="J22" s="40"/>
    </row>
    <row r="23" spans="1:11" ht="14.1" customHeight="1">
      <c r="A23" s="94"/>
      <c r="B23" s="34" t="s">
        <v>122</v>
      </c>
      <c r="C23" s="34"/>
      <c r="D23" s="101"/>
      <c r="E23" s="98"/>
      <c r="F23" s="37"/>
      <c r="G23" s="38"/>
      <c r="H23" s="39"/>
      <c r="I23" s="97"/>
      <c r="J23" s="40"/>
      <c r="K23" s="44"/>
    </row>
    <row r="24" spans="1:11" ht="14.1" customHeight="1">
      <c r="A24" s="94"/>
      <c r="B24" s="34" t="s">
        <v>123</v>
      </c>
      <c r="C24" s="34"/>
      <c r="D24" s="101">
        <f>Mes!J51</f>
        <v>469</v>
      </c>
      <c r="E24" s="98" t="s">
        <v>10</v>
      </c>
      <c r="F24" s="37">
        <v>1160</v>
      </c>
      <c r="G24" s="38" t="s">
        <v>9</v>
      </c>
      <c r="H24" s="39">
        <v>6</v>
      </c>
      <c r="I24" s="97" t="s">
        <v>77</v>
      </c>
      <c r="J24" s="40">
        <f>IF(MID(I24,1,2)=("P."),(ROUND(D24*((F24)+(H24/100)),)),IF(MID(I24,1,2)=("%o"),(ROUND(D24*(((F24)+(H24/100))/1000),)),IF(MID(I24,1,2)=("Ea"),(ROUND(D24*((F24)+(H24/100)),)),ROUND(D24*(((F24)+(H24/100))/100),))))</f>
        <v>5441</v>
      </c>
      <c r="K24" s="41" t="s">
        <v>11</v>
      </c>
    </row>
    <row r="25" spans="1:11" ht="14.1" customHeight="1">
      <c r="A25" s="94"/>
      <c r="B25" s="34"/>
      <c r="C25" s="34"/>
      <c r="D25" s="165" t="s">
        <v>184</v>
      </c>
      <c r="E25" s="165"/>
      <c r="F25" s="165"/>
      <c r="G25" s="165"/>
      <c r="H25" s="165"/>
      <c r="I25" s="165"/>
      <c r="J25" s="165"/>
      <c r="K25" s="165"/>
    </row>
    <row r="26" spans="1:11" ht="14.1" customHeight="1">
      <c r="A26" s="13"/>
      <c r="B26" s="34"/>
      <c r="C26" s="34"/>
      <c r="D26" s="101"/>
      <c r="E26" s="10"/>
      <c r="F26" s="10"/>
      <c r="G26" s="10"/>
      <c r="H26" s="30"/>
      <c r="I26" s="5" t="s">
        <v>53</v>
      </c>
      <c r="J26" s="122">
        <f>SUM(J9:J24)</f>
        <v>57409</v>
      </c>
      <c r="K26" s="123" t="s">
        <v>11</v>
      </c>
    </row>
    <row r="27" spans="1:11" ht="14.1" customHeight="1">
      <c r="A27" s="94"/>
      <c r="C27" s="34"/>
      <c r="D27" s="101"/>
      <c r="E27" s="98"/>
      <c r="F27" s="37" t="s">
        <v>185</v>
      </c>
      <c r="G27" s="38"/>
      <c r="H27" s="39"/>
      <c r="I27" s="97"/>
      <c r="J27" s="40"/>
      <c r="K27" s="41"/>
    </row>
    <row r="28" spans="1:11" ht="14.1" customHeight="1">
      <c r="B28" s="86" t="s">
        <v>74</v>
      </c>
      <c r="F28" s="10"/>
      <c r="G28" s="10"/>
      <c r="H28" s="30"/>
      <c r="I28" s="5" t="s">
        <v>53</v>
      </c>
      <c r="J28" s="122"/>
      <c r="K28" s="123"/>
    </row>
    <row r="29" spans="1:11" ht="14.1" customHeight="1">
      <c r="A29" s="94"/>
      <c r="B29" s="86" t="s">
        <v>52</v>
      </c>
      <c r="C29" s="34"/>
      <c r="D29" s="101"/>
      <c r="E29" s="98"/>
      <c r="F29" s="37"/>
      <c r="G29" s="38"/>
      <c r="H29" s="39"/>
      <c r="I29" s="97"/>
      <c r="J29" s="40"/>
    </row>
    <row r="30" spans="1:11" ht="14.1" customHeight="1">
      <c r="A30" s="13">
        <v>1</v>
      </c>
      <c r="B30" s="124" t="s">
        <v>145</v>
      </c>
      <c r="C30" s="34"/>
      <c r="D30" s="35"/>
      <c r="E30" s="2"/>
      <c r="F30" s="26"/>
      <c r="G30" s="27"/>
      <c r="H30" s="30"/>
      <c r="I30" s="28"/>
      <c r="J30" s="23"/>
      <c r="K30" s="6"/>
    </row>
    <row r="31" spans="1:11" ht="14.1" customHeight="1">
      <c r="A31" s="13"/>
      <c r="B31" s="124" t="s">
        <v>146</v>
      </c>
      <c r="C31" s="34"/>
      <c r="D31" s="35"/>
      <c r="E31" s="2"/>
      <c r="F31" s="26"/>
      <c r="G31" s="27"/>
      <c r="H31" s="30"/>
      <c r="I31" s="28"/>
      <c r="J31" s="23"/>
      <c r="K31" s="6"/>
    </row>
    <row r="32" spans="1:11" ht="14.1" customHeight="1">
      <c r="A32" s="13"/>
      <c r="B32" s="124" t="s">
        <v>137</v>
      </c>
      <c r="C32" s="34"/>
      <c r="D32" s="35"/>
      <c r="E32" s="2"/>
      <c r="F32" s="26"/>
      <c r="G32" s="27"/>
      <c r="H32" s="30"/>
      <c r="I32" s="28"/>
      <c r="J32" s="23"/>
      <c r="K32" s="6"/>
    </row>
    <row r="33" spans="1:11" ht="14.1" customHeight="1">
      <c r="A33" s="13"/>
      <c r="B33" s="124" t="s">
        <v>138</v>
      </c>
      <c r="C33" s="34"/>
      <c r="D33" s="35"/>
      <c r="E33" s="2"/>
      <c r="F33" s="26"/>
      <c r="G33" s="27"/>
      <c r="H33" s="30"/>
      <c r="I33" s="28"/>
      <c r="J33" s="23"/>
      <c r="K33" s="6"/>
    </row>
    <row r="34" spans="1:11" ht="14.1" customHeight="1">
      <c r="A34" s="13"/>
      <c r="B34" s="124" t="s">
        <v>139</v>
      </c>
      <c r="C34" s="34"/>
      <c r="D34" s="35"/>
      <c r="E34" s="2"/>
      <c r="F34" s="26"/>
      <c r="G34" s="27"/>
      <c r="H34" s="30"/>
      <c r="I34" s="28"/>
      <c r="J34" s="23"/>
      <c r="K34" s="6"/>
    </row>
    <row r="35" spans="1:11" ht="14.1" customHeight="1">
      <c r="A35" s="13"/>
      <c r="B35" s="124" t="s">
        <v>140</v>
      </c>
      <c r="C35" s="34"/>
      <c r="D35" s="35"/>
      <c r="E35" s="2"/>
      <c r="F35" s="26"/>
      <c r="G35" s="27"/>
      <c r="H35" s="30"/>
      <c r="I35" s="28"/>
      <c r="J35" s="23"/>
      <c r="K35" s="6"/>
    </row>
    <row r="36" spans="1:11" ht="14.1" customHeight="1">
      <c r="A36" s="13"/>
      <c r="B36" s="124" t="s">
        <v>141</v>
      </c>
      <c r="C36" s="34"/>
      <c r="D36" s="35"/>
      <c r="E36" s="2"/>
      <c r="F36" s="26"/>
      <c r="G36" s="27"/>
      <c r="H36" s="30"/>
      <c r="I36" s="28"/>
      <c r="J36" s="23"/>
      <c r="K36" s="6"/>
    </row>
    <row r="37" spans="1:11" ht="14.1" customHeight="1">
      <c r="A37" s="13"/>
      <c r="B37" s="124" t="s">
        <v>142</v>
      </c>
      <c r="C37" s="34"/>
      <c r="D37" s="35"/>
      <c r="E37" s="2"/>
      <c r="F37" s="26"/>
      <c r="G37" s="27"/>
      <c r="H37" s="30"/>
      <c r="I37" s="28"/>
      <c r="J37" s="23"/>
      <c r="K37" s="6"/>
    </row>
    <row r="38" spans="1:11" ht="14.1" customHeight="1">
      <c r="A38" s="13"/>
      <c r="B38" s="124" t="s">
        <v>143</v>
      </c>
      <c r="C38" s="34"/>
      <c r="D38" s="35"/>
    </row>
    <row r="39" spans="1:11" ht="14.1" customHeight="1">
      <c r="A39" s="13"/>
      <c r="B39" s="34" t="s">
        <v>144</v>
      </c>
      <c r="C39" s="34"/>
      <c r="D39" s="101">
        <v>1763.31</v>
      </c>
      <c r="E39" s="98" t="s">
        <v>10</v>
      </c>
      <c r="F39" s="37"/>
      <c r="G39" s="38"/>
      <c r="H39" s="39"/>
      <c r="I39" s="97" t="s">
        <v>6</v>
      </c>
      <c r="J39" s="40"/>
      <c r="K39" s="41"/>
    </row>
    <row r="40" spans="1:11" ht="14.1" customHeight="1">
      <c r="A40" s="13"/>
      <c r="B40" s="34"/>
      <c r="C40" s="34"/>
      <c r="D40" s="101"/>
      <c r="E40" s="98"/>
      <c r="F40" s="37"/>
      <c r="G40" s="38"/>
      <c r="H40" s="39"/>
      <c r="I40" s="97"/>
      <c r="J40" s="40"/>
      <c r="K40" s="41"/>
    </row>
    <row r="41" spans="1:11" ht="14.1" customHeight="1">
      <c r="A41" s="94">
        <v>2</v>
      </c>
      <c r="B41" s="31" t="s">
        <v>147</v>
      </c>
      <c r="C41" s="34"/>
      <c r="D41" s="103"/>
      <c r="E41" s="96"/>
      <c r="F41" s="37"/>
      <c r="G41" s="102"/>
      <c r="H41" s="39"/>
      <c r="I41" s="97"/>
      <c r="J41" s="40"/>
      <c r="K41" s="41"/>
    </row>
    <row r="42" spans="1:11" ht="14.1" customHeight="1">
      <c r="A42" s="94"/>
      <c r="B42" s="31" t="s">
        <v>148</v>
      </c>
      <c r="C42" s="34"/>
      <c r="D42" s="103"/>
      <c r="E42" s="96"/>
      <c r="F42" s="37"/>
      <c r="G42" s="102"/>
      <c r="H42" s="39"/>
      <c r="I42" s="97"/>
      <c r="J42" s="40"/>
      <c r="K42" s="41"/>
    </row>
    <row r="43" spans="1:11" ht="14.1" customHeight="1">
      <c r="A43" s="94"/>
      <c r="B43" s="31" t="s">
        <v>149</v>
      </c>
      <c r="C43" s="34"/>
      <c r="D43" s="103"/>
      <c r="E43" s="96"/>
      <c r="F43" s="37"/>
      <c r="G43" s="102"/>
      <c r="H43" s="39"/>
      <c r="I43" s="97"/>
      <c r="J43" s="40"/>
      <c r="K43" s="41"/>
    </row>
    <row r="44" spans="1:11" ht="14.1" customHeight="1">
      <c r="A44" s="94"/>
      <c r="B44" s="31" t="s">
        <v>150</v>
      </c>
      <c r="C44" s="34"/>
      <c r="D44" s="103"/>
      <c r="E44" s="96"/>
      <c r="F44" s="37"/>
      <c r="G44" s="102"/>
      <c r="H44" s="39"/>
      <c r="I44" s="97"/>
      <c r="J44" s="40"/>
      <c r="K44" s="41"/>
    </row>
    <row r="45" spans="1:11" ht="14.1" customHeight="1">
      <c r="A45" s="94"/>
      <c r="B45" s="31" t="s">
        <v>151</v>
      </c>
      <c r="C45" s="34"/>
      <c r="D45" s="103">
        <v>125</v>
      </c>
      <c r="E45" s="96" t="s">
        <v>10</v>
      </c>
      <c r="F45" s="37"/>
      <c r="G45" s="102"/>
      <c r="H45" s="39"/>
      <c r="I45" s="97" t="s">
        <v>6</v>
      </c>
      <c r="J45" s="40"/>
      <c r="K45" s="41"/>
    </row>
    <row r="46" spans="1:11" ht="14.1" customHeight="1">
      <c r="A46" s="94"/>
      <c r="B46" s="31"/>
      <c r="C46" s="34"/>
      <c r="D46" s="103"/>
      <c r="E46" s="96"/>
      <c r="F46" s="37"/>
      <c r="G46" s="102"/>
      <c r="H46" s="39"/>
      <c r="I46" s="97"/>
      <c r="J46" s="40"/>
      <c r="K46" s="41"/>
    </row>
    <row r="47" spans="1:11" ht="14.1" customHeight="1">
      <c r="A47" s="125">
        <v>3</v>
      </c>
      <c r="B47" s="114" t="s">
        <v>152</v>
      </c>
      <c r="C47" s="126"/>
      <c r="D47" s="127"/>
      <c r="E47" s="115"/>
      <c r="F47" s="116"/>
      <c r="G47" s="117"/>
      <c r="H47" s="118"/>
      <c r="I47" s="116"/>
      <c r="J47" s="119"/>
      <c r="K47" s="120"/>
    </row>
    <row r="48" spans="1:11" ht="14.1" customHeight="1">
      <c r="A48" s="125"/>
      <c r="B48" s="128" t="s">
        <v>153</v>
      </c>
      <c r="C48" s="126"/>
      <c r="D48" s="127"/>
      <c r="E48" s="115"/>
      <c r="F48" s="116"/>
      <c r="G48" s="117"/>
      <c r="H48" s="118"/>
      <c r="I48" s="116"/>
      <c r="J48" s="119"/>
      <c r="K48" s="120"/>
    </row>
    <row r="49" spans="1:11" ht="14.1" customHeight="1">
      <c r="A49" s="125"/>
      <c r="B49" s="128" t="s">
        <v>154</v>
      </c>
      <c r="C49" s="126"/>
      <c r="D49" s="127"/>
      <c r="E49" s="115"/>
      <c r="F49" s="116"/>
      <c r="G49" s="117"/>
      <c r="H49" s="118"/>
      <c r="I49" s="116"/>
      <c r="J49" s="119"/>
      <c r="K49" s="120"/>
    </row>
    <row r="50" spans="1:11" ht="14.1" customHeight="1">
      <c r="A50" s="125"/>
      <c r="B50" s="128" t="s">
        <v>155</v>
      </c>
      <c r="C50" s="126"/>
      <c r="D50" s="121">
        <v>8</v>
      </c>
      <c r="E50" s="98" t="s">
        <v>17</v>
      </c>
      <c r="F50" s="37"/>
      <c r="G50" s="38"/>
      <c r="H50" s="39"/>
      <c r="I50" s="97" t="s">
        <v>4</v>
      </c>
      <c r="J50" s="40"/>
      <c r="K50" s="41"/>
    </row>
    <row r="51" spans="1:11" ht="14.1" customHeight="1">
      <c r="A51" s="125"/>
      <c r="B51" s="128"/>
      <c r="C51" s="126"/>
      <c r="D51" s="121"/>
      <c r="E51" s="98"/>
      <c r="F51" s="37"/>
      <c r="G51" s="38"/>
      <c r="H51" s="39"/>
      <c r="I51" s="97"/>
      <c r="J51" s="40"/>
      <c r="K51" s="41"/>
    </row>
    <row r="52" spans="1:11" ht="14.1" customHeight="1">
      <c r="A52" s="94">
        <v>4</v>
      </c>
      <c r="B52" s="34" t="s">
        <v>156</v>
      </c>
      <c r="C52" s="34"/>
      <c r="D52" s="101"/>
      <c r="E52" s="98"/>
      <c r="F52" s="37"/>
      <c r="G52" s="38"/>
      <c r="H52" s="39"/>
      <c r="I52" s="97"/>
      <c r="J52" s="40"/>
      <c r="K52" s="44"/>
    </row>
    <row r="53" spans="1:11" ht="14.1" customHeight="1">
      <c r="A53" s="13"/>
      <c r="B53" s="109" t="s">
        <v>81</v>
      </c>
      <c r="C53" s="108"/>
      <c r="D53" s="24"/>
      <c r="E53" s="2"/>
      <c r="F53" s="26"/>
      <c r="G53" s="27"/>
      <c r="H53" s="30"/>
      <c r="I53" s="28"/>
      <c r="J53" s="23"/>
    </row>
    <row r="54" spans="1:11" ht="14.1" customHeight="1">
      <c r="A54" s="13"/>
      <c r="B54" s="109" t="s">
        <v>82</v>
      </c>
      <c r="C54" s="108"/>
      <c r="D54" s="24"/>
      <c r="E54" s="2"/>
      <c r="F54" s="26"/>
      <c r="G54" s="27"/>
      <c r="H54" s="30"/>
      <c r="I54" s="28"/>
      <c r="J54" s="23"/>
    </row>
    <row r="55" spans="1:11" ht="14.1" customHeight="1">
      <c r="A55" s="13"/>
      <c r="B55" s="109" t="s">
        <v>83</v>
      </c>
      <c r="C55" s="108"/>
      <c r="D55" s="24"/>
      <c r="E55" s="2"/>
      <c r="F55" s="26"/>
      <c r="G55" s="27"/>
      <c r="H55" s="30"/>
      <c r="I55" s="28"/>
      <c r="J55" s="23"/>
    </row>
    <row r="56" spans="1:11" ht="14.1" customHeight="1">
      <c r="A56" s="13"/>
      <c r="B56" s="109" t="s">
        <v>84</v>
      </c>
      <c r="C56" s="108"/>
      <c r="D56" s="24"/>
      <c r="E56" s="2"/>
      <c r="F56" s="26"/>
      <c r="G56" s="27"/>
      <c r="H56" s="30"/>
      <c r="I56" s="28"/>
      <c r="J56" s="23"/>
    </row>
    <row r="57" spans="1:11" ht="14.1" customHeight="1">
      <c r="A57" s="13"/>
      <c r="B57" s="109" t="s">
        <v>157</v>
      </c>
      <c r="C57" s="108"/>
      <c r="D57" s="24">
        <f>957.44</f>
        <v>957.44</v>
      </c>
      <c r="E57" s="25" t="s">
        <v>10</v>
      </c>
      <c r="F57" s="26"/>
      <c r="G57" s="27"/>
      <c r="H57" s="30"/>
      <c r="I57" s="28" t="s">
        <v>4</v>
      </c>
      <c r="J57" s="23"/>
      <c r="K57" s="6"/>
    </row>
    <row r="58" spans="1:11" ht="14.1" customHeight="1">
      <c r="A58" s="13"/>
      <c r="B58" s="109"/>
      <c r="C58" s="108"/>
      <c r="D58" s="24"/>
      <c r="E58" s="25"/>
      <c r="F58" s="26"/>
      <c r="G58" s="27"/>
      <c r="H58" s="30"/>
      <c r="I58" s="28"/>
      <c r="J58" s="23"/>
      <c r="K58" s="6"/>
    </row>
    <row r="59" spans="1:11" ht="14.1" customHeight="1">
      <c r="A59" s="13">
        <v>5</v>
      </c>
      <c r="B59" s="129" t="s">
        <v>160</v>
      </c>
      <c r="C59" s="108"/>
      <c r="D59" s="24"/>
      <c r="E59" s="2"/>
      <c r="F59" s="26"/>
      <c r="G59" s="27"/>
      <c r="H59" s="30"/>
      <c r="I59" s="28"/>
      <c r="J59" s="23"/>
      <c r="K59" s="6"/>
    </row>
    <row r="60" spans="1:11" ht="14.1" customHeight="1">
      <c r="A60" s="13"/>
      <c r="B60" s="129" t="s">
        <v>161</v>
      </c>
      <c r="C60" s="108"/>
      <c r="D60" s="24"/>
      <c r="E60" s="2"/>
      <c r="F60" s="26"/>
      <c r="G60" s="27"/>
      <c r="H60" s="30"/>
      <c r="I60" s="28"/>
      <c r="J60" s="23"/>
      <c r="K60" s="6"/>
    </row>
    <row r="61" spans="1:11" ht="14.1" customHeight="1">
      <c r="A61" s="13"/>
      <c r="B61" s="129" t="s">
        <v>162</v>
      </c>
      <c r="C61" s="108"/>
      <c r="D61" s="24"/>
      <c r="E61" s="2"/>
      <c r="F61" s="26"/>
      <c r="G61" s="27"/>
      <c r="H61" s="30"/>
      <c r="I61" s="28"/>
      <c r="J61" s="23"/>
      <c r="K61" s="6"/>
    </row>
    <row r="62" spans="1:11" ht="14.1" customHeight="1">
      <c r="A62" s="13"/>
      <c r="B62" s="130" t="s">
        <v>163</v>
      </c>
      <c r="C62" s="108"/>
      <c r="D62" s="24"/>
      <c r="E62" s="2"/>
      <c r="F62" s="26"/>
      <c r="G62" s="27"/>
      <c r="H62" s="30"/>
      <c r="I62" s="28"/>
      <c r="J62" s="23"/>
      <c r="K62" s="6"/>
    </row>
    <row r="63" spans="1:11" ht="14.1" customHeight="1">
      <c r="A63" s="13"/>
      <c r="B63" s="131" t="s">
        <v>164</v>
      </c>
      <c r="C63" s="108"/>
      <c r="D63" s="24">
        <f>Mes!J84</f>
        <v>6013.5</v>
      </c>
      <c r="E63" s="2" t="s">
        <v>10</v>
      </c>
      <c r="F63" s="26"/>
      <c r="G63" s="27"/>
      <c r="H63" s="30"/>
      <c r="I63" s="28" t="s">
        <v>6</v>
      </c>
      <c r="J63" s="23"/>
      <c r="K63" s="41"/>
    </row>
    <row r="64" spans="1:11" ht="14.1" customHeight="1" thickBot="1">
      <c r="A64" s="13"/>
      <c r="C64" s="10"/>
      <c r="D64" s="10"/>
      <c r="E64" s="36"/>
      <c r="F64" s="10"/>
      <c r="G64" s="10"/>
      <c r="H64" s="30"/>
      <c r="I64" s="5" t="s">
        <v>54</v>
      </c>
      <c r="J64" s="45"/>
      <c r="K64" s="46"/>
    </row>
    <row r="65" spans="1:11" ht="14.1" customHeight="1" thickBot="1">
      <c r="A65" s="13"/>
      <c r="B65" s="106"/>
      <c r="C65" s="10"/>
      <c r="D65" s="10"/>
      <c r="E65" s="36"/>
      <c r="F65" s="37"/>
      <c r="G65" s="38"/>
      <c r="H65" s="39"/>
      <c r="I65" s="42"/>
      <c r="J65" s="43"/>
      <c r="K65" s="44"/>
    </row>
    <row r="66" spans="1:11" ht="14.1" customHeight="1" thickBot="1">
      <c r="A66" s="94"/>
      <c r="B66" s="34"/>
      <c r="C66" s="132" t="s">
        <v>186</v>
      </c>
      <c r="D66" s="133"/>
      <c r="E66" s="2"/>
      <c r="F66" s="26"/>
      <c r="G66" s="27"/>
      <c r="H66" s="30"/>
      <c r="I66" s="28"/>
      <c r="J66" s="23"/>
      <c r="K66" s="6"/>
    </row>
    <row r="67" spans="1:11" ht="14.1" customHeight="1">
      <c r="A67" s="94"/>
      <c r="B67" s="134" t="s">
        <v>187</v>
      </c>
      <c r="C67" s="36" t="s">
        <v>188</v>
      </c>
      <c r="D67" s="36"/>
      <c r="E67" s="135"/>
      <c r="F67" s="26"/>
      <c r="G67" s="27"/>
      <c r="H67" s="136" t="s">
        <v>189</v>
      </c>
      <c r="I67" s="28"/>
      <c r="J67" s="23"/>
      <c r="K67" s="6"/>
    </row>
    <row r="68" spans="1:11" ht="14.1" customHeight="1">
      <c r="A68" s="94"/>
      <c r="B68" s="134" t="s">
        <v>190</v>
      </c>
      <c r="C68" s="134" t="s">
        <v>191</v>
      </c>
      <c r="D68" s="137"/>
      <c r="E68" s="135"/>
      <c r="F68" s="26"/>
      <c r="G68" s="27"/>
      <c r="H68" s="136" t="s">
        <v>189</v>
      </c>
      <c r="I68" s="28"/>
      <c r="J68" s="23"/>
      <c r="K68" s="6"/>
    </row>
    <row r="69" spans="1:11" ht="14.1" customHeight="1">
      <c r="A69" s="94"/>
      <c r="B69" s="34"/>
      <c r="C69" s="34"/>
      <c r="D69" s="95"/>
      <c r="E69" s="96"/>
      <c r="F69" s="37"/>
      <c r="G69" s="97"/>
      <c r="H69" s="136"/>
      <c r="I69" s="97"/>
      <c r="J69" s="37"/>
      <c r="K69" s="96"/>
    </row>
    <row r="70" spans="1:11" ht="14.1" customHeight="1">
      <c r="A70" s="94"/>
      <c r="B70" s="34"/>
      <c r="C70" s="34"/>
      <c r="D70" s="138" t="s">
        <v>192</v>
      </c>
      <c r="E70" s="2"/>
      <c r="F70" s="96"/>
      <c r="G70" s="27"/>
      <c r="H70" s="136" t="s">
        <v>189</v>
      </c>
      <c r="I70" s="28"/>
      <c r="J70" s="23"/>
      <c r="K70" s="6"/>
    </row>
    <row r="71" spans="1:11" ht="14.1" customHeight="1">
      <c r="A71" s="94"/>
      <c r="B71" s="34"/>
      <c r="C71" s="34"/>
      <c r="D71" s="138"/>
      <c r="E71" s="2"/>
      <c r="F71" s="96"/>
      <c r="G71" s="27"/>
      <c r="H71" s="139"/>
      <c r="I71" s="28"/>
      <c r="J71" s="23"/>
      <c r="K71" s="6"/>
    </row>
    <row r="72" spans="1:11" ht="14.1" customHeight="1">
      <c r="A72" s="94"/>
      <c r="B72" s="134" t="s">
        <v>193</v>
      </c>
      <c r="C72" s="34"/>
      <c r="D72" s="137"/>
      <c r="E72" s="2"/>
      <c r="F72" s="26"/>
      <c r="G72" s="27"/>
      <c r="H72" s="30"/>
      <c r="I72" s="28"/>
      <c r="J72" s="23"/>
      <c r="K72" s="6"/>
    </row>
    <row r="73" spans="1:11" ht="14.1" customHeight="1">
      <c r="A73" s="94">
        <v>1</v>
      </c>
      <c r="B73" s="140" t="s">
        <v>194</v>
      </c>
      <c r="C73" s="34"/>
      <c r="D73" s="137"/>
      <c r="E73" s="2"/>
      <c r="F73" s="26"/>
      <c r="G73" s="27"/>
      <c r="H73" s="30"/>
      <c r="I73" s="28"/>
      <c r="J73" s="23"/>
      <c r="K73" s="6"/>
    </row>
    <row r="74" spans="1:11" ht="14.1" customHeight="1">
      <c r="A74" s="94"/>
      <c r="B74" s="140" t="s">
        <v>195</v>
      </c>
      <c r="C74" s="34"/>
      <c r="D74" s="137"/>
      <c r="E74" s="2"/>
      <c r="F74" s="26"/>
      <c r="G74" s="27"/>
      <c r="H74" s="30"/>
      <c r="I74" s="28"/>
      <c r="J74" s="23"/>
      <c r="K74" s="6"/>
    </row>
    <row r="75" spans="1:11" ht="14.1" customHeight="1">
      <c r="A75" s="94">
        <v>2</v>
      </c>
      <c r="B75" s="140" t="s">
        <v>196</v>
      </c>
      <c r="C75" s="34"/>
      <c r="D75" s="137"/>
      <c r="E75" s="2"/>
      <c r="F75" s="26"/>
      <c r="G75" s="27"/>
      <c r="H75" s="30"/>
      <c r="I75" s="28"/>
      <c r="J75" s="23"/>
      <c r="K75" s="6"/>
    </row>
    <row r="76" spans="1:11" ht="14.1" customHeight="1">
      <c r="A76" s="94">
        <v>3</v>
      </c>
      <c r="B76" s="140" t="s">
        <v>197</v>
      </c>
      <c r="C76" s="34"/>
      <c r="D76" s="137"/>
      <c r="E76" s="2"/>
      <c r="F76" s="26"/>
      <c r="G76" s="27"/>
      <c r="H76" s="30"/>
      <c r="I76" s="28"/>
      <c r="J76" s="23"/>
      <c r="K76" s="6"/>
    </row>
    <row r="77" spans="1:11" ht="14.1" customHeight="1">
      <c r="A77" s="94">
        <v>4</v>
      </c>
      <c r="B77" s="140" t="s">
        <v>198</v>
      </c>
      <c r="C77" s="34"/>
      <c r="D77" s="137"/>
      <c r="E77" s="2"/>
      <c r="F77" s="26"/>
      <c r="G77" s="27"/>
      <c r="H77" s="30"/>
      <c r="I77" s="28"/>
      <c r="J77" s="23"/>
      <c r="K77" s="6"/>
    </row>
    <row r="78" spans="1:11" ht="14.1" customHeight="1">
      <c r="A78" s="94">
        <v>5</v>
      </c>
      <c r="B78" s="140" t="s">
        <v>199</v>
      </c>
      <c r="C78" s="34"/>
      <c r="D78" s="137"/>
      <c r="E78" s="2"/>
      <c r="F78" s="26"/>
      <c r="G78" s="27"/>
      <c r="H78" s="30"/>
      <c r="I78" s="28"/>
      <c r="J78" s="23"/>
      <c r="K78" s="6"/>
    </row>
    <row r="79" spans="1:11" ht="14.1" customHeight="1">
      <c r="A79" s="94">
        <v>6</v>
      </c>
      <c r="B79" s="140" t="s">
        <v>200</v>
      </c>
      <c r="C79" s="34"/>
      <c r="D79" s="137"/>
      <c r="E79" s="2"/>
      <c r="F79" s="26"/>
      <c r="G79" s="27"/>
      <c r="H79" s="30"/>
      <c r="I79" s="28"/>
      <c r="J79" s="23"/>
      <c r="K79" s="6"/>
    </row>
    <row r="80" spans="1:11" ht="14.1" customHeight="1">
      <c r="A80" s="94">
        <v>7</v>
      </c>
      <c r="B80" s="140" t="s">
        <v>201</v>
      </c>
      <c r="C80" s="34"/>
      <c r="D80" s="137"/>
      <c r="E80" s="2"/>
      <c r="F80" s="26"/>
      <c r="G80" s="27"/>
      <c r="H80" s="30"/>
      <c r="I80" s="28"/>
      <c r="J80" s="23"/>
      <c r="K80" s="6"/>
    </row>
    <row r="81" spans="1:11" ht="14.1" customHeight="1">
      <c r="A81" s="94">
        <v>8</v>
      </c>
      <c r="B81" s="140" t="s">
        <v>202</v>
      </c>
      <c r="C81" s="34"/>
      <c r="D81" s="137"/>
      <c r="E81" s="2"/>
      <c r="F81" s="26"/>
      <c r="G81" s="27"/>
      <c r="H81" s="30"/>
      <c r="I81" s="28"/>
      <c r="J81" s="23"/>
      <c r="K81" s="6"/>
    </row>
    <row r="82" spans="1:11" ht="14.1" customHeight="1">
      <c r="A82" s="94">
        <v>9</v>
      </c>
      <c r="B82" s="140" t="s">
        <v>203</v>
      </c>
      <c r="C82" s="34"/>
      <c r="D82" s="137"/>
      <c r="E82" s="2"/>
      <c r="F82" s="26"/>
      <c r="G82" s="27"/>
      <c r="H82" s="30"/>
      <c r="I82" s="28"/>
      <c r="J82" s="23"/>
      <c r="K82" s="6"/>
    </row>
    <row r="83" spans="1:11" ht="14.1" customHeight="1">
      <c r="A83" s="94">
        <v>10</v>
      </c>
      <c r="B83" s="140" t="s">
        <v>204</v>
      </c>
      <c r="C83" s="34"/>
      <c r="D83" s="137"/>
      <c r="E83" s="2"/>
      <c r="F83" s="26"/>
      <c r="G83" s="27"/>
      <c r="H83" s="30"/>
      <c r="I83" s="28"/>
      <c r="J83" s="23"/>
      <c r="K83" s="6"/>
    </row>
    <row r="84" spans="1:11" ht="14.1" customHeight="1">
      <c r="A84" s="94">
        <v>11</v>
      </c>
      <c r="B84" s="140" t="s">
        <v>205</v>
      </c>
      <c r="C84" s="34"/>
      <c r="D84" s="137"/>
      <c r="E84" s="2"/>
      <c r="F84" s="26"/>
      <c r="G84" s="27"/>
      <c r="H84" s="30"/>
      <c r="I84" s="28"/>
      <c r="J84" s="23"/>
      <c r="K84" s="6"/>
    </row>
    <row r="85" spans="1:11" ht="14.1" customHeight="1">
      <c r="A85" s="94"/>
      <c r="B85" s="141"/>
      <c r="C85" s="34"/>
      <c r="D85" s="137"/>
      <c r="E85" s="2"/>
      <c r="F85" s="26"/>
      <c r="G85" s="27"/>
      <c r="H85" s="30"/>
      <c r="I85" s="28"/>
      <c r="J85" s="23"/>
      <c r="K85" s="6"/>
    </row>
    <row r="86" spans="1:11" ht="14.1" customHeight="1">
      <c r="A86" s="94"/>
      <c r="B86" s="141"/>
      <c r="C86" s="34"/>
      <c r="D86" s="137"/>
      <c r="E86" s="2"/>
      <c r="F86" s="26"/>
      <c r="G86" s="27"/>
      <c r="H86" s="30"/>
      <c r="I86" s="28"/>
      <c r="J86" s="23"/>
      <c r="K86" s="6"/>
    </row>
    <row r="87" spans="1:11" ht="14.1" customHeight="1">
      <c r="A87" s="94"/>
      <c r="B87" s="134" t="s">
        <v>206</v>
      </c>
      <c r="C87" s="34"/>
      <c r="D87" s="137"/>
      <c r="E87" s="2"/>
      <c r="F87" s="26"/>
      <c r="G87" s="27"/>
      <c r="H87" s="30"/>
      <c r="I87" s="28"/>
      <c r="J87" s="23"/>
      <c r="K87" s="6"/>
    </row>
    <row r="88" spans="1:11" ht="14.1" customHeight="1">
      <c r="A88" s="94"/>
      <c r="B88" s="18"/>
      <c r="C88" s="10"/>
      <c r="D88" s="137"/>
      <c r="E88" s="2"/>
      <c r="F88" s="26"/>
      <c r="G88" s="27"/>
      <c r="H88" s="30"/>
      <c r="I88" s="28"/>
      <c r="J88" s="142"/>
      <c r="K88" s="6"/>
    </row>
    <row r="89" spans="1:11" ht="14.1" customHeight="1">
      <c r="A89" s="11"/>
      <c r="B89" s="37"/>
      <c r="C89" s="11"/>
      <c r="D89" s="5" t="s">
        <v>0</v>
      </c>
      <c r="E89" s="13"/>
      <c r="F89" s="11"/>
      <c r="G89" s="13"/>
      <c r="H89" s="37"/>
      <c r="I89" s="94" t="s">
        <v>79</v>
      </c>
      <c r="J89" s="143"/>
      <c r="K89" s="6"/>
    </row>
    <row r="90" spans="1:11" ht="14.1" customHeight="1">
      <c r="A90" s="13"/>
      <c r="B90" s="18"/>
      <c r="C90" s="13"/>
      <c r="D90" s="4" t="s">
        <v>207</v>
      </c>
      <c r="E90" s="13"/>
      <c r="F90" s="2" t="s">
        <v>208</v>
      </c>
      <c r="G90" s="144"/>
      <c r="H90" s="11"/>
      <c r="I90" s="97"/>
      <c r="J90" s="37"/>
      <c r="K90" s="6"/>
    </row>
    <row r="91" spans="1:11" ht="14.1" customHeight="1">
      <c r="A91" s="13"/>
      <c r="B91" s="18"/>
      <c r="C91" s="145" t="s">
        <v>1</v>
      </c>
      <c r="D91" s="95"/>
      <c r="E91" s="13"/>
      <c r="F91" s="11"/>
      <c r="G91" s="13"/>
      <c r="H91" s="146" t="s">
        <v>209</v>
      </c>
      <c r="I91" s="97"/>
      <c r="J91" s="13"/>
      <c r="K91" s="6"/>
    </row>
    <row r="92" spans="1:11" ht="14.1" customHeight="1">
      <c r="A92" s="1"/>
      <c r="H92" s="1"/>
    </row>
    <row r="93" spans="1:11" ht="14.1" customHeight="1">
      <c r="A93" s="1"/>
      <c r="H93" s="1"/>
    </row>
    <row r="94" spans="1:11" ht="14.1" customHeight="1">
      <c r="A94" s="1"/>
      <c r="H94" s="1"/>
    </row>
    <row r="95" spans="1:11" ht="14.1" customHeight="1">
      <c r="A95" s="1"/>
      <c r="H95" s="1"/>
    </row>
    <row r="96" spans="1:11" ht="14.1" customHeight="1">
      <c r="A96" s="1"/>
      <c r="H96" s="1"/>
    </row>
    <row r="97" spans="1:10" ht="14.1" customHeight="1">
      <c r="A97" s="1"/>
      <c r="H97" s="1"/>
    </row>
    <row r="98" spans="1:10" ht="14.1" customHeight="1">
      <c r="A98" s="13"/>
      <c r="B98" s="85"/>
      <c r="C98" s="10"/>
      <c r="D98" s="24"/>
      <c r="E98" s="25"/>
      <c r="F98" s="10"/>
      <c r="G98" s="10"/>
      <c r="H98" s="30"/>
      <c r="I98" s="5"/>
      <c r="J98" s="22"/>
    </row>
    <row r="99" spans="1:10" ht="14.1" customHeight="1">
      <c r="A99" s="13"/>
      <c r="B99" s="85"/>
      <c r="C99" s="10"/>
      <c r="D99" s="24"/>
      <c r="E99" s="25"/>
      <c r="F99" s="10"/>
      <c r="G99" s="10"/>
      <c r="H99" s="30"/>
      <c r="I99" s="5"/>
      <c r="J99" s="22"/>
    </row>
    <row r="100" spans="1:10" ht="14.1" customHeight="1">
      <c r="A100" s="13"/>
      <c r="B100" s="85"/>
      <c r="C100" s="10"/>
      <c r="D100" s="24"/>
      <c r="E100" s="25"/>
      <c r="F100" s="10"/>
      <c r="G100" s="10"/>
      <c r="H100" s="30"/>
      <c r="I100" s="5"/>
      <c r="J100" s="22"/>
    </row>
    <row r="101" spans="1:10" ht="14.1" customHeight="1">
      <c r="A101" s="13"/>
      <c r="B101" s="85"/>
      <c r="C101" s="10"/>
      <c r="D101" s="24"/>
      <c r="E101" s="25"/>
      <c r="F101" s="10"/>
      <c r="G101" s="10"/>
      <c r="H101" s="30"/>
      <c r="I101" s="5"/>
      <c r="J101" s="22"/>
    </row>
    <row r="102" spans="1:10" ht="14.1" customHeight="1">
      <c r="A102" s="13"/>
      <c r="B102" s="85"/>
      <c r="C102" s="10"/>
      <c r="D102" s="24"/>
      <c r="E102" s="25"/>
      <c r="F102" s="10"/>
      <c r="G102" s="10"/>
      <c r="H102" s="30"/>
      <c r="I102" s="5"/>
      <c r="J102" s="22"/>
    </row>
    <row r="103" spans="1:10" ht="14.1" customHeight="1">
      <c r="A103" s="13"/>
      <c r="B103" s="85"/>
      <c r="C103" s="10"/>
      <c r="D103" s="24"/>
      <c r="E103" s="25"/>
      <c r="F103" s="10"/>
      <c r="G103" s="10"/>
      <c r="H103" s="30"/>
      <c r="I103" s="5"/>
      <c r="J103" s="22"/>
    </row>
    <row r="104" spans="1:10" ht="14.1" customHeight="1">
      <c r="A104" s="13"/>
      <c r="B104" s="85"/>
      <c r="C104" s="10"/>
      <c r="D104" s="24"/>
      <c r="E104" s="25"/>
      <c r="F104" s="10"/>
      <c r="G104" s="10"/>
      <c r="H104" s="30"/>
      <c r="I104" s="5"/>
      <c r="J104" s="22"/>
    </row>
    <row r="105" spans="1:10" ht="14.1" customHeight="1">
      <c r="A105" s="13"/>
      <c r="B105" s="85"/>
      <c r="C105" s="10"/>
      <c r="D105" s="24"/>
      <c r="E105" s="25"/>
      <c r="F105" s="10"/>
      <c r="G105" s="10"/>
      <c r="H105" s="30"/>
      <c r="I105" s="5"/>
      <c r="J105" s="22"/>
    </row>
    <row r="106" spans="1:10" ht="14.1" customHeight="1">
      <c r="A106" s="13"/>
      <c r="B106" s="85"/>
      <c r="C106" s="10"/>
      <c r="D106" s="24"/>
      <c r="E106" s="25"/>
      <c r="F106" s="10"/>
      <c r="G106" s="10"/>
      <c r="H106" s="30"/>
      <c r="I106" s="5"/>
      <c r="J106" s="22"/>
    </row>
    <row r="107" spans="1:10" ht="14.1" customHeight="1">
      <c r="A107" s="13"/>
      <c r="B107" s="85"/>
      <c r="C107" s="10"/>
      <c r="D107" s="24"/>
      <c r="E107" s="25"/>
      <c r="F107" s="10"/>
      <c r="G107" s="10"/>
      <c r="H107" s="30"/>
      <c r="I107" s="5"/>
      <c r="J107" s="22"/>
    </row>
    <row r="108" spans="1:10" ht="14.1" customHeight="1">
      <c r="A108" s="13"/>
      <c r="B108" s="85"/>
      <c r="C108" s="10"/>
      <c r="D108" s="24"/>
      <c r="E108" s="25"/>
      <c r="F108" s="10"/>
      <c r="G108" s="10"/>
      <c r="H108" s="30"/>
      <c r="I108" s="5"/>
      <c r="J108" s="22"/>
    </row>
    <row r="109" spans="1:10" ht="14.1" customHeight="1">
      <c r="A109" s="13"/>
      <c r="B109" s="85"/>
      <c r="C109" s="10"/>
      <c r="D109" s="24"/>
      <c r="E109" s="25"/>
      <c r="F109" s="10"/>
      <c r="G109" s="10"/>
      <c r="H109" s="30"/>
      <c r="I109" s="5"/>
      <c r="J109" s="22"/>
    </row>
    <row r="110" spans="1:10" ht="14.1" customHeight="1">
      <c r="A110" s="13"/>
      <c r="B110" s="85"/>
      <c r="C110" s="10"/>
      <c r="D110" s="24"/>
      <c r="E110" s="25"/>
      <c r="F110" s="10"/>
      <c r="G110" s="10"/>
      <c r="H110" s="30"/>
      <c r="I110" s="5"/>
      <c r="J110" s="22"/>
    </row>
    <row r="111" spans="1:10" ht="14.1" customHeight="1">
      <c r="A111" s="13"/>
      <c r="B111" s="85"/>
      <c r="C111" s="10"/>
      <c r="D111" s="24"/>
      <c r="E111" s="25"/>
      <c r="F111" s="10"/>
      <c r="G111" s="10"/>
      <c r="H111" s="30"/>
      <c r="I111" s="5"/>
      <c r="J111" s="22"/>
    </row>
    <row r="112" spans="1:10" ht="14.1" customHeight="1">
      <c r="A112" s="13"/>
      <c r="B112" s="85"/>
      <c r="C112" s="10"/>
      <c r="D112" s="24"/>
      <c r="E112" s="25"/>
      <c r="F112" s="10"/>
      <c r="G112" s="10"/>
      <c r="H112" s="30"/>
      <c r="I112" s="5"/>
      <c r="J112" s="22"/>
    </row>
    <row r="113" spans="1:10" ht="14.1" customHeight="1">
      <c r="A113" s="13"/>
      <c r="B113" s="85"/>
      <c r="C113" s="10"/>
      <c r="D113" s="24"/>
      <c r="E113" s="25"/>
      <c r="F113" s="10"/>
      <c r="G113" s="10"/>
      <c r="H113" s="30"/>
      <c r="I113" s="5"/>
      <c r="J113" s="22"/>
    </row>
    <row r="114" spans="1:10" ht="14.1" customHeight="1">
      <c r="A114" s="13"/>
      <c r="B114" s="85"/>
      <c r="C114" s="10"/>
      <c r="D114" s="24"/>
      <c r="E114" s="25"/>
      <c r="F114" s="10"/>
      <c r="G114" s="10"/>
      <c r="H114" s="30"/>
      <c r="I114" s="5"/>
      <c r="J114" s="22"/>
    </row>
    <row r="115" spans="1:10" ht="14.1" customHeight="1">
      <c r="A115" s="13"/>
      <c r="B115" s="85"/>
      <c r="C115" s="10"/>
      <c r="D115" s="24"/>
      <c r="E115" s="25"/>
      <c r="F115" s="10"/>
      <c r="G115" s="10"/>
      <c r="H115" s="30"/>
      <c r="I115" s="5"/>
      <c r="J115" s="22"/>
    </row>
    <row r="116" spans="1:10" ht="14.1" customHeight="1">
      <c r="A116" s="13"/>
      <c r="B116" s="85"/>
      <c r="C116" s="10"/>
      <c r="D116" s="24"/>
      <c r="E116" s="25"/>
      <c r="F116" s="26"/>
      <c r="G116" s="27"/>
      <c r="H116" s="30"/>
      <c r="I116" s="28"/>
      <c r="J116" s="23"/>
    </row>
    <row r="117" spans="1:10" ht="14.1" customHeight="1">
      <c r="A117" s="1"/>
      <c r="B117" s="85"/>
      <c r="C117" s="10"/>
      <c r="D117" s="24"/>
      <c r="H117" s="1"/>
    </row>
    <row r="118" spans="1:10" ht="14.1" customHeight="1">
      <c r="A118" s="1"/>
      <c r="H118" s="1"/>
    </row>
    <row r="119" spans="1:10" ht="14.1" customHeight="1">
      <c r="A119" s="1"/>
      <c r="H119" s="1"/>
    </row>
    <row r="120" spans="1:10" ht="14.1" customHeight="1">
      <c r="A120" s="1"/>
      <c r="H120" s="1"/>
    </row>
    <row r="121" spans="1:10" ht="14.1" customHeight="1">
      <c r="A121" s="1"/>
      <c r="H121" s="1"/>
    </row>
    <row r="122" spans="1:10" ht="14.1" customHeight="1">
      <c r="A122" s="1"/>
      <c r="H122" s="1"/>
    </row>
    <row r="123" spans="1:10" ht="14.1" customHeight="1">
      <c r="A123" s="1"/>
      <c r="H123" s="1"/>
    </row>
    <row r="124" spans="1:10" ht="14.1" customHeight="1">
      <c r="A124" s="1"/>
      <c r="H124" s="1"/>
    </row>
    <row r="125" spans="1:10" ht="14.1" customHeight="1">
      <c r="A125" s="1"/>
      <c r="H125" s="1"/>
    </row>
    <row r="126" spans="1:10" ht="14.1" customHeight="1">
      <c r="A126" s="1"/>
      <c r="H126" s="1"/>
    </row>
    <row r="127" spans="1:10" ht="14.1" customHeight="1">
      <c r="A127" s="1"/>
      <c r="H127" s="1"/>
    </row>
    <row r="128" spans="1:10" ht="14.1" customHeight="1">
      <c r="A128" s="1"/>
      <c r="H128" s="1"/>
    </row>
    <row r="129" spans="1:8" ht="14.1" customHeight="1">
      <c r="A129" s="1"/>
      <c r="H129" s="1"/>
    </row>
    <row r="130" spans="1:8" ht="14.1" customHeight="1">
      <c r="A130" s="1"/>
      <c r="H130" s="1"/>
    </row>
    <row r="131" spans="1:8" ht="14.1" customHeight="1">
      <c r="A131" s="1"/>
      <c r="H131" s="1"/>
    </row>
    <row r="132" spans="1:8" ht="14.1" customHeight="1">
      <c r="A132" s="1"/>
      <c r="H132" s="1"/>
    </row>
    <row r="133" spans="1:8" ht="14.1" customHeight="1">
      <c r="A133" s="1"/>
      <c r="H133" s="1"/>
    </row>
    <row r="134" spans="1:8" ht="14.1" customHeight="1">
      <c r="A134" s="1"/>
      <c r="H134" s="1"/>
    </row>
    <row r="135" spans="1:8" ht="14.1" customHeight="1">
      <c r="A135" s="1"/>
      <c r="H135" s="1"/>
    </row>
    <row r="136" spans="1:8" ht="14.1" customHeight="1">
      <c r="A136" s="1"/>
      <c r="H136" s="1"/>
    </row>
    <row r="137" spans="1:8" ht="14.1" customHeight="1">
      <c r="A137" s="1"/>
      <c r="H137" s="1"/>
    </row>
    <row r="138" spans="1:8" ht="15" customHeight="1">
      <c r="A138" s="1"/>
      <c r="H138" s="1"/>
    </row>
    <row r="139" spans="1:8" ht="15" customHeight="1">
      <c r="A139" s="1"/>
      <c r="H139" s="1"/>
    </row>
    <row r="140" spans="1:8">
      <c r="A140" s="1"/>
      <c r="H140" s="1"/>
    </row>
    <row r="141" spans="1:8">
      <c r="A141" s="1"/>
      <c r="H141" s="1"/>
    </row>
    <row r="142" spans="1:8">
      <c r="A142" s="1"/>
      <c r="H142" s="1"/>
    </row>
    <row r="143" spans="1:8">
      <c r="A143" s="1"/>
      <c r="H143" s="1"/>
    </row>
    <row r="144" spans="1:8">
      <c r="A144" s="1"/>
      <c r="H144" s="1"/>
    </row>
    <row r="145" spans="1:8">
      <c r="A145" s="1"/>
      <c r="H145" s="1"/>
    </row>
    <row r="146" spans="1:8">
      <c r="A146" s="1"/>
      <c r="H146" s="1"/>
    </row>
    <row r="147" spans="1:8">
      <c r="A147" s="1"/>
      <c r="H147" s="1"/>
    </row>
    <row r="148" spans="1:8">
      <c r="A148" s="1"/>
      <c r="H148" s="1"/>
    </row>
    <row r="149" spans="1:8">
      <c r="A149" s="1"/>
      <c r="H149" s="1"/>
    </row>
    <row r="150" spans="1:8">
      <c r="A150" s="1"/>
      <c r="H150" s="1"/>
    </row>
    <row r="151" spans="1:8">
      <c r="A151" s="1"/>
      <c r="H151" s="1"/>
    </row>
    <row r="152" spans="1:8">
      <c r="A152" s="1"/>
      <c r="H152" s="1"/>
    </row>
    <row r="153" spans="1:8">
      <c r="A153" s="1"/>
      <c r="H153" s="1"/>
    </row>
    <row r="154" spans="1:8">
      <c r="A154" s="1"/>
      <c r="H154" s="1"/>
    </row>
    <row r="155" spans="1:8">
      <c r="A155" s="1"/>
      <c r="H155" s="1"/>
    </row>
    <row r="156" spans="1:8">
      <c r="A156" s="1"/>
      <c r="H156" s="1"/>
    </row>
    <row r="157" spans="1:8">
      <c r="A157" s="1"/>
      <c r="H157" s="1"/>
    </row>
    <row r="158" spans="1:8">
      <c r="A158" s="1"/>
      <c r="H158" s="1"/>
    </row>
    <row r="159" spans="1:8">
      <c r="A159" s="1"/>
      <c r="H159" s="1"/>
    </row>
    <row r="160" spans="1:8">
      <c r="A160" s="1"/>
      <c r="H160" s="1"/>
    </row>
    <row r="161" spans="1:8">
      <c r="A161" s="1"/>
      <c r="H161" s="1"/>
    </row>
    <row r="162" spans="1:8">
      <c r="A162" s="1"/>
      <c r="H162" s="1"/>
    </row>
    <row r="163" spans="1:8">
      <c r="A163" s="1"/>
      <c r="H163" s="1"/>
    </row>
    <row r="164" spans="1:8">
      <c r="A164" s="1"/>
      <c r="H164" s="1"/>
    </row>
    <row r="165" spans="1:8">
      <c r="A165" s="1"/>
      <c r="H165" s="1"/>
    </row>
    <row r="166" spans="1:8">
      <c r="A166" s="1"/>
      <c r="H166" s="1"/>
    </row>
    <row r="167" spans="1:8">
      <c r="A167" s="1"/>
      <c r="H167" s="1"/>
    </row>
    <row r="168" spans="1:8">
      <c r="A168" s="1"/>
      <c r="H168" s="1"/>
    </row>
    <row r="169" spans="1:8">
      <c r="A169" s="1"/>
      <c r="H169" s="1"/>
    </row>
    <row r="170" spans="1:8">
      <c r="A170" s="1"/>
      <c r="H170" s="1"/>
    </row>
    <row r="171" spans="1:8">
      <c r="A171" s="1"/>
      <c r="H171" s="1"/>
    </row>
    <row r="172" spans="1:8">
      <c r="A172" s="1"/>
      <c r="H172" s="1"/>
    </row>
    <row r="173" spans="1:8">
      <c r="A173" s="1"/>
      <c r="H173" s="1"/>
    </row>
    <row r="174" spans="1:8">
      <c r="A174" s="1"/>
      <c r="H174" s="1"/>
    </row>
    <row r="175" spans="1:8">
      <c r="A175" s="1"/>
      <c r="H175" s="1"/>
    </row>
    <row r="176" spans="1:8">
      <c r="A176" s="1"/>
      <c r="H176" s="1"/>
    </row>
    <row r="177" spans="1:8">
      <c r="A177" s="1"/>
      <c r="H177" s="1"/>
    </row>
    <row r="178" spans="1:8">
      <c r="A178" s="1"/>
      <c r="H178" s="1"/>
    </row>
    <row r="179" spans="1:8">
      <c r="A179" s="1"/>
      <c r="H179" s="1"/>
    </row>
    <row r="180" spans="1:8">
      <c r="A180" s="1"/>
      <c r="H180" s="1"/>
    </row>
    <row r="181" spans="1:8">
      <c r="A181" s="1"/>
      <c r="H181" s="1"/>
    </row>
    <row r="182" spans="1:8">
      <c r="A182" s="1"/>
      <c r="H182" s="1"/>
    </row>
    <row r="183" spans="1:8">
      <c r="A183" s="1"/>
      <c r="H183" s="1"/>
    </row>
    <row r="184" spans="1:8">
      <c r="A184" s="1"/>
      <c r="H184" s="1"/>
    </row>
    <row r="185" spans="1:8">
      <c r="A185" s="1"/>
      <c r="H185" s="1"/>
    </row>
    <row r="186" spans="1:8">
      <c r="A186" s="1"/>
      <c r="H186" s="1"/>
    </row>
    <row r="187" spans="1:8">
      <c r="A187" s="1"/>
      <c r="H187" s="1"/>
    </row>
    <row r="188" spans="1:8">
      <c r="A188" s="1"/>
      <c r="H188" s="1"/>
    </row>
    <row r="189" spans="1:8">
      <c r="A189" s="1"/>
      <c r="H189" s="1"/>
    </row>
    <row r="190" spans="1:8">
      <c r="A190" s="1"/>
      <c r="H190" s="1"/>
    </row>
    <row r="191" spans="1:8">
      <c r="A191" s="1"/>
      <c r="H191" s="1"/>
    </row>
    <row r="192" spans="1:8">
      <c r="A192" s="1"/>
      <c r="H192" s="1"/>
    </row>
    <row r="193" spans="1:8">
      <c r="A193" s="1"/>
      <c r="H193" s="1"/>
    </row>
    <row r="194" spans="1:8">
      <c r="A194" s="1"/>
      <c r="H194" s="1"/>
    </row>
    <row r="195" spans="1:8">
      <c r="A195" s="1"/>
      <c r="H195" s="1"/>
    </row>
    <row r="196" spans="1:8">
      <c r="A196" s="1"/>
      <c r="H196" s="1"/>
    </row>
    <row r="197" spans="1:8">
      <c r="A197" s="1"/>
      <c r="H197" s="1"/>
    </row>
    <row r="198" spans="1:8">
      <c r="A198" s="1"/>
      <c r="H198" s="1"/>
    </row>
    <row r="199" spans="1:8">
      <c r="A199" s="1"/>
      <c r="H199" s="1"/>
    </row>
    <row r="200" spans="1:8">
      <c r="A200" s="1"/>
      <c r="H200" s="1"/>
    </row>
    <row r="201" spans="1:8">
      <c r="A201" s="1"/>
      <c r="H201" s="1"/>
    </row>
    <row r="202" spans="1:8">
      <c r="A202" s="1"/>
      <c r="H202" s="1"/>
    </row>
    <row r="203" spans="1:8">
      <c r="A203" s="1"/>
      <c r="H203" s="1"/>
    </row>
    <row r="204" spans="1:8">
      <c r="A204" s="1"/>
      <c r="H204" s="1"/>
    </row>
    <row r="205" spans="1:8">
      <c r="A205" s="1"/>
      <c r="H205" s="1"/>
    </row>
    <row r="206" spans="1:8">
      <c r="A206" s="1"/>
      <c r="H206" s="1"/>
    </row>
    <row r="207" spans="1:8">
      <c r="A207" s="1"/>
      <c r="H207" s="1"/>
    </row>
    <row r="208" spans="1:8">
      <c r="A208" s="1"/>
      <c r="H208" s="1"/>
    </row>
    <row r="209" spans="1:8">
      <c r="A209" s="1"/>
      <c r="H209" s="1"/>
    </row>
    <row r="210" spans="1:8">
      <c r="A210" s="1"/>
      <c r="H210" s="1"/>
    </row>
    <row r="211" spans="1:8">
      <c r="A211" s="1"/>
      <c r="H211" s="1"/>
    </row>
    <row r="212" spans="1:8">
      <c r="A212" s="1"/>
      <c r="H212" s="1"/>
    </row>
    <row r="213" spans="1:8">
      <c r="A213" s="1"/>
      <c r="H213" s="1"/>
    </row>
    <row r="214" spans="1:8">
      <c r="A214" s="1"/>
      <c r="H214" s="1"/>
    </row>
    <row r="215" spans="1:8">
      <c r="A215" s="1"/>
      <c r="H215" s="1"/>
    </row>
    <row r="216" spans="1:8">
      <c r="A216" s="1"/>
      <c r="H216" s="1"/>
    </row>
    <row r="217" spans="1:8">
      <c r="A217" s="1"/>
      <c r="H217" s="1"/>
    </row>
    <row r="218" spans="1:8">
      <c r="A218" s="1"/>
      <c r="H218" s="1"/>
    </row>
    <row r="219" spans="1:8">
      <c r="A219" s="1"/>
      <c r="H219" s="1"/>
    </row>
    <row r="220" spans="1:8">
      <c r="A220" s="1"/>
      <c r="H220" s="1"/>
    </row>
    <row r="221" spans="1:8">
      <c r="A221" s="1"/>
      <c r="H221" s="1"/>
    </row>
    <row r="222" spans="1:8">
      <c r="A222" s="1"/>
      <c r="H222" s="1"/>
    </row>
    <row r="223" spans="1:8">
      <c r="A223" s="1"/>
      <c r="H223" s="1"/>
    </row>
    <row r="224" spans="1:8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</sheetData>
  <mergeCells count="6">
    <mergeCell ref="D25:K25"/>
    <mergeCell ref="C1:K2"/>
    <mergeCell ref="D10:K10"/>
    <mergeCell ref="D13:K13"/>
    <mergeCell ref="D19:K19"/>
    <mergeCell ref="D21:K21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157"/>
  <sheetViews>
    <sheetView view="pageBreakPreview" topLeftCell="A16" zoomScale="115" zoomScaleSheetLayoutView="115" workbookViewId="0">
      <selection activeCell="I9" sqref="I9"/>
    </sheetView>
  </sheetViews>
  <sheetFormatPr defaultColWidth="17.85546875" defaultRowHeight="15"/>
  <cols>
    <col min="1" max="1" width="4.85546875" style="3" customWidth="1"/>
    <col min="2" max="2" width="23" style="19" customWidth="1"/>
    <col min="3" max="3" width="7.85546875" style="19" customWidth="1"/>
    <col min="4" max="4" width="8.42578125" style="19" customWidth="1"/>
    <col min="5" max="5" width="6.5703125" style="19" customWidth="1"/>
    <col min="6" max="6" width="9.85546875" style="19" customWidth="1"/>
    <col min="7" max="7" width="7" style="19" customWidth="1"/>
    <col min="8" max="8" width="1.28515625" style="19" customWidth="1"/>
    <col min="9" max="9" width="8.7109375" style="4" customWidth="1"/>
    <col min="10" max="10" width="10.5703125" style="20" customWidth="1"/>
    <col min="11" max="11" width="4.85546875" style="21" customWidth="1"/>
    <col min="12" max="250" width="9.140625" style="19" customWidth="1"/>
    <col min="251" max="251" width="5.7109375" style="19" customWidth="1"/>
    <col min="252" max="255" width="9.140625" style="19" hidden="1" customWidth="1"/>
    <col min="256" max="16384" width="17.85546875" style="19"/>
  </cols>
  <sheetData>
    <row r="1" spans="1:11" ht="15" customHeight="1">
      <c r="A1" s="169" t="s">
        <v>5</v>
      </c>
      <c r="B1" s="169"/>
      <c r="C1" s="170" t="s">
        <v>86</v>
      </c>
      <c r="D1" s="170"/>
      <c r="E1" s="170"/>
      <c r="F1" s="170"/>
      <c r="G1" s="170"/>
      <c r="H1" s="170"/>
      <c r="I1" s="170"/>
      <c r="J1" s="170"/>
      <c r="K1" s="170"/>
    </row>
    <row r="2" spans="1:11" ht="15" customHeight="1">
      <c r="C2" s="170"/>
      <c r="D2" s="170"/>
      <c r="E2" s="170"/>
      <c r="F2" s="170"/>
      <c r="G2" s="170"/>
      <c r="H2" s="170"/>
      <c r="I2" s="170"/>
      <c r="J2" s="170"/>
      <c r="K2" s="170"/>
    </row>
    <row r="3" spans="1:11" ht="24" customHeight="1">
      <c r="C3" s="170"/>
      <c r="D3" s="170"/>
      <c r="E3" s="170"/>
      <c r="F3" s="170"/>
      <c r="G3" s="170"/>
      <c r="H3" s="170"/>
      <c r="I3" s="170"/>
      <c r="J3" s="170"/>
      <c r="K3" s="170"/>
    </row>
    <row r="4" spans="1:11" ht="15.75">
      <c r="D4" s="19" t="s">
        <v>19</v>
      </c>
      <c r="H4" s="31"/>
    </row>
    <row r="5" spans="1:11" ht="15" customHeight="1"/>
    <row r="6" spans="1:11" ht="15" customHeight="1">
      <c r="A6" s="111" t="s">
        <v>18</v>
      </c>
      <c r="B6" s="171" t="s">
        <v>20</v>
      </c>
      <c r="C6" s="171"/>
      <c r="D6" s="171"/>
      <c r="E6" s="172" t="s">
        <v>21</v>
      </c>
      <c r="F6" s="172"/>
      <c r="G6" s="172"/>
      <c r="H6" s="172"/>
      <c r="I6" s="112"/>
      <c r="J6" s="173" t="s">
        <v>15</v>
      </c>
      <c r="K6" s="173"/>
    </row>
    <row r="7" spans="1:11" ht="15.75">
      <c r="A7" s="10"/>
      <c r="B7" s="106" t="s">
        <v>73</v>
      </c>
      <c r="C7" s="1"/>
    </row>
    <row r="8" spans="1:11" ht="15.75">
      <c r="A8" s="10"/>
      <c r="B8" s="106" t="s">
        <v>51</v>
      </c>
      <c r="C8" s="1"/>
    </row>
    <row r="9" spans="1:11" ht="15.75">
      <c r="A9" s="10">
        <v>1</v>
      </c>
      <c r="B9" s="106" t="s">
        <v>87</v>
      </c>
      <c r="C9" s="1"/>
    </row>
    <row r="10" spans="1:11" ht="15.75">
      <c r="A10" s="10"/>
      <c r="B10" s="106" t="s">
        <v>88</v>
      </c>
      <c r="C10" s="1"/>
      <c r="D10" s="19" t="s">
        <v>90</v>
      </c>
      <c r="J10" s="20">
        <f>1*22.25*29.66*0.33</f>
        <v>217.77855000000002</v>
      </c>
      <c r="K10" s="21" t="s">
        <v>92</v>
      </c>
    </row>
    <row r="11" spans="1:11" ht="15.75">
      <c r="A11" s="10"/>
      <c r="B11" s="106" t="s">
        <v>89</v>
      </c>
      <c r="C11" s="1"/>
      <c r="D11" s="19" t="s">
        <v>91</v>
      </c>
      <c r="J11" s="20">
        <f>1*17.5*17*0.33</f>
        <v>98.175000000000011</v>
      </c>
      <c r="K11" s="21" t="s">
        <v>92</v>
      </c>
    </row>
    <row r="12" spans="1:11" ht="15.75">
      <c r="A12" s="10"/>
      <c r="B12" s="106"/>
      <c r="C12" s="1"/>
      <c r="J12" s="107">
        <f>SUM(J10:J11)</f>
        <v>315.95355000000006</v>
      </c>
      <c r="K12" s="105" t="s">
        <v>92</v>
      </c>
    </row>
    <row r="13" spans="1:11" ht="15.75">
      <c r="A13" s="10">
        <v>2</v>
      </c>
      <c r="B13" s="106" t="s">
        <v>85</v>
      </c>
      <c r="C13" s="1"/>
    </row>
    <row r="14" spans="1:11" ht="15.75">
      <c r="A14" s="10"/>
      <c r="B14" s="106" t="s">
        <v>95</v>
      </c>
      <c r="C14" s="1"/>
      <c r="D14" s="19" t="s">
        <v>96</v>
      </c>
      <c r="J14" s="20">
        <f>1*2*(25+12.5)*18</f>
        <v>1350</v>
      </c>
      <c r="K14" s="21" t="s">
        <v>10</v>
      </c>
    </row>
    <row r="15" spans="1:11" ht="15.75">
      <c r="A15" s="10"/>
      <c r="B15" s="106" t="s">
        <v>101</v>
      </c>
      <c r="C15" s="1"/>
      <c r="D15" s="19" t="s">
        <v>97</v>
      </c>
      <c r="J15" s="20">
        <f>1*2*(12.5+25)*18</f>
        <v>1350</v>
      </c>
      <c r="K15" s="21" t="s">
        <v>10</v>
      </c>
    </row>
    <row r="16" spans="1:11" ht="15.75">
      <c r="A16" s="10"/>
      <c r="B16" s="106" t="s">
        <v>102</v>
      </c>
      <c r="C16" s="1"/>
      <c r="D16" s="19" t="s">
        <v>98</v>
      </c>
      <c r="J16" s="20">
        <f>1*2*(12.5+25)*18</f>
        <v>1350</v>
      </c>
      <c r="K16" s="21" t="s">
        <v>10</v>
      </c>
    </row>
    <row r="17" spans="1:12" ht="15.75">
      <c r="A17" s="10"/>
      <c r="B17" s="106" t="s">
        <v>103</v>
      </c>
      <c r="C17" s="1"/>
      <c r="D17" s="19" t="s">
        <v>99</v>
      </c>
      <c r="J17" s="20">
        <f>1*2*(10+12.5)*10</f>
        <v>450</v>
      </c>
      <c r="K17" s="21" t="s">
        <v>10</v>
      </c>
    </row>
    <row r="18" spans="1:12" ht="15.75">
      <c r="A18" s="10"/>
      <c r="B18" s="106" t="s">
        <v>104</v>
      </c>
      <c r="C18" s="1"/>
      <c r="D18" s="19" t="s">
        <v>100</v>
      </c>
      <c r="J18" s="20">
        <f>1*2*(44+10.25)*18</f>
        <v>1953</v>
      </c>
      <c r="K18" s="21" t="s">
        <v>10</v>
      </c>
    </row>
    <row r="19" spans="1:12" ht="15.75">
      <c r="A19" s="10"/>
      <c r="B19" s="106"/>
      <c r="C19" s="1"/>
      <c r="I19" s="4" t="s">
        <v>109</v>
      </c>
      <c r="J19" s="107">
        <f>SUM(J14:J18)</f>
        <v>6453</v>
      </c>
      <c r="K19" s="105" t="s">
        <v>10</v>
      </c>
    </row>
    <row r="20" spans="1:12" ht="15" customHeight="1">
      <c r="A20" s="10"/>
      <c r="B20" s="106"/>
      <c r="C20" s="1"/>
      <c r="L20" s="32"/>
    </row>
    <row r="21" spans="1:12" ht="15" customHeight="1">
      <c r="A21" s="10"/>
      <c r="B21" s="106" t="s">
        <v>72</v>
      </c>
      <c r="C21" s="1"/>
      <c r="L21" s="32"/>
    </row>
    <row r="22" spans="1:12" ht="15" customHeight="1">
      <c r="A22" s="10"/>
      <c r="B22" s="106" t="s">
        <v>78</v>
      </c>
      <c r="C22" s="1"/>
      <c r="D22" s="19" t="s">
        <v>105</v>
      </c>
      <c r="J22" s="20">
        <f>6*5*8</f>
        <v>240</v>
      </c>
      <c r="K22" s="21" t="s">
        <v>10</v>
      </c>
      <c r="L22" s="32"/>
    </row>
    <row r="23" spans="1:12" ht="15" customHeight="1">
      <c r="A23" s="10"/>
      <c r="B23" s="106" t="s">
        <v>80</v>
      </c>
      <c r="C23" s="1"/>
      <c r="D23" s="19" t="s">
        <v>106</v>
      </c>
      <c r="J23" s="20">
        <f>4*3.5*10</f>
        <v>140</v>
      </c>
      <c r="K23" s="21" t="s">
        <v>10</v>
      </c>
      <c r="L23" s="32"/>
    </row>
    <row r="24" spans="1:12" ht="15" customHeight="1">
      <c r="A24" s="10"/>
      <c r="B24" s="106" t="s">
        <v>103</v>
      </c>
      <c r="C24" s="1"/>
      <c r="D24" s="19" t="s">
        <v>107</v>
      </c>
      <c r="J24" s="20">
        <f>1*3.5*10</f>
        <v>35</v>
      </c>
      <c r="K24" s="21" t="s">
        <v>10</v>
      </c>
      <c r="L24" s="32"/>
    </row>
    <row r="25" spans="1:12" ht="15" customHeight="1">
      <c r="A25" s="10"/>
      <c r="B25" s="106" t="s">
        <v>80</v>
      </c>
      <c r="C25" s="1"/>
      <c r="D25" s="19" t="s">
        <v>108</v>
      </c>
      <c r="J25" s="20">
        <f>1*3.5*7</f>
        <v>24.5</v>
      </c>
      <c r="K25" s="21" t="s">
        <v>10</v>
      </c>
      <c r="L25" s="32"/>
    </row>
    <row r="26" spans="1:12" ht="15" customHeight="1">
      <c r="A26" s="10"/>
      <c r="B26" s="106"/>
      <c r="C26" s="1"/>
      <c r="I26" s="4" t="s">
        <v>110</v>
      </c>
      <c r="J26" s="107">
        <f>SUM(J22:J25)</f>
        <v>439.5</v>
      </c>
      <c r="K26" s="105" t="s">
        <v>10</v>
      </c>
      <c r="L26" s="32"/>
    </row>
    <row r="27" spans="1:12" ht="15" customHeight="1">
      <c r="A27" s="10"/>
      <c r="B27" s="106"/>
      <c r="C27" s="1"/>
      <c r="L27" s="32"/>
    </row>
    <row r="28" spans="1:12" ht="15" customHeight="1">
      <c r="A28" s="10"/>
      <c r="B28" s="106"/>
      <c r="C28" s="1"/>
      <c r="I28" s="4" t="s">
        <v>111</v>
      </c>
      <c r="J28" s="107">
        <f>J19-J26</f>
        <v>6013.5</v>
      </c>
      <c r="K28" s="105" t="s">
        <v>10</v>
      </c>
      <c r="L28" s="32"/>
    </row>
    <row r="29" spans="1:12" ht="15" customHeight="1">
      <c r="A29" s="10"/>
      <c r="L29" s="32"/>
    </row>
    <row r="30" spans="1:12" ht="15" customHeight="1">
      <c r="A30" s="94">
        <v>3</v>
      </c>
      <c r="B30" s="34" t="s">
        <v>124</v>
      </c>
      <c r="C30" s="34"/>
      <c r="D30" s="121"/>
      <c r="E30" s="98"/>
      <c r="F30" s="37"/>
      <c r="G30" s="38"/>
      <c r="H30" s="39"/>
      <c r="I30" s="97"/>
      <c r="J30" s="40"/>
      <c r="K30" s="41"/>
      <c r="L30" s="32"/>
    </row>
    <row r="31" spans="1:12" ht="15" customHeight="1">
      <c r="A31" s="94"/>
      <c r="B31" s="34" t="s">
        <v>125</v>
      </c>
      <c r="C31" s="34"/>
      <c r="D31" s="101"/>
      <c r="E31" s="98"/>
      <c r="F31" s="37"/>
      <c r="G31" s="38"/>
      <c r="H31" s="39"/>
      <c r="I31" s="97"/>
      <c r="J31" s="40"/>
      <c r="K31" s="41"/>
      <c r="L31" s="32"/>
    </row>
    <row r="32" spans="1:12" ht="15" customHeight="1">
      <c r="A32" s="10"/>
      <c r="B32" s="106" t="s">
        <v>113</v>
      </c>
      <c r="C32" s="1"/>
      <c r="D32" s="19" t="s">
        <v>115</v>
      </c>
      <c r="J32" s="20">
        <f>17*4.5*10</f>
        <v>765</v>
      </c>
      <c r="K32" s="21" t="s">
        <v>10</v>
      </c>
      <c r="L32" s="32"/>
    </row>
    <row r="33" spans="1:12" ht="15" customHeight="1">
      <c r="A33" s="10"/>
      <c r="B33" s="106" t="s">
        <v>112</v>
      </c>
      <c r="C33" s="1"/>
      <c r="D33" s="19" t="s">
        <v>116</v>
      </c>
      <c r="J33" s="20">
        <f>3*4.5*6</f>
        <v>81</v>
      </c>
      <c r="K33" s="21" t="s">
        <v>10</v>
      </c>
      <c r="L33" s="32"/>
    </row>
    <row r="34" spans="1:12" ht="15" customHeight="1">
      <c r="A34" s="10"/>
      <c r="B34" s="106" t="s">
        <v>112</v>
      </c>
      <c r="C34" s="1"/>
      <c r="D34" s="19" t="s">
        <v>117</v>
      </c>
      <c r="J34" s="20">
        <f>24*4*5</f>
        <v>480</v>
      </c>
      <c r="K34" s="21" t="s">
        <v>10</v>
      </c>
      <c r="L34" s="32"/>
    </row>
    <row r="35" spans="1:12" ht="15" customHeight="1">
      <c r="A35" s="10"/>
      <c r="B35" s="106" t="s">
        <v>112</v>
      </c>
      <c r="C35" s="1"/>
      <c r="D35" s="19" t="s">
        <v>118</v>
      </c>
      <c r="J35" s="20">
        <f>6*2*3</f>
        <v>36</v>
      </c>
      <c r="K35" s="21" t="s">
        <v>10</v>
      </c>
      <c r="L35" s="32"/>
    </row>
    <row r="36" spans="1:12" ht="15" customHeight="1">
      <c r="A36" s="10"/>
      <c r="B36" s="106" t="s">
        <v>114</v>
      </c>
      <c r="C36" s="1"/>
      <c r="D36" s="19" t="s">
        <v>119</v>
      </c>
      <c r="J36" s="20">
        <f>2*2*17*9</f>
        <v>612</v>
      </c>
      <c r="K36" s="21" t="s">
        <v>10</v>
      </c>
      <c r="L36" s="32"/>
    </row>
    <row r="37" spans="1:12" ht="15" customHeight="1">
      <c r="A37" s="10"/>
      <c r="B37" s="106"/>
      <c r="C37" s="1"/>
      <c r="J37" s="107">
        <f>SUM(J32:J36)</f>
        <v>1974</v>
      </c>
      <c r="K37" s="105" t="s">
        <v>10</v>
      </c>
      <c r="L37" s="32"/>
    </row>
    <row r="38" spans="1:12" ht="15" customHeight="1">
      <c r="L38" s="32"/>
    </row>
    <row r="39" spans="1:12" ht="15" customHeight="1">
      <c r="A39" s="13">
        <v>4</v>
      </c>
      <c r="B39" s="1" t="s">
        <v>129</v>
      </c>
      <c r="C39" s="1"/>
      <c r="L39" s="32"/>
    </row>
    <row r="40" spans="1:12" ht="15" customHeight="1">
      <c r="B40" s="19" t="s">
        <v>102</v>
      </c>
      <c r="D40" s="19" t="s">
        <v>132</v>
      </c>
      <c r="J40" s="20">
        <v>312.5</v>
      </c>
      <c r="K40" s="21" t="s">
        <v>10</v>
      </c>
      <c r="L40" s="32"/>
    </row>
    <row r="41" spans="1:12" ht="15" customHeight="1">
      <c r="B41" s="19" t="s">
        <v>130</v>
      </c>
      <c r="D41" s="19" t="s">
        <v>132</v>
      </c>
      <c r="J41" s="20">
        <v>312.5</v>
      </c>
      <c r="K41" s="21" t="s">
        <v>10</v>
      </c>
      <c r="L41" s="32"/>
    </row>
    <row r="42" spans="1:12" ht="15" customHeight="1">
      <c r="B42" s="19" t="s">
        <v>131</v>
      </c>
      <c r="D42" s="19" t="s">
        <v>132</v>
      </c>
      <c r="J42" s="20">
        <v>312.5</v>
      </c>
      <c r="K42" s="21" t="s">
        <v>10</v>
      </c>
      <c r="L42" s="32"/>
    </row>
    <row r="43" spans="1:12" ht="15" customHeight="1">
      <c r="D43" s="19" t="s">
        <v>133</v>
      </c>
      <c r="J43" s="20">
        <f>1*44*10.25</f>
        <v>451</v>
      </c>
      <c r="K43" s="21" t="s">
        <v>10</v>
      </c>
      <c r="L43" s="32"/>
    </row>
    <row r="44" spans="1:12" ht="15" customHeight="1">
      <c r="J44" s="107">
        <f>SUM(J40:J43)</f>
        <v>1388.5</v>
      </c>
      <c r="K44" s="105" t="s">
        <v>10</v>
      </c>
      <c r="L44" s="32"/>
    </row>
    <row r="45" spans="1:12" ht="15" customHeight="1">
      <c r="L45" s="32"/>
    </row>
    <row r="46" spans="1:12" ht="15" customHeight="1">
      <c r="A46" s="94">
        <v>6</v>
      </c>
      <c r="B46" s="34" t="s">
        <v>121</v>
      </c>
      <c r="C46" s="34"/>
      <c r="D46" s="101"/>
      <c r="E46" s="98"/>
      <c r="F46" s="37"/>
      <c r="G46" s="38"/>
      <c r="H46" s="39"/>
      <c r="I46" s="97"/>
      <c r="J46" s="40"/>
      <c r="K46" s="1"/>
      <c r="L46" s="32"/>
    </row>
    <row r="47" spans="1:12" ht="15" customHeight="1">
      <c r="A47" s="94"/>
      <c r="B47" s="34" t="s">
        <v>122</v>
      </c>
      <c r="C47" s="34"/>
      <c r="D47" s="101"/>
      <c r="E47" s="98"/>
      <c r="F47" s="37"/>
      <c r="G47" s="38"/>
      <c r="H47" s="39"/>
      <c r="I47" s="97"/>
      <c r="J47" s="40"/>
      <c r="K47" s="44"/>
      <c r="L47" s="32"/>
    </row>
    <row r="48" spans="1:12" ht="15" customHeight="1">
      <c r="B48" s="19" t="s">
        <v>80</v>
      </c>
      <c r="D48" s="19" t="s">
        <v>134</v>
      </c>
      <c r="J48" s="20">
        <v>350</v>
      </c>
      <c r="K48" s="21" t="s">
        <v>10</v>
      </c>
      <c r="L48" s="32"/>
    </row>
    <row r="49" spans="1:12" ht="15" customHeight="1">
      <c r="D49" s="19" t="s">
        <v>135</v>
      </c>
      <c r="J49" s="20">
        <v>70</v>
      </c>
      <c r="K49" s="21" t="s">
        <v>10</v>
      </c>
      <c r="L49" s="32"/>
    </row>
    <row r="50" spans="1:12" ht="15" customHeight="1">
      <c r="D50" s="19" t="s">
        <v>136</v>
      </c>
      <c r="J50" s="20">
        <v>49</v>
      </c>
      <c r="K50" s="21" t="s">
        <v>10</v>
      </c>
      <c r="L50" s="32"/>
    </row>
    <row r="51" spans="1:12" ht="15" customHeight="1">
      <c r="J51" s="107">
        <f>SUM(J48:J50)</f>
        <v>469</v>
      </c>
      <c r="K51" s="105" t="s">
        <v>10</v>
      </c>
      <c r="L51" s="32"/>
    </row>
    <row r="52" spans="1:12" ht="15" customHeight="1">
      <c r="A52" s="12"/>
      <c r="B52" s="86" t="s">
        <v>74</v>
      </c>
      <c r="C52" s="1"/>
      <c r="D52" s="1"/>
      <c r="E52" s="1"/>
      <c r="F52" s="1"/>
      <c r="G52" s="1"/>
      <c r="H52" s="2"/>
      <c r="I52" s="1"/>
      <c r="J52" s="1"/>
      <c r="K52" s="1"/>
      <c r="L52" s="32"/>
    </row>
    <row r="53" spans="1:12" ht="15" customHeight="1">
      <c r="A53" s="94"/>
      <c r="B53" s="86" t="s">
        <v>52</v>
      </c>
      <c r="C53" s="34"/>
      <c r="D53" s="101"/>
      <c r="E53" s="98"/>
      <c r="F53" s="37"/>
      <c r="G53" s="38"/>
      <c r="H53" s="39"/>
      <c r="I53" s="97"/>
      <c r="J53" s="40"/>
      <c r="K53" s="1"/>
      <c r="L53" s="32"/>
    </row>
    <row r="54" spans="1:12" ht="15" customHeight="1">
      <c r="A54" s="13">
        <v>1</v>
      </c>
      <c r="B54" s="124" t="s">
        <v>145</v>
      </c>
      <c r="C54" s="34"/>
      <c r="D54" s="35"/>
      <c r="E54" s="2"/>
      <c r="F54" s="26"/>
      <c r="G54" s="27"/>
      <c r="H54" s="30"/>
      <c r="I54" s="28"/>
      <c r="J54" s="23"/>
      <c r="K54" s="6"/>
      <c r="L54" s="32"/>
    </row>
    <row r="55" spans="1:12" ht="15" customHeight="1">
      <c r="A55" s="13"/>
      <c r="B55" s="124" t="s">
        <v>146</v>
      </c>
      <c r="C55" s="34"/>
      <c r="D55" s="35"/>
      <c r="E55" s="2"/>
      <c r="F55" s="26"/>
      <c r="G55" s="27"/>
      <c r="H55" s="30"/>
      <c r="I55" s="28"/>
      <c r="J55" s="23"/>
      <c r="K55" s="6"/>
      <c r="L55" s="32"/>
    </row>
    <row r="56" spans="1:12" ht="15" customHeight="1">
      <c r="B56" s="19" t="s">
        <v>101</v>
      </c>
      <c r="D56" s="19" t="s">
        <v>168</v>
      </c>
      <c r="J56" s="20">
        <v>312.5</v>
      </c>
      <c r="K56" s="21" t="s">
        <v>10</v>
      </c>
      <c r="L56" s="32"/>
    </row>
    <row r="57" spans="1:12" ht="15" customHeight="1">
      <c r="B57" s="19" t="s">
        <v>165</v>
      </c>
      <c r="D57" s="19" t="s">
        <v>169</v>
      </c>
      <c r="J57" s="20">
        <v>49.5</v>
      </c>
      <c r="K57" s="21" t="s">
        <v>10</v>
      </c>
      <c r="L57" s="32"/>
    </row>
    <row r="58" spans="1:12" ht="15" customHeight="1">
      <c r="A58" s="10"/>
      <c r="B58" s="106" t="s">
        <v>102</v>
      </c>
      <c r="C58" s="1"/>
      <c r="D58" s="19" t="s">
        <v>168</v>
      </c>
      <c r="J58" s="20">
        <v>312.5</v>
      </c>
      <c r="K58" s="21" t="s">
        <v>10</v>
      </c>
      <c r="L58" s="32"/>
    </row>
    <row r="59" spans="1:12" ht="15" customHeight="1">
      <c r="A59" s="10"/>
      <c r="B59" s="19" t="s">
        <v>165</v>
      </c>
      <c r="C59" s="1"/>
      <c r="D59" s="19" t="s">
        <v>169</v>
      </c>
      <c r="J59" s="107">
        <v>49.5</v>
      </c>
      <c r="K59" s="105" t="s">
        <v>10</v>
      </c>
      <c r="L59" s="32"/>
    </row>
    <row r="60" spans="1:12" ht="15" customHeight="1">
      <c r="A60" s="10"/>
      <c r="B60" s="106" t="s">
        <v>166</v>
      </c>
      <c r="C60" s="1"/>
      <c r="D60" s="19" t="s">
        <v>168</v>
      </c>
      <c r="J60" s="20">
        <v>312.5</v>
      </c>
      <c r="K60" s="21" t="s">
        <v>10</v>
      </c>
      <c r="L60" s="32"/>
    </row>
    <row r="61" spans="1:12" ht="15" customHeight="1">
      <c r="A61" s="10"/>
      <c r="B61" s="106" t="s">
        <v>165</v>
      </c>
      <c r="C61" s="1"/>
      <c r="D61" s="19" t="s">
        <v>169</v>
      </c>
      <c r="J61" s="107">
        <v>49.5</v>
      </c>
      <c r="K61" s="21" t="s">
        <v>10</v>
      </c>
      <c r="L61" s="32"/>
    </row>
    <row r="62" spans="1:12" ht="15" customHeight="1">
      <c r="A62" s="10"/>
      <c r="B62" s="106" t="s">
        <v>104</v>
      </c>
      <c r="C62" s="1"/>
      <c r="D62" s="19" t="s">
        <v>170</v>
      </c>
      <c r="J62" s="20">
        <v>451</v>
      </c>
      <c r="K62" s="21" t="s">
        <v>10</v>
      </c>
      <c r="L62" s="32"/>
    </row>
    <row r="63" spans="1:12" ht="15" customHeight="1">
      <c r="A63" s="10"/>
      <c r="B63" s="106" t="s">
        <v>165</v>
      </c>
      <c r="C63" s="1"/>
      <c r="D63" s="19" t="s">
        <v>171</v>
      </c>
      <c r="J63" s="20">
        <v>71.61</v>
      </c>
      <c r="K63" s="105" t="s">
        <v>10</v>
      </c>
      <c r="L63" s="32"/>
    </row>
    <row r="64" spans="1:12" ht="15" customHeight="1">
      <c r="B64" s="19" t="s">
        <v>167</v>
      </c>
      <c r="D64" s="19" t="s">
        <v>172</v>
      </c>
      <c r="J64" s="20">
        <v>125</v>
      </c>
      <c r="K64" s="21" t="s">
        <v>10</v>
      </c>
      <c r="L64" s="32"/>
    </row>
    <row r="65" spans="1:12" ht="15" customHeight="1">
      <c r="B65" s="106" t="s">
        <v>165</v>
      </c>
      <c r="D65" s="19" t="s">
        <v>173</v>
      </c>
      <c r="J65" s="20">
        <v>29.7</v>
      </c>
      <c r="K65" s="21" t="s">
        <v>10</v>
      </c>
      <c r="L65" s="32"/>
    </row>
    <row r="66" spans="1:12" ht="15" customHeight="1">
      <c r="J66" s="107">
        <f>SUM(J56:J65)</f>
        <v>1763.31</v>
      </c>
      <c r="K66" s="105" t="s">
        <v>10</v>
      </c>
      <c r="L66" s="32"/>
    </row>
    <row r="67" spans="1:12" ht="15" customHeight="1">
      <c r="K67" s="105"/>
      <c r="L67" s="32"/>
    </row>
    <row r="68" spans="1:12" ht="15" customHeight="1">
      <c r="A68" s="94">
        <v>2</v>
      </c>
      <c r="B68" s="31" t="s">
        <v>147</v>
      </c>
      <c r="C68" s="34"/>
      <c r="D68" s="103"/>
      <c r="E68" s="96"/>
      <c r="F68" s="37"/>
      <c r="G68" s="102"/>
      <c r="H68" s="39"/>
      <c r="I68" s="97"/>
      <c r="J68" s="40"/>
      <c r="K68" s="41"/>
      <c r="L68" s="32"/>
    </row>
    <row r="69" spans="1:12" ht="15" customHeight="1">
      <c r="A69" s="94"/>
      <c r="B69" s="31" t="s">
        <v>148</v>
      </c>
      <c r="C69" s="34"/>
      <c r="D69" s="103"/>
      <c r="E69" s="96"/>
      <c r="F69" s="37"/>
      <c r="G69" s="102"/>
      <c r="H69" s="39"/>
      <c r="I69" s="97"/>
      <c r="J69" s="40"/>
      <c r="K69" s="41"/>
      <c r="L69" s="32"/>
    </row>
    <row r="70" spans="1:12" ht="15" customHeight="1">
      <c r="A70" s="10"/>
      <c r="B70" s="106" t="s">
        <v>174</v>
      </c>
      <c r="C70" s="1"/>
      <c r="D70" s="19" t="s">
        <v>172</v>
      </c>
      <c r="J70" s="107">
        <v>125</v>
      </c>
      <c r="K70" s="105" t="s">
        <v>10</v>
      </c>
      <c r="L70" s="32"/>
    </row>
    <row r="71" spans="1:12" ht="15" customHeight="1">
      <c r="A71" s="10"/>
      <c r="B71" s="106"/>
      <c r="C71" s="1"/>
      <c r="L71" s="32"/>
    </row>
    <row r="72" spans="1:12" ht="15" customHeight="1">
      <c r="A72" s="125">
        <v>3</v>
      </c>
      <c r="B72" s="114" t="s">
        <v>152</v>
      </c>
      <c r="C72" s="126"/>
      <c r="D72" s="127"/>
      <c r="E72" s="115"/>
      <c r="F72" s="116"/>
      <c r="G72" s="117"/>
      <c r="H72" s="118"/>
      <c r="I72" s="116"/>
      <c r="J72" s="119"/>
      <c r="K72" s="120"/>
      <c r="L72" s="32"/>
    </row>
    <row r="73" spans="1:12" ht="15" customHeight="1">
      <c r="A73" s="125"/>
      <c r="B73" s="128" t="s">
        <v>153</v>
      </c>
      <c r="C73" s="126"/>
      <c r="D73" s="127"/>
      <c r="E73" s="115"/>
      <c r="F73" s="116"/>
      <c r="G73" s="117"/>
      <c r="H73" s="118"/>
      <c r="I73" s="116"/>
      <c r="J73" s="119"/>
      <c r="K73" s="120"/>
      <c r="L73" s="32"/>
    </row>
    <row r="74" spans="1:12" ht="15" customHeight="1">
      <c r="A74" s="10"/>
      <c r="B74" s="106" t="s">
        <v>174</v>
      </c>
      <c r="C74" s="1"/>
      <c r="D74" s="19" t="s">
        <v>175</v>
      </c>
      <c r="J74" s="20">
        <v>8</v>
      </c>
      <c r="K74" s="21" t="s">
        <v>3</v>
      </c>
      <c r="L74" s="32"/>
    </row>
    <row r="75" spans="1:12" ht="15" customHeight="1">
      <c r="A75" s="10"/>
      <c r="B75" s="106"/>
      <c r="C75" s="1"/>
      <c r="L75" s="32"/>
    </row>
    <row r="76" spans="1:12" ht="15" customHeight="1">
      <c r="A76" s="10"/>
      <c r="B76" s="106"/>
      <c r="C76" s="1"/>
      <c r="L76" s="32"/>
    </row>
    <row r="77" spans="1:12" ht="15" customHeight="1">
      <c r="A77" s="94">
        <v>4</v>
      </c>
      <c r="B77" s="34" t="s">
        <v>156</v>
      </c>
      <c r="C77" s="34"/>
      <c r="D77" s="101"/>
      <c r="E77" s="98"/>
      <c r="F77" s="37"/>
      <c r="G77" s="38"/>
      <c r="H77" s="39"/>
      <c r="I77" s="97"/>
      <c r="J77" s="40"/>
      <c r="K77" s="44"/>
      <c r="L77" s="32"/>
    </row>
    <row r="78" spans="1:12" ht="15" customHeight="1">
      <c r="A78" s="13"/>
      <c r="B78" s="109" t="s">
        <v>81</v>
      </c>
      <c r="C78" s="108"/>
      <c r="D78" s="24"/>
      <c r="E78" s="2"/>
      <c r="F78" s="26"/>
      <c r="G78" s="27"/>
      <c r="H78" s="30"/>
      <c r="I78" s="28"/>
      <c r="J78" s="23"/>
      <c r="K78" s="1"/>
      <c r="L78" s="32"/>
    </row>
    <row r="79" spans="1:12" ht="15" customHeight="1">
      <c r="A79" s="10"/>
      <c r="B79" s="106" t="s">
        <v>88</v>
      </c>
      <c r="C79" s="1"/>
      <c r="D79" s="19" t="s">
        <v>177</v>
      </c>
      <c r="J79" s="20">
        <v>659.94</v>
      </c>
      <c r="K79" s="21" t="s">
        <v>10</v>
      </c>
      <c r="L79" s="32"/>
    </row>
    <row r="80" spans="1:12" ht="15" customHeight="1">
      <c r="A80" s="10"/>
      <c r="B80" s="106" t="s">
        <v>176</v>
      </c>
      <c r="C80" s="1"/>
      <c r="D80" s="19" t="s">
        <v>178</v>
      </c>
      <c r="J80" s="20">
        <v>297.5</v>
      </c>
      <c r="K80" s="21" t="s">
        <v>10</v>
      </c>
      <c r="L80" s="32"/>
    </row>
    <row r="81" spans="1:12" ht="15" customHeight="1">
      <c r="A81" s="10"/>
      <c r="B81" s="106"/>
      <c r="C81" s="1"/>
      <c r="J81" s="107">
        <f>SUM(J79:J80)</f>
        <v>957.44</v>
      </c>
      <c r="K81" s="105" t="s">
        <v>10</v>
      </c>
      <c r="L81" s="32"/>
    </row>
    <row r="82" spans="1:12" ht="15" customHeight="1">
      <c r="A82" s="13">
        <v>5</v>
      </c>
      <c r="B82" s="129" t="s">
        <v>160</v>
      </c>
      <c r="C82" s="108"/>
      <c r="D82" s="24"/>
      <c r="E82" s="2"/>
      <c r="F82" s="26"/>
      <c r="G82" s="27"/>
      <c r="H82" s="30"/>
      <c r="I82" s="28"/>
      <c r="J82" s="23"/>
      <c r="K82" s="6"/>
      <c r="L82" s="32"/>
    </row>
    <row r="83" spans="1:12" ht="15" customHeight="1">
      <c r="A83" s="13"/>
      <c r="B83" s="129" t="s">
        <v>161</v>
      </c>
      <c r="C83" s="108"/>
      <c r="D83" s="24"/>
      <c r="E83" s="2"/>
      <c r="F83" s="26"/>
      <c r="G83" s="27"/>
      <c r="H83" s="30"/>
      <c r="I83" s="28"/>
      <c r="J83" s="23"/>
      <c r="K83" s="6"/>
      <c r="L83" s="32"/>
    </row>
    <row r="84" spans="1:12" ht="15" customHeight="1">
      <c r="B84" s="34"/>
      <c r="E84" s="19" t="s">
        <v>120</v>
      </c>
      <c r="J84" s="107">
        <f>J28</f>
        <v>6013.5</v>
      </c>
      <c r="K84" s="105" t="s">
        <v>10</v>
      </c>
      <c r="L84" s="32"/>
    </row>
    <row r="85" spans="1:12" ht="15" customHeight="1">
      <c r="A85" s="10"/>
      <c r="B85" s="106"/>
      <c r="C85" s="1"/>
      <c r="L85" s="32"/>
    </row>
    <row r="86" spans="1:12" ht="15" customHeight="1">
      <c r="A86" s="10"/>
      <c r="B86" s="106"/>
      <c r="C86" s="1"/>
    </row>
    <row r="87" spans="1:12" ht="15" customHeight="1">
      <c r="A87" s="10"/>
      <c r="B87" s="106"/>
      <c r="C87" s="1"/>
    </row>
    <row r="88" spans="1:12" ht="15" customHeight="1">
      <c r="A88" s="10"/>
      <c r="B88" s="106"/>
      <c r="C88" s="1"/>
    </row>
    <row r="89" spans="1:12" ht="15" customHeight="1">
      <c r="A89" s="10"/>
      <c r="B89" s="106"/>
      <c r="C89" s="1"/>
    </row>
    <row r="90" spans="1:12" ht="15" customHeight="1">
      <c r="A90" s="10"/>
      <c r="B90" s="106"/>
      <c r="C90" s="1"/>
    </row>
    <row r="91" spans="1:12" ht="15" customHeight="1">
      <c r="A91" s="19"/>
      <c r="B91" s="18" t="s">
        <v>2</v>
      </c>
      <c r="E91" s="113"/>
      <c r="F91" s="104"/>
      <c r="G91" s="10"/>
      <c r="H91" s="18"/>
      <c r="I91" s="10" t="s">
        <v>0</v>
      </c>
      <c r="J91" s="10"/>
      <c r="K91" s="104"/>
    </row>
    <row r="92" spans="1:12" ht="15" customHeight="1">
      <c r="D92" s="10"/>
      <c r="G92" s="10"/>
      <c r="H92" s="18"/>
      <c r="I92" s="3" t="s">
        <v>71</v>
      </c>
      <c r="J92" s="10"/>
      <c r="K92" s="19"/>
    </row>
    <row r="93" spans="1:12" ht="15" customHeight="1">
      <c r="D93" s="10"/>
      <c r="E93" s="10"/>
      <c r="F93" s="10"/>
      <c r="G93" s="10"/>
      <c r="H93" s="18"/>
      <c r="I93" s="10" t="s">
        <v>1</v>
      </c>
      <c r="J93" s="10"/>
      <c r="K93" s="10"/>
    </row>
    <row r="94" spans="1:12" ht="15" customHeight="1">
      <c r="E94" s="10"/>
      <c r="F94" s="10"/>
      <c r="I94" s="19"/>
      <c r="J94" s="19"/>
      <c r="K94" s="10"/>
    </row>
    <row r="95" spans="1:12" ht="15" customHeight="1"/>
    <row r="96" spans="1:12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2017-04-24T07:31:52Z</cp:lastPrinted>
  <dcterms:created xsi:type="dcterms:W3CDTF">2004-01-20T03:33:34Z</dcterms:created>
  <dcterms:modified xsi:type="dcterms:W3CDTF">2017-04-24T07:31:54Z</dcterms:modified>
</cp:coreProperties>
</file>