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180" windowWidth="8730" windowHeight="4200" tabRatio="650" activeTab="1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'(Abs)'!$A$1:$K$312</definedName>
    <definedName name="_xlnm.Print_Area" localSheetId="3">Mes!$A$1:$K$205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25" i="56" l="1"/>
  <c r="D142" i="55" s="1"/>
  <c r="D137" i="55"/>
  <c r="D134" i="55"/>
  <c r="J114" i="56"/>
  <c r="J113" i="56"/>
  <c r="J112" i="56"/>
  <c r="J111" i="56"/>
  <c r="J115" i="56" s="1"/>
  <c r="D131" i="55" s="1"/>
  <c r="D124" i="55" l="1"/>
  <c r="D119" i="55"/>
  <c r="D115" i="55"/>
  <c r="D110" i="55"/>
  <c r="D108" i="55"/>
  <c r="D103" i="55"/>
  <c r="J81" i="56"/>
  <c r="J80" i="56"/>
  <c r="J57" i="56"/>
  <c r="J55" i="56"/>
  <c r="J50" i="56"/>
  <c r="D46" i="55" s="1"/>
  <c r="J46" i="56"/>
  <c r="J47" i="56" s="1"/>
  <c r="D76" i="55" l="1"/>
  <c r="D88" i="55"/>
  <c r="D154" i="55"/>
  <c r="J154" i="55" s="1"/>
  <c r="D164" i="55"/>
  <c r="J164" i="55" s="1"/>
  <c r="D168" i="55"/>
  <c r="J168" i="55" s="1"/>
  <c r="D181" i="55"/>
  <c r="J181" i="55" s="1"/>
  <c r="D190" i="55"/>
  <c r="J190" i="55" s="1"/>
  <c r="D195" i="55"/>
  <c r="J195" i="55" s="1"/>
  <c r="D198" i="55"/>
  <c r="J198" i="55" s="1"/>
  <c r="D201" i="55"/>
  <c r="J201" i="55" s="1"/>
  <c r="D205" i="55"/>
  <c r="J205" i="55" s="1"/>
  <c r="D208" i="55"/>
  <c r="J208" i="55" s="1"/>
  <c r="D221" i="55"/>
  <c r="D223" i="55"/>
  <c r="D232" i="55"/>
  <c r="D233" i="55"/>
  <c r="D234" i="55"/>
  <c r="D235" i="55"/>
  <c r="D241" i="55"/>
  <c r="J241" i="55" s="1"/>
  <c r="D245" i="55"/>
  <c r="J245" i="55" s="1"/>
  <c r="D247" i="55"/>
  <c r="J247" i="55" s="1"/>
  <c r="D258" i="55"/>
  <c r="D261" i="55"/>
  <c r="D264" i="55"/>
  <c r="D267" i="55"/>
  <c r="D271" i="55"/>
  <c r="D279" i="55"/>
  <c r="J249" i="55" l="1"/>
  <c r="J210" i="55"/>
  <c r="J165" i="56" l="1"/>
  <c r="D222" i="55" s="1"/>
  <c r="J71" i="56"/>
  <c r="D70" i="55" s="1"/>
  <c r="J62" i="56"/>
  <c r="J61" i="56"/>
  <c r="J56" i="56"/>
  <c r="J58" i="56" s="1"/>
  <c r="D57" i="55" s="1"/>
  <c r="J46" i="55"/>
  <c r="J41" i="56"/>
  <c r="J40" i="56"/>
  <c r="J34" i="56"/>
  <c r="J33" i="56"/>
  <c r="J30" i="56"/>
  <c r="J21" i="56"/>
  <c r="J20" i="56"/>
  <c r="J15" i="56"/>
  <c r="J17" i="56" s="1"/>
  <c r="J12" i="56"/>
  <c r="J63" i="56" l="1"/>
  <c r="J68" i="56" s="1"/>
  <c r="D64" i="55" s="1"/>
  <c r="D13" i="55"/>
  <c r="J13" i="55" s="1"/>
  <c r="J22" i="56"/>
  <c r="J24" i="56" s="1"/>
  <c r="D20" i="55" s="1"/>
  <c r="J20" i="55" s="1"/>
  <c r="J35" i="56"/>
  <c r="J37" i="56" s="1"/>
  <c r="D23" i="55" s="1"/>
  <c r="J23" i="55" s="1"/>
  <c r="J42" i="56"/>
  <c r="D32" i="55" s="1"/>
  <c r="J32" i="55" s="1"/>
  <c r="J82" i="56"/>
  <c r="D99" i="55" s="1"/>
  <c r="H12" i="59" l="1"/>
  <c r="D42" i="55"/>
  <c r="J42" i="55" s="1"/>
  <c r="J48" i="55" s="1"/>
  <c r="H11" i="59" l="1"/>
  <c r="H21" i="59"/>
  <c r="H20" i="59" l="1"/>
  <c r="H15" i="59" l="1"/>
  <c r="H34" i="59" l="1"/>
  <c r="H36" i="59" s="1"/>
</calcChain>
</file>

<file path=xl/sharedStrings.xml><?xml version="1.0" encoding="utf-8"?>
<sst xmlns="http://schemas.openxmlformats.org/spreadsheetml/2006/main" count="758" uniqueCount="459">
  <si>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</si>
  <si>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</si>
  <si>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</si>
  <si>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</si>
  <si>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</si>
  <si>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</si>
  <si>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</si>
  <si>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</si>
  <si>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</si>
  <si>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</si>
  <si>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</si>
  <si>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</si>
  <si>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</si>
  <si>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</si>
  <si>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</si>
  <si>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</si>
  <si>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</si>
  <si>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</si>
  <si>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</si>
  <si>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</si>
  <si>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</si>
  <si>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</si>
  <si>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</si>
  <si>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</si>
  <si>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</si>
  <si>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</si>
  <si>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</si>
  <si>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</si>
  <si>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</si>
  <si>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</si>
  <si>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</si>
  <si>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</si>
  <si>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</si>
  <si>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</si>
  <si>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</si>
  <si>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</si>
  <si>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</si>
  <si>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</si>
  <si>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</si>
  <si>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</si>
  <si>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</si>
  <si>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</si>
  <si>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</si>
  <si>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</si>
  <si>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</si>
  <si>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</si>
  <si>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</si>
  <si>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</si>
  <si>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</si>
  <si>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</si>
  <si>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</si>
  <si>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</si>
  <si>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</si>
  <si>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</si>
  <si>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</si>
  <si>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</si>
  <si>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</si>
  <si>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</si>
  <si>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</si>
  <si>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</si>
  <si>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</si>
  <si>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</si>
  <si>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</si>
  <si>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</si>
  <si>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</si>
  <si>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</si>
  <si>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</si>
  <si>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</si>
  <si>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</si>
  <si>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</si>
  <si>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</si>
  <si>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</si>
  <si>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</si>
  <si>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</si>
  <si>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</si>
  <si>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</si>
  <si>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</si>
  <si>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</si>
  <si>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</si>
  <si>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</si>
  <si>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</si>
  <si>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</si>
  <si>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</si>
  <si>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</si>
  <si>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</si>
  <si>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</si>
  <si>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</si>
  <si>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</si>
  <si>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</si>
  <si>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</si>
  <si>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</si>
  <si>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</si>
  <si>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</si>
  <si>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</si>
  <si>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Providing &amp; fixing Energy saver 18 to 24 </t>
  </si>
  <si>
    <t xml:space="preserve">jointing with switch pest with special </t>
  </si>
  <si>
    <t>approved quality i/c all cost of labour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</si>
  <si>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</si>
  <si>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</si>
  <si>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</si>
  <si>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</si>
  <si>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</si>
  <si>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</si>
  <si>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</si>
  <si>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</si>
  <si>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</si>
  <si>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</si>
  <si>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</si>
  <si>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</si>
  <si>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</si>
  <si>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</si>
  <si>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</si>
  <si>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</si>
  <si>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</si>
  <si>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</si>
  <si>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</si>
  <si>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</si>
  <si>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</si>
  <si>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</si>
  <si>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</si>
  <si>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</si>
  <si>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</si>
  <si>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</si>
  <si>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</si>
  <si>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</si>
  <si>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</si>
  <si>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</si>
  <si>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</si>
  <si>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</si>
  <si>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</si>
  <si>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</si>
  <si>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 xml:space="preserve">Providing &amp; fixing Soil &amp; Vent pipe 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</si>
  <si>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</si>
  <si>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</si>
  <si>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</si>
  <si>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</si>
  <si>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</si>
  <si>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</si>
  <si>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</si>
  <si>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</si>
  <si>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</si>
  <si>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</si>
  <si>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</si>
  <si>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</si>
  <si>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</si>
  <si>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</si>
  <si>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</si>
  <si>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</si>
  <si>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</si>
  <si>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</si>
  <si>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</si>
  <si>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</si>
  <si>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</si>
  <si>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Cft</t>
  </si>
  <si>
    <t>Part B-ii W/S &amp; S/F Non-Schedule Item</t>
  </si>
  <si>
    <t>1 x 6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</si>
  <si>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</si>
  <si>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</si>
  <si>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</si>
  <si>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</si>
  <si>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</si>
  <si>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>watts approved quality etc complete.</t>
  </si>
  <si>
    <t xml:space="preserve">Providing &amp; fixing bracket Fan </t>
  </si>
  <si>
    <t xml:space="preserve">“Pak/Royal” make i/c necessary connection </t>
  </si>
  <si>
    <t xml:space="preserve">P/F Exhaust Fan 10” to 12” sweep metal body </t>
  </si>
  <si>
    <t xml:space="preserve">/ plastic body i/c. necessary connection etc. </t>
  </si>
  <si>
    <t>P/F 2-40 watts tube light complete</t>
  </si>
  <si>
    <t xml:space="preserve">with 40-watts 4"-0 long rod chock </t>
  </si>
  <si>
    <t xml:space="preserve">starter and putty with flourescent  </t>
  </si>
  <si>
    <t>components i/c necessary electric</t>
  </si>
  <si>
    <t xml:space="preserve">connection &amp; fixing on a wall or </t>
  </si>
  <si>
    <t xml:space="preserve">ceiling etc as a approved by </t>
  </si>
  <si>
    <t>Engineer Incharge.</t>
  </si>
  <si>
    <t>Door</t>
  </si>
  <si>
    <t>"</t>
  </si>
  <si>
    <t>P/F G.I Chowkhat</t>
  </si>
  <si>
    <t>P/F Wooden Cabinet</t>
  </si>
  <si>
    <t xml:space="preserve">P/F UPVC Pipe </t>
  </si>
  <si>
    <t>1/2" dia</t>
  </si>
  <si>
    <t>3/4" dia</t>
  </si>
  <si>
    <t>P/F UPVC Fitting</t>
  </si>
  <si>
    <t>4" dia UPVC Plain Bend</t>
  </si>
  <si>
    <t xml:space="preserve">Providing &amp; Fixing Porcelain Tiles 24”x24” </t>
  </si>
  <si>
    <t>x1/4 as approved sizes specified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</si>
  <si>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</si>
  <si>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</si>
  <si>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</si>
  <si>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</si>
  <si>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</si>
  <si>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</si>
  <si>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</si>
  <si>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</si>
  <si>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</si>
  <si>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</si>
  <si>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</si>
  <si>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>1 x 2</t>
  </si>
  <si>
    <t>1 x 5</t>
  </si>
  <si>
    <t>1 x 4</t>
  </si>
  <si>
    <t>1x7.0x8.0</t>
  </si>
  <si>
    <t>P/F Stop Cock</t>
  </si>
  <si>
    <t>P/F Long Bib Cock</t>
  </si>
  <si>
    <t>4" dia UPVC Y- Tee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</si>
  <si>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</si>
  <si>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</si>
  <si>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</si>
  <si>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</si>
  <si>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</si>
  <si>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</si>
  <si>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</si>
  <si>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</si>
  <si>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</si>
  <si>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</si>
  <si>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</si>
  <si>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</si>
  <si>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</si>
  <si>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</si>
  <si>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</si>
  <si>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Providing and fixing cancealed tee stop cock </t>
  </si>
  <si>
    <t xml:space="preserve">superior quality with C.P. head 1/2" dia. </t>
  </si>
  <si>
    <t>(S.I.No.12-b page 18)</t>
  </si>
  <si>
    <t>P/L C.C Topping 3" thick</t>
  </si>
  <si>
    <t xml:space="preserve">P/L Block Masonry </t>
  </si>
  <si>
    <t>Mosque Wall</t>
  </si>
  <si>
    <t>Bath Wall</t>
  </si>
  <si>
    <t>2x27.83x0.50x7.0</t>
  </si>
  <si>
    <t>1x8.0x0.50x7.0</t>
  </si>
  <si>
    <t>V</t>
  </si>
  <si>
    <t>1x4.50x7.0</t>
  </si>
  <si>
    <t>1x3.0x7.0</t>
  </si>
  <si>
    <t>1x1.0x1.50</t>
  </si>
  <si>
    <t>Cement Plaster</t>
  </si>
  <si>
    <t>Out side</t>
  </si>
  <si>
    <t>Bath</t>
  </si>
  <si>
    <t>2x(27.83+20.83)x9.0</t>
  </si>
  <si>
    <t>2x(8.0+7.0)x7.0</t>
  </si>
  <si>
    <t>1x(7.0+4.50+7.0)</t>
  </si>
  <si>
    <t>1x(7.0+3.0+7.0)</t>
  </si>
  <si>
    <t>P/F Inposition Door</t>
  </si>
  <si>
    <t>Painitng Doors &amp; Windows</t>
  </si>
  <si>
    <t>Part A-ii Civil Work Non Schedule Item</t>
  </si>
  <si>
    <t>P/L matte finish</t>
  </si>
  <si>
    <t>2x(8.0+7.0)x4.0</t>
  </si>
  <si>
    <t>P/L Bath room glazed tiles</t>
  </si>
  <si>
    <t>bath Floor</t>
  </si>
  <si>
    <t>2x(8.0+7.0)x6.0</t>
  </si>
  <si>
    <t>1x8.0x7.0</t>
  </si>
  <si>
    <t>1x3.0x6.0</t>
  </si>
  <si>
    <t>P/F Fiber Glass Shade</t>
  </si>
  <si>
    <t>1x28.75x21.75</t>
  </si>
  <si>
    <t>P/F Flase Ceiling</t>
  </si>
  <si>
    <t>1x15.0x2.0</t>
  </si>
  <si>
    <t>P/F Porceline Tiles</t>
  </si>
  <si>
    <t>Floor</t>
  </si>
  <si>
    <t>Part B-I Water Supply &amp; Sanitary Fitting</t>
  </si>
  <si>
    <t>P/F Fiber glass tank 250 Gal</t>
  </si>
  <si>
    <t>1 x 1</t>
  </si>
  <si>
    <t>P/F W.C</t>
  </si>
  <si>
    <t>P/F Wash Basin</t>
  </si>
  <si>
    <t>P/F Floor Trap</t>
  </si>
  <si>
    <t>P/F Mirror</t>
  </si>
  <si>
    <t>P/F Swan Type Piller Cock</t>
  </si>
  <si>
    <t>P/F Concealed Tee Stop Cock</t>
  </si>
  <si>
    <t>P/F Handle Valve 1/2" dia</t>
  </si>
  <si>
    <t>Part B-ii W/S &amp; S/F Non Schedule Item</t>
  </si>
  <si>
    <t>1x(7.0+7.0+4.0+4.0+10.+10+20.0)</t>
  </si>
  <si>
    <t>1x(3.0+4.0+7.0+10.0)</t>
  </si>
  <si>
    <t xml:space="preserve">4" dia </t>
  </si>
  <si>
    <t>1x(5.0+10.0+5.0)</t>
  </si>
  <si>
    <t>Part C-I Electric Work Schedule Item</t>
  </si>
  <si>
    <t>Wiring for light or fan Point</t>
  </si>
  <si>
    <t>1 x 20</t>
  </si>
  <si>
    <t>Points</t>
  </si>
  <si>
    <t>Wiring for plug point</t>
  </si>
  <si>
    <t>1 x 12</t>
  </si>
  <si>
    <t>Point</t>
  </si>
  <si>
    <t>P/F Brass Battern Holder</t>
  </si>
  <si>
    <t>Part C-ii Electric Work NSI</t>
  </si>
  <si>
    <t>P/F False Ceiling Light</t>
  </si>
  <si>
    <t>1 x 30</t>
  </si>
  <si>
    <t>P/F Energy Saver</t>
  </si>
  <si>
    <t>1x(1+6+2+1)</t>
  </si>
  <si>
    <t>P/F Exhuast Fan</t>
  </si>
  <si>
    <t>1x 3</t>
  </si>
  <si>
    <t>P/F Bracket Fan</t>
  </si>
  <si>
    <t>1 x 8</t>
  </si>
  <si>
    <t>P/F Ceiling Fan</t>
  </si>
  <si>
    <t>P/F Tube Light 4'0 long complete</t>
  </si>
  <si>
    <t>M/R TO BARRACK NO.20-A OFFICE OF THE SINDH SERVICE TRIBUNAL SINDH SECRETARIAT BLOCK 4-A KARACHI.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</si>
  <si>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</si>
  <si>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</si>
  <si>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</si>
  <si>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</si>
  <si>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 xml:space="preserve">Providing and laying 1 :3 : 6  Cement </t>
  </si>
  <si>
    <t>% Cft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</si>
  <si>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</si>
  <si>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</si>
  <si>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</si>
  <si>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</si>
  <si>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</si>
  <si>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</si>
  <si>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</si>
  <si>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</si>
  <si>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</si>
  <si>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</si>
  <si>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</si>
  <si>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</si>
  <si>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</si>
  <si>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</si>
  <si>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</si>
  <si>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</si>
  <si>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</si>
  <si>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</si>
  <si>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</si>
  <si>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</si>
  <si>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</si>
  <si>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</si>
  <si>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</si>
  <si>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</si>
  <si>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</si>
  <si>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</si>
  <si>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</si>
  <si>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</si>
  <si>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</si>
  <si>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</si>
  <si>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</si>
  <si>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</si>
  <si>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</si>
  <si>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</si>
  <si>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</si>
  <si>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</si>
  <si>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</si>
  <si>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</si>
  <si>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</si>
  <si>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</si>
  <si>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</si>
  <si>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Providing &amp; fixing24" x 18" bavelled edge </t>
  </si>
  <si>
    <t>mirror of belgium glass complete with 1/8"</t>
  </si>
  <si>
    <t xml:space="preserve"> thick hard board and  c.p screws fixed to </t>
  </si>
  <si>
    <t>wooden pleat.</t>
  </si>
  <si>
    <t xml:space="preserve">(a) Supplying &amp; Fixing swan type piller cock </t>
  </si>
  <si>
    <t>of Superior quality single c.p. head 1/2" dia.</t>
  </si>
  <si>
    <t>Providing and fixing handle valves (china)</t>
  </si>
  <si>
    <t>4" dia Y- Tee</t>
  </si>
  <si>
    <t>Total NSI</t>
  </si>
  <si>
    <t>Providing &amp; Fixing Brass Battern Holder</t>
  </si>
  <si>
    <t>P/F Ceiling Fan 56"  sweep Pak/Royal</t>
  </si>
  <si>
    <t>make  necessary connection etc</t>
  </si>
  <si>
    <t>complete as approved by Engineer Incharge.</t>
  </si>
  <si>
    <t xml:space="preserve">Making &amp; Fixing Judge Table of Oak wood </t>
  </si>
  <si>
    <t>1x20.0x10.0</t>
  </si>
  <si>
    <t>Inside Mosue</t>
  </si>
  <si>
    <t>Court Room</t>
  </si>
  <si>
    <t>Mosque</t>
  </si>
  <si>
    <t>Court Toom</t>
  </si>
  <si>
    <t>1x7.0x4.0</t>
  </si>
  <si>
    <t>1x7.0x3.0</t>
  </si>
  <si>
    <t>49.0 x 2</t>
  </si>
  <si>
    <t>Double Qty of Item No. 05</t>
  </si>
  <si>
    <t>2x(15.0+10.0)x6.0</t>
  </si>
  <si>
    <t>2x(27.83+20.83)x2.0</t>
  </si>
  <si>
    <t>Bath Wall of Mosque</t>
  </si>
  <si>
    <t>2x(18.00+18.00)x2.50</t>
  </si>
  <si>
    <t>1x18.0x18.0</t>
  </si>
  <si>
    <t>for court room of size 10'x3' x 2'1/2. top</t>
  </si>
  <si>
    <t>oak wood and polish as approved quality</t>
  </si>
  <si>
    <t xml:space="preserve">Making &amp; Fixing Large Table of Oak Wood </t>
  </si>
  <si>
    <t>for court room of size 6'x3'x2-3/4" drawers</t>
  </si>
  <si>
    <t>under each table i/c spirit polish handles</t>
  </si>
  <si>
    <t>locks etc complete</t>
  </si>
  <si>
    <t>Making &amp; Fixing three box rack of oak</t>
  </si>
  <si>
    <t>wood complete in all respect</t>
  </si>
  <si>
    <t>Making &amp; Fixing 11ftx4ftx2.75 with side rack</t>
  </si>
  <si>
    <t xml:space="preserve">all made of oak wood best qulaity spirit </t>
  </si>
  <si>
    <t>polish with matte finishlacquer etc</t>
  </si>
  <si>
    <t>complete</t>
  </si>
  <si>
    <t xml:space="preserve">Making &amp; Fixing Almirah of Oak wood </t>
  </si>
  <si>
    <t xml:space="preserve">with superior quality spirit polished as </t>
  </si>
  <si>
    <t>glasses inside locks handles etc complete</t>
  </si>
  <si>
    <t xml:space="preserve">Making &amp; Fixing Two witness box, on each </t>
  </si>
  <si>
    <t xml:space="preserve">side and large divider upto width of court </t>
  </si>
  <si>
    <t xml:space="preserve">table in/c superior quality spirit polish </t>
  </si>
  <si>
    <t>etc complete</t>
  </si>
  <si>
    <t>1 x 3</t>
  </si>
  <si>
    <t>P/F Lasani wooden floor size 8'-0x1.50 dado</t>
  </si>
  <si>
    <t>and wall of approved colour shade paste</t>
  </si>
  <si>
    <t>with foam as underlay &amp; sovent cement</t>
  </si>
  <si>
    <t xml:space="preserve">forgien make pasting i/c panneling as </t>
  </si>
  <si>
    <t>required as approved by the competent</t>
  </si>
  <si>
    <t>authority as well as Engineer Incharge.</t>
  </si>
  <si>
    <t>Supplying &amp; Fixing S.S Sofa Set 3 Seater</t>
  </si>
  <si>
    <t>Superior Quality as directed by E.I</t>
  </si>
  <si>
    <t xml:space="preserve">Supplying &amp; Fixing Plastic chair with </t>
  </si>
  <si>
    <t>iron pipe frame i/c cartage etc complete</t>
  </si>
  <si>
    <t xml:space="preserve">Providing &amp; Fixing Window Vertical </t>
  </si>
  <si>
    <t xml:space="preserve">Blinds Aluminum Double Channel patti </t>
  </si>
  <si>
    <t xml:space="preserve">with roller i/c G.I Bracket &amp; steel patti </t>
  </si>
  <si>
    <t>@ bottom imported quality.</t>
  </si>
  <si>
    <t>Court Wall</t>
  </si>
  <si>
    <t>Court Floor</t>
  </si>
  <si>
    <t>2x1x41.0x9.0</t>
  </si>
  <si>
    <t>2x1x15.0x9.0</t>
  </si>
  <si>
    <t>1x10.0x15.0</t>
  </si>
  <si>
    <t>1x15.0x4.0</t>
  </si>
  <si>
    <t>8 + 2</t>
  </si>
  <si>
    <t>8x7.0x4.50</t>
  </si>
  <si>
    <t>' SCHEDULE " B"</t>
  </si>
  <si>
    <t>Below Or Above</t>
  </si>
  <si>
    <t>Rupees Thirty Two Hundred Seventy Five and Fifty Paisa Only</t>
  </si>
  <si>
    <t xml:space="preserve">Rupees Fourteen Thousand Six Hundred Twenty One and Forty four only </t>
  </si>
  <si>
    <t>Rupees Three Thousand Fifteen and Seventy Six Only</t>
  </si>
  <si>
    <t>Rupees Two Hundred twenty eight and Ninty Only</t>
  </si>
  <si>
    <t>Rupees Seven Hundred six and twenty three only</t>
  </si>
  <si>
    <t>Rupees Twernty One hundred sixteen and sixty one only</t>
  </si>
  <si>
    <t>Above Or Below</t>
  </si>
  <si>
    <t>Rupees Twenty One Thousand Nine Hundred Eighty Nine and Forty Two Only</t>
  </si>
  <si>
    <t>Rupees Five Thousand Eighty Eight and Twenty Only</t>
  </si>
  <si>
    <t>Rupees Eight Hundred Forty Three and Ninty two Only</t>
  </si>
  <si>
    <t>Rupees Forty Nine HundredTwenty Eight and Seventy Only</t>
  </si>
  <si>
    <t>Rupees Two Thousand Forty Two and Forty three only</t>
  </si>
  <si>
    <t>Rupees Seventeen Hundred Eleven and Sixty Only</t>
  </si>
  <si>
    <t>Rupees Eleven Hundred Nine and Forty Six Only</t>
  </si>
  <si>
    <t>Rupees Seven Hundred Ninty Five Only</t>
  </si>
  <si>
    <t>Rupees Eight Hundred Eighty Nine and forty six Only</t>
  </si>
  <si>
    <t>Rupees Two hundred and forty two only</t>
  </si>
  <si>
    <t>Rupees Eleven Hundred Thirty Only</t>
  </si>
  <si>
    <t>Rupees Nine Hundred Eighty Five Only</t>
  </si>
  <si>
    <t>Rupees Seventy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</si>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</sst>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3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i/>
      <sz val="11"/>
      <color rgb="FF000000"/>
      <name val="Times New Roman"/>
      <family val="1"/>
    </font>
    <font>
      <i/>
      <sz val="11"/>
      <name val="Arial"/>
      <family val="2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Alignme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12" fontId="4" fillId="0" borderId="0" xfId="0" applyNumberFormat="1" applyFont="1" applyAlignment="1">
      <alignment vertical="top" wrapText="1"/>
    </xf>
    <xf numFmtId="0" fontId="17" fillId="0" borderId="0" xfId="0" applyFont="1"/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20" fillId="0" borderId="0" xfId="0" applyFont="1" applyFill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4" fillId="0" borderId="0" xfId="1" quotePrefix="1" applyNumberFormat="1" applyFont="1" applyFill="1" applyBorder="1" applyAlignment="1">
      <alignment horizontal="right" vertical="top"/>
    </xf>
    <xf numFmtId="2" fontId="2" fillId="0" borderId="0" xfId="0" applyNumberFormat="1" applyFont="1" applyAlignment="1">
      <alignment vertical="top"/>
    </xf>
    <xf numFmtId="0" fontId="21" fillId="0" borderId="0" xfId="0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/>
    </xf>
    <xf numFmtId="1" fontId="2" fillId="0" borderId="0" xfId="0" applyNumberFormat="1" applyFont="1" applyAlignment="1">
      <alignment vertical="top"/>
    </xf>
    <xf numFmtId="0" fontId="21" fillId="0" borderId="0" xfId="0" applyFont="1" applyFill="1" applyAlignment="1">
      <alignment horizontal="center"/>
    </xf>
    <xf numFmtId="0" fontId="22" fillId="0" borderId="0" xfId="0" applyFont="1" applyFill="1"/>
    <xf numFmtId="2" fontId="22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center"/>
    </xf>
    <xf numFmtId="0" fontId="21" fillId="0" borderId="0" xfId="0" applyFont="1" applyFill="1" applyBorder="1" applyAlignment="1"/>
    <xf numFmtId="0" fontId="22" fillId="0" borderId="0" xfId="0" quotePrefix="1" applyFont="1" applyFill="1" applyAlignment="1">
      <alignment horizontal="center"/>
    </xf>
    <xf numFmtId="166" fontId="22" fillId="0" borderId="0" xfId="0" quotePrefix="1" applyNumberFormat="1" applyFont="1" applyFill="1" applyAlignment="1">
      <alignment horizontal="left"/>
    </xf>
    <xf numFmtId="165" fontId="22" fillId="0" borderId="0" xfId="1" quotePrefix="1" applyNumberFormat="1" applyFont="1" applyFill="1" applyAlignment="1">
      <alignment horizontal="right" vertical="top"/>
    </xf>
    <xf numFmtId="0" fontId="22" fillId="0" borderId="0" xfId="0" quotePrefix="1" applyFont="1" applyFill="1" applyAlignment="1">
      <alignment horizontal="left"/>
    </xf>
    <xf numFmtId="0" fontId="23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2" fontId="23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quotePrefix="1" applyFont="1" applyAlignment="1">
      <alignment horizontal="center"/>
    </xf>
    <xf numFmtId="165" fontId="19" fillId="0" borderId="0" xfId="1" quotePrefix="1" applyNumberFormat="1" applyFont="1" applyAlignment="1">
      <alignment horizontal="right" vertical="top"/>
    </xf>
    <xf numFmtId="0" fontId="19" fillId="0" borderId="0" xfId="0" quotePrefix="1" applyFont="1" applyAlignment="1">
      <alignment horizontal="left"/>
    </xf>
    <xf numFmtId="0" fontId="23" fillId="0" borderId="0" xfId="0" applyFont="1"/>
    <xf numFmtId="0" fontId="22" fillId="0" borderId="0" xfId="0" applyFont="1" applyFill="1" applyAlignment="1">
      <alignment vertical="top"/>
    </xf>
    <xf numFmtId="2" fontId="21" fillId="0" borderId="0" xfId="0" applyNumberFormat="1" applyFont="1" applyFill="1" applyBorder="1" applyAlignment="1">
      <alignment horizontal="right"/>
    </xf>
    <xf numFmtId="0" fontId="22" fillId="0" borderId="0" xfId="0" applyFont="1"/>
    <xf numFmtId="0" fontId="21" fillId="0" borderId="0" xfId="0" applyFont="1" applyBorder="1" applyAlignment="1">
      <alignment horizontal="center"/>
    </xf>
    <xf numFmtId="0" fontId="22" fillId="0" borderId="0" xfId="0" applyFont="1" applyFill="1" applyAlignment="1">
      <alignment wrapText="1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2" fontId="21" fillId="0" borderId="0" xfId="0" applyNumberFormat="1" applyFont="1" applyBorder="1" applyAlignment="1">
      <alignment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right" wrapText="1"/>
    </xf>
    <xf numFmtId="0" fontId="22" fillId="0" borderId="0" xfId="0" quotePrefix="1" applyFont="1" applyAlignment="1">
      <alignment wrapText="1"/>
    </xf>
    <xf numFmtId="166" fontId="22" fillId="0" borderId="0" xfId="0" applyNumberFormat="1" applyFont="1" applyBorder="1" applyAlignment="1">
      <alignment horizontal="left"/>
    </xf>
    <xf numFmtId="0" fontId="22" fillId="0" borderId="0" xfId="0" applyFont="1" applyAlignment="1">
      <alignment horizontal="center" wrapText="1"/>
    </xf>
    <xf numFmtId="165" fontId="22" fillId="0" borderId="0" xfId="1" quotePrefix="1" applyNumberFormat="1" applyFont="1" applyAlignment="1">
      <alignment horizontal="right" wrapText="1"/>
    </xf>
    <xf numFmtId="0" fontId="22" fillId="0" borderId="0" xfId="0" quotePrefix="1" applyFont="1" applyAlignment="1">
      <alignment horizontal="left"/>
    </xf>
    <xf numFmtId="0" fontId="22" fillId="0" borderId="0" xfId="0" quotePrefix="1" applyFont="1" applyFill="1" applyBorder="1" applyAlignment="1">
      <alignment horizontal="left"/>
    </xf>
    <xf numFmtId="0" fontId="21" fillId="0" borderId="0" xfId="0" applyFont="1"/>
    <xf numFmtId="0" fontId="20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18" fillId="0" borderId="0" xfId="0" applyFont="1"/>
    <xf numFmtId="0" fontId="21" fillId="0" borderId="3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right"/>
    </xf>
    <xf numFmtId="0" fontId="22" fillId="0" borderId="1" xfId="0" applyFont="1" applyBorder="1" applyAlignment="1">
      <alignment horizontal="left"/>
    </xf>
    <xf numFmtId="0" fontId="21" fillId="0" borderId="1" xfId="0" applyFont="1" applyBorder="1"/>
    <xf numFmtId="0" fontId="22" fillId="0" borderId="2" xfId="0" applyFont="1" applyBorder="1"/>
    <xf numFmtId="0" fontId="22" fillId="0" borderId="0" xfId="0" applyFont="1" applyBorder="1" applyAlignment="1">
      <alignment horizontal="center"/>
    </xf>
    <xf numFmtId="0" fontId="21" fillId="0" borderId="0" xfId="0" applyFont="1" applyBorder="1" applyAlignment="1">
      <alignment horizontal="right"/>
    </xf>
    <xf numFmtId="165" fontId="21" fillId="0" borderId="4" xfId="0" applyNumberFormat="1" applyFont="1" applyBorder="1" applyAlignment="1">
      <alignment horizontal="center"/>
    </xf>
    <xf numFmtId="0" fontId="21" fillId="0" borderId="4" xfId="0" quotePrefix="1" applyFont="1" applyBorder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right" vertical="top"/>
    </xf>
    <xf numFmtId="165" fontId="21" fillId="0" borderId="3" xfId="1" quotePrefix="1" applyNumberFormat="1" applyFont="1" applyFill="1" applyBorder="1" applyAlignment="1">
      <alignment horizontal="right" vertical="top"/>
    </xf>
    <xf numFmtId="0" fontId="22" fillId="0" borderId="2" xfId="0" quotePrefix="1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24" fillId="0" borderId="0" xfId="0" applyFont="1" applyAlignment="1"/>
    <xf numFmtId="0" fontId="22" fillId="0" borderId="0" xfId="0" applyFont="1" applyFill="1" applyAlignment="1">
      <alignment horizontal="left" vertical="top" wrapText="1"/>
    </xf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0" fontId="22" fillId="0" borderId="0" xfId="0" applyFont="1" applyFill="1" applyAlignment="1">
      <alignment horizontal="left" vertical="top"/>
    </xf>
    <xf numFmtId="2" fontId="21" fillId="0" borderId="0" xfId="0" applyNumberFormat="1" applyFont="1" applyFill="1" applyBorder="1"/>
    <xf numFmtId="0" fontId="22" fillId="0" borderId="0" xfId="0" quotePrefix="1" applyFont="1" applyFill="1"/>
    <xf numFmtId="2" fontId="22" fillId="0" borderId="0" xfId="0" applyNumberFormat="1" applyFont="1" applyFill="1" applyBorder="1" applyAlignment="1">
      <alignment horizontal="left"/>
    </xf>
    <xf numFmtId="0" fontId="25" fillId="0" borderId="0" xfId="0" applyFont="1"/>
    <xf numFmtId="165" fontId="21" fillId="0" borderId="6" xfId="0" applyNumberFormat="1" applyFont="1" applyBorder="1" applyAlignment="1">
      <alignment horizontal="center"/>
    </xf>
    <xf numFmtId="0" fontId="21" fillId="0" borderId="6" xfId="0" quotePrefix="1" applyFont="1" applyBorder="1" applyAlignment="1">
      <alignment horizontal="left"/>
    </xf>
    <xf numFmtId="165" fontId="22" fillId="0" borderId="0" xfId="1" quotePrefix="1" applyNumberFormat="1" applyFont="1" applyFill="1" applyBorder="1" applyAlignment="1">
      <alignment horizontal="right" vertical="top"/>
    </xf>
    <xf numFmtId="1" fontId="21" fillId="0" borderId="0" xfId="0" applyNumberFormat="1" applyFont="1" applyBorder="1" applyAlignment="1">
      <alignment wrapText="1"/>
    </xf>
    <xf numFmtId="165" fontId="22" fillId="0" borderId="0" xfId="1" quotePrefix="1" applyNumberFormat="1" applyFont="1" applyBorder="1" applyAlignment="1">
      <alignment horizontal="right" wrapText="1"/>
    </xf>
    <xf numFmtId="0" fontId="22" fillId="0" borderId="0" xfId="0" quotePrefix="1" applyFont="1" applyBorder="1" applyAlignment="1">
      <alignment horizontal="left"/>
    </xf>
    <xf numFmtId="0" fontId="21" fillId="0" borderId="0" xfId="0" applyFont="1" applyAlignment="1">
      <alignment horizontal="center"/>
    </xf>
    <xf numFmtId="165" fontId="21" fillId="0" borderId="5" xfId="1" quotePrefix="1" applyNumberFormat="1" applyFont="1" applyFill="1" applyBorder="1" applyAlignment="1">
      <alignment horizontal="right" vertical="top"/>
    </xf>
    <xf numFmtId="1" fontId="21" fillId="0" borderId="0" xfId="0" applyNumberFormat="1" applyFont="1" applyFill="1" applyBorder="1"/>
    <xf numFmtId="165" fontId="21" fillId="0" borderId="0" xfId="1" quotePrefix="1" applyNumberFormat="1" applyFont="1" applyAlignment="1">
      <alignment horizontal="right" wrapText="1"/>
    </xf>
    <xf numFmtId="0" fontId="22" fillId="0" borderId="0" xfId="0" applyFont="1" applyBorder="1" applyAlignment="1">
      <alignment vertical="top"/>
    </xf>
    <xf numFmtId="0" fontId="22" fillId="0" borderId="0" xfId="0" applyFont="1" applyAlignment="1">
      <alignment vertical="top"/>
    </xf>
    <xf numFmtId="165" fontId="21" fillId="0" borderId="0" xfId="1" quotePrefix="1" applyNumberFormat="1" applyFont="1" applyFill="1" applyBorder="1" applyAlignment="1">
      <alignment horizontal="right" vertical="top"/>
    </xf>
    <xf numFmtId="165" fontId="21" fillId="0" borderId="0" xfId="0" applyNumberFormat="1" applyFont="1" applyBorder="1" applyAlignment="1">
      <alignment horizontal="center"/>
    </xf>
    <xf numFmtId="0" fontId="21" fillId="0" borderId="0" xfId="0" quotePrefix="1" applyFont="1" applyBorder="1" applyAlignment="1">
      <alignment horizontal="left"/>
    </xf>
    <xf numFmtId="0" fontId="22" fillId="0" borderId="0" xfId="0" applyFont="1" applyFill="1" applyBorder="1"/>
    <xf numFmtId="0" fontId="26" fillId="0" borderId="0" xfId="0" applyFont="1"/>
    <xf numFmtId="12" fontId="23" fillId="0" borderId="0" xfId="0" applyNumberFormat="1" applyFont="1" applyAlignment="1">
      <alignment horizontal="justify" vertical="top" wrapText="1"/>
    </xf>
    <xf numFmtId="0" fontId="23" fillId="0" borderId="0" xfId="0" applyFont="1" applyBorder="1" applyAlignment="1">
      <alignment horizontal="left"/>
    </xf>
    <xf numFmtId="2" fontId="21" fillId="0" borderId="0" xfId="0" applyNumberFormat="1" applyFont="1" applyBorder="1" applyAlignment="1"/>
    <xf numFmtId="43" fontId="22" fillId="0" borderId="0" xfId="1" quotePrefix="1" applyNumberFormat="1" applyFont="1" applyFill="1" applyAlignment="1">
      <alignment horizontal="right" vertical="top"/>
    </xf>
    <xf numFmtId="43" fontId="22" fillId="0" borderId="0" xfId="1" quotePrefix="1" applyNumberFormat="1" applyFont="1" applyAlignment="1">
      <alignment horizontal="right" wrapText="1"/>
    </xf>
    <xf numFmtId="43" fontId="21" fillId="0" borderId="0" xfId="1" quotePrefix="1" applyNumberFormat="1" applyFont="1" applyFill="1" applyAlignment="1">
      <alignment horizontal="right" vertical="top"/>
    </xf>
    <xf numFmtId="0" fontId="21" fillId="0" borderId="0" xfId="0" quotePrefix="1" applyFont="1" applyFill="1" applyAlignment="1">
      <alignment horizontal="left"/>
    </xf>
    <xf numFmtId="0" fontId="23" fillId="0" borderId="0" xfId="0" applyFont="1" applyAlignment="1">
      <alignment horizontal="right" vertical="top"/>
    </xf>
    <xf numFmtId="12" fontId="21" fillId="0" borderId="0" xfId="0" applyNumberFormat="1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/>
    </xf>
    <xf numFmtId="0" fontId="24" fillId="0" borderId="0" xfId="0" applyFont="1"/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165" fontId="23" fillId="0" borderId="0" xfId="2" applyNumberFormat="1" applyFont="1" applyAlignment="1">
      <alignment horizontal="right" vertical="top"/>
    </xf>
    <xf numFmtId="0" fontId="19" fillId="0" borderId="0" xfId="0" quotePrefix="1" applyFont="1" applyAlignment="1">
      <alignment vertical="top"/>
    </xf>
    <xf numFmtId="0" fontId="19" fillId="0" borderId="0" xfId="0" applyFont="1" applyAlignment="1">
      <alignment vertical="top"/>
    </xf>
    <xf numFmtId="165" fontId="19" fillId="0" borderId="0" xfId="2" applyNumberFormat="1" applyFont="1" applyBorder="1" applyAlignment="1">
      <alignment horizontal="right"/>
    </xf>
    <xf numFmtId="0" fontId="19" fillId="0" borderId="0" xfId="0" quotePrefix="1" applyFont="1" applyBorder="1" applyAlignment="1">
      <alignment vertical="top"/>
    </xf>
    <xf numFmtId="0" fontId="23" fillId="0" borderId="0" xfId="0" applyFont="1" applyAlignment="1">
      <alignment vertical="top"/>
    </xf>
    <xf numFmtId="165" fontId="23" fillId="0" borderId="0" xfId="2" applyNumberFormat="1" applyFont="1" applyBorder="1" applyAlignment="1">
      <alignment horizontal="right"/>
    </xf>
    <xf numFmtId="0" fontId="23" fillId="0" borderId="0" xfId="0" quotePrefix="1" applyFont="1" applyAlignment="1">
      <alignment vertical="top"/>
    </xf>
    <xf numFmtId="165" fontId="19" fillId="0" borderId="0" xfId="2" applyNumberFormat="1" applyFont="1" applyAlignment="1">
      <alignment horizontal="right" vertical="top"/>
    </xf>
    <xf numFmtId="165" fontId="23" fillId="0" borderId="3" xfId="1" applyNumberFormat="1" applyFont="1" applyBorder="1" applyAlignment="1">
      <alignment horizontal="right"/>
    </xf>
    <xf numFmtId="0" fontId="23" fillId="0" borderId="2" xfId="0" quotePrefix="1" applyFont="1" applyBorder="1" applyAlignment="1">
      <alignment vertical="top"/>
    </xf>
    <xf numFmtId="165" fontId="19" fillId="0" borderId="0" xfId="2" applyNumberFormat="1" applyFont="1" applyAlignment="1">
      <alignment vertical="top"/>
    </xf>
    <xf numFmtId="165" fontId="19" fillId="0" borderId="0" xfId="0" applyNumberFormat="1" applyFont="1" applyAlignment="1">
      <alignment vertical="top"/>
    </xf>
    <xf numFmtId="165" fontId="23" fillId="0" borderId="3" xfId="2" applyNumberFormat="1" applyFont="1" applyBorder="1"/>
    <xf numFmtId="0" fontId="19" fillId="0" borderId="2" xfId="0" quotePrefix="1" applyFont="1" applyBorder="1"/>
    <xf numFmtId="165" fontId="23" fillId="0" borderId="0" xfId="2" applyNumberFormat="1" applyFont="1" applyBorder="1"/>
    <xf numFmtId="0" fontId="19" fillId="0" borderId="0" xfId="0" quotePrefix="1" applyFont="1" applyBorder="1"/>
    <xf numFmtId="0" fontId="28" fillId="0" borderId="0" xfId="0" applyFont="1" applyAlignment="1">
      <alignment horizontal="center"/>
    </xf>
    <xf numFmtId="0" fontId="30" fillId="0" borderId="3" xfId="0" applyFont="1" applyFill="1" applyBorder="1"/>
    <xf numFmtId="1" fontId="30" fillId="0" borderId="9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31" fillId="0" borderId="0" xfId="0" applyFont="1" applyFill="1"/>
    <xf numFmtId="0" fontId="32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3" fillId="0" borderId="0" xfId="0" applyFont="1" applyAlignment="1">
      <alignment horizontal="right" vertical="top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2" fillId="0" borderId="1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12" fontId="23" fillId="0" borderId="0" xfId="0" applyNumberFormat="1" applyFont="1" applyAlignment="1">
      <alignment horizontal="left" vertical="top" wrapText="1"/>
    </xf>
    <xf numFmtId="0" fontId="1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2" fontId="23" fillId="0" borderId="0" xfId="0" applyNumberFormat="1" applyFont="1" applyAlignment="1">
      <alignment horizontal="justify" vertical="top" wrapText="1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1" fontId="29" fillId="0" borderId="0" xfId="0" applyNumberFormat="1" applyFont="1" applyBorder="1" applyAlignment="1">
      <alignment horizontal="left"/>
    </xf>
    <xf numFmtId="0" fontId="22" fillId="0" borderId="0" xfId="0" applyFont="1" applyAlignment="1">
      <alignment horizontal="center"/>
    </xf>
    <xf numFmtId="1" fontId="22" fillId="0" borderId="0" xfId="0" applyNumberFormat="1" applyFont="1" applyBorder="1" applyAlignment="1">
      <alignment horizontal="center" wrapText="1"/>
    </xf>
    <xf numFmtId="1" fontId="21" fillId="0" borderId="0" xfId="0" applyNumberFormat="1" applyFont="1" applyBorder="1" applyAlignment="1">
      <alignment horizontal="center" wrapText="1"/>
    </xf>
    <xf numFmtId="1" fontId="21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26</v>
      </c>
    </row>
    <row r="4" spans="2:8" ht="15">
      <c r="B4" s="22"/>
      <c r="C4" s="21"/>
      <c r="D4" s="21"/>
      <c r="E4" s="21"/>
    </row>
    <row r="5" spans="2:8" ht="15">
      <c r="B5" s="22" t="s">
        <v>27</v>
      </c>
      <c r="E5" s="22" t="s">
        <v>28</v>
      </c>
    </row>
    <row r="6" spans="2:8" ht="15">
      <c r="B6" s="22"/>
      <c r="E6" s="22"/>
    </row>
    <row r="7" spans="2:8" ht="15">
      <c r="B7" s="22" t="s">
        <v>29</v>
      </c>
      <c r="E7" s="22" t="s">
        <v>30</v>
      </c>
    </row>
    <row r="8" spans="2:8" ht="15">
      <c r="B8" s="22"/>
      <c r="E8" s="22"/>
    </row>
    <row r="9" spans="2:8" ht="15">
      <c r="B9" s="22" t="s">
        <v>31</v>
      </c>
      <c r="E9" s="22" t="s">
        <v>32</v>
      </c>
    </row>
    <row r="10" spans="2:8" ht="15">
      <c r="B10" s="22"/>
      <c r="E10" s="22"/>
    </row>
    <row r="11" spans="2:8" ht="15">
      <c r="B11" s="22" t="s">
        <v>33</v>
      </c>
      <c r="E11" s="22" t="s">
        <v>48</v>
      </c>
    </row>
    <row r="12" spans="2:8" ht="15">
      <c r="B12" s="22"/>
      <c r="D12" s="22"/>
      <c r="E12" s="22"/>
    </row>
    <row r="13" spans="2:8" ht="15.75" customHeight="1">
      <c r="B13" s="22" t="s">
        <v>34</v>
      </c>
      <c r="E13" s="215" t="s">
        <v>52</v>
      </c>
      <c r="F13" s="215"/>
      <c r="G13" s="215"/>
      <c r="H13" s="215"/>
    </row>
    <row r="14" spans="2:8" ht="15.75" customHeight="1">
      <c r="B14" s="22"/>
      <c r="D14" s="32"/>
      <c r="E14" s="215"/>
      <c r="F14" s="215"/>
      <c r="G14" s="215"/>
      <c r="H14" s="215"/>
    </row>
    <row r="15" spans="2:8" ht="15.75" customHeight="1">
      <c r="B15" s="22"/>
      <c r="D15" s="32"/>
      <c r="E15" s="215"/>
      <c r="F15" s="215"/>
      <c r="G15" s="215"/>
      <c r="H15" s="215"/>
    </row>
    <row r="16" spans="2:8" ht="15.75" customHeight="1">
      <c r="B16" s="22"/>
      <c r="D16" s="32"/>
      <c r="E16" s="215"/>
      <c r="F16" s="215"/>
      <c r="G16" s="215"/>
      <c r="H16" s="215"/>
    </row>
    <row r="17" spans="2:8" ht="15.75">
      <c r="B17" s="22"/>
      <c r="D17" s="23"/>
      <c r="E17" s="215"/>
      <c r="F17" s="215"/>
      <c r="G17" s="215"/>
      <c r="H17" s="215"/>
    </row>
    <row r="18" spans="2:8" ht="15.75">
      <c r="B18" s="22"/>
      <c r="D18" s="23"/>
      <c r="E18" s="23"/>
    </row>
    <row r="19" spans="2:8" ht="20.25">
      <c r="B19" s="22" t="s">
        <v>35</v>
      </c>
      <c r="E19" s="24" t="s">
        <v>36</v>
      </c>
    </row>
    <row r="20" spans="2:8" ht="15">
      <c r="B20" s="22"/>
      <c r="C20" s="21"/>
      <c r="D20" s="21"/>
      <c r="E20" s="21"/>
    </row>
    <row r="21" spans="2:8">
      <c r="B21" s="216" t="s">
        <v>49</v>
      </c>
      <c r="C21" s="217"/>
      <c r="D21" s="217"/>
      <c r="E21" s="217"/>
      <c r="F21" s="217"/>
      <c r="G21" s="217"/>
      <c r="H21" s="217"/>
    </row>
    <row r="22" spans="2:8">
      <c r="B22" s="217"/>
      <c r="C22" s="217"/>
      <c r="D22" s="217"/>
      <c r="E22" s="217"/>
      <c r="F22" s="217"/>
      <c r="G22" s="217"/>
      <c r="H22" s="217"/>
    </row>
    <row r="23" spans="2:8">
      <c r="B23" s="217"/>
      <c r="C23" s="217"/>
      <c r="D23" s="217"/>
      <c r="E23" s="217"/>
      <c r="F23" s="217"/>
      <c r="G23" s="217"/>
      <c r="H23" s="217"/>
    </row>
    <row r="24" spans="2:8">
      <c r="B24" s="217"/>
      <c r="C24" s="217"/>
      <c r="D24" s="217"/>
      <c r="E24" s="217"/>
      <c r="F24" s="217"/>
      <c r="G24" s="217"/>
      <c r="H24" s="217"/>
    </row>
    <row r="25" spans="2:8" ht="15">
      <c r="B25" s="22"/>
      <c r="C25" s="21"/>
      <c r="D25" s="21"/>
      <c r="E25" s="21"/>
    </row>
    <row r="26" spans="2:8" ht="12.75" customHeight="1">
      <c r="C26" s="21"/>
      <c r="D26" s="222" t="s">
        <v>53</v>
      </c>
      <c r="E26" s="222"/>
      <c r="F26" s="222"/>
    </row>
    <row r="27" spans="2:8" ht="20.25">
      <c r="B27" s="25"/>
      <c r="C27" s="21"/>
      <c r="D27" s="222"/>
      <c r="E27" s="222"/>
      <c r="F27" s="222"/>
    </row>
    <row r="28" spans="2:8">
      <c r="B28" s="216" t="s">
        <v>50</v>
      </c>
      <c r="C28" s="217"/>
      <c r="D28" s="217"/>
      <c r="E28" s="217"/>
      <c r="F28" s="217"/>
      <c r="G28" s="217"/>
      <c r="H28" s="217"/>
    </row>
    <row r="29" spans="2:8">
      <c r="B29" s="217"/>
      <c r="C29" s="217"/>
      <c r="D29" s="217"/>
      <c r="E29" s="217"/>
      <c r="F29" s="217"/>
      <c r="G29" s="217"/>
      <c r="H29" s="217"/>
    </row>
    <row r="30" spans="2:8">
      <c r="B30" s="217"/>
      <c r="C30" s="217"/>
      <c r="D30" s="217"/>
      <c r="E30" s="217"/>
      <c r="F30" s="217"/>
      <c r="G30" s="217"/>
      <c r="H30" s="217"/>
    </row>
    <row r="31" spans="2:8" ht="15">
      <c r="B31" s="22"/>
      <c r="C31" s="21"/>
      <c r="D31" s="21"/>
      <c r="E31" s="21"/>
    </row>
    <row r="32" spans="2:8" ht="12.75" customHeight="1">
      <c r="C32" s="212" t="s">
        <v>54</v>
      </c>
      <c r="D32" s="212"/>
      <c r="E32" s="212"/>
      <c r="F32" s="212"/>
    </row>
    <row r="33" spans="2:8" ht="20.25">
      <c r="B33" s="25"/>
      <c r="C33" s="212"/>
      <c r="D33" s="212"/>
      <c r="E33" s="212"/>
      <c r="F33" s="212"/>
    </row>
    <row r="34" spans="2:8">
      <c r="B34" s="216" t="s">
        <v>51</v>
      </c>
      <c r="C34" s="217"/>
      <c r="D34" s="217"/>
      <c r="E34" s="217"/>
      <c r="F34" s="217"/>
      <c r="G34" s="217"/>
      <c r="H34" s="217"/>
    </row>
    <row r="35" spans="2:8">
      <c r="B35" s="217"/>
      <c r="C35" s="217"/>
      <c r="D35" s="217"/>
      <c r="E35" s="217"/>
      <c r="F35" s="217"/>
      <c r="G35" s="217"/>
      <c r="H35" s="217"/>
    </row>
    <row r="36" spans="2:8">
      <c r="B36" s="217"/>
      <c r="C36" s="217"/>
      <c r="D36" s="217"/>
      <c r="E36" s="217"/>
      <c r="F36" s="217"/>
      <c r="G36" s="217"/>
      <c r="H36" s="217"/>
    </row>
    <row r="37" spans="2:8">
      <c r="B37" s="217"/>
      <c r="C37" s="217"/>
      <c r="D37" s="217"/>
      <c r="E37" s="217"/>
      <c r="F37" s="217"/>
      <c r="G37" s="217"/>
      <c r="H37" s="217"/>
    </row>
    <row r="38" spans="2:8">
      <c r="B38" s="217"/>
      <c r="C38" s="217"/>
      <c r="D38" s="217"/>
      <c r="E38" s="217"/>
      <c r="F38" s="217"/>
      <c r="G38" s="217"/>
      <c r="H38" s="217"/>
    </row>
    <row r="39" spans="2:8">
      <c r="B39" s="217"/>
      <c r="C39" s="217"/>
      <c r="D39" s="217"/>
      <c r="E39" s="217"/>
      <c r="F39" s="217"/>
      <c r="G39" s="217"/>
      <c r="H39" s="217"/>
    </row>
    <row r="40" spans="2:8">
      <c r="B40" s="217"/>
      <c r="C40" s="217"/>
      <c r="D40" s="217"/>
      <c r="E40" s="217"/>
      <c r="F40" s="217"/>
      <c r="G40" s="217"/>
      <c r="H40" s="217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37</v>
      </c>
      <c r="D43" s="218" t="s">
        <v>38</v>
      </c>
      <c r="E43" s="219"/>
      <c r="F43" s="27" t="s">
        <v>43</v>
      </c>
      <c r="G43" s="28" t="s">
        <v>44</v>
      </c>
    </row>
    <row r="44" spans="2:8" s="29" customFormat="1" ht="24.95" customHeight="1">
      <c r="C44" s="31">
        <v>1</v>
      </c>
      <c r="D44" s="220" t="s">
        <v>39</v>
      </c>
      <c r="E44" s="221"/>
      <c r="F44" s="31" t="s">
        <v>45</v>
      </c>
      <c r="G44" s="31" t="s">
        <v>45</v>
      </c>
    </row>
    <row r="45" spans="2:8" s="29" customFormat="1" ht="24.95" customHeight="1">
      <c r="C45" s="30">
        <v>2</v>
      </c>
      <c r="D45" s="213" t="s">
        <v>40</v>
      </c>
      <c r="E45" s="214"/>
      <c r="F45" s="30" t="s">
        <v>46</v>
      </c>
      <c r="G45" s="30" t="s">
        <v>46</v>
      </c>
    </row>
    <row r="46" spans="2:8" s="29" customFormat="1" ht="24.95" customHeight="1">
      <c r="C46" s="30">
        <v>3</v>
      </c>
      <c r="D46" s="213" t="s">
        <v>41</v>
      </c>
      <c r="E46" s="214"/>
      <c r="F46" s="30" t="s">
        <v>47</v>
      </c>
      <c r="G46" s="30" t="s">
        <v>47</v>
      </c>
    </row>
    <row r="47" spans="2:8" ht="15">
      <c r="B47" s="22" t="s">
        <v>42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activeCell="D2" sqref="D2:J5"/>
    </sheetView>
  </sheetViews>
  <sheetFormatPr defaultRowHeight="15.75"/>
  <cols>
    <col min="1" max="7" width="9.140625" style="16"/>
    <col min="8" max="8" width="15.7109375" style="16" bestFit="1" customWidth="1"/>
    <col min="9" max="9" width="3" style="16" customWidth="1"/>
    <col min="10" max="10" width="4.140625" style="16" customWidth="1"/>
    <col min="11" max="11" width="3.42578125" style="16" customWidth="1"/>
    <col min="12" max="16384" width="9.140625" style="16"/>
  </cols>
  <sheetData>
    <row r="1" spans="1:1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2" ht="15.75" customHeight="1">
      <c r="A2" s="80"/>
      <c r="B2" s="80"/>
      <c r="C2" s="159" t="s">
        <v>8</v>
      </c>
      <c r="D2" s="223" t="s">
        <v>287</v>
      </c>
      <c r="E2" s="223"/>
      <c r="F2" s="223"/>
      <c r="G2" s="223"/>
      <c r="H2" s="223"/>
      <c r="I2" s="223"/>
      <c r="J2" s="223"/>
      <c r="K2" s="160"/>
      <c r="L2" s="37"/>
    </row>
    <row r="3" spans="1:12">
      <c r="A3" s="80"/>
      <c r="B3" s="80"/>
      <c r="C3" s="80"/>
      <c r="D3" s="223"/>
      <c r="E3" s="223"/>
      <c r="F3" s="223"/>
      <c r="G3" s="223"/>
      <c r="H3" s="223"/>
      <c r="I3" s="223"/>
      <c r="J3" s="223"/>
      <c r="K3" s="160"/>
      <c r="L3" s="37"/>
    </row>
    <row r="4" spans="1:12">
      <c r="A4" s="80"/>
      <c r="B4" s="80"/>
      <c r="C4" s="80"/>
      <c r="D4" s="223"/>
      <c r="E4" s="223"/>
      <c r="F4" s="223"/>
      <c r="G4" s="223"/>
      <c r="H4" s="223"/>
      <c r="I4" s="223"/>
      <c r="J4" s="223"/>
      <c r="K4" s="160"/>
      <c r="L4" s="37"/>
    </row>
    <row r="5" spans="1:12">
      <c r="A5" s="80"/>
      <c r="B5" s="80"/>
      <c r="C5" s="80"/>
      <c r="D5" s="223"/>
      <c r="E5" s="223"/>
      <c r="F5" s="223"/>
      <c r="G5" s="223"/>
      <c r="H5" s="223"/>
      <c r="I5" s="223"/>
      <c r="J5" s="223"/>
      <c r="K5" s="161"/>
    </row>
    <row r="6" spans="1:12" ht="27">
      <c r="A6" s="80"/>
      <c r="B6" s="80"/>
      <c r="C6" s="80"/>
      <c r="D6" s="80"/>
      <c r="E6" s="80"/>
      <c r="F6" s="162" t="s">
        <v>72</v>
      </c>
      <c r="G6" s="80"/>
      <c r="H6" s="80"/>
      <c r="I6" s="162"/>
      <c r="J6" s="80"/>
      <c r="K6" s="80"/>
    </row>
    <row r="7" spans="1:12" ht="16.5" thickBot="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2" s="34" customFormat="1" ht="16.5" thickBot="1">
      <c r="A8" s="163"/>
      <c r="B8" s="164" t="s">
        <v>71</v>
      </c>
      <c r="C8" s="165" t="s">
        <v>70</v>
      </c>
      <c r="D8" s="166"/>
      <c r="E8" s="166"/>
      <c r="F8" s="166"/>
      <c r="G8" s="167"/>
      <c r="H8" s="226" t="s">
        <v>69</v>
      </c>
      <c r="I8" s="227"/>
      <c r="J8" s="228"/>
      <c r="K8" s="229"/>
    </row>
    <row r="9" spans="1:1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2">
      <c r="A10" s="80"/>
      <c r="B10" s="80"/>
      <c r="C10" s="109" t="s">
        <v>68</v>
      </c>
      <c r="D10" s="80"/>
      <c r="E10" s="80"/>
      <c r="F10" s="80"/>
      <c r="G10" s="80"/>
      <c r="H10" s="80"/>
      <c r="I10" s="80"/>
      <c r="J10" s="80"/>
      <c r="K10" s="80"/>
    </row>
    <row r="11" spans="1:12">
      <c r="A11" s="80"/>
      <c r="B11" s="168" t="s">
        <v>67</v>
      </c>
      <c r="C11" s="88" t="s">
        <v>66</v>
      </c>
      <c r="D11" s="88"/>
      <c r="E11" s="80"/>
      <c r="F11" s="80"/>
      <c r="G11" s="80"/>
      <c r="H11" s="169" t="e">
        <f>'(Abs)'!#REF!</f>
        <v>#REF!</v>
      </c>
      <c r="I11" s="170" t="s">
        <v>11</v>
      </c>
      <c r="J11" s="80"/>
      <c r="K11" s="80"/>
    </row>
    <row r="12" spans="1:12">
      <c r="A12" s="80"/>
      <c r="B12" s="168" t="s">
        <v>65</v>
      </c>
      <c r="C12" s="88" t="s">
        <v>64</v>
      </c>
      <c r="D12" s="88"/>
      <c r="E12" s="80"/>
      <c r="F12" s="80"/>
      <c r="G12" s="80"/>
      <c r="H12" s="169">
        <f>'(Abs)'!J143</f>
        <v>0</v>
      </c>
      <c r="I12" s="170" t="s">
        <v>11</v>
      </c>
      <c r="J12" s="80"/>
      <c r="K12" s="80"/>
    </row>
    <row r="13" spans="1:12" s="36" customFormat="1">
      <c r="A13" s="171"/>
      <c r="B13" s="171"/>
      <c r="C13" s="171"/>
      <c r="D13" s="171"/>
      <c r="E13" s="171"/>
      <c r="F13" s="171"/>
      <c r="G13" s="171"/>
      <c r="H13" s="172"/>
      <c r="I13" s="173"/>
      <c r="J13" s="171"/>
      <c r="K13" s="171"/>
    </row>
    <row r="14" spans="1:12" s="36" customFormat="1">
      <c r="A14" s="171"/>
      <c r="B14" s="171"/>
      <c r="C14" s="109" t="s">
        <v>129</v>
      </c>
      <c r="D14" s="171"/>
      <c r="E14" s="171"/>
      <c r="F14" s="171"/>
      <c r="G14" s="171"/>
      <c r="H14" s="172"/>
      <c r="I14" s="173"/>
      <c r="J14" s="171"/>
      <c r="K14" s="171"/>
    </row>
    <row r="15" spans="1:12" s="36" customFormat="1">
      <c r="A15" s="171"/>
      <c r="B15" s="168" t="s">
        <v>67</v>
      </c>
      <c r="C15" s="88" t="s">
        <v>66</v>
      </c>
      <c r="D15" s="174"/>
      <c r="E15" s="171"/>
      <c r="F15" s="171"/>
      <c r="G15" s="171"/>
      <c r="H15" s="175">
        <f>'(Abs)'!J210</f>
        <v>46464</v>
      </c>
      <c r="I15" s="176" t="s">
        <v>11</v>
      </c>
      <c r="J15" s="171"/>
      <c r="K15" s="171"/>
    </row>
    <row r="16" spans="1:12" s="36" customFormat="1">
      <c r="A16" s="171"/>
      <c r="B16" s="168" t="s">
        <v>65</v>
      </c>
      <c r="C16" s="88" t="s">
        <v>78</v>
      </c>
      <c r="D16" s="174"/>
      <c r="E16" s="171"/>
      <c r="F16" s="171"/>
      <c r="G16" s="171"/>
      <c r="H16" s="175">
        <v>72705</v>
      </c>
      <c r="I16" s="176" t="s">
        <v>11</v>
      </c>
      <c r="J16" s="171"/>
      <c r="K16" s="171"/>
    </row>
    <row r="17" spans="1:11" s="36" customFormat="1">
      <c r="A17" s="171"/>
      <c r="B17" s="168"/>
      <c r="C17" s="88"/>
      <c r="D17" s="174"/>
      <c r="E17" s="171"/>
      <c r="F17" s="171"/>
      <c r="G17" s="171"/>
      <c r="H17" s="175"/>
      <c r="I17" s="176"/>
      <c r="J17" s="171"/>
      <c r="K17" s="171"/>
    </row>
    <row r="18" spans="1:11" s="36" customFormat="1">
      <c r="A18" s="171"/>
      <c r="B18" s="82"/>
      <c r="C18" s="80"/>
      <c r="D18" s="171"/>
      <c r="E18" s="171"/>
      <c r="F18" s="171"/>
      <c r="G18" s="171"/>
      <c r="H18" s="172"/>
      <c r="I18" s="176"/>
      <c r="J18" s="171"/>
      <c r="K18" s="171"/>
    </row>
    <row r="19" spans="1:11">
      <c r="A19" s="80"/>
      <c r="B19" s="80"/>
      <c r="C19" s="109" t="s">
        <v>130</v>
      </c>
      <c r="D19" s="80"/>
      <c r="E19" s="80"/>
      <c r="F19" s="80"/>
      <c r="G19" s="80"/>
      <c r="H19" s="80"/>
      <c r="I19" s="88"/>
      <c r="J19" s="80"/>
      <c r="K19" s="80"/>
    </row>
    <row r="20" spans="1:11">
      <c r="A20" s="80"/>
      <c r="B20" s="168" t="s">
        <v>67</v>
      </c>
      <c r="C20" s="88" t="s">
        <v>77</v>
      </c>
      <c r="D20" s="88"/>
      <c r="E20" s="80"/>
      <c r="F20" s="80"/>
      <c r="G20" s="80"/>
      <c r="H20" s="169">
        <f>'(Abs)'!J249</f>
        <v>34700</v>
      </c>
      <c r="I20" s="176" t="s">
        <v>11</v>
      </c>
      <c r="J20" s="80"/>
      <c r="K20" s="80"/>
    </row>
    <row r="21" spans="1:11">
      <c r="A21" s="80"/>
      <c r="B21" s="168" t="s">
        <v>65</v>
      </c>
      <c r="C21" s="88" t="s">
        <v>64</v>
      </c>
      <c r="D21" s="88"/>
      <c r="E21" s="80"/>
      <c r="F21" s="80"/>
      <c r="G21" s="80"/>
      <c r="H21" s="169">
        <f>'(Abs)'!J280</f>
        <v>0</v>
      </c>
      <c r="I21" s="176" t="s">
        <v>11</v>
      </c>
      <c r="J21" s="80"/>
      <c r="K21" s="80"/>
    </row>
    <row r="22" spans="1:11">
      <c r="A22" s="80"/>
      <c r="B22" s="168"/>
      <c r="C22" s="88"/>
      <c r="D22" s="88"/>
      <c r="E22" s="80"/>
      <c r="F22" s="80"/>
      <c r="G22" s="80"/>
      <c r="H22" s="169"/>
      <c r="I22" s="170"/>
      <c r="J22" s="80"/>
      <c r="K22" s="80"/>
    </row>
    <row r="23" spans="1:11">
      <c r="A23" s="80"/>
      <c r="B23" s="82"/>
      <c r="C23" s="80"/>
      <c r="D23" s="80"/>
      <c r="E23" s="80"/>
      <c r="F23" s="80"/>
      <c r="G23" s="80"/>
      <c r="H23" s="177"/>
      <c r="I23" s="170"/>
      <c r="J23" s="80"/>
      <c r="K23" s="80"/>
    </row>
    <row r="24" spans="1:11">
      <c r="A24" s="80"/>
      <c r="B24" s="80"/>
      <c r="C24" s="109"/>
      <c r="D24" s="80"/>
      <c r="E24" s="80"/>
      <c r="F24" s="80"/>
      <c r="G24" s="80"/>
      <c r="H24" s="80"/>
      <c r="I24" s="80"/>
      <c r="J24" s="80"/>
      <c r="K24" s="80"/>
    </row>
    <row r="25" spans="1:11">
      <c r="A25" s="80"/>
      <c r="B25" s="168"/>
      <c r="C25" s="88"/>
      <c r="D25" s="88"/>
      <c r="E25" s="80"/>
      <c r="F25" s="80"/>
      <c r="G25" s="80"/>
      <c r="H25" s="169"/>
      <c r="I25" s="176"/>
      <c r="J25" s="80"/>
      <c r="K25" s="80"/>
    </row>
    <row r="26" spans="1:11">
      <c r="A26" s="80"/>
      <c r="B26" s="82"/>
      <c r="C26" s="80"/>
      <c r="D26" s="80"/>
      <c r="E26" s="80"/>
      <c r="F26" s="80"/>
      <c r="G26" s="80"/>
      <c r="H26" s="177"/>
      <c r="I26" s="170"/>
      <c r="J26" s="80"/>
      <c r="K26" s="80"/>
    </row>
    <row r="27" spans="1:11">
      <c r="A27" s="80"/>
      <c r="B27" s="80"/>
      <c r="C27" s="109"/>
      <c r="D27" s="80"/>
      <c r="E27" s="80"/>
      <c r="F27" s="80"/>
      <c r="G27" s="80"/>
      <c r="H27" s="80"/>
      <c r="I27" s="80"/>
      <c r="J27" s="80"/>
      <c r="K27" s="80"/>
    </row>
    <row r="28" spans="1:11">
      <c r="A28" s="80"/>
      <c r="B28" s="168"/>
      <c r="C28" s="88"/>
      <c r="D28" s="88"/>
      <c r="E28" s="80"/>
      <c r="F28" s="80"/>
      <c r="G28" s="80"/>
      <c r="H28" s="169"/>
      <c r="I28" s="176"/>
      <c r="J28" s="80"/>
      <c r="K28" s="80"/>
    </row>
    <row r="29" spans="1:11" s="36" customFormat="1">
      <c r="A29" s="171"/>
      <c r="B29" s="168"/>
      <c r="C29" s="88"/>
      <c r="D29" s="88"/>
      <c r="E29" s="80"/>
      <c r="F29" s="80"/>
      <c r="G29" s="80"/>
      <c r="H29" s="169"/>
      <c r="I29" s="176"/>
      <c r="J29" s="171"/>
      <c r="K29" s="171"/>
    </row>
    <row r="30" spans="1:11" s="36" customFormat="1">
      <c r="A30" s="171"/>
      <c r="B30" s="82"/>
      <c r="C30" s="80"/>
      <c r="D30" s="80"/>
      <c r="E30" s="80"/>
      <c r="F30" s="80"/>
      <c r="G30" s="80"/>
      <c r="H30" s="169"/>
      <c r="I30" s="176"/>
      <c r="J30" s="171"/>
      <c r="K30" s="171"/>
    </row>
    <row r="31" spans="1:11" s="36" customFormat="1">
      <c r="A31" s="171"/>
      <c r="B31" s="80"/>
      <c r="C31" s="109"/>
      <c r="D31" s="80"/>
      <c r="E31" s="80"/>
      <c r="F31" s="80"/>
      <c r="G31" s="80"/>
      <c r="H31" s="80"/>
      <c r="I31" s="80"/>
      <c r="J31" s="171"/>
      <c r="K31" s="171"/>
    </row>
    <row r="32" spans="1:11" s="36" customFormat="1">
      <c r="A32" s="171"/>
      <c r="B32" s="168"/>
      <c r="C32" s="88"/>
      <c r="D32" s="88"/>
      <c r="E32" s="80"/>
      <c r="F32" s="80"/>
      <c r="G32" s="80"/>
      <c r="H32" s="169"/>
      <c r="I32" s="176"/>
      <c r="J32" s="171"/>
      <c r="K32" s="171"/>
    </row>
    <row r="33" spans="1:11" s="36" customFormat="1" ht="16.5" thickBot="1">
      <c r="A33" s="171"/>
      <c r="B33" s="82"/>
      <c r="C33" s="80"/>
      <c r="D33" s="80"/>
      <c r="E33" s="80"/>
      <c r="F33" s="80"/>
      <c r="G33" s="80"/>
      <c r="H33" s="169"/>
      <c r="I33" s="176"/>
      <c r="J33" s="171"/>
      <c r="K33" s="171"/>
    </row>
    <row r="34" spans="1:11" s="36" customFormat="1" ht="16.5" thickBot="1">
      <c r="A34" s="171"/>
      <c r="B34" s="171"/>
      <c r="C34" s="171"/>
      <c r="D34" s="171"/>
      <c r="E34" s="171"/>
      <c r="F34" s="174"/>
      <c r="G34" s="159" t="s">
        <v>63</v>
      </c>
      <c r="H34" s="178" t="e">
        <f>SUM(H11:H21)</f>
        <v>#REF!</v>
      </c>
      <c r="I34" s="179" t="s">
        <v>11</v>
      </c>
      <c r="J34" s="180"/>
      <c r="K34" s="170"/>
    </row>
    <row r="35" spans="1:11" s="36" customFormat="1" ht="16.5" thickBot="1">
      <c r="A35" s="171"/>
      <c r="B35" s="171"/>
      <c r="C35" s="171"/>
      <c r="D35" s="171"/>
      <c r="E35" s="171"/>
      <c r="F35" s="174"/>
      <c r="G35" s="159"/>
      <c r="H35" s="181"/>
      <c r="I35" s="170"/>
      <c r="J35" s="180"/>
      <c r="K35" s="170"/>
    </row>
    <row r="36" spans="1:11" s="36" customFormat="1" ht="16.5" thickBot="1">
      <c r="A36" s="171"/>
      <c r="B36" s="171"/>
      <c r="C36" s="171"/>
      <c r="D36" s="171"/>
      <c r="E36" s="171"/>
      <c r="F36" s="174"/>
      <c r="G36" s="168" t="s">
        <v>62</v>
      </c>
      <c r="H36" s="182" t="e">
        <f>ROUND(SUM(H34),-3)</f>
        <v>#REF!</v>
      </c>
      <c r="I36" s="183" t="s">
        <v>11</v>
      </c>
      <c r="J36" s="180"/>
      <c r="K36" s="170"/>
    </row>
    <row r="37" spans="1:11" s="36" customFormat="1">
      <c r="A37" s="171"/>
      <c r="B37" s="171"/>
      <c r="C37" s="171"/>
      <c r="D37" s="171"/>
      <c r="E37" s="171"/>
      <c r="F37" s="174"/>
      <c r="G37" s="168"/>
      <c r="H37" s="184"/>
      <c r="I37" s="185"/>
      <c r="J37" s="180"/>
      <c r="K37" s="170"/>
    </row>
    <row r="38" spans="1:11" s="36" customFormat="1">
      <c r="A38" s="171"/>
      <c r="B38" s="171"/>
      <c r="C38" s="171"/>
      <c r="D38" s="171"/>
      <c r="E38" s="171"/>
      <c r="F38" s="171"/>
      <c r="G38" s="82"/>
      <c r="H38" s="184"/>
      <c r="I38" s="185"/>
      <c r="J38" s="180"/>
      <c r="K38" s="170"/>
    </row>
    <row r="39" spans="1:11" s="36" customFormat="1">
      <c r="A39" s="171"/>
      <c r="B39" s="171"/>
      <c r="C39" s="171"/>
      <c r="D39" s="171"/>
      <c r="E39" s="171"/>
      <c r="F39" s="171"/>
      <c r="G39" s="82"/>
      <c r="H39" s="184"/>
      <c r="I39" s="185"/>
      <c r="J39" s="180"/>
      <c r="K39" s="170"/>
    </row>
    <row r="40" spans="1:11" s="36" customFormat="1">
      <c r="A40" s="80"/>
      <c r="B40" s="163"/>
      <c r="C40" s="186" t="s">
        <v>61</v>
      </c>
      <c r="D40" s="186"/>
      <c r="E40" s="79"/>
      <c r="F40" s="80"/>
      <c r="G40" s="225" t="s">
        <v>60</v>
      </c>
      <c r="H40" s="225"/>
      <c r="I40" s="225"/>
      <c r="J40" s="225"/>
      <c r="K40" s="225"/>
    </row>
    <row r="41" spans="1:11">
      <c r="A41" s="224" t="s">
        <v>73</v>
      </c>
      <c r="B41" s="224"/>
      <c r="C41" s="224"/>
      <c r="D41" s="224"/>
      <c r="E41" s="224"/>
      <c r="F41" s="81"/>
      <c r="G41" s="224" t="s">
        <v>74</v>
      </c>
      <c r="H41" s="224"/>
      <c r="I41" s="224"/>
      <c r="J41" s="224"/>
      <c r="K41" s="224"/>
    </row>
    <row r="42" spans="1:11">
      <c r="A42" s="80"/>
      <c r="B42" s="80"/>
      <c r="C42" s="81" t="s">
        <v>59</v>
      </c>
      <c r="D42" s="81"/>
      <c r="E42" s="81"/>
      <c r="F42" s="80"/>
      <c r="G42" s="224" t="s">
        <v>59</v>
      </c>
      <c r="H42" s="224"/>
      <c r="I42" s="224"/>
      <c r="J42" s="224"/>
      <c r="K42" s="224"/>
    </row>
    <row r="43" spans="1:1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</row>
    <row r="44" spans="1:11">
      <c r="F44" s="35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575"/>
  <sheetViews>
    <sheetView view="pageBreakPreview" workbookViewId="0">
      <selection activeCell="C1" sqref="C1:K2"/>
    </sheetView>
  </sheetViews>
  <sheetFormatPr defaultRowHeight="15"/>
  <cols>
    <col min="1" max="1" width="5.7109375" style="105" customWidth="1"/>
    <col min="2" max="2" width="16.5703125" style="91" customWidth="1"/>
    <col min="3" max="3" width="20.7109375" style="91" customWidth="1"/>
    <col min="4" max="4" width="10.5703125" style="91" customWidth="1"/>
    <col min="5" max="5" width="4.85546875" style="91" customWidth="1"/>
    <col min="6" max="6" width="8" style="91" customWidth="1"/>
    <col min="7" max="7" width="0.85546875" style="91" customWidth="1"/>
    <col min="8" max="8" width="3.42578125" style="125" customWidth="1"/>
    <col min="9" max="9" width="8.140625" style="91" customWidth="1"/>
    <col min="10" max="10" width="12.7109375" style="91" customWidth="1"/>
    <col min="11" max="11" width="2.28515625" style="91" customWidth="1"/>
    <col min="12" max="12" width="4.140625" style="91" customWidth="1"/>
    <col min="13" max="13" width="11.28515625" style="91" bestFit="1" customWidth="1"/>
    <col min="14" max="16384" width="9.140625" style="91"/>
  </cols>
  <sheetData>
    <row r="1" spans="1:11" ht="15" customHeight="1">
      <c r="A1" s="105" t="s">
        <v>8</v>
      </c>
      <c r="B1" s="105"/>
      <c r="C1" s="230" t="s">
        <v>287</v>
      </c>
      <c r="D1" s="230"/>
      <c r="E1" s="230"/>
      <c r="F1" s="230"/>
      <c r="G1" s="230"/>
      <c r="H1" s="230"/>
      <c r="I1" s="230"/>
      <c r="J1" s="230"/>
      <c r="K1" s="230"/>
    </row>
    <row r="2" spans="1:11" ht="18" customHeight="1">
      <c r="C2" s="230"/>
      <c r="D2" s="230"/>
      <c r="E2" s="230"/>
      <c r="F2" s="230"/>
      <c r="G2" s="230"/>
      <c r="H2" s="230"/>
      <c r="I2" s="230"/>
      <c r="J2" s="230"/>
      <c r="K2" s="230"/>
    </row>
    <row r="3" spans="1:11" ht="18" customHeight="1">
      <c r="C3" s="152"/>
      <c r="D3" s="152"/>
      <c r="E3" s="152"/>
      <c r="F3" s="152"/>
      <c r="G3" s="152"/>
      <c r="H3" s="152"/>
      <c r="I3" s="152"/>
      <c r="J3" s="152"/>
      <c r="K3" s="152"/>
    </row>
    <row r="4" spans="1:11" ht="15" customHeight="1">
      <c r="C4" s="105"/>
      <c r="D4" s="106" t="s">
        <v>405</v>
      </c>
      <c r="E4" s="107"/>
      <c r="F4" s="107"/>
      <c r="G4" s="108"/>
      <c r="H4" s="109"/>
    </row>
    <row r="5" spans="1:11" ht="15" customHeight="1" thickBot="1">
      <c r="C5" s="105"/>
      <c r="D5" s="106"/>
      <c r="E5" s="107"/>
      <c r="F5" s="107"/>
      <c r="G5" s="108"/>
      <c r="H5" s="109"/>
    </row>
    <row r="6" spans="1:11" ht="15" customHeight="1" thickBot="1">
      <c r="A6" s="110" t="s">
        <v>7</v>
      </c>
      <c r="B6" s="111" t="s">
        <v>16</v>
      </c>
      <c r="C6" s="112"/>
      <c r="D6" s="113" t="s">
        <v>15</v>
      </c>
      <c r="E6" s="112"/>
      <c r="F6" s="112" t="s">
        <v>14</v>
      </c>
      <c r="G6" s="113"/>
      <c r="H6" s="114"/>
      <c r="I6" s="115" t="s">
        <v>12</v>
      </c>
      <c r="J6" s="112" t="s">
        <v>13</v>
      </c>
      <c r="K6" s="116"/>
    </row>
    <row r="7" spans="1:11" ht="18" customHeight="1">
      <c r="A7" s="92"/>
      <c r="B7" s="39" t="s">
        <v>89</v>
      </c>
      <c r="D7" s="92"/>
      <c r="E7" s="92"/>
      <c r="F7" s="92"/>
      <c r="G7" s="92"/>
      <c r="H7" s="95"/>
      <c r="I7" s="92"/>
      <c r="J7" s="92"/>
      <c r="K7" s="92"/>
    </row>
    <row r="8" spans="1:11" ht="14.1" customHeight="1">
      <c r="A8" s="92"/>
      <c r="B8" s="39" t="s">
        <v>55</v>
      </c>
      <c r="D8" s="92"/>
      <c r="E8" s="92"/>
      <c r="F8" s="92"/>
      <c r="G8" s="92"/>
      <c r="H8" s="95"/>
      <c r="I8" s="92"/>
      <c r="J8" s="92"/>
      <c r="K8" s="92"/>
    </row>
    <row r="9" spans="1:11" ht="14.1" customHeight="1">
      <c r="A9" s="92"/>
      <c r="B9" s="39"/>
      <c r="D9" s="92"/>
      <c r="E9" s="92"/>
      <c r="F9" s="92"/>
      <c r="G9" s="92"/>
      <c r="H9" s="95"/>
      <c r="I9" s="92"/>
      <c r="J9" s="92"/>
      <c r="K9" s="92"/>
    </row>
    <row r="10" spans="1:11" ht="14.1" customHeight="1">
      <c r="A10" s="79">
        <v>1</v>
      </c>
      <c r="B10" s="80" t="s">
        <v>288</v>
      </c>
      <c r="C10" s="80"/>
      <c r="D10" s="88"/>
      <c r="E10" s="80"/>
      <c r="F10" s="80"/>
      <c r="G10" s="80"/>
      <c r="H10" s="80"/>
      <c r="I10" s="80"/>
      <c r="J10" s="80"/>
      <c r="K10" s="80"/>
    </row>
    <row r="11" spans="1:11" ht="14.1" customHeight="1">
      <c r="A11" s="79"/>
      <c r="B11" s="80" t="s">
        <v>289</v>
      </c>
      <c r="C11" s="80"/>
      <c r="D11" s="88"/>
      <c r="E11" s="80"/>
      <c r="F11" s="80"/>
      <c r="G11" s="80"/>
      <c r="H11" s="80"/>
      <c r="I11" s="80"/>
      <c r="J11" s="80"/>
      <c r="K11" s="80"/>
    </row>
    <row r="12" spans="1:11" ht="14.1" customHeight="1">
      <c r="A12" s="79"/>
      <c r="B12" s="80" t="s">
        <v>290</v>
      </c>
      <c r="C12" s="80"/>
      <c r="D12" s="88"/>
      <c r="E12" s="80"/>
      <c r="F12" s="80"/>
      <c r="G12" s="80"/>
      <c r="H12" s="80"/>
      <c r="I12" s="80"/>
      <c r="J12" s="80"/>
      <c r="K12" s="80"/>
    </row>
    <row r="13" spans="1:11" ht="14.1" customHeight="1">
      <c r="A13" s="79"/>
      <c r="B13" s="80" t="s">
        <v>291</v>
      </c>
      <c r="C13" s="80"/>
      <c r="D13" s="83">
        <f>Mes!J12</f>
        <v>256</v>
      </c>
      <c r="E13" s="84" t="s">
        <v>10</v>
      </c>
      <c r="F13" s="82">
        <v>3275</v>
      </c>
      <c r="G13" s="85" t="s">
        <v>9</v>
      </c>
      <c r="H13" s="84">
        <v>50</v>
      </c>
      <c r="I13" s="81" t="s">
        <v>97</v>
      </c>
      <c r="J13" s="86">
        <f>IF(MID(I13,1,2)=("P."),(ROUND(D13*((F13)+(H13/100)),)),IF(MID(I13,1,2)=("%o"),(ROUND(D13*(((F13)+(H13/100))/1000),)),IF(MID(I13,1,2)=("Ea"),(ROUND(D13*((F13)+(H13/100)),)),ROUND(D13*(((F13)+(H13/100))/100),))))</f>
        <v>8385</v>
      </c>
      <c r="K13" s="87" t="s">
        <v>11</v>
      </c>
    </row>
    <row r="14" spans="1:11" ht="14.1" customHeight="1">
      <c r="A14" s="92"/>
      <c r="B14" s="39"/>
      <c r="D14" s="231" t="s">
        <v>407</v>
      </c>
      <c r="E14" s="231"/>
      <c r="F14" s="231"/>
      <c r="G14" s="231"/>
      <c r="H14" s="231"/>
      <c r="I14" s="231"/>
      <c r="J14" s="231"/>
      <c r="K14" s="231"/>
    </row>
    <row r="15" spans="1:11" ht="14.1" customHeight="1">
      <c r="A15" s="68">
        <v>2</v>
      </c>
      <c r="B15" s="69" t="s">
        <v>292</v>
      </c>
      <c r="C15" s="89"/>
      <c r="D15" s="90"/>
      <c r="E15" s="74"/>
      <c r="F15" s="72"/>
      <c r="G15" s="75"/>
      <c r="H15" s="76"/>
      <c r="I15" s="73"/>
      <c r="J15" s="77"/>
      <c r="K15" s="78"/>
    </row>
    <row r="16" spans="1:11" ht="14.1" customHeight="1">
      <c r="A16" s="68"/>
      <c r="B16" s="69" t="s">
        <v>294</v>
      </c>
      <c r="C16" s="89"/>
      <c r="D16" s="90"/>
      <c r="E16" s="74"/>
      <c r="F16" s="72"/>
      <c r="G16" s="75"/>
      <c r="H16" s="76"/>
      <c r="I16" s="73"/>
      <c r="J16" s="77"/>
      <c r="K16" s="78"/>
    </row>
    <row r="17" spans="1:11" ht="14.1" customHeight="1">
      <c r="A17" s="68"/>
      <c r="B17" s="69" t="s">
        <v>295</v>
      </c>
      <c r="C17" s="89"/>
      <c r="D17" s="90"/>
      <c r="E17" s="74"/>
      <c r="F17" s="72"/>
      <c r="G17" s="75"/>
      <c r="H17" s="76"/>
      <c r="I17" s="73"/>
      <c r="J17" s="77"/>
      <c r="K17" s="78"/>
    </row>
    <row r="18" spans="1:11" ht="14.1" customHeight="1">
      <c r="A18" s="68"/>
      <c r="B18" s="69" t="s">
        <v>296</v>
      </c>
      <c r="C18" s="89"/>
      <c r="D18" s="90"/>
      <c r="E18" s="74"/>
      <c r="F18" s="72"/>
      <c r="G18" s="75"/>
      <c r="H18" s="76"/>
      <c r="I18" s="73"/>
      <c r="J18" s="77"/>
      <c r="K18" s="78"/>
    </row>
    <row r="19" spans="1:11" ht="14.1" customHeight="1">
      <c r="A19" s="68"/>
      <c r="B19" s="69" t="s">
        <v>297</v>
      </c>
      <c r="C19" s="89"/>
      <c r="D19" s="90"/>
      <c r="E19" s="74"/>
      <c r="F19" s="72"/>
      <c r="G19" s="75"/>
      <c r="H19" s="76"/>
      <c r="I19" s="73"/>
      <c r="J19" s="77"/>
      <c r="K19" s="78"/>
    </row>
    <row r="20" spans="1:11" ht="14.1" customHeight="1">
      <c r="A20" s="68"/>
      <c r="B20" s="69" t="s">
        <v>116</v>
      </c>
      <c r="C20" s="89"/>
      <c r="D20" s="90">
        <f>Mes!J24</f>
        <v>170.31</v>
      </c>
      <c r="E20" s="74" t="s">
        <v>153</v>
      </c>
      <c r="F20" s="72">
        <v>14621</v>
      </c>
      <c r="G20" s="75" t="s">
        <v>9</v>
      </c>
      <c r="H20" s="76">
        <v>44</v>
      </c>
      <c r="I20" s="73" t="s">
        <v>293</v>
      </c>
      <c r="J20" s="77">
        <f>IF(MID(I20,1,2)=("P."),(ROUND(D20*((F20)+(H20/100)),)),IF(MID(I20,1,2)=("%o"),(ROUND(D20*(((F20)+(H20/100))/1000),)),IF(MID(I20,1,2)=("Ea"),(ROUND(D20*((F20)+(H20/100)),)),ROUND(D20*(((F20)+(H20/100))/100),))))</f>
        <v>24902</v>
      </c>
      <c r="K20" s="78" t="s">
        <v>11</v>
      </c>
    </row>
    <row r="21" spans="1:11" ht="14.1" customHeight="1">
      <c r="A21" s="92"/>
      <c r="B21" s="39"/>
      <c r="D21" s="231" t="s">
        <v>408</v>
      </c>
      <c r="E21" s="231"/>
      <c r="F21" s="231"/>
      <c r="G21" s="231"/>
      <c r="H21" s="231"/>
      <c r="I21" s="231"/>
      <c r="J21" s="231"/>
      <c r="K21" s="231"/>
    </row>
    <row r="22" spans="1:11" ht="14.1" customHeight="1">
      <c r="A22" s="68">
        <v>3</v>
      </c>
      <c r="B22" s="91" t="s">
        <v>132</v>
      </c>
      <c r="C22" s="69"/>
      <c r="D22" s="90"/>
      <c r="E22" s="74"/>
      <c r="F22" s="72"/>
      <c r="G22" s="75"/>
      <c r="H22" s="76"/>
      <c r="I22" s="73"/>
      <c r="J22" s="77"/>
      <c r="K22" s="78"/>
    </row>
    <row r="23" spans="1:11" ht="14.1" customHeight="1">
      <c r="A23" s="68"/>
      <c r="B23" s="91" t="s">
        <v>133</v>
      </c>
      <c r="C23" s="69"/>
      <c r="D23" s="90">
        <f>Mes!J37</f>
        <v>1262.8800000000001</v>
      </c>
      <c r="E23" s="74" t="s">
        <v>10</v>
      </c>
      <c r="F23" s="72">
        <v>3015</v>
      </c>
      <c r="G23" s="75" t="s">
        <v>9</v>
      </c>
      <c r="H23" s="76">
        <v>76</v>
      </c>
      <c r="I23" s="73" t="s">
        <v>97</v>
      </c>
      <c r="J23" s="77">
        <f>IF(MID(I23,1,2)=("P."),(ROUND(D23*((F23)+(H23/100)),)),IF(MID(I23,1,2)=("%o"),(ROUND(D23*(((F23)+(H23/100))/1000),)),IF(MID(I23,1,2)=("Ea"),(ROUND(D23*((F23)+(H23/100)),)),ROUND(D23*(((F23)+(H23/100))/100),))))</f>
        <v>38085</v>
      </c>
      <c r="K23" s="78" t="s">
        <v>11</v>
      </c>
    </row>
    <row r="24" spans="1:11" ht="14.1" customHeight="1">
      <c r="A24" s="92"/>
      <c r="B24" s="39"/>
      <c r="D24" s="232" t="s">
        <v>409</v>
      </c>
      <c r="E24" s="232"/>
      <c r="F24" s="232"/>
      <c r="G24" s="232"/>
      <c r="H24" s="232"/>
      <c r="I24" s="232"/>
      <c r="J24" s="232"/>
      <c r="K24" s="232"/>
    </row>
    <row r="25" spans="1:11" ht="14.1" customHeight="1">
      <c r="A25" s="68">
        <v>4</v>
      </c>
      <c r="B25" s="69" t="s">
        <v>134</v>
      </c>
      <c r="C25" s="69"/>
      <c r="D25" s="90"/>
      <c r="E25" s="74"/>
      <c r="F25" s="72"/>
      <c r="G25" s="75"/>
      <c r="H25" s="76"/>
      <c r="I25" s="73"/>
      <c r="J25" s="77"/>
      <c r="K25" s="78"/>
    </row>
    <row r="26" spans="1:11" ht="14.1" customHeight="1">
      <c r="A26" s="68"/>
      <c r="B26" s="69" t="s">
        <v>135</v>
      </c>
      <c r="C26" s="69"/>
      <c r="D26" s="90"/>
      <c r="E26" s="74"/>
      <c r="F26" s="72"/>
      <c r="G26" s="75"/>
      <c r="H26" s="76"/>
      <c r="I26" s="73"/>
      <c r="J26" s="77"/>
      <c r="K26" s="78"/>
    </row>
    <row r="27" spans="1:11" ht="14.1" customHeight="1">
      <c r="A27" s="68"/>
      <c r="B27" s="69" t="s">
        <v>136</v>
      </c>
      <c r="C27" s="69"/>
      <c r="D27" s="90"/>
      <c r="E27" s="74"/>
      <c r="F27" s="72"/>
      <c r="G27" s="75"/>
      <c r="H27" s="76"/>
      <c r="I27" s="73"/>
      <c r="J27" s="77"/>
      <c r="K27" s="78"/>
    </row>
    <row r="28" spans="1:11" ht="14.1" customHeight="1">
      <c r="A28" s="68"/>
      <c r="B28" s="69" t="s">
        <v>137</v>
      </c>
      <c r="C28" s="69"/>
      <c r="D28" s="90"/>
      <c r="E28" s="74"/>
      <c r="F28" s="72"/>
      <c r="G28" s="75"/>
      <c r="H28" s="76"/>
      <c r="I28" s="73"/>
      <c r="J28" s="77"/>
      <c r="K28" s="78"/>
    </row>
    <row r="29" spans="1:11" ht="14.1" customHeight="1">
      <c r="A29" s="68"/>
      <c r="B29" s="69" t="s">
        <v>138</v>
      </c>
      <c r="C29" s="69"/>
      <c r="D29" s="90"/>
      <c r="E29" s="74"/>
      <c r="F29" s="72"/>
      <c r="G29" s="75"/>
      <c r="H29" s="76"/>
      <c r="I29" s="73"/>
      <c r="J29" s="77"/>
    </row>
    <row r="30" spans="1:11" ht="14.1" customHeight="1">
      <c r="A30" s="68"/>
      <c r="B30" s="69" t="s">
        <v>139</v>
      </c>
      <c r="C30" s="69"/>
      <c r="D30" s="90"/>
      <c r="E30" s="74"/>
      <c r="F30" s="72"/>
      <c r="G30" s="75"/>
      <c r="H30" s="76"/>
      <c r="I30" s="73"/>
      <c r="J30" s="77"/>
      <c r="K30" s="78"/>
    </row>
    <row r="31" spans="1:11" ht="14.1" customHeight="1">
      <c r="A31" s="68"/>
      <c r="B31" s="69" t="s">
        <v>140</v>
      </c>
      <c r="C31" s="69"/>
      <c r="D31" s="90"/>
      <c r="E31" s="74"/>
      <c r="F31" s="72"/>
      <c r="G31" s="75"/>
      <c r="H31" s="76"/>
      <c r="I31" s="73"/>
      <c r="J31" s="77"/>
      <c r="K31" s="78"/>
    </row>
    <row r="32" spans="1:11" ht="14.1" customHeight="1">
      <c r="A32" s="68"/>
      <c r="B32" s="69" t="s">
        <v>141</v>
      </c>
      <c r="C32" s="69"/>
      <c r="D32" s="90">
        <f>Mes!J42</f>
        <v>35.5</v>
      </c>
      <c r="E32" s="74" t="s">
        <v>25</v>
      </c>
      <c r="F32" s="72">
        <v>228</v>
      </c>
      <c r="G32" s="75" t="s">
        <v>9</v>
      </c>
      <c r="H32" s="76">
        <v>90</v>
      </c>
      <c r="I32" s="73" t="s">
        <v>118</v>
      </c>
      <c r="J32" s="77">
        <f>IF(MID(I32,1,2)=("P."),(ROUND(D32*((F32)+(H32/100)),)),IF(MID(I32,1,2)=("%o"),(ROUND(D32*(((F32)+(H32/100))/1000),)),IF(MID(I32,1,2)=("Ea"),(ROUND(D32*((F32)+(H32/100)),)),ROUND(D32*(((F32)+(H32/100))/100),))))</f>
        <v>8126</v>
      </c>
      <c r="K32" s="78"/>
    </row>
    <row r="33" spans="1:11" ht="14.1" customHeight="1">
      <c r="A33" s="68"/>
      <c r="B33" s="93"/>
      <c r="C33" s="93"/>
      <c r="D33" s="233" t="s">
        <v>410</v>
      </c>
      <c r="E33" s="233"/>
      <c r="F33" s="233"/>
      <c r="G33" s="233"/>
      <c r="H33" s="233"/>
      <c r="I33" s="233"/>
      <c r="J33" s="233"/>
      <c r="K33" s="233"/>
    </row>
    <row r="34" spans="1:11" ht="14.1" customHeight="1">
      <c r="A34" s="92">
        <v>5</v>
      </c>
      <c r="B34" s="94" t="s">
        <v>202</v>
      </c>
      <c r="C34" s="92"/>
      <c r="D34" s="92"/>
      <c r="E34" s="92"/>
      <c r="F34" s="92"/>
      <c r="G34" s="92"/>
      <c r="H34" s="95"/>
      <c r="I34" s="92"/>
      <c r="J34" s="92"/>
      <c r="K34" s="92"/>
    </row>
    <row r="35" spans="1:11" ht="14.1" customHeight="1">
      <c r="A35" s="92"/>
      <c r="B35" s="94" t="s">
        <v>203</v>
      </c>
      <c r="C35" s="92"/>
      <c r="D35" s="92"/>
      <c r="E35" s="92"/>
      <c r="F35" s="92"/>
      <c r="G35" s="92"/>
      <c r="H35" s="95"/>
      <c r="I35" s="92"/>
      <c r="J35" s="92"/>
      <c r="K35" s="92"/>
    </row>
    <row r="36" spans="1:11" ht="14.1" customHeight="1">
      <c r="A36" s="92"/>
      <c r="B36" s="94" t="s">
        <v>204</v>
      </c>
      <c r="C36" s="92"/>
      <c r="D36" s="92"/>
      <c r="E36" s="92"/>
      <c r="F36" s="92"/>
      <c r="G36" s="92"/>
      <c r="H36" s="95"/>
      <c r="I36" s="92"/>
      <c r="J36" s="92"/>
      <c r="K36" s="92"/>
    </row>
    <row r="37" spans="1:11" ht="14.1" customHeight="1">
      <c r="A37" s="92"/>
      <c r="B37" s="94" t="s">
        <v>205</v>
      </c>
      <c r="C37" s="92"/>
      <c r="D37" s="92"/>
      <c r="E37" s="92"/>
      <c r="F37" s="92"/>
      <c r="G37" s="92"/>
      <c r="H37" s="95"/>
      <c r="I37" s="92"/>
      <c r="J37" s="92"/>
      <c r="K37" s="92"/>
    </row>
    <row r="38" spans="1:11" ht="14.1" customHeight="1">
      <c r="A38" s="92"/>
      <c r="B38" s="94" t="s">
        <v>206</v>
      </c>
      <c r="C38" s="92"/>
      <c r="D38" s="92"/>
      <c r="E38" s="92"/>
      <c r="F38" s="92"/>
      <c r="G38" s="92"/>
      <c r="H38" s="95"/>
      <c r="I38" s="92"/>
      <c r="J38" s="92"/>
      <c r="K38" s="92"/>
    </row>
    <row r="39" spans="1:11" ht="14.1" customHeight="1">
      <c r="A39" s="92"/>
      <c r="B39" s="94" t="s">
        <v>207</v>
      </c>
      <c r="C39" s="92"/>
      <c r="D39" s="92"/>
      <c r="E39" s="92"/>
      <c r="F39" s="92"/>
      <c r="G39" s="92"/>
      <c r="H39" s="95"/>
      <c r="I39" s="92"/>
      <c r="J39" s="92"/>
      <c r="K39" s="92"/>
    </row>
    <row r="40" spans="1:11" ht="14.1" customHeight="1">
      <c r="A40" s="92"/>
      <c r="B40" s="94" t="s">
        <v>208</v>
      </c>
      <c r="C40" s="92"/>
      <c r="D40" s="92"/>
      <c r="E40" s="92"/>
      <c r="F40" s="92"/>
      <c r="G40" s="92"/>
      <c r="H40" s="95"/>
      <c r="I40" s="92"/>
      <c r="J40" s="92"/>
      <c r="K40" s="92"/>
    </row>
    <row r="41" spans="1:11" ht="14.1" customHeight="1">
      <c r="A41" s="92"/>
      <c r="B41" s="94" t="s">
        <v>209</v>
      </c>
      <c r="C41" s="92"/>
      <c r="H41" s="91"/>
    </row>
    <row r="42" spans="1:11" ht="14.1" customHeight="1">
      <c r="A42" s="92"/>
      <c r="B42" s="94" t="s">
        <v>210</v>
      </c>
      <c r="C42" s="92"/>
      <c r="D42" s="96">
        <f>Mes!J47</f>
        <v>49</v>
      </c>
      <c r="E42" s="97" t="s">
        <v>10</v>
      </c>
      <c r="F42" s="98">
        <v>706</v>
      </c>
      <c r="G42" s="99" t="s">
        <v>9</v>
      </c>
      <c r="H42" s="100">
        <v>23</v>
      </c>
      <c r="I42" s="101" t="s">
        <v>6</v>
      </c>
      <c r="J42" s="102">
        <f>IF(MID(I42,1,2)=("P."),(ROUND(D42*((F42)+(H42/100)),)),IF(MID(I42,1,2)=("%o"),(ROUND(D42*(((F42)+(H42/100))/1000),)),IF(MID(I42,1,2)=("Ea"),(ROUND(D42*((F42)+(H42/100)),)),ROUND(D42*(((F42)+(H42/100))/100),))))</f>
        <v>34605</v>
      </c>
      <c r="K42" s="103" t="s">
        <v>11</v>
      </c>
    </row>
    <row r="43" spans="1:11" ht="14.1" customHeight="1">
      <c r="A43" s="92"/>
      <c r="B43" s="39"/>
      <c r="D43" s="232" t="s">
        <v>411</v>
      </c>
      <c r="E43" s="232"/>
      <c r="F43" s="232"/>
      <c r="G43" s="232"/>
      <c r="H43" s="232"/>
      <c r="I43" s="232"/>
      <c r="J43" s="232"/>
      <c r="K43" s="232"/>
    </row>
    <row r="44" spans="1:11" ht="14.1" customHeight="1">
      <c r="A44" s="68">
        <v>6</v>
      </c>
      <c r="B44" s="69" t="s">
        <v>98</v>
      </c>
      <c r="C44" s="69"/>
      <c r="D44" s="90"/>
      <c r="E44" s="74"/>
      <c r="F44" s="72"/>
      <c r="G44" s="75"/>
      <c r="H44" s="76"/>
      <c r="I44" s="73"/>
      <c r="J44" s="77"/>
    </row>
    <row r="45" spans="1:11" ht="14.1" customHeight="1">
      <c r="A45" s="68"/>
      <c r="B45" s="69" t="s">
        <v>99</v>
      </c>
      <c r="C45" s="69"/>
      <c r="D45" s="90"/>
      <c r="E45" s="74"/>
      <c r="F45" s="72"/>
      <c r="G45" s="75"/>
      <c r="H45" s="76"/>
      <c r="I45" s="73"/>
      <c r="J45" s="77"/>
      <c r="K45" s="104"/>
    </row>
    <row r="46" spans="1:11" ht="14.1" customHeight="1">
      <c r="A46" s="68"/>
      <c r="B46" s="69" t="s">
        <v>100</v>
      </c>
      <c r="C46" s="69"/>
      <c r="D46" s="90">
        <f>Mes!J50</f>
        <v>98</v>
      </c>
      <c r="E46" s="74" t="s">
        <v>10</v>
      </c>
      <c r="F46" s="72">
        <v>2116</v>
      </c>
      <c r="G46" s="75" t="s">
        <v>9</v>
      </c>
      <c r="H46" s="76">
        <v>61</v>
      </c>
      <c r="I46" s="73" t="s">
        <v>97</v>
      </c>
      <c r="J46" s="77">
        <f>IF(MID(I46,1,2)=("P."),(ROUND(D46*((F46)+(H46/100)),)),IF(MID(I46,1,2)=("%o"),(ROUND(D46*(((F46)+(H46/100))/1000),)),IF(MID(I46,1,2)=("Ea"),(ROUND(D46*((F46)+(H46/100)),)),ROUND(D46*(((F46)+(H46/100))/100),))))</f>
        <v>2074</v>
      </c>
      <c r="K46" s="78" t="s">
        <v>11</v>
      </c>
    </row>
    <row r="47" spans="1:11" ht="14.1" customHeight="1">
      <c r="A47" s="68"/>
      <c r="B47" s="69"/>
      <c r="C47" s="69"/>
      <c r="D47" s="233" t="s">
        <v>412</v>
      </c>
      <c r="E47" s="233"/>
      <c r="F47" s="233"/>
      <c r="G47" s="233"/>
      <c r="H47" s="233"/>
      <c r="I47" s="233"/>
      <c r="J47" s="233"/>
      <c r="K47" s="233"/>
    </row>
    <row r="48" spans="1:11" ht="14.1" customHeight="1">
      <c r="A48" s="92"/>
      <c r="B48" s="69"/>
      <c r="C48" s="69"/>
      <c r="D48" s="90"/>
      <c r="E48" s="117"/>
      <c r="F48" s="117"/>
      <c r="G48" s="117"/>
      <c r="H48" s="100"/>
      <c r="I48" s="118" t="s">
        <v>57</v>
      </c>
      <c r="J48" s="119">
        <f>SUM(J9:J46)</f>
        <v>116177</v>
      </c>
      <c r="K48" s="120" t="s">
        <v>11</v>
      </c>
    </row>
    <row r="49" spans="1:11" ht="14.1" customHeight="1" thickBot="1">
      <c r="A49" s="92"/>
      <c r="B49" s="94"/>
      <c r="C49" s="117"/>
      <c r="D49" s="117" t="s">
        <v>406</v>
      </c>
      <c r="E49" s="121"/>
      <c r="F49" s="72"/>
      <c r="G49" s="75"/>
      <c r="H49" s="76"/>
      <c r="I49" s="72"/>
      <c r="J49" s="77"/>
      <c r="K49" s="78"/>
    </row>
    <row r="50" spans="1:11" ht="14.1" customHeight="1" thickBot="1">
      <c r="A50" s="92"/>
      <c r="B50" s="94"/>
      <c r="C50" s="117"/>
      <c r="D50" s="117"/>
      <c r="E50" s="121"/>
      <c r="F50" s="72"/>
      <c r="G50" s="75"/>
      <c r="H50" s="76"/>
      <c r="I50" s="122" t="s">
        <v>24</v>
      </c>
      <c r="J50" s="123"/>
      <c r="K50" s="124"/>
    </row>
    <row r="51" spans="1:11" ht="14.1" customHeight="1">
      <c r="A51" s="92"/>
      <c r="B51" s="39" t="s">
        <v>90</v>
      </c>
      <c r="C51" s="92"/>
      <c r="D51" s="92"/>
      <c r="E51" s="92"/>
      <c r="F51" s="92"/>
      <c r="G51" s="92"/>
      <c r="H51" s="95"/>
      <c r="I51" s="92"/>
      <c r="J51" s="92"/>
      <c r="K51" s="92"/>
    </row>
    <row r="52" spans="1:11" ht="14.1" customHeight="1">
      <c r="A52" s="92"/>
      <c r="B52" s="39" t="s">
        <v>56</v>
      </c>
      <c r="C52" s="92"/>
      <c r="D52" s="92"/>
      <c r="E52" s="125"/>
      <c r="F52" s="98"/>
      <c r="G52" s="99"/>
      <c r="H52" s="100"/>
      <c r="I52" s="101"/>
      <c r="J52" s="102"/>
      <c r="K52" s="103"/>
    </row>
    <row r="53" spans="1:11" ht="14.1" customHeight="1">
      <c r="A53" s="92">
        <v>1</v>
      </c>
      <c r="B53" s="126" t="s">
        <v>298</v>
      </c>
      <c r="C53" s="127"/>
      <c r="D53" s="96"/>
      <c r="E53" s="125"/>
      <c r="F53" s="98"/>
      <c r="G53" s="99"/>
      <c r="H53" s="100"/>
      <c r="I53" s="101"/>
      <c r="J53" s="102"/>
      <c r="K53" s="103"/>
    </row>
    <row r="54" spans="1:11" ht="14.1" customHeight="1">
      <c r="A54" s="92"/>
      <c r="B54" s="126" t="s">
        <v>299</v>
      </c>
      <c r="C54" s="127"/>
      <c r="D54" s="96"/>
      <c r="E54" s="125"/>
      <c r="F54" s="98"/>
      <c r="G54" s="99"/>
      <c r="H54" s="100"/>
      <c r="I54" s="101"/>
      <c r="J54" s="102"/>
      <c r="K54" s="103"/>
    </row>
    <row r="55" spans="1:11" ht="14.1" customHeight="1">
      <c r="A55" s="92"/>
      <c r="B55" s="126" t="s">
        <v>300</v>
      </c>
      <c r="C55" s="127"/>
      <c r="D55" s="96"/>
      <c r="E55" s="125"/>
      <c r="F55" s="98"/>
      <c r="G55" s="99"/>
      <c r="H55" s="100"/>
      <c r="I55" s="101"/>
      <c r="J55" s="102"/>
      <c r="K55" s="103"/>
    </row>
    <row r="56" spans="1:11" ht="14.1" customHeight="1">
      <c r="A56" s="92"/>
      <c r="B56" s="128" t="s">
        <v>301</v>
      </c>
      <c r="C56" s="127"/>
      <c r="D56" s="96"/>
      <c r="E56" s="125"/>
      <c r="F56" s="98"/>
      <c r="G56" s="99"/>
      <c r="H56" s="100"/>
      <c r="I56" s="101"/>
      <c r="J56" s="102"/>
      <c r="K56" s="103"/>
    </row>
    <row r="57" spans="1:11" ht="14.1" customHeight="1">
      <c r="A57" s="92"/>
      <c r="B57" s="129" t="s">
        <v>302</v>
      </c>
      <c r="C57" s="127"/>
      <c r="D57" s="96">
        <f>Mes!J58</f>
        <v>614.64</v>
      </c>
      <c r="E57" s="125" t="s">
        <v>10</v>
      </c>
      <c r="F57" s="98"/>
      <c r="G57" s="99"/>
      <c r="H57" s="100"/>
      <c r="I57" s="101" t="s">
        <v>6</v>
      </c>
      <c r="J57" s="102"/>
      <c r="K57" s="78"/>
    </row>
    <row r="58" spans="1:11" ht="14.1" customHeight="1">
      <c r="A58" s="92"/>
      <c r="B58" s="129"/>
      <c r="C58" s="127"/>
      <c r="D58" s="96"/>
      <c r="E58" s="125"/>
      <c r="F58" s="98"/>
      <c r="G58" s="99"/>
      <c r="H58" s="100"/>
      <c r="I58" s="101"/>
      <c r="J58" s="102"/>
      <c r="K58" s="78"/>
    </row>
    <row r="59" spans="1:11" ht="14.1" customHeight="1">
      <c r="A59" s="92">
        <v>2</v>
      </c>
      <c r="B59" s="91" t="s">
        <v>211</v>
      </c>
      <c r="C59" s="127"/>
      <c r="D59" s="96"/>
      <c r="E59" s="125"/>
      <c r="F59" s="98"/>
      <c r="G59" s="99"/>
      <c r="H59" s="100"/>
      <c r="I59" s="101"/>
      <c r="J59" s="102"/>
    </row>
    <row r="60" spans="1:11" ht="14.1" customHeight="1">
      <c r="A60" s="92"/>
      <c r="B60" s="130" t="s">
        <v>212</v>
      </c>
      <c r="C60" s="127"/>
      <c r="D60" s="96"/>
      <c r="E60" s="125"/>
      <c r="F60" s="98"/>
      <c r="G60" s="99"/>
      <c r="H60" s="100"/>
      <c r="I60" s="101"/>
      <c r="J60" s="102"/>
    </row>
    <row r="61" spans="1:11" ht="14.1" customHeight="1">
      <c r="A61" s="92"/>
      <c r="B61" s="130" t="s">
        <v>213</v>
      </c>
      <c r="C61" s="127"/>
      <c r="D61" s="96"/>
      <c r="E61" s="125"/>
      <c r="F61" s="98"/>
      <c r="G61" s="99"/>
      <c r="H61" s="100"/>
      <c r="I61" s="101"/>
      <c r="J61" s="102"/>
    </row>
    <row r="62" spans="1:11" ht="14.1" customHeight="1">
      <c r="A62" s="92"/>
      <c r="B62" s="130" t="s">
        <v>214</v>
      </c>
      <c r="C62" s="127"/>
      <c r="D62" s="96"/>
      <c r="E62" s="125"/>
      <c r="F62" s="98"/>
      <c r="G62" s="99"/>
      <c r="H62" s="100"/>
      <c r="I62" s="101"/>
      <c r="J62" s="102"/>
    </row>
    <row r="63" spans="1:11" ht="14.1" customHeight="1">
      <c r="A63" s="92"/>
      <c r="B63" s="130" t="s">
        <v>215</v>
      </c>
      <c r="C63" s="127"/>
      <c r="D63" s="96"/>
      <c r="E63" s="125"/>
      <c r="F63" s="98"/>
      <c r="G63" s="99"/>
      <c r="H63" s="100"/>
      <c r="I63" s="101"/>
      <c r="J63" s="102"/>
    </row>
    <row r="64" spans="1:11" ht="14.1" customHeight="1">
      <c r="A64" s="92"/>
      <c r="B64" s="130" t="s">
        <v>216</v>
      </c>
      <c r="C64" s="127"/>
      <c r="D64" s="96">
        <f>Mes!J68</f>
        <v>218</v>
      </c>
      <c r="E64" s="125" t="s">
        <v>10</v>
      </c>
      <c r="F64" s="98"/>
      <c r="G64" s="99"/>
      <c r="H64" s="100"/>
      <c r="I64" s="101" t="s">
        <v>6</v>
      </c>
      <c r="J64" s="102"/>
      <c r="K64" s="103"/>
    </row>
    <row r="65" spans="1:11" ht="14.1" customHeight="1">
      <c r="A65" s="92"/>
      <c r="B65" s="130"/>
      <c r="C65" s="127"/>
      <c r="D65" s="96"/>
      <c r="E65" s="125"/>
      <c r="F65" s="98"/>
      <c r="G65" s="99"/>
      <c r="H65" s="100"/>
      <c r="I65" s="101"/>
      <c r="J65" s="102"/>
      <c r="K65" s="103"/>
    </row>
    <row r="66" spans="1:11" ht="14.1" customHeight="1">
      <c r="A66" s="92">
        <v>3</v>
      </c>
      <c r="B66" s="94" t="s">
        <v>303</v>
      </c>
      <c r="C66" s="92"/>
      <c r="D66" s="92"/>
      <c r="E66" s="92"/>
      <c r="F66" s="92"/>
      <c r="G66" s="92"/>
      <c r="H66" s="95"/>
      <c r="I66" s="92"/>
      <c r="J66" s="92"/>
      <c r="K66" s="92"/>
    </row>
    <row r="67" spans="1:11" ht="14.1" customHeight="1">
      <c r="A67" s="91"/>
      <c r="B67" s="94" t="s">
        <v>304</v>
      </c>
      <c r="C67" s="92"/>
      <c r="D67" s="92"/>
      <c r="E67" s="92"/>
      <c r="F67" s="92"/>
      <c r="G67" s="92"/>
      <c r="H67" s="95"/>
      <c r="I67" s="92"/>
      <c r="J67" s="92"/>
      <c r="K67" s="92"/>
    </row>
    <row r="68" spans="1:11" ht="14.1" customHeight="1">
      <c r="A68" s="91"/>
      <c r="B68" s="94" t="s">
        <v>305</v>
      </c>
      <c r="C68" s="92"/>
      <c r="D68" s="92"/>
      <c r="E68" s="92"/>
      <c r="F68" s="92"/>
      <c r="G68" s="92"/>
      <c r="H68" s="95"/>
      <c r="I68" s="92"/>
      <c r="J68" s="92"/>
      <c r="K68" s="92"/>
    </row>
    <row r="69" spans="1:11" ht="14.1" customHeight="1">
      <c r="A69" s="91"/>
      <c r="B69" s="94" t="s">
        <v>306</v>
      </c>
      <c r="C69" s="92"/>
      <c r="D69" s="92"/>
      <c r="E69" s="92"/>
      <c r="F69" s="92"/>
      <c r="G69" s="92"/>
      <c r="H69" s="95"/>
      <c r="I69" s="92"/>
      <c r="J69" s="92"/>
      <c r="K69" s="92"/>
    </row>
    <row r="70" spans="1:11" ht="14.1" customHeight="1">
      <c r="A70" s="92"/>
      <c r="B70" s="94" t="s">
        <v>307</v>
      </c>
      <c r="C70" s="92"/>
      <c r="D70" s="90">
        <f>Mes!J71</f>
        <v>625.3125</v>
      </c>
      <c r="E70" s="74" t="s">
        <v>10</v>
      </c>
      <c r="F70" s="72"/>
      <c r="G70" s="75"/>
      <c r="H70" s="76"/>
      <c r="I70" s="73" t="s">
        <v>6</v>
      </c>
      <c r="J70" s="77"/>
      <c r="K70" s="78"/>
    </row>
    <row r="71" spans="1:11" ht="14.1" customHeight="1">
      <c r="A71" s="92"/>
      <c r="B71" s="94"/>
      <c r="C71" s="92"/>
      <c r="D71" s="90"/>
      <c r="E71" s="74"/>
      <c r="F71" s="72"/>
      <c r="G71" s="75"/>
      <c r="H71" s="76"/>
      <c r="I71" s="73"/>
      <c r="J71" s="77"/>
      <c r="K71" s="78"/>
    </row>
    <row r="72" spans="1:11" ht="14.1" customHeight="1">
      <c r="A72" s="68">
        <v>4</v>
      </c>
      <c r="B72" s="80" t="s">
        <v>142</v>
      </c>
      <c r="C72" s="69"/>
      <c r="D72" s="131"/>
      <c r="E72" s="71"/>
      <c r="F72" s="72"/>
      <c r="G72" s="132"/>
      <c r="H72" s="76"/>
      <c r="I72" s="73"/>
      <c r="J72" s="77"/>
      <c r="K72" s="78"/>
    </row>
    <row r="73" spans="1:11" ht="14.1" customHeight="1">
      <c r="A73" s="68"/>
      <c r="B73" s="80" t="s">
        <v>143</v>
      </c>
      <c r="C73" s="69"/>
      <c r="D73" s="131"/>
      <c r="E73" s="71"/>
      <c r="F73" s="72"/>
      <c r="G73" s="132"/>
      <c r="H73" s="76"/>
      <c r="I73" s="73"/>
      <c r="J73" s="77"/>
      <c r="K73" s="78"/>
    </row>
    <row r="74" spans="1:11" ht="14.1" customHeight="1">
      <c r="A74" s="68"/>
      <c r="B74" s="80" t="s">
        <v>144</v>
      </c>
      <c r="C74" s="69"/>
      <c r="D74" s="131"/>
      <c r="E74" s="71"/>
      <c r="F74" s="72"/>
      <c r="G74" s="132"/>
      <c r="H74" s="76"/>
      <c r="I74" s="73"/>
      <c r="J74" s="77"/>
      <c r="K74" s="78"/>
    </row>
    <row r="75" spans="1:11" ht="14.1" customHeight="1">
      <c r="A75" s="68"/>
      <c r="B75" s="80" t="s">
        <v>145</v>
      </c>
      <c r="C75" s="69"/>
      <c r="D75" s="131"/>
      <c r="E75" s="71"/>
      <c r="F75" s="72"/>
      <c r="G75" s="132"/>
      <c r="H75" s="76"/>
      <c r="I75" s="73"/>
      <c r="J75" s="77"/>
      <c r="K75" s="78"/>
    </row>
    <row r="76" spans="1:11" ht="14.1" customHeight="1">
      <c r="A76" s="68"/>
      <c r="B76" s="80" t="s">
        <v>146</v>
      </c>
      <c r="C76" s="69"/>
      <c r="D76" s="90">
        <f>Mes!J74</f>
        <v>56</v>
      </c>
      <c r="E76" s="74" t="s">
        <v>10</v>
      </c>
      <c r="F76" s="72"/>
      <c r="G76" s="75"/>
      <c r="H76" s="76"/>
      <c r="I76" s="73" t="s">
        <v>6</v>
      </c>
      <c r="J76" s="77"/>
      <c r="K76" s="78"/>
    </row>
    <row r="77" spans="1:11" ht="14.1" customHeight="1">
      <c r="A77" s="68"/>
      <c r="B77" s="80"/>
      <c r="C77" s="69"/>
      <c r="D77" s="90"/>
      <c r="E77" s="74"/>
      <c r="F77" s="72"/>
      <c r="G77" s="75"/>
      <c r="H77" s="76"/>
      <c r="I77" s="73"/>
      <c r="J77" s="77"/>
      <c r="K77" s="78"/>
    </row>
    <row r="78" spans="1:11" ht="14.1" customHeight="1">
      <c r="A78" s="68">
        <v>5</v>
      </c>
      <c r="B78" s="91" t="s">
        <v>184</v>
      </c>
      <c r="C78" s="69"/>
      <c r="D78" s="133"/>
      <c r="E78" s="71"/>
      <c r="F78" s="72"/>
      <c r="G78" s="132"/>
      <c r="H78" s="76"/>
      <c r="I78" s="73"/>
      <c r="J78" s="77"/>
      <c r="K78" s="104"/>
    </row>
    <row r="79" spans="1:11" ht="14.1" customHeight="1">
      <c r="A79" s="69"/>
      <c r="B79" s="69" t="s">
        <v>185</v>
      </c>
      <c r="C79" s="69"/>
      <c r="D79" s="133"/>
      <c r="E79" s="71"/>
      <c r="F79" s="72"/>
      <c r="G79" s="132"/>
      <c r="H79" s="76"/>
      <c r="I79" s="73"/>
      <c r="J79" s="77"/>
      <c r="K79" s="104"/>
    </row>
    <row r="80" spans="1:11" ht="14.1" customHeight="1">
      <c r="A80" s="69"/>
      <c r="B80" s="69" t="s">
        <v>186</v>
      </c>
      <c r="C80" s="69"/>
      <c r="D80" s="133"/>
      <c r="E80" s="71"/>
      <c r="F80" s="72"/>
      <c r="G80" s="132"/>
      <c r="H80" s="76"/>
      <c r="I80" s="73"/>
      <c r="J80" s="77"/>
      <c r="K80" s="104"/>
    </row>
    <row r="81" spans="1:11" ht="14.1" customHeight="1">
      <c r="A81" s="69"/>
      <c r="B81" s="69" t="s">
        <v>187</v>
      </c>
      <c r="C81" s="69"/>
      <c r="D81" s="133"/>
      <c r="E81" s="71"/>
      <c r="F81" s="72"/>
      <c r="G81" s="132"/>
      <c r="H81" s="76"/>
      <c r="I81" s="73"/>
      <c r="J81" s="77"/>
      <c r="K81" s="104"/>
    </row>
    <row r="82" spans="1:11" ht="14.1" customHeight="1">
      <c r="A82" s="69"/>
      <c r="B82" s="69" t="s">
        <v>188</v>
      </c>
      <c r="C82" s="69"/>
      <c r="D82" s="133"/>
      <c r="E82" s="71"/>
      <c r="F82" s="72"/>
      <c r="G82" s="132"/>
      <c r="H82" s="76"/>
      <c r="I82" s="73"/>
      <c r="J82" s="77"/>
      <c r="K82" s="104"/>
    </row>
    <row r="83" spans="1:11" ht="14.1" customHeight="1">
      <c r="A83" s="69"/>
      <c r="B83" s="69" t="s">
        <v>189</v>
      </c>
      <c r="C83" s="69"/>
      <c r="D83" s="133"/>
      <c r="E83" s="71"/>
      <c r="F83" s="72"/>
      <c r="G83" s="132"/>
      <c r="H83" s="76"/>
      <c r="I83" s="73"/>
      <c r="J83" s="77"/>
      <c r="K83" s="104"/>
    </row>
    <row r="84" spans="1:11" ht="14.1" customHeight="1">
      <c r="A84" s="69"/>
      <c r="B84" s="69" t="s">
        <v>190</v>
      </c>
      <c r="C84" s="69"/>
      <c r="D84" s="131"/>
      <c r="E84" s="71"/>
      <c r="F84" s="72"/>
      <c r="G84" s="132"/>
      <c r="H84" s="76"/>
      <c r="I84" s="73"/>
      <c r="J84" s="77"/>
      <c r="K84" s="78"/>
    </row>
    <row r="85" spans="1:11" ht="14.1" customHeight="1">
      <c r="A85" s="68"/>
      <c r="B85" s="69" t="s">
        <v>191</v>
      </c>
      <c r="C85" s="69"/>
      <c r="D85" s="133"/>
      <c r="E85" s="71"/>
      <c r="F85" s="72"/>
      <c r="G85" s="132"/>
      <c r="H85" s="76"/>
      <c r="I85" s="73"/>
      <c r="J85" s="77"/>
      <c r="K85" s="103"/>
    </row>
    <row r="86" spans="1:11" ht="14.1" customHeight="1">
      <c r="A86" s="68"/>
      <c r="B86" s="69" t="s">
        <v>192</v>
      </c>
      <c r="C86" s="69"/>
      <c r="D86" s="133"/>
      <c r="E86" s="71"/>
      <c r="F86" s="72"/>
      <c r="G86" s="132"/>
      <c r="H86" s="76"/>
      <c r="I86" s="73"/>
      <c r="J86" s="77"/>
      <c r="K86" s="103"/>
    </row>
    <row r="87" spans="1:11" ht="14.1" customHeight="1">
      <c r="A87" s="68"/>
      <c r="B87" s="69" t="s">
        <v>193</v>
      </c>
      <c r="C87" s="69"/>
      <c r="D87" s="133"/>
      <c r="E87" s="71"/>
      <c r="F87" s="72"/>
      <c r="G87" s="132"/>
      <c r="H87" s="76"/>
      <c r="I87" s="73"/>
      <c r="J87" s="77"/>
      <c r="K87" s="103"/>
    </row>
    <row r="88" spans="1:11" ht="14.1" customHeight="1">
      <c r="A88" s="68"/>
      <c r="B88" s="69" t="s">
        <v>194</v>
      </c>
      <c r="C88" s="69"/>
      <c r="D88" s="96">
        <f>Mes!J77</f>
        <v>30</v>
      </c>
      <c r="E88" s="125" t="s">
        <v>10</v>
      </c>
      <c r="F88" s="98"/>
      <c r="G88" s="99"/>
      <c r="H88" s="100"/>
      <c r="I88" s="101" t="s">
        <v>6</v>
      </c>
      <c r="J88" s="102"/>
      <c r="K88" s="103"/>
    </row>
    <row r="89" spans="1:11" ht="14.1" customHeight="1">
      <c r="A89" s="68"/>
      <c r="B89" s="80"/>
      <c r="C89" s="69"/>
      <c r="D89" s="90"/>
      <c r="E89" s="74"/>
      <c r="F89" s="72"/>
      <c r="G89" s="75"/>
      <c r="H89" s="76"/>
      <c r="I89" s="73"/>
      <c r="J89" s="77"/>
      <c r="K89" s="78"/>
    </row>
    <row r="90" spans="1:11" ht="14.1" customHeight="1">
      <c r="A90" s="92">
        <v>6</v>
      </c>
      <c r="B90" s="134" t="s">
        <v>182</v>
      </c>
      <c r="C90" s="69"/>
      <c r="D90" s="133"/>
      <c r="E90" s="125"/>
      <c r="F90" s="98"/>
      <c r="G90" s="99"/>
      <c r="H90" s="100"/>
      <c r="I90" s="101"/>
      <c r="J90" s="102"/>
      <c r="K90" s="103"/>
    </row>
    <row r="91" spans="1:11" ht="14.1" customHeight="1">
      <c r="A91" s="92"/>
      <c r="B91" s="134" t="s">
        <v>183</v>
      </c>
      <c r="C91" s="69"/>
      <c r="D91" s="133"/>
      <c r="E91" s="125"/>
      <c r="F91" s="98"/>
      <c r="G91" s="99"/>
      <c r="H91" s="100"/>
      <c r="I91" s="101"/>
      <c r="J91" s="102"/>
      <c r="K91" s="103"/>
    </row>
    <row r="92" spans="1:11" ht="14.1" customHeight="1">
      <c r="A92" s="92"/>
      <c r="B92" s="134" t="s">
        <v>82</v>
      </c>
      <c r="C92" s="69"/>
      <c r="D92" s="133"/>
      <c r="E92" s="125"/>
      <c r="F92" s="98"/>
      <c r="G92" s="99"/>
      <c r="H92" s="100"/>
      <c r="I92" s="101"/>
      <c r="J92" s="102"/>
      <c r="K92" s="103"/>
    </row>
    <row r="93" spans="1:11" ht="14.1" customHeight="1">
      <c r="A93" s="92"/>
      <c r="B93" s="134" t="s">
        <v>83</v>
      </c>
      <c r="C93" s="69"/>
      <c r="D93" s="133"/>
      <c r="E93" s="125"/>
      <c r="F93" s="98"/>
      <c r="G93" s="99"/>
      <c r="H93" s="100"/>
      <c r="I93" s="101"/>
      <c r="J93" s="102"/>
      <c r="K93" s="103"/>
    </row>
    <row r="94" spans="1:11" ht="14.1" customHeight="1">
      <c r="A94" s="92"/>
      <c r="B94" s="134" t="s">
        <v>84</v>
      </c>
      <c r="C94" s="69"/>
      <c r="D94" s="133"/>
      <c r="E94" s="125"/>
      <c r="F94" s="98"/>
      <c r="G94" s="99"/>
      <c r="H94" s="100"/>
      <c r="I94" s="101"/>
      <c r="J94" s="102"/>
      <c r="K94" s="103"/>
    </row>
    <row r="95" spans="1:11" ht="14.1" customHeight="1">
      <c r="A95" s="92"/>
      <c r="B95" s="134" t="s">
        <v>85</v>
      </c>
      <c r="C95" s="69"/>
      <c r="D95" s="133"/>
      <c r="E95" s="125"/>
      <c r="F95" s="98"/>
      <c r="G95" s="99"/>
      <c r="H95" s="100"/>
      <c r="I95" s="101"/>
      <c r="J95" s="102"/>
      <c r="K95" s="103"/>
    </row>
    <row r="96" spans="1:11" ht="14.1" customHeight="1">
      <c r="A96" s="92"/>
      <c r="B96" s="134" t="s">
        <v>86</v>
      </c>
      <c r="C96" s="69"/>
      <c r="D96" s="133"/>
      <c r="E96" s="125"/>
      <c r="F96" s="98"/>
      <c r="G96" s="99"/>
      <c r="H96" s="100"/>
      <c r="I96" s="101"/>
      <c r="J96" s="102"/>
      <c r="K96" s="103"/>
    </row>
    <row r="97" spans="1:11" ht="14.1" customHeight="1">
      <c r="A97" s="92"/>
      <c r="B97" s="134" t="s">
        <v>87</v>
      </c>
      <c r="C97" s="69"/>
      <c r="D97" s="133"/>
      <c r="E97" s="125"/>
      <c r="F97" s="98"/>
      <c r="G97" s="99"/>
      <c r="H97" s="100"/>
      <c r="I97" s="101"/>
      <c r="J97" s="102"/>
      <c r="K97" s="103"/>
    </row>
    <row r="98" spans="1:11" ht="14.1" customHeight="1">
      <c r="A98" s="92"/>
      <c r="B98" s="134" t="s">
        <v>88</v>
      </c>
      <c r="C98" s="69"/>
      <c r="D98" s="133"/>
    </row>
    <row r="99" spans="1:11" ht="14.1" customHeight="1">
      <c r="A99" s="92"/>
      <c r="B99" s="69" t="s">
        <v>76</v>
      </c>
      <c r="C99" s="69"/>
      <c r="D99" s="90">
        <f>Mes!J82</f>
        <v>504</v>
      </c>
      <c r="E99" s="74" t="s">
        <v>10</v>
      </c>
      <c r="F99" s="72"/>
      <c r="G99" s="75"/>
      <c r="H99" s="76"/>
      <c r="I99" s="73" t="s">
        <v>6</v>
      </c>
      <c r="J99" s="77"/>
      <c r="K99" s="78"/>
    </row>
    <row r="100" spans="1:11" ht="14.1" customHeight="1">
      <c r="A100" s="92"/>
      <c r="B100" s="69"/>
      <c r="C100" s="69"/>
      <c r="D100" s="90"/>
      <c r="E100" s="74"/>
      <c r="F100" s="72"/>
      <c r="G100" s="75"/>
      <c r="H100" s="76"/>
      <c r="I100" s="73"/>
      <c r="J100" s="77"/>
      <c r="K100" s="78"/>
    </row>
    <row r="101" spans="1:11" ht="14.1" customHeight="1">
      <c r="A101" s="92">
        <v>7</v>
      </c>
      <c r="B101" s="69" t="s">
        <v>348</v>
      </c>
      <c r="C101" s="69"/>
      <c r="D101" s="90"/>
      <c r="E101" s="74"/>
      <c r="F101" s="72"/>
      <c r="G101" s="75"/>
      <c r="H101" s="76"/>
      <c r="I101" s="73"/>
      <c r="J101" s="77"/>
      <c r="K101" s="78"/>
    </row>
    <row r="102" spans="1:11" ht="14.1" customHeight="1">
      <c r="A102" s="92"/>
      <c r="B102" s="69" t="s">
        <v>363</v>
      </c>
      <c r="C102" s="69"/>
      <c r="D102" s="90"/>
      <c r="E102" s="74"/>
      <c r="F102" s="72"/>
      <c r="G102" s="75"/>
      <c r="H102" s="76"/>
      <c r="I102" s="73"/>
      <c r="J102" s="77"/>
      <c r="K102" s="78"/>
    </row>
    <row r="103" spans="1:11" ht="14.1" customHeight="1">
      <c r="A103" s="92"/>
      <c r="B103" s="69" t="s">
        <v>364</v>
      </c>
      <c r="C103" s="69"/>
      <c r="D103" s="90">
        <f>Mes!J85</f>
        <v>1</v>
      </c>
      <c r="E103" s="74" t="s">
        <v>4</v>
      </c>
      <c r="F103" s="72"/>
      <c r="G103" s="75"/>
      <c r="H103" s="76"/>
      <c r="I103" s="73" t="s">
        <v>4</v>
      </c>
      <c r="J103" s="77"/>
      <c r="K103" s="78"/>
    </row>
    <row r="104" spans="1:11" ht="14.1" customHeight="1">
      <c r="A104" s="92"/>
      <c r="B104" s="69"/>
      <c r="C104" s="69"/>
      <c r="D104" s="90"/>
      <c r="E104" s="74"/>
      <c r="F104" s="72"/>
      <c r="G104" s="75"/>
      <c r="H104" s="76"/>
      <c r="I104" s="73"/>
      <c r="J104" s="77"/>
      <c r="K104" s="78"/>
    </row>
    <row r="105" spans="1:11" ht="14.1" customHeight="1">
      <c r="A105" s="92">
        <v>8</v>
      </c>
      <c r="B105" s="69" t="s">
        <v>365</v>
      </c>
      <c r="C105" s="69"/>
      <c r="D105" s="90"/>
      <c r="E105" s="74"/>
      <c r="F105" s="72"/>
      <c r="G105" s="75"/>
      <c r="H105" s="76"/>
      <c r="I105" s="73"/>
      <c r="J105" s="77"/>
      <c r="K105" s="78"/>
    </row>
    <row r="106" spans="1:11" ht="14.1" customHeight="1">
      <c r="A106" s="92"/>
      <c r="B106" s="69" t="s">
        <v>366</v>
      </c>
      <c r="C106" s="69"/>
      <c r="D106" s="90"/>
      <c r="E106" s="74"/>
      <c r="F106" s="72"/>
      <c r="G106" s="75"/>
      <c r="H106" s="76"/>
      <c r="I106" s="73"/>
      <c r="J106" s="77"/>
      <c r="K106" s="78"/>
    </row>
    <row r="107" spans="1:11" ht="14.1" customHeight="1">
      <c r="A107" s="92"/>
      <c r="B107" s="69" t="s">
        <v>367</v>
      </c>
      <c r="C107" s="69"/>
      <c r="D107" s="90"/>
      <c r="E107" s="74"/>
      <c r="F107" s="72"/>
      <c r="G107" s="75"/>
      <c r="H107" s="76"/>
      <c r="I107" s="73"/>
      <c r="J107" s="77"/>
      <c r="K107" s="78"/>
    </row>
    <row r="108" spans="1:11" ht="14.1" customHeight="1">
      <c r="A108" s="92"/>
      <c r="B108" s="69" t="s">
        <v>368</v>
      </c>
      <c r="C108" s="69"/>
      <c r="D108" s="90">
        <f>Mes!J90</f>
        <v>3</v>
      </c>
      <c r="E108" s="74" t="s">
        <v>4</v>
      </c>
      <c r="F108" s="72"/>
      <c r="G108" s="75"/>
      <c r="H108" s="76"/>
      <c r="I108" s="73" t="s">
        <v>4</v>
      </c>
      <c r="J108" s="77"/>
      <c r="K108" s="78"/>
    </row>
    <row r="109" spans="1:11" ht="14.25" customHeight="1">
      <c r="A109" s="92">
        <v>9</v>
      </c>
      <c r="B109" s="69" t="s">
        <v>369</v>
      </c>
      <c r="C109" s="69"/>
      <c r="D109" s="90"/>
      <c r="E109" s="74"/>
      <c r="F109" s="72"/>
      <c r="G109" s="75"/>
      <c r="H109" s="76"/>
      <c r="I109" s="73"/>
      <c r="J109" s="77"/>
      <c r="K109" s="78"/>
    </row>
    <row r="110" spans="1:11" ht="14.25" customHeight="1">
      <c r="A110" s="92"/>
      <c r="B110" s="69" t="s">
        <v>370</v>
      </c>
      <c r="C110" s="69"/>
      <c r="D110" s="90">
        <f>Mes!J93</f>
        <v>3</v>
      </c>
      <c r="E110" s="74" t="s">
        <v>4</v>
      </c>
      <c r="F110" s="72"/>
      <c r="G110" s="75"/>
      <c r="H110" s="76"/>
      <c r="I110" s="73" t="s">
        <v>4</v>
      </c>
      <c r="J110" s="77"/>
      <c r="K110" s="78"/>
    </row>
    <row r="111" spans="1:11" ht="14.25" customHeight="1">
      <c r="A111" s="92"/>
      <c r="B111" s="69"/>
      <c r="C111" s="69"/>
      <c r="D111" s="90"/>
      <c r="E111" s="74"/>
      <c r="F111" s="72"/>
      <c r="G111" s="75"/>
      <c r="H111" s="76"/>
      <c r="I111" s="73"/>
      <c r="J111" s="77"/>
      <c r="K111" s="78"/>
    </row>
    <row r="112" spans="1:11" ht="14.25" customHeight="1">
      <c r="A112" s="92">
        <v>10</v>
      </c>
      <c r="B112" s="69" t="s">
        <v>371</v>
      </c>
      <c r="C112" s="69"/>
      <c r="D112" s="90"/>
      <c r="E112" s="74"/>
      <c r="F112" s="72"/>
      <c r="G112" s="75"/>
      <c r="H112" s="76"/>
      <c r="I112" s="73"/>
      <c r="J112" s="77"/>
      <c r="K112" s="78"/>
    </row>
    <row r="113" spans="1:11" ht="14.25" customHeight="1">
      <c r="A113" s="92"/>
      <c r="B113" s="69" t="s">
        <v>372</v>
      </c>
      <c r="C113" s="69"/>
      <c r="D113" s="90"/>
      <c r="E113" s="74"/>
      <c r="F113" s="72"/>
      <c r="G113" s="75"/>
      <c r="H113" s="76"/>
      <c r="I113" s="73"/>
      <c r="J113" s="77"/>
      <c r="K113" s="78"/>
    </row>
    <row r="114" spans="1:11" ht="14.25" customHeight="1">
      <c r="A114" s="92"/>
      <c r="B114" s="69" t="s">
        <v>373</v>
      </c>
      <c r="C114" s="69"/>
      <c r="D114" s="90"/>
      <c r="E114" s="74"/>
      <c r="F114" s="72"/>
      <c r="G114" s="75"/>
      <c r="H114" s="76"/>
      <c r="I114" s="73"/>
      <c r="J114" s="77"/>
      <c r="K114" s="78"/>
    </row>
    <row r="115" spans="1:11" ht="14.25" customHeight="1">
      <c r="A115" s="92"/>
      <c r="B115" s="69" t="s">
        <v>374</v>
      </c>
      <c r="C115" s="69"/>
      <c r="D115" s="90">
        <f>Mes!J98</f>
        <v>1</v>
      </c>
      <c r="E115" s="74" t="s">
        <v>4</v>
      </c>
      <c r="F115" s="72"/>
      <c r="G115" s="75"/>
      <c r="H115" s="76"/>
      <c r="I115" s="73" t="s">
        <v>4</v>
      </c>
      <c r="J115" s="77"/>
      <c r="K115" s="78"/>
    </row>
    <row r="116" spans="1:11" ht="14.25" customHeight="1">
      <c r="A116" s="92"/>
      <c r="B116" s="69"/>
      <c r="C116" s="69"/>
      <c r="D116" s="90"/>
      <c r="E116" s="74"/>
      <c r="F116" s="72"/>
      <c r="G116" s="75"/>
      <c r="H116" s="76"/>
      <c r="I116" s="73"/>
      <c r="J116" s="77"/>
      <c r="K116" s="78"/>
    </row>
    <row r="117" spans="1:11" ht="14.25" customHeight="1">
      <c r="A117" s="92">
        <v>11</v>
      </c>
      <c r="B117" s="69" t="s">
        <v>375</v>
      </c>
      <c r="C117" s="69"/>
      <c r="D117" s="90"/>
      <c r="E117" s="74"/>
      <c r="F117" s="72"/>
      <c r="G117" s="75"/>
      <c r="H117" s="76"/>
      <c r="I117" s="73"/>
      <c r="J117" s="77"/>
      <c r="K117" s="78"/>
    </row>
    <row r="118" spans="1:11" ht="14.25" customHeight="1">
      <c r="A118" s="92"/>
      <c r="B118" s="69" t="s">
        <v>376</v>
      </c>
      <c r="C118" s="69"/>
      <c r="D118" s="90"/>
      <c r="E118" s="74"/>
      <c r="F118" s="72"/>
      <c r="G118" s="75"/>
      <c r="H118" s="76"/>
      <c r="I118" s="73"/>
      <c r="J118" s="77"/>
      <c r="K118" s="78"/>
    </row>
    <row r="119" spans="1:11" ht="14.25" customHeight="1">
      <c r="A119" s="92"/>
      <c r="B119" s="69" t="s">
        <v>377</v>
      </c>
      <c r="C119" s="69"/>
      <c r="D119" s="90">
        <f>Mes!J102</f>
        <v>1</v>
      </c>
      <c r="E119" s="74" t="s">
        <v>4</v>
      </c>
      <c r="F119" s="72"/>
      <c r="G119" s="75"/>
      <c r="H119" s="76"/>
      <c r="I119" s="73" t="s">
        <v>4</v>
      </c>
      <c r="J119" s="77"/>
      <c r="K119" s="78"/>
    </row>
    <row r="120" spans="1:11" ht="14.1" customHeight="1">
      <c r="A120" s="92"/>
      <c r="B120" s="69"/>
      <c r="C120" s="69"/>
      <c r="D120" s="90"/>
      <c r="E120" s="74"/>
      <c r="F120" s="72"/>
      <c r="G120" s="75"/>
      <c r="H120" s="76"/>
      <c r="I120" s="73"/>
      <c r="J120" s="77"/>
      <c r="K120" s="78"/>
    </row>
    <row r="121" spans="1:11" ht="14.1" customHeight="1">
      <c r="A121" s="92">
        <v>12</v>
      </c>
      <c r="B121" s="69" t="s">
        <v>378</v>
      </c>
      <c r="C121" s="69"/>
      <c r="D121" s="90"/>
      <c r="E121" s="74"/>
      <c r="F121" s="72"/>
      <c r="G121" s="75"/>
      <c r="H121" s="76"/>
      <c r="I121" s="73"/>
      <c r="J121" s="77"/>
      <c r="K121" s="78"/>
    </row>
    <row r="122" spans="1:11" ht="14.1" customHeight="1">
      <c r="A122" s="92"/>
      <c r="B122" s="69" t="s">
        <v>379</v>
      </c>
      <c r="C122" s="69"/>
      <c r="D122" s="90"/>
      <c r="E122" s="74"/>
      <c r="F122" s="72"/>
      <c r="G122" s="75"/>
      <c r="H122" s="76"/>
      <c r="I122" s="73"/>
      <c r="J122" s="77"/>
      <c r="K122" s="78"/>
    </row>
    <row r="123" spans="1:11" ht="14.1" customHeight="1">
      <c r="A123" s="92"/>
      <c r="B123" s="69" t="s">
        <v>380</v>
      </c>
      <c r="C123" s="69"/>
      <c r="D123" s="90"/>
      <c r="E123" s="74"/>
      <c r="F123" s="72"/>
      <c r="G123" s="75"/>
      <c r="H123" s="76"/>
      <c r="I123" s="73"/>
      <c r="J123" s="77"/>
      <c r="K123" s="78"/>
    </row>
    <row r="124" spans="1:11" ht="14.1" customHeight="1">
      <c r="A124" s="92"/>
      <c r="B124" s="69" t="s">
        <v>381</v>
      </c>
      <c r="C124" s="69"/>
      <c r="D124" s="90">
        <f>Mes!J107</f>
        <v>1</v>
      </c>
      <c r="E124" s="74" t="s">
        <v>4</v>
      </c>
      <c r="F124" s="72"/>
      <c r="G124" s="75"/>
      <c r="H124" s="76"/>
      <c r="I124" s="73" t="s">
        <v>4</v>
      </c>
      <c r="J124" s="77"/>
      <c r="K124" s="78"/>
    </row>
    <row r="125" spans="1:11" ht="14.1" customHeight="1">
      <c r="A125" s="92"/>
      <c r="B125" s="69"/>
      <c r="C125" s="69"/>
      <c r="D125" s="90"/>
      <c r="E125" s="74"/>
      <c r="F125" s="72"/>
      <c r="G125" s="75"/>
      <c r="H125" s="76"/>
      <c r="I125" s="73"/>
      <c r="J125" s="77"/>
      <c r="K125" s="78"/>
    </row>
    <row r="126" spans="1:11" ht="14.1" customHeight="1">
      <c r="A126" s="68">
        <v>13</v>
      </c>
      <c r="B126" s="91" t="s">
        <v>383</v>
      </c>
      <c r="C126" s="69"/>
      <c r="D126" s="131"/>
      <c r="E126" s="71"/>
      <c r="F126" s="72"/>
      <c r="G126" s="132"/>
      <c r="H126" s="76"/>
      <c r="I126" s="73"/>
      <c r="J126" s="77"/>
      <c r="K126" s="78"/>
    </row>
    <row r="127" spans="1:11" ht="14.1" customHeight="1">
      <c r="A127" s="68"/>
      <c r="B127" s="91" t="s">
        <v>384</v>
      </c>
      <c r="C127" s="69"/>
      <c r="D127" s="131"/>
      <c r="E127" s="71"/>
      <c r="F127" s="72"/>
      <c r="G127" s="132"/>
      <c r="H127" s="76"/>
      <c r="I127" s="73"/>
      <c r="J127" s="77"/>
      <c r="K127" s="78"/>
    </row>
    <row r="128" spans="1:11" ht="14.1" customHeight="1">
      <c r="A128" s="68"/>
      <c r="B128" s="91" t="s">
        <v>385</v>
      </c>
      <c r="C128" s="69"/>
      <c r="D128" s="131"/>
      <c r="E128" s="71"/>
      <c r="F128" s="72"/>
      <c r="G128" s="132"/>
      <c r="H128" s="76"/>
      <c r="I128" s="73"/>
      <c r="J128" s="77"/>
      <c r="K128" s="78"/>
    </row>
    <row r="129" spans="1:11" ht="14.1" customHeight="1">
      <c r="A129" s="68"/>
      <c r="B129" s="91" t="s">
        <v>386</v>
      </c>
      <c r="C129" s="69"/>
      <c r="D129" s="131"/>
      <c r="E129" s="71"/>
      <c r="F129" s="72"/>
      <c r="G129" s="132"/>
      <c r="H129" s="76"/>
      <c r="I129" s="73"/>
      <c r="J129" s="77"/>
      <c r="K129" s="78"/>
    </row>
    <row r="130" spans="1:11" ht="14.1" customHeight="1">
      <c r="A130" s="68"/>
      <c r="B130" s="91" t="s">
        <v>387</v>
      </c>
      <c r="C130" s="69"/>
      <c r="D130" s="131"/>
      <c r="E130" s="71"/>
      <c r="F130" s="72"/>
      <c r="G130" s="132"/>
      <c r="H130" s="76"/>
      <c r="I130" s="73"/>
      <c r="J130" s="77"/>
      <c r="K130" s="78"/>
    </row>
    <row r="131" spans="1:11" ht="14.1" customHeight="1">
      <c r="A131" s="68"/>
      <c r="B131" s="91" t="s">
        <v>388</v>
      </c>
      <c r="C131" s="69"/>
      <c r="D131" s="96">
        <f>Mes!J115</f>
        <v>1218</v>
      </c>
      <c r="E131" s="97" t="s">
        <v>10</v>
      </c>
      <c r="F131" s="98"/>
      <c r="G131" s="99"/>
      <c r="H131" s="100"/>
      <c r="I131" s="101" t="s">
        <v>6</v>
      </c>
      <c r="J131" s="102"/>
      <c r="K131" s="103"/>
    </row>
    <row r="132" spans="1:11" ht="14.1" customHeight="1">
      <c r="A132" s="92"/>
      <c r="B132" s="69"/>
      <c r="C132" s="69"/>
      <c r="D132" s="90"/>
      <c r="E132" s="74"/>
      <c r="F132" s="72"/>
      <c r="G132" s="75"/>
      <c r="H132" s="76"/>
      <c r="I132" s="73"/>
      <c r="J132" s="77"/>
      <c r="K132" s="78"/>
    </row>
    <row r="133" spans="1:11" ht="14.1" customHeight="1">
      <c r="A133" s="92">
        <v>14</v>
      </c>
      <c r="B133" s="69" t="s">
        <v>389</v>
      </c>
      <c r="C133" s="69"/>
      <c r="D133" s="90"/>
      <c r="E133" s="74"/>
      <c r="F133" s="72"/>
      <c r="G133" s="75"/>
      <c r="H133" s="76"/>
      <c r="I133" s="73"/>
      <c r="J133" s="77"/>
      <c r="K133" s="78"/>
    </row>
    <row r="134" spans="1:11" ht="14.1" customHeight="1">
      <c r="A134" s="92"/>
      <c r="B134" s="69" t="s">
        <v>390</v>
      </c>
      <c r="C134" s="69"/>
      <c r="D134" s="96">
        <f>Mes!J118</f>
        <v>10</v>
      </c>
      <c r="E134" s="97" t="s">
        <v>3</v>
      </c>
      <c r="F134" s="98"/>
      <c r="G134" s="99"/>
      <c r="H134" s="100"/>
      <c r="I134" s="101" t="s">
        <v>4</v>
      </c>
      <c r="J134" s="102"/>
      <c r="K134" s="103"/>
    </row>
    <row r="135" spans="1:11" ht="14.1" customHeight="1">
      <c r="A135" s="92"/>
      <c r="B135" s="69"/>
      <c r="C135" s="69"/>
      <c r="D135" s="90"/>
      <c r="E135" s="74"/>
      <c r="F135" s="72"/>
      <c r="G135" s="75"/>
      <c r="H135" s="76"/>
      <c r="I135" s="73"/>
      <c r="J135" s="77"/>
      <c r="K135" s="78"/>
    </row>
    <row r="136" spans="1:11" ht="14.1" customHeight="1">
      <c r="A136" s="92">
        <v>15</v>
      </c>
      <c r="B136" s="69" t="s">
        <v>391</v>
      </c>
      <c r="C136" s="69"/>
      <c r="D136" s="90"/>
      <c r="E136" s="74"/>
      <c r="F136" s="72"/>
      <c r="G136" s="75"/>
      <c r="H136" s="76"/>
      <c r="I136" s="73"/>
      <c r="J136" s="77"/>
      <c r="K136" s="78"/>
    </row>
    <row r="137" spans="1:11" ht="14.1" customHeight="1">
      <c r="A137" s="92"/>
      <c r="B137" s="69" t="s">
        <v>392</v>
      </c>
      <c r="C137" s="69"/>
      <c r="D137" s="96">
        <f>Mes!J121</f>
        <v>6</v>
      </c>
      <c r="E137" s="97" t="s">
        <v>3</v>
      </c>
      <c r="F137" s="98"/>
      <c r="G137" s="99"/>
      <c r="H137" s="100"/>
      <c r="I137" s="101" t="s">
        <v>4</v>
      </c>
      <c r="J137" s="102"/>
      <c r="K137" s="103"/>
    </row>
    <row r="138" spans="1:11" ht="14.1" customHeight="1">
      <c r="A138" s="92"/>
      <c r="B138" s="69"/>
      <c r="C138" s="69"/>
      <c r="D138" s="90"/>
      <c r="E138" s="74"/>
      <c r="F138" s="72"/>
      <c r="G138" s="75"/>
      <c r="H138" s="76"/>
      <c r="I138" s="73"/>
      <c r="J138" s="77"/>
      <c r="K138" s="78"/>
    </row>
    <row r="139" spans="1:11" ht="14.1" customHeight="1">
      <c r="A139" s="92">
        <v>16</v>
      </c>
      <c r="B139" s="69" t="s">
        <v>393</v>
      </c>
      <c r="C139" s="69"/>
      <c r="D139" s="90"/>
      <c r="E139" s="74"/>
      <c r="F139" s="72"/>
      <c r="G139" s="75"/>
      <c r="H139" s="76"/>
      <c r="I139" s="73"/>
      <c r="J139" s="77"/>
      <c r="K139" s="78"/>
    </row>
    <row r="140" spans="1:11" ht="14.1" customHeight="1">
      <c r="A140" s="92"/>
      <c r="B140" s="69" t="s">
        <v>394</v>
      </c>
      <c r="C140" s="69"/>
      <c r="D140" s="90"/>
      <c r="E140" s="74"/>
      <c r="F140" s="72"/>
      <c r="G140" s="75"/>
      <c r="H140" s="76"/>
      <c r="I140" s="73"/>
      <c r="J140" s="77"/>
      <c r="K140" s="78"/>
    </row>
    <row r="141" spans="1:11" ht="14.1" customHeight="1">
      <c r="A141" s="92"/>
      <c r="B141" s="69" t="s">
        <v>395</v>
      </c>
      <c r="C141" s="69"/>
      <c r="D141" s="90"/>
      <c r="E141" s="74"/>
      <c r="F141" s="72"/>
      <c r="G141" s="75"/>
      <c r="H141" s="76"/>
      <c r="I141" s="73"/>
      <c r="J141" s="77"/>
      <c r="K141" s="78"/>
    </row>
    <row r="142" spans="1:11" ht="14.1" customHeight="1">
      <c r="A142" s="92"/>
      <c r="B142" s="69" t="s">
        <v>396</v>
      </c>
      <c r="C142" s="69"/>
      <c r="D142" s="96">
        <f>Mes!J125</f>
        <v>252</v>
      </c>
      <c r="E142" s="97" t="s">
        <v>10</v>
      </c>
      <c r="F142" s="98"/>
      <c r="G142" s="99"/>
      <c r="H142" s="100"/>
      <c r="I142" s="101" t="s">
        <v>6</v>
      </c>
      <c r="J142" s="102"/>
      <c r="K142" s="103"/>
    </row>
    <row r="143" spans="1:11" ht="14.1" customHeight="1" thickBot="1">
      <c r="A143" s="92"/>
      <c r="B143" s="94"/>
      <c r="C143" s="117"/>
      <c r="D143" s="117"/>
      <c r="E143" s="121"/>
      <c r="F143" s="117"/>
      <c r="G143" s="117"/>
      <c r="H143" s="100"/>
      <c r="I143" s="118" t="s">
        <v>58</v>
      </c>
      <c r="J143" s="135"/>
      <c r="K143" s="136"/>
    </row>
    <row r="144" spans="1:11" ht="14.1" customHeight="1">
      <c r="A144" s="92"/>
      <c r="B144" s="94"/>
      <c r="C144" s="117"/>
      <c r="D144" s="117"/>
      <c r="E144" s="121"/>
      <c r="F144" s="117"/>
      <c r="G144" s="117"/>
      <c r="H144" s="100"/>
      <c r="I144" s="118"/>
      <c r="J144" s="148"/>
      <c r="K144" s="149"/>
    </row>
    <row r="145" spans="1:11" ht="14.1" customHeight="1">
      <c r="A145" s="92"/>
      <c r="B145" s="94"/>
      <c r="C145" s="117"/>
      <c r="D145" s="117"/>
      <c r="E145" s="121"/>
      <c r="F145" s="72"/>
      <c r="G145" s="75"/>
      <c r="H145" s="76"/>
      <c r="I145" s="122"/>
      <c r="J145" s="137"/>
      <c r="K145" s="104"/>
    </row>
    <row r="146" spans="1:11" ht="14.1" customHeight="1">
      <c r="A146" s="92"/>
      <c r="B146" s="39" t="s">
        <v>147</v>
      </c>
      <c r="C146" s="40"/>
      <c r="D146" s="117"/>
      <c r="E146" s="121"/>
      <c r="F146" s="72"/>
      <c r="G146" s="75"/>
      <c r="H146" s="76"/>
      <c r="I146" s="122"/>
      <c r="J146" s="137"/>
      <c r="K146" s="104"/>
    </row>
    <row r="147" spans="1:11" ht="14.1" customHeight="1">
      <c r="A147" s="92"/>
      <c r="B147" s="39" t="s">
        <v>55</v>
      </c>
      <c r="C147" s="40"/>
      <c r="D147" s="117"/>
      <c r="E147" s="69"/>
      <c r="F147" s="69"/>
      <c r="G147" s="69"/>
      <c r="H147" s="69"/>
      <c r="I147" s="69"/>
      <c r="J147" s="69"/>
      <c r="K147" s="69"/>
    </row>
    <row r="148" spans="1:11" ht="14.1" customHeight="1">
      <c r="A148" s="68">
        <v>1</v>
      </c>
      <c r="B148" s="94" t="s">
        <v>308</v>
      </c>
      <c r="C148" s="92"/>
      <c r="D148" s="138"/>
      <c r="E148" s="125"/>
      <c r="F148" s="98"/>
      <c r="G148" s="99"/>
      <c r="H148" s="100"/>
      <c r="I148" s="101"/>
      <c r="J148" s="139"/>
      <c r="K148" s="140"/>
    </row>
    <row r="149" spans="1:11" ht="14.1" customHeight="1">
      <c r="A149" s="68"/>
      <c r="B149" s="94" t="s">
        <v>309</v>
      </c>
      <c r="C149" s="92"/>
      <c r="D149" s="138"/>
      <c r="E149" s="125"/>
      <c r="F149" s="98"/>
      <c r="G149" s="99"/>
      <c r="H149" s="100"/>
      <c r="I149" s="101"/>
      <c r="J149" s="139"/>
      <c r="K149" s="140"/>
    </row>
    <row r="150" spans="1:11" ht="14.1" customHeight="1">
      <c r="A150" s="68"/>
      <c r="B150" s="94" t="s">
        <v>310</v>
      </c>
      <c r="C150" s="92"/>
      <c r="D150" s="138"/>
      <c r="E150" s="125"/>
      <c r="F150" s="98"/>
      <c r="G150" s="99"/>
      <c r="H150" s="100"/>
      <c r="I150" s="101"/>
      <c r="J150" s="139"/>
      <c r="K150" s="140"/>
    </row>
    <row r="151" spans="1:11" ht="14.1" customHeight="1">
      <c r="A151" s="68"/>
      <c r="B151" s="94" t="s">
        <v>311</v>
      </c>
      <c r="C151" s="92"/>
      <c r="D151" s="138"/>
      <c r="E151" s="125"/>
      <c r="F151" s="98"/>
      <c r="G151" s="99"/>
      <c r="H151" s="100"/>
      <c r="I151" s="101"/>
      <c r="J151" s="139"/>
      <c r="K151" s="140"/>
    </row>
    <row r="152" spans="1:11" ht="14.1" customHeight="1">
      <c r="A152" s="68"/>
      <c r="B152" s="94" t="s">
        <v>312</v>
      </c>
      <c r="C152" s="92"/>
      <c r="D152" s="138"/>
      <c r="E152" s="125"/>
      <c r="F152" s="98"/>
      <c r="G152" s="99"/>
      <c r="H152" s="100"/>
      <c r="I152" s="101"/>
      <c r="J152" s="139"/>
      <c r="K152" s="140"/>
    </row>
    <row r="153" spans="1:11" ht="14.1" customHeight="1">
      <c r="A153" s="68"/>
      <c r="B153" s="94" t="s">
        <v>313</v>
      </c>
      <c r="C153" s="92"/>
      <c r="D153" s="138"/>
      <c r="E153" s="125"/>
      <c r="F153" s="98"/>
      <c r="G153" s="99"/>
      <c r="H153" s="100"/>
      <c r="I153" s="101"/>
      <c r="J153" s="139"/>
      <c r="K153" s="140"/>
    </row>
    <row r="154" spans="1:11" ht="14.1" customHeight="1">
      <c r="A154" s="68"/>
      <c r="B154" s="94" t="s">
        <v>314</v>
      </c>
      <c r="C154" s="92"/>
      <c r="D154" s="138">
        <f>Mes!J130</f>
        <v>1</v>
      </c>
      <c r="E154" s="125" t="s">
        <v>3</v>
      </c>
      <c r="F154" s="98">
        <v>21989</v>
      </c>
      <c r="G154" s="99" t="s">
        <v>9</v>
      </c>
      <c r="H154" s="100">
        <v>42</v>
      </c>
      <c r="I154" s="101" t="s">
        <v>4</v>
      </c>
      <c r="J154" s="139">
        <f>IF(MID(I154,1,2)=("P."),(ROUND(D154*((F154)+(H154/100)),)),IF(MID(I154,1,2)=("%o"),(ROUND(D154*(((F154)+(H154/100))/1000),)),IF(MID(I154,1,2)=("Ea"),(ROUND(D154*((F154)+(H154/100)),)),ROUND(D154*(((F154)+(H154/100))/100),))))</f>
        <v>21989</v>
      </c>
      <c r="K154" s="140" t="s">
        <v>11</v>
      </c>
    </row>
    <row r="155" spans="1:11" ht="14.1" customHeight="1">
      <c r="A155" s="68"/>
      <c r="B155" s="94"/>
      <c r="C155" s="92"/>
      <c r="D155" s="234" t="s">
        <v>414</v>
      </c>
      <c r="E155" s="234"/>
      <c r="F155" s="234"/>
      <c r="G155" s="234"/>
      <c r="H155" s="234"/>
      <c r="I155" s="234"/>
      <c r="J155" s="234"/>
      <c r="K155" s="234"/>
    </row>
    <row r="156" spans="1:11" ht="14.1" customHeight="1">
      <c r="A156" s="68">
        <v>2</v>
      </c>
      <c r="B156" s="69" t="s">
        <v>101</v>
      </c>
      <c r="C156" s="69"/>
      <c r="D156" s="69"/>
      <c r="E156" s="69"/>
      <c r="F156" s="69"/>
      <c r="G156" s="69"/>
      <c r="H156" s="69"/>
      <c r="I156" s="69"/>
      <c r="J156" s="69"/>
      <c r="K156" s="69"/>
    </row>
    <row r="157" spans="1:11" ht="14.1" customHeight="1">
      <c r="A157" s="68"/>
      <c r="B157" s="69" t="s">
        <v>102</v>
      </c>
      <c r="C157" s="69"/>
      <c r="D157" s="69"/>
      <c r="E157" s="69"/>
      <c r="F157" s="69"/>
      <c r="G157" s="69"/>
      <c r="H157" s="69"/>
      <c r="I157" s="69"/>
      <c r="J157" s="69"/>
      <c r="K157" s="69"/>
    </row>
    <row r="158" spans="1:11" ht="14.1" customHeight="1">
      <c r="A158" s="68"/>
      <c r="B158" s="69" t="s">
        <v>103</v>
      </c>
      <c r="C158" s="69"/>
      <c r="D158" s="69"/>
      <c r="E158" s="69"/>
      <c r="F158" s="69"/>
      <c r="G158" s="69"/>
      <c r="H158" s="69"/>
      <c r="I158" s="69"/>
      <c r="J158" s="69"/>
      <c r="K158" s="69"/>
    </row>
    <row r="159" spans="1:11" ht="14.1" customHeight="1">
      <c r="A159" s="68"/>
      <c r="B159" s="69" t="s">
        <v>104</v>
      </c>
      <c r="C159" s="69"/>
      <c r="D159" s="69"/>
      <c r="E159" s="74"/>
      <c r="F159" s="72"/>
      <c r="G159" s="75"/>
      <c r="H159" s="76"/>
      <c r="I159" s="73"/>
      <c r="J159" s="77"/>
      <c r="K159" s="78"/>
    </row>
    <row r="160" spans="1:11" ht="14.1" customHeight="1">
      <c r="A160" s="68"/>
      <c r="B160" s="69" t="s">
        <v>105</v>
      </c>
      <c r="C160" s="69"/>
      <c r="D160" s="90"/>
      <c r="E160" s="74"/>
      <c r="F160" s="72"/>
      <c r="G160" s="75"/>
      <c r="H160" s="76"/>
      <c r="I160" s="73"/>
      <c r="J160" s="77"/>
      <c r="K160" s="78"/>
    </row>
    <row r="161" spans="1:11" ht="14.1" customHeight="1">
      <c r="A161" s="68"/>
      <c r="B161" s="69" t="s">
        <v>106</v>
      </c>
      <c r="C161" s="69"/>
      <c r="D161" s="90"/>
      <c r="E161" s="71"/>
      <c r="F161" s="72"/>
      <c r="G161" s="73"/>
      <c r="H161" s="71"/>
      <c r="I161" s="73"/>
      <c r="J161" s="72"/>
      <c r="K161" s="71"/>
    </row>
    <row r="162" spans="1:11" ht="14.1" customHeight="1">
      <c r="A162" s="68"/>
      <c r="B162" s="69" t="s">
        <v>107</v>
      </c>
      <c r="C162" s="69"/>
      <c r="D162" s="70"/>
      <c r="E162" s="71"/>
      <c r="F162" s="72"/>
      <c r="G162" s="73"/>
      <c r="H162" s="71"/>
      <c r="I162" s="73"/>
      <c r="J162" s="72"/>
      <c r="K162" s="71"/>
    </row>
    <row r="163" spans="1:11" ht="14.1" customHeight="1">
      <c r="A163" s="68"/>
      <c r="B163" s="69" t="s">
        <v>108</v>
      </c>
      <c r="C163" s="69"/>
      <c r="D163" s="70"/>
    </row>
    <row r="164" spans="1:11" ht="14.1" customHeight="1">
      <c r="A164" s="68"/>
      <c r="B164" s="69" t="s">
        <v>109</v>
      </c>
      <c r="C164" s="69"/>
      <c r="D164" s="138">
        <f>Mes!J133</f>
        <v>1</v>
      </c>
      <c r="E164" s="125" t="s">
        <v>17</v>
      </c>
      <c r="F164" s="98">
        <v>5088</v>
      </c>
      <c r="G164" s="99" t="s">
        <v>9</v>
      </c>
      <c r="H164" s="100">
        <v>20</v>
      </c>
      <c r="I164" s="101" t="s">
        <v>4</v>
      </c>
      <c r="J164" s="139">
        <f>IF(MID(I164,1,2)=("P."),(ROUND(D164*((F164)+(H164/100)),)),IF(MID(I164,1,2)=("%o"),(ROUND(D164*(((F164)+(H164/100))/1000),)),IF(MID(I164,1,2)=("Ea"),(ROUND(D164*((F164)+(H164/100)),)),ROUND(D164*(((F164)+(H164/100))/100),))))</f>
        <v>5088</v>
      </c>
      <c r="K164" s="140" t="s">
        <v>11</v>
      </c>
    </row>
    <row r="165" spans="1:11" ht="14.1" customHeight="1">
      <c r="A165" s="91"/>
      <c r="D165" s="235" t="s">
        <v>415</v>
      </c>
      <c r="E165" s="235"/>
      <c r="F165" s="235"/>
      <c r="G165" s="235"/>
      <c r="H165" s="235"/>
      <c r="I165" s="235"/>
      <c r="J165" s="235"/>
      <c r="K165" s="235"/>
    </row>
    <row r="166" spans="1:11" ht="14.1" customHeight="1">
      <c r="A166" s="141">
        <v>3</v>
      </c>
      <c r="B166" s="91" t="s">
        <v>217</v>
      </c>
      <c r="H166" s="91"/>
    </row>
    <row r="167" spans="1:11" ht="14.1" customHeight="1">
      <c r="A167" s="91"/>
      <c r="B167" s="91" t="s">
        <v>218</v>
      </c>
      <c r="H167" s="91"/>
    </row>
    <row r="168" spans="1:11" ht="14.1" customHeight="1">
      <c r="A168" s="91"/>
      <c r="B168" s="91" t="s">
        <v>219</v>
      </c>
      <c r="D168" s="138">
        <f>Mes!J136</f>
        <v>2</v>
      </c>
      <c r="E168" s="125" t="s">
        <v>17</v>
      </c>
      <c r="F168" s="98">
        <v>843</v>
      </c>
      <c r="G168" s="99" t="s">
        <v>9</v>
      </c>
      <c r="H168" s="100">
        <v>92</v>
      </c>
      <c r="I168" s="101" t="s">
        <v>4</v>
      </c>
      <c r="J168" s="139">
        <f>IF(MID(I168,1,2)=("P."),(ROUND(D168*((F168)+(H168/100)),)),IF(MID(I168,1,2)=("%o"),(ROUND(D168*(((F168)+(H168/100))/1000),)),IF(MID(I168,1,2)=("Ea"),(ROUND(D168*((F168)+(H168/100)),)),ROUND(D168*(((F168)+(H168/100))/100),))))</f>
        <v>1688</v>
      </c>
      <c r="K168" s="140" t="s">
        <v>11</v>
      </c>
    </row>
    <row r="169" spans="1:11" ht="14.1" customHeight="1">
      <c r="A169" s="91"/>
      <c r="D169" s="235" t="s">
        <v>416</v>
      </c>
      <c r="E169" s="235"/>
      <c r="F169" s="235"/>
      <c r="G169" s="235"/>
      <c r="H169" s="235"/>
      <c r="I169" s="235"/>
      <c r="J169" s="235"/>
      <c r="K169" s="235"/>
    </row>
    <row r="170" spans="1:11" ht="14.1" customHeight="1">
      <c r="A170" s="92">
        <v>4</v>
      </c>
      <c r="B170" s="94" t="s">
        <v>315</v>
      </c>
      <c r="C170" s="92"/>
      <c r="D170" s="92"/>
      <c r="E170" s="92"/>
      <c r="F170" s="92"/>
      <c r="G170" s="92"/>
      <c r="H170" s="95"/>
      <c r="I170" s="92"/>
      <c r="J170" s="92"/>
      <c r="K170" s="92"/>
    </row>
    <row r="171" spans="1:11" ht="14.1" customHeight="1">
      <c r="A171" s="92"/>
      <c r="B171" s="94" t="s">
        <v>316</v>
      </c>
      <c r="C171" s="92"/>
      <c r="D171" s="92"/>
      <c r="E171" s="92"/>
      <c r="F171" s="92"/>
      <c r="G171" s="92"/>
      <c r="H171" s="95"/>
      <c r="I171" s="92"/>
      <c r="J171" s="92"/>
      <c r="K171" s="92"/>
    </row>
    <row r="172" spans="1:11" ht="14.1" customHeight="1">
      <c r="A172" s="92"/>
      <c r="B172" s="94" t="s">
        <v>317</v>
      </c>
      <c r="C172" s="92"/>
      <c r="D172" s="92"/>
      <c r="E172" s="92"/>
      <c r="F172" s="92"/>
      <c r="G172" s="92"/>
      <c r="H172" s="95"/>
      <c r="I172" s="92"/>
      <c r="J172" s="92"/>
      <c r="K172" s="92"/>
    </row>
    <row r="173" spans="1:11" ht="14.1" customHeight="1">
      <c r="A173" s="92"/>
      <c r="B173" s="94" t="s">
        <v>318</v>
      </c>
      <c r="C173" s="92"/>
      <c r="D173" s="92"/>
      <c r="E173" s="92"/>
      <c r="F173" s="92"/>
      <c r="G173" s="92"/>
      <c r="H173" s="95"/>
      <c r="I173" s="92"/>
      <c r="J173" s="92"/>
      <c r="K173" s="92"/>
    </row>
    <row r="174" spans="1:11" ht="14.1" customHeight="1">
      <c r="A174" s="92"/>
      <c r="B174" s="94" t="s">
        <v>319</v>
      </c>
      <c r="C174" s="92"/>
      <c r="D174" s="92"/>
      <c r="E174" s="92"/>
      <c r="F174" s="92"/>
      <c r="G174" s="92"/>
      <c r="H174" s="95"/>
      <c r="I174" s="92"/>
      <c r="J174" s="92"/>
      <c r="K174" s="92"/>
    </row>
    <row r="175" spans="1:11" ht="14.1" customHeight="1">
      <c r="A175" s="92"/>
      <c r="B175" s="94" t="s">
        <v>320</v>
      </c>
      <c r="C175" s="92"/>
      <c r="D175" s="92"/>
      <c r="E175" s="92"/>
      <c r="F175" s="92"/>
      <c r="G175" s="92"/>
      <c r="H175" s="95"/>
      <c r="I175" s="92"/>
      <c r="J175" s="92"/>
      <c r="K175" s="92"/>
    </row>
    <row r="176" spans="1:11" ht="14.1" customHeight="1">
      <c r="A176" s="92"/>
      <c r="B176" s="94" t="s">
        <v>321</v>
      </c>
      <c r="C176" s="92"/>
      <c r="D176" s="92"/>
      <c r="E176" s="92"/>
      <c r="F176" s="92"/>
      <c r="G176" s="92"/>
      <c r="H176" s="95"/>
      <c r="I176" s="92"/>
      <c r="J176" s="92"/>
      <c r="K176" s="92"/>
    </row>
    <row r="177" spans="1:11" ht="14.1" customHeight="1">
      <c r="A177" s="92"/>
      <c r="B177" s="94" t="s">
        <v>322</v>
      </c>
      <c r="C177" s="92"/>
      <c r="D177" s="92"/>
      <c r="E177" s="92"/>
      <c r="F177" s="92"/>
      <c r="G177" s="92"/>
      <c r="H177" s="95"/>
      <c r="I177" s="92"/>
      <c r="J177" s="92"/>
      <c r="K177" s="92"/>
    </row>
    <row r="178" spans="1:11" ht="14.1" customHeight="1">
      <c r="A178" s="92"/>
      <c r="B178" s="94" t="s">
        <v>323</v>
      </c>
      <c r="C178" s="92"/>
      <c r="D178" s="92"/>
      <c r="E178" s="92"/>
      <c r="F178" s="92"/>
      <c r="G178" s="92"/>
      <c r="H178" s="95"/>
    </row>
    <row r="179" spans="1:11" ht="14.1" customHeight="1">
      <c r="A179" s="92"/>
      <c r="B179" s="94" t="s">
        <v>324</v>
      </c>
      <c r="C179" s="92"/>
      <c r="D179" s="92"/>
      <c r="E179" s="92"/>
      <c r="F179" s="92"/>
      <c r="G179" s="92"/>
      <c r="H179" s="95"/>
      <c r="I179" s="101"/>
      <c r="J179" s="139"/>
      <c r="K179" s="140"/>
    </row>
    <row r="180" spans="1:11" ht="14.1" customHeight="1">
      <c r="A180" s="92"/>
      <c r="B180" s="94" t="s">
        <v>325</v>
      </c>
      <c r="C180" s="92"/>
      <c r="D180" s="92"/>
    </row>
    <row r="181" spans="1:11" ht="14.1" customHeight="1">
      <c r="A181" s="92"/>
      <c r="B181" s="94" t="s">
        <v>326</v>
      </c>
      <c r="C181" s="92"/>
      <c r="D181" s="138">
        <f>Mes!J139</f>
        <v>1</v>
      </c>
      <c r="E181" s="125" t="s">
        <v>17</v>
      </c>
      <c r="F181" s="98">
        <v>4928</v>
      </c>
      <c r="G181" s="99" t="s">
        <v>9</v>
      </c>
      <c r="H181" s="100">
        <v>70</v>
      </c>
      <c r="I181" s="101" t="s">
        <v>4</v>
      </c>
      <c r="J181" s="139">
        <f>IF(MID(I181,1,2)=("P."),(ROUND(D181*((F181)+(H181/100)),)),IF(MID(I181,1,2)=("%o"),(ROUND(D181*(((F181)+(H181/100))/1000),)),IF(MID(I181,1,2)=("Ea"),(ROUND(D181*((F181)+(H181/100)),)),ROUND(D181*(((F181)+(H181/100))/100),))))</f>
        <v>4929</v>
      </c>
      <c r="K181" s="140" t="s">
        <v>11</v>
      </c>
    </row>
    <row r="182" spans="1:11" ht="14.1" customHeight="1">
      <c r="A182" s="92"/>
      <c r="B182" s="94"/>
      <c r="C182" s="92"/>
      <c r="D182" s="236" t="s">
        <v>417</v>
      </c>
      <c r="E182" s="236"/>
      <c r="F182" s="236"/>
      <c r="G182" s="236"/>
      <c r="H182" s="236"/>
      <c r="I182" s="236"/>
      <c r="J182" s="236"/>
      <c r="K182" s="236"/>
    </row>
    <row r="183" spans="1:11" ht="14.1" customHeight="1">
      <c r="A183" s="68">
        <v>5</v>
      </c>
      <c r="B183" s="94" t="s">
        <v>327</v>
      </c>
      <c r="C183" s="92"/>
      <c r="D183" s="138"/>
      <c r="E183" s="125"/>
      <c r="F183" s="98"/>
      <c r="G183" s="99"/>
      <c r="H183" s="100"/>
      <c r="I183" s="101"/>
      <c r="J183" s="139"/>
      <c r="K183" s="140"/>
    </row>
    <row r="184" spans="1:11" ht="14.1" customHeight="1">
      <c r="A184" s="68"/>
      <c r="B184" s="94" t="s">
        <v>328</v>
      </c>
      <c r="C184" s="92"/>
      <c r="D184" s="138"/>
      <c r="E184" s="125"/>
      <c r="F184" s="98"/>
      <c r="G184" s="99"/>
      <c r="H184" s="100"/>
      <c r="I184" s="101"/>
      <c r="J184" s="139"/>
      <c r="K184" s="140"/>
    </row>
    <row r="185" spans="1:11" ht="14.1" customHeight="1">
      <c r="A185" s="68"/>
      <c r="B185" s="94" t="s">
        <v>329</v>
      </c>
      <c r="C185" s="92"/>
      <c r="D185" s="138"/>
      <c r="E185" s="125"/>
      <c r="F185" s="98"/>
      <c r="G185" s="99"/>
      <c r="H185" s="100"/>
      <c r="I185" s="101"/>
      <c r="J185" s="139"/>
      <c r="K185" s="140"/>
    </row>
    <row r="186" spans="1:11" ht="14.1" customHeight="1">
      <c r="A186" s="68"/>
      <c r="B186" s="94" t="s">
        <v>330</v>
      </c>
      <c r="C186" s="92"/>
      <c r="D186" s="138"/>
      <c r="E186" s="125"/>
      <c r="F186" s="98"/>
      <c r="G186" s="99"/>
      <c r="H186" s="100"/>
      <c r="I186" s="101"/>
      <c r="J186" s="139"/>
      <c r="K186" s="140"/>
    </row>
    <row r="187" spans="1:11" ht="14.1" customHeight="1">
      <c r="A187" s="68"/>
      <c r="B187" s="94" t="s">
        <v>331</v>
      </c>
      <c r="C187" s="69"/>
      <c r="D187" s="70"/>
      <c r="E187" s="71"/>
      <c r="F187" s="72"/>
      <c r="G187" s="73"/>
      <c r="H187" s="71"/>
      <c r="I187" s="73"/>
      <c r="J187" s="72"/>
      <c r="K187" s="71"/>
    </row>
    <row r="188" spans="1:11" ht="14.1" customHeight="1">
      <c r="A188" s="92"/>
      <c r="B188" s="94" t="s">
        <v>332</v>
      </c>
      <c r="C188" s="69"/>
      <c r="D188" s="70"/>
      <c r="E188" s="71"/>
      <c r="F188" s="72"/>
      <c r="G188" s="73"/>
      <c r="H188" s="71"/>
      <c r="I188" s="73"/>
      <c r="J188" s="72"/>
      <c r="K188" s="71"/>
    </row>
    <row r="189" spans="1:11" ht="14.1" customHeight="1">
      <c r="A189" s="68"/>
      <c r="B189" s="94" t="s">
        <v>333</v>
      </c>
      <c r="C189" s="92"/>
      <c r="D189" s="92"/>
      <c r="E189" s="92"/>
      <c r="F189" s="92"/>
      <c r="G189" s="92"/>
      <c r="H189" s="95"/>
      <c r="I189" s="92"/>
      <c r="J189" s="92"/>
      <c r="K189" s="92"/>
    </row>
    <row r="190" spans="1:11" ht="14.1" customHeight="1">
      <c r="A190" s="92"/>
      <c r="B190" s="69" t="s">
        <v>334</v>
      </c>
      <c r="C190" s="92"/>
      <c r="D190" s="138">
        <f>Mes!J142</f>
        <v>2</v>
      </c>
      <c r="E190" s="125" t="s">
        <v>17</v>
      </c>
      <c r="F190" s="98">
        <v>2042</v>
      </c>
      <c r="G190" s="99" t="s">
        <v>9</v>
      </c>
      <c r="H190" s="100">
        <v>43</v>
      </c>
      <c r="I190" s="101" t="s">
        <v>4</v>
      </c>
      <c r="J190" s="139">
        <f>IF(MID(I190,1,2)=("P."),(ROUND(D190*((F190)+(H190/100)),)),IF(MID(I190,1,2)=("%o"),(ROUND(D190*(((F190)+(H190/100))/1000),)),IF(MID(I190,1,2)=("Ea"),(ROUND(D190*((F190)+(H190/100)),)),ROUND(D190*(((F190)+(H190/100))/100),))))</f>
        <v>4085</v>
      </c>
      <c r="K190" s="140" t="s">
        <v>11</v>
      </c>
    </row>
    <row r="191" spans="1:11" ht="14.1" customHeight="1">
      <c r="A191" s="92"/>
      <c r="B191" s="69"/>
      <c r="C191" s="92"/>
      <c r="D191" s="237" t="s">
        <v>418</v>
      </c>
      <c r="E191" s="237"/>
      <c r="F191" s="237"/>
      <c r="G191" s="237"/>
      <c r="H191" s="237"/>
      <c r="I191" s="237"/>
      <c r="J191" s="237"/>
      <c r="K191" s="237"/>
    </row>
    <row r="192" spans="1:11" ht="14.1" customHeight="1">
      <c r="A192" s="92">
        <v>6</v>
      </c>
      <c r="B192" s="69" t="s">
        <v>335</v>
      </c>
      <c r="C192" s="92"/>
      <c r="D192" s="138"/>
      <c r="E192" s="125"/>
      <c r="F192" s="98"/>
      <c r="G192" s="99"/>
      <c r="H192" s="100"/>
      <c r="I192" s="101"/>
      <c r="J192" s="139"/>
      <c r="K192" s="140"/>
    </row>
    <row r="193" spans="1:11" ht="14.1" customHeight="1">
      <c r="A193" s="92"/>
      <c r="B193" s="69" t="s">
        <v>336</v>
      </c>
      <c r="C193" s="92"/>
      <c r="D193" s="138"/>
      <c r="E193" s="125"/>
      <c r="F193" s="98"/>
      <c r="G193" s="99"/>
      <c r="H193" s="100"/>
      <c r="I193" s="101"/>
      <c r="J193" s="139"/>
      <c r="K193" s="140"/>
    </row>
    <row r="194" spans="1:11" ht="15" customHeight="1">
      <c r="A194" s="92"/>
      <c r="B194" s="69" t="s">
        <v>337</v>
      </c>
      <c r="C194" s="92"/>
      <c r="D194" s="138"/>
      <c r="E194" s="125"/>
      <c r="F194" s="98"/>
      <c r="G194" s="99"/>
      <c r="H194" s="100"/>
      <c r="I194" s="101"/>
      <c r="J194" s="139"/>
      <c r="K194" s="140"/>
    </row>
    <row r="195" spans="1:11" ht="15" customHeight="1">
      <c r="A195" s="92"/>
      <c r="B195" s="69" t="s">
        <v>338</v>
      </c>
      <c r="C195" s="92"/>
      <c r="D195" s="138">
        <f>Mes!J145</f>
        <v>1</v>
      </c>
      <c r="E195" s="125" t="s">
        <v>17</v>
      </c>
      <c r="F195" s="98">
        <v>1711</v>
      </c>
      <c r="G195" s="99" t="s">
        <v>9</v>
      </c>
      <c r="H195" s="100">
        <v>60</v>
      </c>
      <c r="I195" s="101" t="s">
        <v>4</v>
      </c>
      <c r="J195" s="139">
        <f>IF(MID(I195,1,2)=("P."),(ROUND(D195*((F195)+(H195/100)),)),IF(MID(I195,1,2)=("%o"),(ROUND(D195*(((F195)+(H195/100))/1000),)),IF(MID(I195,1,2)=("Ea"),(ROUND(D195*((F195)+(H195/100)),)),ROUND(D195*(((F195)+(H195/100))/100),))))</f>
        <v>1712</v>
      </c>
      <c r="K195" s="140" t="s">
        <v>11</v>
      </c>
    </row>
    <row r="196" spans="1:11" ht="14.1" customHeight="1">
      <c r="A196" s="92"/>
      <c r="B196" s="69"/>
      <c r="C196" s="92"/>
      <c r="D196" s="237" t="s">
        <v>419</v>
      </c>
      <c r="E196" s="237"/>
      <c r="F196" s="237"/>
      <c r="G196" s="237"/>
      <c r="H196" s="237"/>
      <c r="I196" s="237"/>
      <c r="J196" s="237"/>
      <c r="K196" s="237"/>
    </row>
    <row r="197" spans="1:11" ht="14.1" customHeight="1">
      <c r="A197" s="92">
        <v>7</v>
      </c>
      <c r="B197" s="94" t="s">
        <v>22</v>
      </c>
      <c r="C197" s="92"/>
      <c r="D197" s="92"/>
    </row>
    <row r="198" spans="1:11" ht="14.1" customHeight="1">
      <c r="A198" s="92"/>
      <c r="B198" s="94" t="s">
        <v>23</v>
      </c>
      <c r="C198" s="92"/>
      <c r="D198" s="138">
        <f>Mes!J148</f>
        <v>2</v>
      </c>
      <c r="E198" s="125" t="s">
        <v>3</v>
      </c>
      <c r="F198" s="98">
        <v>1109</v>
      </c>
      <c r="G198" s="99" t="s">
        <v>9</v>
      </c>
      <c r="H198" s="100">
        <v>46</v>
      </c>
      <c r="I198" s="101" t="s">
        <v>4</v>
      </c>
      <c r="J198" s="102">
        <f>IF(MID(I198,1,2)=("P."),(ROUND(D198*((F198)+(H198/100)),)),IF(MID(I198,1,2)=("%o"),(ROUND(D198*(((F198)+(H198/100))/1000),)),IF(MID(I198,1,2)=("Ea"),(ROUND(D198*((F198)+(H198/100)),)),ROUND(D198*(((F198)+(H198/100))/100),))))</f>
        <v>2219</v>
      </c>
      <c r="K198" s="103" t="s">
        <v>11</v>
      </c>
    </row>
    <row r="199" spans="1:11" ht="14.1" customHeight="1">
      <c r="A199" s="92"/>
      <c r="B199" s="69"/>
      <c r="C199" s="92"/>
      <c r="D199" s="237" t="s">
        <v>420</v>
      </c>
      <c r="E199" s="237"/>
      <c r="F199" s="237"/>
      <c r="G199" s="237"/>
      <c r="H199" s="237"/>
      <c r="I199" s="237"/>
      <c r="J199" s="237"/>
      <c r="K199" s="237"/>
    </row>
    <row r="200" spans="1:11" ht="14.1" customHeight="1">
      <c r="A200" s="92">
        <v>8</v>
      </c>
      <c r="B200" s="69" t="s">
        <v>339</v>
      </c>
      <c r="C200" s="92"/>
      <c r="D200" s="138"/>
      <c r="E200" s="125"/>
      <c r="F200" s="98"/>
      <c r="G200" s="99"/>
      <c r="H200" s="100"/>
      <c r="I200" s="101"/>
      <c r="J200" s="139"/>
      <c r="K200" s="140"/>
    </row>
    <row r="201" spans="1:11" ht="14.1" customHeight="1">
      <c r="A201" s="92"/>
      <c r="B201" s="69" t="s">
        <v>340</v>
      </c>
      <c r="C201" s="92"/>
      <c r="D201" s="138">
        <f>Mes!J151</f>
        <v>1</v>
      </c>
      <c r="E201" s="125" t="s">
        <v>3</v>
      </c>
      <c r="F201" s="98">
        <v>795</v>
      </c>
      <c r="G201" s="99" t="s">
        <v>9</v>
      </c>
      <c r="H201" s="100">
        <v>0</v>
      </c>
      <c r="I201" s="101" t="s">
        <v>4</v>
      </c>
      <c r="J201" s="102">
        <f>IF(MID(I201,1,2)=("P."),(ROUND(D201*((F201)+(H201/100)),)),IF(MID(I201,1,2)=("%o"),(ROUND(D201*(((F201)+(H201/100))/1000),)),IF(MID(I201,1,2)=("Ea"),(ROUND(D201*((F201)+(H201/100)),)),ROUND(D201*(((F201)+(H201/100))/100),))))</f>
        <v>795</v>
      </c>
      <c r="K201" s="103" t="s">
        <v>11</v>
      </c>
    </row>
    <row r="202" spans="1:11" ht="14.1" customHeight="1">
      <c r="A202" s="92"/>
      <c r="B202" s="69"/>
      <c r="C202" s="92"/>
      <c r="D202" s="237" t="s">
        <v>421</v>
      </c>
      <c r="E202" s="237"/>
      <c r="F202" s="237"/>
      <c r="G202" s="237"/>
      <c r="H202" s="237"/>
      <c r="I202" s="237"/>
      <c r="J202" s="237"/>
      <c r="K202" s="237"/>
    </row>
    <row r="203" spans="1:11" ht="14.1" customHeight="1">
      <c r="A203" s="92">
        <v>9</v>
      </c>
      <c r="B203" s="94" t="s">
        <v>110</v>
      </c>
      <c r="C203" s="117"/>
      <c r="D203" s="138"/>
      <c r="E203" s="125"/>
      <c r="F203" s="98"/>
      <c r="G203" s="99"/>
      <c r="H203" s="100"/>
      <c r="I203" s="101"/>
      <c r="J203" s="139"/>
      <c r="K203" s="140"/>
    </row>
    <row r="204" spans="1:11" ht="14.1" customHeight="1">
      <c r="A204" s="92"/>
      <c r="B204" s="94" t="s">
        <v>111</v>
      </c>
      <c r="C204" s="117"/>
      <c r="D204" s="138"/>
      <c r="H204" s="91"/>
    </row>
    <row r="205" spans="1:11" ht="14.1" customHeight="1">
      <c r="A205" s="68"/>
      <c r="B205" s="94" t="s">
        <v>112</v>
      </c>
      <c r="C205" s="117"/>
      <c r="D205" s="138">
        <f>Mes!J154</f>
        <v>4</v>
      </c>
      <c r="E205" s="125" t="s">
        <v>17</v>
      </c>
      <c r="F205" s="98">
        <v>889</v>
      </c>
      <c r="G205" s="99" t="s">
        <v>9</v>
      </c>
      <c r="H205" s="100">
        <v>46</v>
      </c>
      <c r="I205" s="101" t="s">
        <v>4</v>
      </c>
      <c r="J205" s="102">
        <f>IF(MID(I205,1,2)=("P."),(ROUND(D205*((F205)+(H205/100)),)),IF(MID(I205,1,2)=("%o"),(ROUND(D205*(((F205)+(H205/100))/1000),)),IF(MID(I205,1,2)=("Ea"),(ROUND(D205*((F205)+(H205/100)),)),ROUND(D205*(((F205)+(H205/100))/100),))))</f>
        <v>3558</v>
      </c>
      <c r="K205" s="103" t="s">
        <v>11</v>
      </c>
    </row>
    <row r="206" spans="1:11" ht="14.1" customHeight="1">
      <c r="A206" s="68"/>
      <c r="D206" s="235" t="s">
        <v>422</v>
      </c>
      <c r="E206" s="235"/>
      <c r="F206" s="235"/>
      <c r="G206" s="235"/>
      <c r="H206" s="235"/>
      <c r="I206" s="235"/>
      <c r="J206" s="235"/>
      <c r="K206" s="235"/>
    </row>
    <row r="207" spans="1:11" ht="14.1" customHeight="1">
      <c r="A207" s="92">
        <v>10</v>
      </c>
      <c r="B207" s="94" t="s">
        <v>341</v>
      </c>
      <c r="C207" s="92"/>
      <c r="D207" s="92"/>
      <c r="E207" s="92"/>
      <c r="F207" s="92"/>
      <c r="G207" s="92"/>
      <c r="H207" s="95"/>
      <c r="I207" s="92"/>
      <c r="J207" s="92"/>
      <c r="K207" s="92"/>
    </row>
    <row r="208" spans="1:11" ht="14.1" customHeight="1">
      <c r="A208" s="92"/>
      <c r="B208" s="91" t="s">
        <v>178</v>
      </c>
      <c r="D208" s="138">
        <f>Mes!J157</f>
        <v>2</v>
      </c>
      <c r="E208" s="125" t="s">
        <v>17</v>
      </c>
      <c r="F208" s="98">
        <v>200</v>
      </c>
      <c r="G208" s="99" t="s">
        <v>9</v>
      </c>
      <c r="H208" s="100">
        <v>42</v>
      </c>
      <c r="I208" s="101" t="s">
        <v>4</v>
      </c>
      <c r="J208" s="102">
        <f>IF(MID(I208,1,2)=("P."),(ROUND(D208*((F208)+(H208/100)),)),IF(MID(I208,1,2)=("%o"),(ROUND(D208*(((F208)+(H208/100))/1000),)),IF(MID(I208,1,2)=("Ea"),(ROUND(D208*((F208)+(H208/100)),)),ROUND(D208*(((F208)+(H208/100))/100),))))</f>
        <v>401</v>
      </c>
      <c r="K208" s="103" t="s">
        <v>11</v>
      </c>
    </row>
    <row r="209" spans="1:11" ht="14.1" customHeight="1">
      <c r="A209" s="92"/>
      <c r="D209" s="237" t="s">
        <v>423</v>
      </c>
      <c r="E209" s="237"/>
      <c r="F209" s="237"/>
      <c r="G209" s="237"/>
      <c r="H209" s="237"/>
      <c r="I209" s="237"/>
      <c r="J209" s="237"/>
      <c r="K209" s="237"/>
    </row>
    <row r="210" spans="1:11" ht="14.1" customHeight="1">
      <c r="A210" s="68"/>
      <c r="C210" s="117"/>
      <c r="E210" s="71"/>
      <c r="F210" s="71" t="s">
        <v>152</v>
      </c>
      <c r="G210" s="132"/>
      <c r="H210" s="76"/>
      <c r="I210" s="73"/>
      <c r="J210" s="142">
        <f>SUM(J145:J208)</f>
        <v>46464</v>
      </c>
      <c r="K210" s="103" t="s">
        <v>11</v>
      </c>
    </row>
    <row r="211" spans="1:11" ht="14.1" customHeight="1">
      <c r="A211" s="68"/>
      <c r="B211" s="69"/>
      <c r="C211" s="69"/>
      <c r="D211" s="143" t="s">
        <v>413</v>
      </c>
      <c r="E211" s="71"/>
      <c r="F211" s="72"/>
      <c r="G211" s="132"/>
      <c r="H211" s="76"/>
      <c r="I211" s="73"/>
      <c r="J211" s="137"/>
      <c r="K211" s="104"/>
    </row>
    <row r="212" spans="1:11" ht="14.1" customHeight="1">
      <c r="A212" s="68"/>
      <c r="B212" s="69"/>
      <c r="C212" s="69"/>
      <c r="D212" s="143"/>
      <c r="E212" s="71"/>
      <c r="F212" s="71" t="s">
        <v>152</v>
      </c>
      <c r="G212" s="132"/>
      <c r="H212" s="76"/>
      <c r="I212" s="73"/>
      <c r="J212" s="142"/>
      <c r="K212" s="103"/>
    </row>
    <row r="213" spans="1:11" ht="14.1" customHeight="1">
      <c r="A213" s="68"/>
      <c r="B213" s="69"/>
      <c r="C213" s="69"/>
      <c r="D213" s="143"/>
      <c r="E213" s="71"/>
      <c r="F213" s="72"/>
      <c r="G213" s="132"/>
      <c r="H213" s="76"/>
      <c r="I213" s="73"/>
      <c r="J213" s="137"/>
      <c r="K213" s="104"/>
    </row>
    <row r="214" spans="1:11" ht="14.1" customHeight="1">
      <c r="A214" s="68"/>
      <c r="B214" s="69"/>
      <c r="C214" s="69"/>
      <c r="D214" s="143"/>
      <c r="E214" s="71"/>
      <c r="F214" s="72"/>
      <c r="G214" s="132"/>
      <c r="H214" s="76"/>
      <c r="I214" s="73"/>
      <c r="J214" s="137"/>
      <c r="K214" s="104"/>
    </row>
    <row r="215" spans="1:11" ht="14.1" customHeight="1">
      <c r="B215" s="48" t="s">
        <v>154</v>
      </c>
      <c r="C215" s="69"/>
      <c r="D215" s="143"/>
      <c r="E215" s="71"/>
      <c r="F215" s="72"/>
      <c r="G215" s="132"/>
      <c r="H215" s="76"/>
      <c r="I215" s="73"/>
      <c r="J215" s="77"/>
      <c r="K215" s="104"/>
    </row>
    <row r="216" spans="1:11" ht="14.1" customHeight="1">
      <c r="A216" s="68">
        <v>1</v>
      </c>
      <c r="B216" s="69" t="s">
        <v>131</v>
      </c>
      <c r="C216" s="69"/>
      <c r="D216" s="133"/>
      <c r="E216" s="71"/>
      <c r="F216" s="72"/>
      <c r="G216" s="132"/>
      <c r="H216" s="76"/>
      <c r="I216" s="73"/>
      <c r="J216" s="77"/>
      <c r="K216" s="104"/>
    </row>
    <row r="217" spans="1:11" ht="14.1" customHeight="1">
      <c r="A217" s="69"/>
      <c r="B217" s="69" t="s">
        <v>113</v>
      </c>
      <c r="C217" s="69"/>
      <c r="D217" s="133"/>
      <c r="E217" s="71"/>
      <c r="F217" s="72"/>
      <c r="G217" s="132"/>
      <c r="H217" s="76"/>
      <c r="I217" s="73"/>
      <c r="J217" s="77"/>
      <c r="K217" s="104"/>
    </row>
    <row r="218" spans="1:11" ht="14.1" customHeight="1">
      <c r="A218" s="69"/>
      <c r="B218" s="69" t="s">
        <v>114</v>
      </c>
      <c r="C218" s="69"/>
      <c r="D218" s="133"/>
      <c r="E218" s="71"/>
      <c r="F218" s="72"/>
      <c r="G218" s="132"/>
      <c r="H218" s="76"/>
      <c r="I218" s="73"/>
      <c r="J218" s="77"/>
      <c r="K218" s="104"/>
    </row>
    <row r="219" spans="1:11" ht="14.1" customHeight="1">
      <c r="A219" s="69"/>
      <c r="B219" s="69" t="s">
        <v>115</v>
      </c>
      <c r="C219" s="69"/>
      <c r="D219" s="133"/>
      <c r="E219" s="69"/>
      <c r="F219" s="69"/>
      <c r="G219" s="69"/>
      <c r="H219" s="69"/>
      <c r="I219" s="69"/>
      <c r="J219" s="69"/>
      <c r="K219" s="69"/>
    </row>
    <row r="220" spans="1:11" ht="14.1" customHeight="1">
      <c r="A220" s="68"/>
      <c r="B220" s="69" t="s">
        <v>116</v>
      </c>
      <c r="C220" s="69"/>
      <c r="D220" s="69"/>
    </row>
    <row r="221" spans="1:11" ht="14.1" customHeight="1">
      <c r="A221" s="68"/>
      <c r="B221" s="69" t="s">
        <v>178</v>
      </c>
      <c r="C221" s="69"/>
      <c r="D221" s="96">
        <f>Mes!J162</f>
        <v>62</v>
      </c>
      <c r="E221" s="125" t="s">
        <v>25</v>
      </c>
      <c r="F221" s="98"/>
      <c r="G221" s="99"/>
      <c r="H221" s="100"/>
      <c r="I221" s="101" t="s">
        <v>118</v>
      </c>
      <c r="J221" s="102"/>
      <c r="K221" s="103"/>
    </row>
    <row r="222" spans="1:11" ht="14.1" customHeight="1">
      <c r="A222" s="68"/>
      <c r="B222" s="69" t="s">
        <v>179</v>
      </c>
      <c r="C222" s="69"/>
      <c r="D222" s="96">
        <f>Mes!J165</f>
        <v>24</v>
      </c>
      <c r="E222" s="125" t="s">
        <v>25</v>
      </c>
      <c r="F222" s="98"/>
      <c r="G222" s="99"/>
      <c r="H222" s="100"/>
      <c r="I222" s="101" t="s">
        <v>118</v>
      </c>
      <c r="J222" s="102"/>
      <c r="K222" s="103"/>
    </row>
    <row r="223" spans="1:11" ht="14.1" customHeight="1">
      <c r="A223" s="68"/>
      <c r="B223" s="69" t="s">
        <v>117</v>
      </c>
      <c r="C223" s="69"/>
      <c r="D223" s="96">
        <f>Mes!J168</f>
        <v>20</v>
      </c>
      <c r="E223" s="125" t="s">
        <v>25</v>
      </c>
      <c r="F223" s="98"/>
      <c r="G223" s="99"/>
      <c r="H223" s="100"/>
      <c r="I223" s="101" t="s">
        <v>118</v>
      </c>
      <c r="J223" s="102"/>
      <c r="K223" s="103"/>
    </row>
    <row r="224" spans="1:11" ht="14.1" customHeight="1">
      <c r="A224" s="68" t="s">
        <v>42</v>
      </c>
      <c r="B224" s="69"/>
      <c r="C224" s="69"/>
      <c r="D224" s="96"/>
      <c r="E224" s="125"/>
      <c r="F224" s="98"/>
      <c r="G224" s="99"/>
      <c r="H224" s="100"/>
      <c r="I224" s="101"/>
      <c r="J224" s="102"/>
      <c r="K224" s="103"/>
    </row>
    <row r="225" spans="1:11" ht="14.1" customHeight="1">
      <c r="A225" s="68">
        <v>2</v>
      </c>
      <c r="B225" s="69" t="s">
        <v>119</v>
      </c>
      <c r="C225" s="69"/>
      <c r="D225" s="133"/>
      <c r="E225" s="71"/>
      <c r="F225" s="72"/>
      <c r="G225" s="132"/>
      <c r="H225" s="76"/>
      <c r="I225" s="73"/>
      <c r="J225" s="77"/>
      <c r="K225" s="103"/>
    </row>
    <row r="226" spans="1:11" ht="14.1" customHeight="1">
      <c r="A226" s="69"/>
      <c r="B226" s="69" t="s">
        <v>120</v>
      </c>
      <c r="C226" s="69"/>
      <c r="D226" s="133"/>
      <c r="E226" s="71"/>
      <c r="F226" s="72"/>
      <c r="G226" s="132"/>
      <c r="H226" s="76"/>
      <c r="I226" s="73"/>
      <c r="J226" s="77"/>
      <c r="K226" s="103"/>
    </row>
    <row r="227" spans="1:11" ht="14.1" customHeight="1">
      <c r="A227" s="69"/>
      <c r="B227" s="69" t="s">
        <v>121</v>
      </c>
      <c r="C227" s="69"/>
      <c r="D227" s="133"/>
      <c r="E227" s="71"/>
      <c r="F227" s="72"/>
      <c r="G227" s="132"/>
      <c r="H227" s="76"/>
      <c r="I227" s="73"/>
      <c r="J227" s="77"/>
      <c r="K227" s="103"/>
    </row>
    <row r="228" spans="1:11" ht="14.1" customHeight="1">
      <c r="A228" s="69"/>
      <c r="B228" s="69" t="s">
        <v>122</v>
      </c>
      <c r="C228" s="69"/>
      <c r="D228" s="133"/>
      <c r="E228" s="71"/>
      <c r="F228" s="72"/>
      <c r="G228" s="132"/>
      <c r="H228" s="76"/>
      <c r="I228" s="73"/>
      <c r="J228" s="77"/>
      <c r="K228" s="103"/>
    </row>
    <row r="229" spans="1:11" ht="14.1" customHeight="1">
      <c r="A229" s="68"/>
      <c r="B229" s="69" t="s">
        <v>95</v>
      </c>
      <c r="C229" s="69"/>
      <c r="D229" s="133"/>
      <c r="E229" s="71"/>
      <c r="F229" s="72"/>
      <c r="G229" s="132"/>
      <c r="H229" s="76"/>
      <c r="I229" s="73"/>
      <c r="J229" s="77"/>
      <c r="K229" s="103"/>
    </row>
    <row r="230" spans="1:11" ht="14.1" customHeight="1">
      <c r="A230" s="68"/>
      <c r="B230" s="69" t="s">
        <v>96</v>
      </c>
      <c r="C230" s="69"/>
      <c r="D230" s="133"/>
      <c r="E230" s="69"/>
      <c r="F230" s="69"/>
      <c r="G230" s="69"/>
      <c r="H230" s="69"/>
      <c r="I230" s="69"/>
      <c r="J230" s="69"/>
      <c r="K230" s="69"/>
    </row>
    <row r="231" spans="1:11" ht="14.1" customHeight="1">
      <c r="A231" s="68"/>
      <c r="B231" s="69" t="s">
        <v>76</v>
      </c>
      <c r="C231" s="69"/>
      <c r="D231" s="69"/>
    </row>
    <row r="232" spans="1:11" ht="14.1" customHeight="1">
      <c r="A232" s="68"/>
      <c r="B232" s="69" t="s">
        <v>342</v>
      </c>
      <c r="C232" s="69"/>
      <c r="D232" s="138">
        <f>Mes!J171</f>
        <v>2</v>
      </c>
      <c r="E232" s="125" t="s">
        <v>17</v>
      </c>
      <c r="F232" s="98"/>
      <c r="G232" s="99"/>
      <c r="H232" s="100"/>
      <c r="I232" s="101" t="s">
        <v>4</v>
      </c>
      <c r="J232" s="102"/>
      <c r="K232" s="103"/>
    </row>
    <row r="233" spans="1:11" ht="14.1" customHeight="1">
      <c r="A233" s="68"/>
      <c r="B233" s="69" t="s">
        <v>123</v>
      </c>
      <c r="C233" s="69"/>
      <c r="D233" s="138">
        <f>Mes!J172</f>
        <v>2</v>
      </c>
      <c r="E233" s="125" t="s">
        <v>17</v>
      </c>
      <c r="F233" s="98"/>
      <c r="G233" s="99"/>
      <c r="H233" s="100"/>
      <c r="I233" s="101" t="s">
        <v>4</v>
      </c>
      <c r="J233" s="102"/>
      <c r="K233" s="103"/>
    </row>
    <row r="234" spans="1:11" ht="14.1" customHeight="1">
      <c r="A234" s="68"/>
      <c r="B234" s="69" t="s">
        <v>81</v>
      </c>
      <c r="C234" s="69"/>
      <c r="D234" s="138">
        <f>Mes!J173</f>
        <v>1</v>
      </c>
      <c r="E234" s="125" t="s">
        <v>17</v>
      </c>
      <c r="F234" s="98"/>
      <c r="G234" s="99"/>
      <c r="H234" s="100"/>
      <c r="I234" s="101" t="s">
        <v>4</v>
      </c>
      <c r="J234" s="102"/>
      <c r="K234" s="103"/>
    </row>
    <row r="235" spans="1:11" ht="14.1" customHeight="1">
      <c r="A235" s="68"/>
      <c r="B235" s="69" t="s">
        <v>124</v>
      </c>
      <c r="C235" s="69"/>
      <c r="D235" s="138">
        <f>Mes!J174</f>
        <v>2</v>
      </c>
      <c r="E235" s="125" t="s">
        <v>17</v>
      </c>
      <c r="F235" s="98"/>
      <c r="G235" s="99"/>
      <c r="H235" s="100"/>
      <c r="I235" s="101" t="s">
        <v>4</v>
      </c>
      <c r="J235" s="102"/>
      <c r="K235" s="103"/>
    </row>
    <row r="236" spans="1:11" ht="14.1" customHeight="1">
      <c r="A236" s="68"/>
      <c r="B236" s="69"/>
      <c r="C236" s="69"/>
      <c r="D236" s="138"/>
      <c r="E236" s="125"/>
      <c r="F236" s="98"/>
      <c r="G236" s="99"/>
      <c r="H236" s="100" t="s">
        <v>343</v>
      </c>
      <c r="I236" s="101"/>
      <c r="J236" s="144"/>
      <c r="K236" s="103"/>
    </row>
    <row r="237" spans="1:11" ht="14.1" customHeight="1">
      <c r="A237" s="68"/>
      <c r="B237" s="69"/>
      <c r="C237" s="69"/>
      <c r="D237" s="138"/>
      <c r="E237" s="125"/>
      <c r="F237" s="98"/>
      <c r="G237" s="99"/>
      <c r="H237" s="100"/>
      <c r="I237" s="101"/>
      <c r="J237" s="144"/>
      <c r="K237" s="103"/>
    </row>
    <row r="238" spans="1:11" ht="14.1" customHeight="1">
      <c r="B238" s="48" t="s">
        <v>149</v>
      </c>
      <c r="C238" s="69"/>
      <c r="D238" s="143"/>
      <c r="E238" s="97"/>
      <c r="F238" s="98"/>
      <c r="G238" s="99"/>
      <c r="H238" s="100"/>
      <c r="I238" s="101"/>
      <c r="J238" s="102"/>
      <c r="K238" s="103"/>
    </row>
    <row r="239" spans="1:11" ht="14.1" customHeight="1">
      <c r="A239" s="92">
        <v>1</v>
      </c>
      <c r="B239" s="91" t="s">
        <v>91</v>
      </c>
      <c r="C239" s="92"/>
      <c r="D239" s="96"/>
      <c r="E239" s="97"/>
      <c r="F239" s="98"/>
      <c r="G239" s="99"/>
      <c r="H239" s="100"/>
      <c r="I239" s="101"/>
      <c r="J239" s="102"/>
      <c r="K239" s="103"/>
    </row>
    <row r="240" spans="1:11" ht="14.1" customHeight="1">
      <c r="A240" s="92"/>
      <c r="B240" s="91" t="s">
        <v>92</v>
      </c>
      <c r="C240" s="92"/>
      <c r="D240" s="96"/>
    </row>
    <row r="241" spans="1:11" ht="14.1" customHeight="1">
      <c r="A241" s="68"/>
      <c r="B241" s="91" t="s">
        <v>93</v>
      </c>
      <c r="C241" s="92"/>
      <c r="D241" s="138">
        <f>Mes!J178</f>
        <v>20</v>
      </c>
      <c r="E241" s="125" t="s">
        <v>17</v>
      </c>
      <c r="F241" s="98">
        <v>1130</v>
      </c>
      <c r="G241" s="99" t="s">
        <v>9</v>
      </c>
      <c r="H241" s="100">
        <v>0</v>
      </c>
      <c r="I241" s="101" t="s">
        <v>125</v>
      </c>
      <c r="J241" s="102">
        <f>IF(MID(I241,1,2)=("P."),(ROUND(D241*((F241)+(H241/100)),)),IF(MID(I241,1,2)=("%o"),(ROUND(D241*(((F241)+(H241/100))/1000),)),IF(MID(I241,1,2)=("Ea"),(ROUND(D241*((F241)+(H241/100)),)),ROUND(D241*(((F241)+(H241/100))/100),))))</f>
        <v>22600</v>
      </c>
      <c r="K241" s="103" t="s">
        <v>11</v>
      </c>
    </row>
    <row r="242" spans="1:11" ht="14.1" customHeight="1">
      <c r="A242" s="68"/>
      <c r="B242" s="69"/>
      <c r="C242" s="69"/>
      <c r="D242" s="238" t="s">
        <v>424</v>
      </c>
      <c r="E242" s="238"/>
      <c r="F242" s="238"/>
      <c r="G242" s="238"/>
      <c r="H242" s="238"/>
      <c r="I242" s="238"/>
      <c r="J242" s="238"/>
      <c r="K242" s="238"/>
    </row>
    <row r="243" spans="1:11" ht="14.1" customHeight="1">
      <c r="A243" s="68">
        <v>2</v>
      </c>
      <c r="B243" s="91" t="s">
        <v>126</v>
      </c>
      <c r="C243" s="145"/>
      <c r="D243" s="146"/>
      <c r="E243" s="125"/>
      <c r="F243" s="98"/>
      <c r="G243" s="99"/>
      <c r="H243" s="100"/>
      <c r="I243" s="101"/>
      <c r="J243" s="139"/>
      <c r="K243" s="140"/>
    </row>
    <row r="244" spans="1:11" ht="14.1" customHeight="1">
      <c r="A244" s="68"/>
      <c r="B244" s="91" t="s">
        <v>127</v>
      </c>
      <c r="C244" s="145"/>
      <c r="D244" s="146"/>
    </row>
    <row r="245" spans="1:11" ht="14.1" customHeight="1">
      <c r="A245" s="68"/>
      <c r="B245" s="91" t="s">
        <v>128</v>
      </c>
      <c r="C245" s="145"/>
      <c r="D245" s="138">
        <f>Mes!J181</f>
        <v>12</v>
      </c>
      <c r="E245" s="125" t="s">
        <v>3</v>
      </c>
      <c r="F245" s="98">
        <v>985</v>
      </c>
      <c r="G245" s="99" t="s">
        <v>9</v>
      </c>
      <c r="H245" s="100">
        <v>0</v>
      </c>
      <c r="I245" s="101" t="s">
        <v>125</v>
      </c>
      <c r="J245" s="102">
        <f>IF(MID(I245,1,2)=("P."),(ROUND(D245*((F245)+(H245/100)),)),IF(MID(I245,1,2)=("%o"),(ROUND(D245*(((F245)+(H245/100))/1000),)),IF(MID(I245,1,2)=("Ea"),(ROUND(D245*((F245)+(H245/100)),)),ROUND(D245*(((F245)+(H245/100))/100),))))</f>
        <v>11820</v>
      </c>
      <c r="K245" s="103" t="s">
        <v>11</v>
      </c>
    </row>
    <row r="246" spans="1:11" ht="14.1" customHeight="1">
      <c r="A246" s="68"/>
      <c r="C246" s="145"/>
      <c r="D246" s="237" t="s">
        <v>425</v>
      </c>
      <c r="E246" s="237"/>
      <c r="F246" s="237"/>
      <c r="G246" s="237"/>
      <c r="H246" s="237"/>
      <c r="I246" s="237"/>
      <c r="J246" s="237"/>
      <c r="K246" s="237"/>
    </row>
    <row r="247" spans="1:11" ht="14.1" customHeight="1">
      <c r="A247" s="92">
        <v>3</v>
      </c>
      <c r="B247" s="80" t="s">
        <v>344</v>
      </c>
      <c r="C247" s="92"/>
      <c r="D247" s="138">
        <f>Mes!J184</f>
        <v>4</v>
      </c>
      <c r="E247" s="125" t="s">
        <v>3</v>
      </c>
      <c r="F247" s="98">
        <v>70</v>
      </c>
      <c r="G247" s="99" t="s">
        <v>9</v>
      </c>
      <c r="H247" s="100">
        <v>0</v>
      </c>
      <c r="I247" s="101" t="s">
        <v>125</v>
      </c>
      <c r="J247" s="102">
        <f>IF(MID(I247,1,2)=("P."),(ROUND(D247*((F247)+(H247/100)),)),IF(MID(I247,1,2)=("%o"),(ROUND(D247*(((F247)+(H247/100))/1000),)),IF(MID(I247,1,2)=("Ea"),(ROUND(D247*((F247)+(H247/100)),)),ROUND(D247*(((F247)+(H247/100))/100),))))</f>
        <v>280</v>
      </c>
      <c r="K247" s="103" t="s">
        <v>11</v>
      </c>
    </row>
    <row r="248" spans="1:11" ht="14.1" customHeight="1">
      <c r="A248" s="92"/>
      <c r="B248" s="80"/>
      <c r="C248" s="92"/>
      <c r="D248" s="237" t="s">
        <v>426</v>
      </c>
      <c r="E248" s="237"/>
      <c r="F248" s="237"/>
      <c r="G248" s="237"/>
      <c r="H248" s="237"/>
      <c r="I248" s="237"/>
      <c r="J248" s="237"/>
      <c r="K248" s="237"/>
    </row>
    <row r="249" spans="1:11" ht="14.1" customHeight="1">
      <c r="A249" s="92"/>
      <c r="B249" s="69"/>
      <c r="C249" s="69"/>
      <c r="D249" s="138"/>
      <c r="E249" s="117"/>
      <c r="F249" s="117"/>
      <c r="G249" s="117"/>
      <c r="H249" s="100"/>
      <c r="I249" s="118" t="s">
        <v>57</v>
      </c>
      <c r="J249" s="119">
        <f>SUM(J241:J247)</f>
        <v>34700</v>
      </c>
      <c r="K249" s="120" t="s">
        <v>11</v>
      </c>
    </row>
    <row r="250" spans="1:11" ht="14.1" customHeight="1">
      <c r="A250" s="68"/>
      <c r="B250" s="69"/>
      <c r="C250" s="69"/>
      <c r="D250" s="143" t="s">
        <v>413</v>
      </c>
      <c r="E250" s="71"/>
      <c r="F250" s="72"/>
      <c r="G250" s="132"/>
      <c r="H250" s="76"/>
      <c r="I250" s="73"/>
      <c r="J250" s="137"/>
      <c r="K250" s="104"/>
    </row>
    <row r="251" spans="1:11" ht="14.1" customHeight="1">
      <c r="A251" s="68"/>
      <c r="B251" s="69"/>
      <c r="C251" s="69"/>
      <c r="D251" s="143"/>
      <c r="E251" s="71"/>
      <c r="F251" s="71" t="s">
        <v>152</v>
      </c>
      <c r="G251" s="132"/>
      <c r="H251" s="76"/>
      <c r="I251" s="73"/>
      <c r="J251" s="142"/>
      <c r="K251" s="103"/>
    </row>
    <row r="252" spans="1:11" ht="14.1" customHeight="1">
      <c r="A252" s="92"/>
      <c r="B252" s="39" t="s">
        <v>151</v>
      </c>
      <c r="C252" s="117"/>
      <c r="D252" s="117"/>
      <c r="E252" s="121"/>
      <c r="F252" s="72"/>
      <c r="G252" s="75"/>
      <c r="H252" s="76"/>
      <c r="I252" s="122"/>
      <c r="J252" s="147"/>
      <c r="K252" s="104"/>
    </row>
    <row r="253" spans="1:11" ht="14.1" customHeight="1">
      <c r="A253" s="92"/>
      <c r="B253" s="39" t="s">
        <v>56</v>
      </c>
      <c r="C253" s="117"/>
      <c r="D253" s="117"/>
      <c r="E253" s="97"/>
      <c r="F253" s="98"/>
      <c r="G253" s="99"/>
      <c r="H253" s="100"/>
      <c r="I253" s="101"/>
      <c r="J253" s="102"/>
      <c r="K253" s="103"/>
    </row>
    <row r="254" spans="1:11" ht="14.1" customHeight="1">
      <c r="A254" s="68">
        <v>1</v>
      </c>
      <c r="B254" s="66" t="s">
        <v>156</v>
      </c>
      <c r="C254" s="69"/>
      <c r="D254" s="70"/>
      <c r="E254" s="71"/>
      <c r="F254" s="72"/>
      <c r="G254" s="73"/>
      <c r="H254" s="71"/>
      <c r="I254" s="73"/>
      <c r="J254" s="72"/>
      <c r="K254" s="71"/>
    </row>
    <row r="255" spans="1:11" ht="14.1" customHeight="1">
      <c r="A255" s="92"/>
      <c r="B255" s="66" t="s">
        <v>157</v>
      </c>
      <c r="C255" s="69"/>
      <c r="D255" s="70"/>
      <c r="E255" s="71"/>
      <c r="F255" s="72"/>
      <c r="G255" s="73"/>
      <c r="H255" s="71"/>
      <c r="I255" s="73"/>
      <c r="J255" s="72"/>
      <c r="K255" s="71"/>
    </row>
    <row r="256" spans="1:11" ht="14.1" customHeight="1">
      <c r="A256" s="92"/>
      <c r="B256" s="66" t="s">
        <v>158</v>
      </c>
      <c r="C256" s="69"/>
      <c r="D256" s="70"/>
      <c r="E256" s="71"/>
      <c r="F256" s="72"/>
      <c r="G256" s="73"/>
      <c r="H256" s="71"/>
      <c r="I256" s="73"/>
      <c r="J256" s="72"/>
      <c r="K256" s="71"/>
    </row>
    <row r="257" spans="1:11" ht="14.1" customHeight="1">
      <c r="A257" s="92"/>
      <c r="B257" s="91" t="s">
        <v>159</v>
      </c>
      <c r="C257" s="69"/>
      <c r="D257" s="96"/>
      <c r="E257" s="125"/>
      <c r="F257" s="98"/>
      <c r="G257" s="99"/>
      <c r="H257" s="100"/>
      <c r="I257" s="101"/>
      <c r="J257" s="102"/>
      <c r="K257" s="103"/>
    </row>
    <row r="258" spans="1:11" ht="14.1" customHeight="1">
      <c r="A258" s="92"/>
      <c r="B258" s="91" t="s">
        <v>160</v>
      </c>
      <c r="C258" s="69"/>
      <c r="D258" s="138">
        <f>Mes!J188</f>
        <v>30</v>
      </c>
      <c r="E258" s="125" t="s">
        <v>3</v>
      </c>
      <c r="F258" s="98"/>
      <c r="G258" s="99"/>
      <c r="H258" s="100"/>
      <c r="I258" s="101" t="s">
        <v>4</v>
      </c>
      <c r="J258" s="102"/>
      <c r="K258" s="103"/>
    </row>
    <row r="259" spans="1:11" ht="14.1" customHeight="1">
      <c r="A259" s="92"/>
      <c r="C259" s="69"/>
      <c r="D259" s="138"/>
      <c r="E259" s="125"/>
      <c r="F259" s="98"/>
      <c r="G259" s="99"/>
      <c r="H259" s="100"/>
      <c r="I259" s="101"/>
      <c r="J259" s="102"/>
      <c r="K259" s="103"/>
    </row>
    <row r="260" spans="1:11" ht="14.1" customHeight="1">
      <c r="A260" s="68">
        <v>2</v>
      </c>
      <c r="B260" s="91" t="s">
        <v>94</v>
      </c>
      <c r="C260" s="92"/>
      <c r="D260" s="92"/>
      <c r="E260" s="92"/>
      <c r="F260" s="92"/>
      <c r="G260" s="92"/>
      <c r="H260" s="95"/>
      <c r="I260" s="92"/>
      <c r="J260" s="92"/>
      <c r="K260" s="92"/>
    </row>
    <row r="261" spans="1:11" ht="14.1" customHeight="1">
      <c r="A261" s="68"/>
      <c r="B261" s="91" t="s">
        <v>161</v>
      </c>
      <c r="C261" s="92"/>
      <c r="D261" s="138">
        <f>Mes!J190</f>
        <v>9</v>
      </c>
      <c r="E261" s="125" t="s">
        <v>3</v>
      </c>
      <c r="F261" s="98"/>
      <c r="G261" s="99"/>
      <c r="H261" s="100"/>
      <c r="I261" s="101" t="s">
        <v>4</v>
      </c>
      <c r="J261" s="102"/>
      <c r="K261" s="103"/>
    </row>
    <row r="262" spans="1:11" ht="14.1" customHeight="1">
      <c r="A262" s="68"/>
      <c r="C262" s="92"/>
      <c r="D262" s="138"/>
      <c r="E262" s="125"/>
      <c r="F262" s="98"/>
      <c r="G262" s="99"/>
      <c r="H262" s="100"/>
      <c r="I262" s="101"/>
      <c r="J262" s="102"/>
      <c r="K262" s="103"/>
    </row>
    <row r="263" spans="1:11" ht="14.1" customHeight="1">
      <c r="A263" s="92">
        <v>3</v>
      </c>
      <c r="B263" s="91" t="s">
        <v>164</v>
      </c>
      <c r="C263" s="117"/>
      <c r="D263" s="69"/>
      <c r="E263" s="69"/>
      <c r="F263" s="69"/>
      <c r="G263" s="69"/>
      <c r="H263" s="69"/>
      <c r="I263" s="69"/>
      <c r="J263" s="69"/>
      <c r="K263" s="69"/>
    </row>
    <row r="264" spans="1:11" ht="14.1" customHeight="1">
      <c r="A264" s="92"/>
      <c r="B264" s="91" t="s">
        <v>165</v>
      </c>
      <c r="C264" s="117"/>
      <c r="D264" s="138">
        <f>Mes!J193</f>
        <v>3</v>
      </c>
      <c r="E264" s="125" t="s">
        <v>3</v>
      </c>
      <c r="F264" s="98"/>
      <c r="G264" s="99"/>
      <c r="H264" s="100"/>
      <c r="I264" s="101" t="s">
        <v>4</v>
      </c>
      <c r="J264" s="102"/>
      <c r="K264" s="103"/>
    </row>
    <row r="265" spans="1:11" ht="14.1" customHeight="1">
      <c r="A265" s="92"/>
      <c r="C265" s="117"/>
      <c r="D265" s="138"/>
      <c r="E265" s="125"/>
      <c r="F265" s="98"/>
      <c r="G265" s="99"/>
      <c r="H265" s="100"/>
      <c r="I265" s="101"/>
      <c r="J265" s="102"/>
      <c r="K265" s="103"/>
    </row>
    <row r="266" spans="1:11" ht="14.1" customHeight="1">
      <c r="A266" s="92">
        <v>4</v>
      </c>
      <c r="B266" s="91" t="s">
        <v>162</v>
      </c>
      <c r="C266" s="92"/>
      <c r="D266" s="92"/>
      <c r="E266" s="71"/>
      <c r="F266" s="72"/>
      <c r="G266" s="73"/>
      <c r="H266" s="71"/>
      <c r="I266" s="73"/>
      <c r="J266" s="72"/>
      <c r="K266" s="71"/>
    </row>
    <row r="267" spans="1:11" ht="14.1" customHeight="1">
      <c r="A267" s="92"/>
      <c r="B267" s="91" t="s">
        <v>163</v>
      </c>
      <c r="C267" s="92"/>
      <c r="D267" s="138">
        <f>Mes!J196</f>
        <v>8</v>
      </c>
      <c r="E267" s="125" t="s">
        <v>3</v>
      </c>
      <c r="F267" s="98"/>
      <c r="G267" s="99"/>
      <c r="H267" s="100"/>
      <c r="I267" s="101" t="s">
        <v>4</v>
      </c>
      <c r="J267" s="102"/>
      <c r="K267" s="103"/>
    </row>
    <row r="268" spans="1:11" ht="14.1" customHeight="1">
      <c r="A268" s="92"/>
      <c r="C268" s="92"/>
      <c r="D268" s="138"/>
      <c r="E268" s="125"/>
      <c r="F268" s="98"/>
      <c r="G268" s="99"/>
      <c r="H268" s="100"/>
      <c r="I268" s="101"/>
      <c r="J268" s="102"/>
      <c r="K268" s="103"/>
    </row>
    <row r="269" spans="1:11" ht="14.1" customHeight="1">
      <c r="A269" s="68">
        <v>5</v>
      </c>
      <c r="B269" s="91" t="s">
        <v>345</v>
      </c>
      <c r="C269" s="117"/>
      <c r="D269" s="96"/>
      <c r="E269" s="125"/>
      <c r="F269" s="117"/>
      <c r="G269" s="117"/>
      <c r="H269" s="100"/>
      <c r="I269" s="118"/>
      <c r="J269" s="148"/>
      <c r="K269" s="149"/>
    </row>
    <row r="270" spans="1:11" ht="14.1" customHeight="1">
      <c r="A270" s="68"/>
      <c r="B270" s="91" t="s">
        <v>346</v>
      </c>
      <c r="C270" s="117"/>
      <c r="D270" s="96"/>
      <c r="E270" s="125"/>
      <c r="F270" s="117"/>
      <c r="G270" s="117"/>
      <c r="H270" s="100"/>
      <c r="I270" s="118"/>
      <c r="J270" s="148"/>
      <c r="K270" s="149"/>
    </row>
    <row r="271" spans="1:11">
      <c r="A271" s="68"/>
      <c r="B271" s="91" t="s">
        <v>347</v>
      </c>
      <c r="C271" s="117"/>
      <c r="D271" s="138">
        <f>Mes!J198</f>
        <v>6</v>
      </c>
      <c r="E271" s="125" t="s">
        <v>3</v>
      </c>
      <c r="F271" s="98"/>
      <c r="G271" s="99"/>
      <c r="H271" s="100"/>
      <c r="I271" s="101" t="s">
        <v>4</v>
      </c>
      <c r="J271" s="102"/>
      <c r="K271" s="103"/>
    </row>
    <row r="272" spans="1:11">
      <c r="A272" s="92"/>
      <c r="C272" s="92"/>
      <c r="D272" s="138"/>
      <c r="E272" s="125"/>
      <c r="F272" s="98"/>
      <c r="G272" s="99"/>
      <c r="H272" s="100"/>
      <c r="I272" s="101"/>
      <c r="J272" s="102"/>
      <c r="K272" s="103"/>
    </row>
    <row r="273" spans="1:11" ht="15.75">
      <c r="A273" s="68">
        <v>6</v>
      </c>
      <c r="B273" s="66" t="s">
        <v>166</v>
      </c>
      <c r="C273" s="69"/>
      <c r="D273" s="133"/>
      <c r="E273" s="71"/>
      <c r="F273" s="72"/>
      <c r="G273" s="132"/>
      <c r="H273" s="76"/>
      <c r="I273" s="73"/>
      <c r="J273" s="77"/>
      <c r="K273" s="103"/>
    </row>
    <row r="274" spans="1:11" ht="15.75">
      <c r="A274" s="92"/>
      <c r="B274" s="66" t="s">
        <v>167</v>
      </c>
      <c r="C274" s="69"/>
      <c r="D274" s="70"/>
      <c r="E274" s="71"/>
      <c r="F274" s="72"/>
      <c r="G274" s="73"/>
      <c r="H274" s="71"/>
      <c r="I274" s="73"/>
      <c r="J274" s="72"/>
      <c r="K274" s="71"/>
    </row>
    <row r="275" spans="1:11" ht="15.75">
      <c r="A275" s="92"/>
      <c r="B275" s="66" t="s">
        <v>168</v>
      </c>
      <c r="C275" s="92"/>
      <c r="D275" s="70"/>
      <c r="E275" s="71"/>
      <c r="F275" s="72"/>
      <c r="G275" s="73"/>
      <c r="H275" s="71"/>
      <c r="I275" s="73"/>
      <c r="J275" s="72"/>
      <c r="K275" s="71"/>
    </row>
    <row r="276" spans="1:11" ht="15.75">
      <c r="A276" s="92"/>
      <c r="B276" s="66" t="s">
        <v>169</v>
      </c>
      <c r="C276" s="150"/>
      <c r="D276" s="70"/>
      <c r="E276" s="71"/>
      <c r="F276" s="72"/>
      <c r="G276" s="73"/>
      <c r="H276" s="71"/>
      <c r="I276" s="73"/>
      <c r="J276" s="72"/>
      <c r="K276" s="71"/>
    </row>
    <row r="277" spans="1:11" ht="15.75">
      <c r="A277" s="92"/>
      <c r="B277" s="66" t="s">
        <v>170</v>
      </c>
      <c r="C277" s="150"/>
      <c r="D277" s="70"/>
      <c r="E277" s="71"/>
      <c r="F277" s="72"/>
      <c r="G277" s="73"/>
      <c r="H277" s="71"/>
      <c r="I277" s="73"/>
      <c r="J277" s="72"/>
      <c r="K277" s="71"/>
    </row>
    <row r="278" spans="1:11" ht="15.75">
      <c r="A278" s="68"/>
      <c r="B278" s="66" t="s">
        <v>171</v>
      </c>
      <c r="C278" s="69"/>
      <c r="D278" s="70"/>
      <c r="E278" s="71"/>
      <c r="F278" s="72"/>
      <c r="G278" s="73"/>
      <c r="H278" s="71"/>
      <c r="I278" s="73"/>
      <c r="J278" s="72"/>
      <c r="K278" s="71"/>
    </row>
    <row r="279" spans="1:11" ht="15.75">
      <c r="A279" s="92"/>
      <c r="B279" s="66" t="s">
        <v>172</v>
      </c>
      <c r="C279" s="69"/>
      <c r="D279" s="138">
        <f>Mes!J200</f>
        <v>5</v>
      </c>
      <c r="E279" s="125" t="s">
        <v>3</v>
      </c>
      <c r="F279" s="98"/>
      <c r="G279" s="99"/>
      <c r="H279" s="100"/>
      <c r="I279" s="101" t="s">
        <v>4</v>
      </c>
      <c r="J279" s="102"/>
      <c r="K279" s="103"/>
    </row>
    <row r="280" spans="1:11" ht="15.75" thickBot="1">
      <c r="A280" s="92"/>
      <c r="B280" s="69"/>
      <c r="C280" s="69"/>
      <c r="D280" s="133"/>
      <c r="E280" s="97"/>
      <c r="F280" s="117"/>
      <c r="G280" s="117"/>
      <c r="H280" s="100"/>
      <c r="I280" s="118" t="s">
        <v>75</v>
      </c>
      <c r="J280" s="135"/>
      <c r="K280" s="136"/>
    </row>
    <row r="281" spans="1:11">
      <c r="A281" s="92"/>
      <c r="B281" s="69"/>
      <c r="C281" s="69"/>
      <c r="D281" s="133"/>
      <c r="E281" s="97"/>
      <c r="F281" s="117"/>
      <c r="G281" s="117"/>
      <c r="H281" s="100"/>
      <c r="I281" s="118"/>
      <c r="J281" s="148"/>
      <c r="K281" s="149"/>
    </row>
    <row r="282" spans="1:11" ht="15.75" thickBot="1">
      <c r="A282" s="92"/>
      <c r="B282" s="69"/>
      <c r="C282" s="69"/>
      <c r="D282" s="133"/>
      <c r="E282" s="97"/>
      <c r="F282" s="117"/>
      <c r="G282" s="117"/>
      <c r="H282" s="100"/>
      <c r="I282" s="118"/>
      <c r="J282" s="148"/>
      <c r="K282" s="149"/>
    </row>
    <row r="283" spans="1:11" ht="19.5" thickBot="1">
      <c r="A283" s="41"/>
      <c r="B283" s="19"/>
      <c r="C283" s="187" t="s">
        <v>427</v>
      </c>
      <c r="D283" s="188"/>
      <c r="E283" s="189"/>
      <c r="F283" s="190"/>
      <c r="G283" s="191"/>
      <c r="H283" s="192"/>
      <c r="I283" s="193"/>
      <c r="J283" s="194"/>
      <c r="K283" s="195"/>
    </row>
    <row r="284" spans="1:11">
      <c r="A284" s="41"/>
      <c r="B284" s="196" t="s">
        <v>428</v>
      </c>
      <c r="C284" s="197" t="s">
        <v>429</v>
      </c>
      <c r="D284" s="197"/>
      <c r="E284" s="198"/>
      <c r="F284" s="190"/>
      <c r="G284" s="191"/>
      <c r="H284" s="199" t="s">
        <v>430</v>
      </c>
      <c r="I284" s="193"/>
      <c r="J284" s="194"/>
      <c r="K284" s="195"/>
    </row>
    <row r="285" spans="1:11">
      <c r="A285" s="41"/>
      <c r="B285" s="196" t="s">
        <v>431</v>
      </c>
      <c r="C285" s="196" t="s">
        <v>432</v>
      </c>
      <c r="D285" s="200"/>
      <c r="E285" s="198"/>
      <c r="F285" s="190"/>
      <c r="G285" s="191"/>
      <c r="H285" s="199" t="s">
        <v>430</v>
      </c>
      <c r="I285" s="193"/>
      <c r="J285" s="194"/>
      <c r="K285" s="195"/>
    </row>
    <row r="286" spans="1:11">
      <c r="A286" s="41"/>
      <c r="B286" s="196" t="s">
        <v>433</v>
      </c>
      <c r="C286" s="197" t="s">
        <v>434</v>
      </c>
      <c r="D286" s="197"/>
      <c r="E286" s="198"/>
      <c r="F286" s="190"/>
      <c r="G286" s="191"/>
      <c r="H286" s="199" t="s">
        <v>430</v>
      </c>
      <c r="I286" s="193"/>
      <c r="J286" s="194"/>
      <c r="K286" s="195"/>
    </row>
    <row r="287" spans="1:11">
      <c r="A287" s="41"/>
      <c r="B287" s="196" t="s">
        <v>435</v>
      </c>
      <c r="C287" s="196" t="s">
        <v>436</v>
      </c>
      <c r="D287" s="200"/>
      <c r="E287" s="198"/>
      <c r="F287" s="190"/>
      <c r="G287" s="191"/>
      <c r="H287" s="199" t="s">
        <v>430</v>
      </c>
      <c r="I287" s="193"/>
      <c r="J287" s="194"/>
      <c r="K287" s="195"/>
    </row>
    <row r="288" spans="1:11">
      <c r="A288" s="41"/>
      <c r="B288" s="196" t="s">
        <v>437</v>
      </c>
      <c r="C288" s="197" t="s">
        <v>438</v>
      </c>
      <c r="D288" s="197"/>
      <c r="E288" s="198"/>
      <c r="F288" s="190"/>
      <c r="G288" s="191"/>
      <c r="H288" s="199" t="s">
        <v>430</v>
      </c>
      <c r="I288" s="193"/>
      <c r="J288" s="194"/>
      <c r="K288" s="195"/>
    </row>
    <row r="289" spans="1:11">
      <c r="A289" s="41"/>
      <c r="B289" s="196" t="s">
        <v>439</v>
      </c>
      <c r="C289" s="196" t="s">
        <v>440</v>
      </c>
      <c r="D289" s="200"/>
      <c r="E289" s="198"/>
      <c r="F289" s="190"/>
      <c r="G289" s="191"/>
      <c r="H289" s="199" t="s">
        <v>430</v>
      </c>
      <c r="I289" s="193"/>
      <c r="J289" s="194"/>
      <c r="K289" s="195"/>
    </row>
    <row r="290" spans="1:11">
      <c r="A290" s="41"/>
      <c r="B290" s="19"/>
      <c r="C290" s="19"/>
      <c r="D290" s="42"/>
      <c r="E290" s="43"/>
      <c r="F290" s="20"/>
      <c r="G290" s="44"/>
      <c r="H290" s="199"/>
      <c r="I290" s="44"/>
      <c r="J290" s="20"/>
      <c r="K290" s="43"/>
    </row>
    <row r="291" spans="1:11">
      <c r="A291" s="41"/>
      <c r="B291" s="19"/>
      <c r="C291" s="19"/>
      <c r="D291" s="201" t="s">
        <v>441</v>
      </c>
      <c r="E291" s="189"/>
      <c r="F291" s="43"/>
      <c r="G291" s="191"/>
      <c r="H291" s="199" t="s">
        <v>430</v>
      </c>
      <c r="I291" s="193"/>
      <c r="J291" s="194"/>
      <c r="K291" s="195"/>
    </row>
    <row r="292" spans="1:11">
      <c r="A292" s="41"/>
      <c r="B292" s="19"/>
      <c r="C292" s="19"/>
      <c r="D292" s="201"/>
      <c r="E292" s="189"/>
      <c r="F292" s="43"/>
      <c r="G292" s="191"/>
      <c r="H292" s="202"/>
      <c r="I292" s="193"/>
      <c r="J292" s="194"/>
      <c r="K292" s="195"/>
    </row>
    <row r="293" spans="1:11">
      <c r="A293" s="41"/>
      <c r="B293" s="196" t="s">
        <v>442</v>
      </c>
      <c r="C293" s="19"/>
      <c r="D293" s="200"/>
      <c r="E293" s="189"/>
      <c r="F293" s="190"/>
      <c r="G293" s="191"/>
      <c r="H293" s="192"/>
      <c r="I293" s="193"/>
      <c r="J293" s="194"/>
      <c r="K293" s="195"/>
    </row>
    <row r="294" spans="1:11">
      <c r="A294" s="41">
        <v>1</v>
      </c>
      <c r="B294" s="203" t="s">
        <v>443</v>
      </c>
      <c r="C294" s="19"/>
      <c r="D294" s="200"/>
      <c r="E294" s="189"/>
      <c r="F294" s="190"/>
      <c r="G294" s="191"/>
      <c r="H294" s="192"/>
      <c r="I294" s="193"/>
      <c r="J294" s="194"/>
      <c r="K294" s="195"/>
    </row>
    <row r="295" spans="1:11">
      <c r="A295" s="41"/>
      <c r="B295" s="203" t="s">
        <v>444</v>
      </c>
      <c r="C295" s="19"/>
      <c r="D295" s="200"/>
      <c r="E295" s="189"/>
      <c r="F295" s="190"/>
      <c r="G295" s="191"/>
      <c r="H295" s="192"/>
      <c r="I295" s="193"/>
      <c r="J295" s="194"/>
      <c r="K295" s="195"/>
    </row>
    <row r="296" spans="1:11">
      <c r="A296" s="41">
        <v>2</v>
      </c>
      <c r="B296" s="203" t="s">
        <v>445</v>
      </c>
      <c r="C296" s="19"/>
      <c r="D296" s="200"/>
      <c r="E296" s="189"/>
      <c r="F296" s="190"/>
      <c r="G296" s="191"/>
      <c r="H296" s="192"/>
      <c r="I296" s="193"/>
      <c r="J296" s="194"/>
      <c r="K296" s="195"/>
    </row>
    <row r="297" spans="1:11">
      <c r="A297" s="41">
        <v>3</v>
      </c>
      <c r="B297" s="203" t="s">
        <v>446</v>
      </c>
      <c r="C297" s="19"/>
      <c r="D297" s="200"/>
      <c r="E297" s="189"/>
      <c r="F297" s="190"/>
      <c r="G297" s="191"/>
      <c r="H297" s="192"/>
      <c r="I297" s="193"/>
      <c r="J297" s="194"/>
      <c r="K297" s="195"/>
    </row>
    <row r="298" spans="1:11">
      <c r="A298" s="41">
        <v>4</v>
      </c>
      <c r="B298" s="203" t="s">
        <v>447</v>
      </c>
      <c r="C298" s="19"/>
      <c r="D298" s="200"/>
      <c r="E298" s="189"/>
      <c r="F298" s="190"/>
      <c r="G298" s="191"/>
      <c r="H298" s="192"/>
      <c r="I298" s="193"/>
      <c r="J298" s="194"/>
      <c r="K298" s="195"/>
    </row>
    <row r="299" spans="1:11">
      <c r="A299" s="41">
        <v>5</v>
      </c>
      <c r="B299" s="203" t="s">
        <v>448</v>
      </c>
      <c r="C299" s="19"/>
      <c r="D299" s="200"/>
      <c r="E299" s="189"/>
      <c r="F299" s="190"/>
      <c r="G299" s="191"/>
      <c r="H299" s="192"/>
      <c r="I299" s="193"/>
      <c r="J299" s="194"/>
      <c r="K299" s="195"/>
    </row>
    <row r="300" spans="1:11">
      <c r="A300" s="41">
        <v>6</v>
      </c>
      <c r="B300" s="203" t="s">
        <v>449</v>
      </c>
      <c r="C300" s="19"/>
      <c r="D300" s="200"/>
      <c r="E300" s="189"/>
      <c r="F300" s="190"/>
      <c r="G300" s="191"/>
      <c r="H300" s="192"/>
      <c r="I300" s="193"/>
      <c r="J300" s="194"/>
      <c r="K300" s="195"/>
    </row>
    <row r="301" spans="1:11">
      <c r="A301" s="41">
        <v>7</v>
      </c>
      <c r="B301" s="203" t="s">
        <v>450</v>
      </c>
      <c r="C301" s="19"/>
      <c r="D301" s="200"/>
      <c r="E301" s="189"/>
      <c r="F301" s="190"/>
      <c r="G301" s="191"/>
      <c r="H301" s="192"/>
      <c r="I301" s="193"/>
      <c r="J301" s="194"/>
      <c r="K301" s="195"/>
    </row>
    <row r="302" spans="1:11">
      <c r="A302" s="41">
        <v>8</v>
      </c>
      <c r="B302" s="203" t="s">
        <v>451</v>
      </c>
      <c r="C302" s="19"/>
      <c r="D302" s="200"/>
      <c r="E302" s="189"/>
      <c r="F302" s="190"/>
      <c r="G302" s="191"/>
      <c r="H302" s="192"/>
      <c r="I302" s="193"/>
      <c r="J302" s="194"/>
      <c r="K302" s="195"/>
    </row>
    <row r="303" spans="1:11" ht="15.75" customHeight="1">
      <c r="A303" s="41">
        <v>9</v>
      </c>
      <c r="B303" s="203" t="s">
        <v>452</v>
      </c>
      <c r="C303" s="19"/>
      <c r="D303" s="200"/>
      <c r="E303" s="189"/>
      <c r="F303" s="190"/>
      <c r="G303" s="191"/>
      <c r="H303" s="192"/>
      <c r="I303" s="193"/>
      <c r="J303" s="194"/>
      <c r="K303" s="195"/>
    </row>
    <row r="304" spans="1:11" ht="15.75" customHeight="1">
      <c r="A304" s="41">
        <v>10</v>
      </c>
      <c r="B304" s="203" t="s">
        <v>453</v>
      </c>
      <c r="C304" s="19"/>
      <c r="D304" s="200"/>
      <c r="E304" s="189"/>
      <c r="F304" s="190"/>
      <c r="G304" s="191"/>
      <c r="H304" s="192"/>
      <c r="I304" s="193"/>
      <c r="J304" s="194"/>
      <c r="K304" s="195"/>
    </row>
    <row r="305" spans="1:11" ht="15.75" customHeight="1">
      <c r="A305" s="41">
        <v>11</v>
      </c>
      <c r="B305" s="203" t="s">
        <v>454</v>
      </c>
      <c r="C305" s="19"/>
      <c r="D305" s="200"/>
      <c r="E305" s="189"/>
      <c r="F305" s="190"/>
      <c r="G305" s="191"/>
      <c r="H305" s="192"/>
      <c r="I305" s="193"/>
      <c r="J305" s="194"/>
      <c r="K305" s="195"/>
    </row>
    <row r="306" spans="1:11" ht="15" customHeight="1">
      <c r="A306" s="41"/>
      <c r="B306" s="204"/>
      <c r="C306" s="19"/>
      <c r="D306" s="200"/>
      <c r="E306" s="189"/>
      <c r="F306" s="190"/>
      <c r="G306" s="191"/>
      <c r="H306" s="192"/>
      <c r="I306" s="193"/>
      <c r="J306" s="194"/>
      <c r="K306" s="195"/>
    </row>
    <row r="307" spans="1:11" ht="15" customHeight="1">
      <c r="A307" s="41"/>
      <c r="B307" s="204"/>
      <c r="C307" s="19"/>
      <c r="D307" s="200"/>
      <c r="E307" s="189"/>
      <c r="F307" s="190"/>
      <c r="G307" s="191"/>
      <c r="H307" s="192"/>
      <c r="I307" s="193"/>
      <c r="J307" s="194"/>
      <c r="K307" s="195"/>
    </row>
    <row r="308" spans="1:11" ht="15" customHeight="1">
      <c r="A308" s="41"/>
      <c r="B308" s="196" t="s">
        <v>455</v>
      </c>
      <c r="C308" s="19"/>
      <c r="D308" s="200"/>
      <c r="E308" s="189"/>
      <c r="F308" s="190"/>
      <c r="G308" s="191"/>
      <c r="H308" s="192"/>
      <c r="I308" s="193"/>
      <c r="J308" s="194"/>
      <c r="K308" s="195"/>
    </row>
    <row r="309" spans="1:11" ht="15" customHeight="1">
      <c r="A309" s="41"/>
      <c r="B309" s="205"/>
      <c r="C309" s="5"/>
      <c r="D309" s="200"/>
      <c r="E309" s="189"/>
      <c r="F309" s="190"/>
      <c r="G309" s="191"/>
      <c r="H309" s="192"/>
      <c r="I309" s="193"/>
      <c r="J309" s="206"/>
      <c r="K309" s="195"/>
    </row>
    <row r="310" spans="1:11" ht="15" customHeight="1">
      <c r="A310" s="6"/>
      <c r="B310" s="20"/>
      <c r="C310" s="6"/>
      <c r="D310" s="207" t="s">
        <v>0</v>
      </c>
      <c r="E310" s="7"/>
      <c r="F310" s="6"/>
      <c r="G310" s="7"/>
      <c r="H310" s="20"/>
      <c r="I310" s="41" t="s">
        <v>150</v>
      </c>
      <c r="J310" s="208"/>
      <c r="K310" s="195"/>
    </row>
    <row r="311" spans="1:11" ht="15" customHeight="1">
      <c r="A311" s="7"/>
      <c r="B311" s="205"/>
      <c r="C311" s="7"/>
      <c r="D311" s="3" t="s">
        <v>456</v>
      </c>
      <c r="E311" s="7"/>
      <c r="F311" s="189" t="s">
        <v>457</v>
      </c>
      <c r="G311" s="209"/>
      <c r="H311" s="6"/>
      <c r="I311" s="44"/>
      <c r="J311" s="20"/>
      <c r="K311" s="195"/>
    </row>
    <row r="312" spans="1:11" ht="15" customHeight="1">
      <c r="A312" s="7"/>
      <c r="B312" s="205"/>
      <c r="C312" s="210" t="s">
        <v>1</v>
      </c>
      <c r="D312" s="42"/>
      <c r="E312" s="7"/>
      <c r="F312" s="6"/>
      <c r="G312" s="7"/>
      <c r="H312" s="211" t="s">
        <v>458</v>
      </c>
      <c r="I312" s="44"/>
      <c r="J312" s="7"/>
      <c r="K312" s="195"/>
    </row>
    <row r="313" spans="1:11">
      <c r="A313" s="91"/>
      <c r="H313" s="91"/>
    </row>
    <row r="314" spans="1:11">
      <c r="A314" s="91"/>
      <c r="H314" s="91"/>
    </row>
    <row r="315" spans="1:11">
      <c r="A315" s="91"/>
      <c r="H315" s="91"/>
    </row>
    <row r="316" spans="1:11">
      <c r="A316" s="91"/>
      <c r="H316" s="91"/>
    </row>
    <row r="317" spans="1:11">
      <c r="A317" s="91"/>
      <c r="H317" s="91"/>
    </row>
    <row r="318" spans="1:11">
      <c r="A318" s="91"/>
      <c r="H318" s="91"/>
    </row>
    <row r="319" spans="1:11">
      <c r="A319" s="92"/>
      <c r="B319" s="151"/>
      <c r="C319" s="117"/>
      <c r="D319" s="96"/>
      <c r="E319" s="97"/>
      <c r="F319" s="117"/>
      <c r="G319" s="117"/>
      <c r="H319" s="100"/>
      <c r="I319" s="118"/>
      <c r="J319" s="148"/>
    </row>
    <row r="320" spans="1:11">
      <c r="A320" s="92"/>
      <c r="B320" s="151"/>
      <c r="C320" s="117"/>
      <c r="D320" s="96"/>
      <c r="E320" s="97"/>
      <c r="F320" s="117"/>
      <c r="G320" s="117"/>
      <c r="H320" s="100"/>
      <c r="I320" s="118"/>
      <c r="J320" s="148"/>
    </row>
    <row r="321" spans="1:10">
      <c r="A321" s="92"/>
      <c r="B321" s="151"/>
      <c r="C321" s="117"/>
      <c r="D321" s="96"/>
      <c r="E321" s="97"/>
      <c r="F321" s="117"/>
      <c r="G321" s="117"/>
      <c r="H321" s="100"/>
      <c r="I321" s="118"/>
      <c r="J321" s="148"/>
    </row>
    <row r="322" spans="1:10">
      <c r="A322" s="92"/>
      <c r="B322" s="151"/>
      <c r="C322" s="117"/>
      <c r="D322" s="96"/>
      <c r="E322" s="97"/>
      <c r="F322" s="117"/>
      <c r="G322" s="117"/>
      <c r="H322" s="100"/>
      <c r="I322" s="118"/>
      <c r="J322" s="148"/>
    </row>
    <row r="323" spans="1:10">
      <c r="A323" s="92"/>
      <c r="B323" s="151"/>
      <c r="C323" s="117"/>
      <c r="D323" s="96"/>
      <c r="E323" s="97"/>
      <c r="F323" s="117"/>
      <c r="G323" s="117"/>
      <c r="H323" s="100"/>
      <c r="I323" s="118"/>
      <c r="J323" s="148"/>
    </row>
    <row r="324" spans="1:10">
      <c r="A324" s="92"/>
      <c r="B324" s="151"/>
      <c r="C324" s="117"/>
      <c r="D324" s="96"/>
      <c r="E324" s="97"/>
      <c r="F324" s="117"/>
      <c r="G324" s="117"/>
      <c r="H324" s="100"/>
      <c r="I324" s="118"/>
      <c r="J324" s="148"/>
    </row>
    <row r="325" spans="1:10">
      <c r="A325" s="92"/>
      <c r="B325" s="151"/>
      <c r="C325" s="117"/>
      <c r="D325" s="96"/>
      <c r="E325" s="97"/>
      <c r="F325" s="117"/>
      <c r="G325" s="117"/>
      <c r="H325" s="100"/>
      <c r="I325" s="118"/>
      <c r="J325" s="148"/>
    </row>
    <row r="326" spans="1:10">
      <c r="A326" s="92"/>
      <c r="B326" s="151"/>
      <c r="C326" s="117"/>
      <c r="D326" s="96"/>
      <c r="E326" s="97"/>
      <c r="F326" s="117"/>
      <c r="G326" s="117"/>
      <c r="H326" s="100"/>
      <c r="I326" s="118"/>
      <c r="J326" s="148"/>
    </row>
    <row r="327" spans="1:10">
      <c r="A327" s="92"/>
      <c r="B327" s="151"/>
      <c r="C327" s="117"/>
      <c r="D327" s="96"/>
      <c r="E327" s="97"/>
      <c r="F327" s="117"/>
      <c r="G327" s="117"/>
      <c r="H327" s="100"/>
      <c r="I327" s="118"/>
      <c r="J327" s="148"/>
    </row>
    <row r="328" spans="1:10">
      <c r="A328" s="92"/>
      <c r="B328" s="151"/>
      <c r="C328" s="117"/>
      <c r="D328" s="96"/>
      <c r="E328" s="97"/>
      <c r="F328" s="117"/>
      <c r="G328" s="117"/>
      <c r="H328" s="100"/>
      <c r="I328" s="118"/>
      <c r="J328" s="148"/>
    </row>
    <row r="329" spans="1:10">
      <c r="A329" s="92"/>
      <c r="B329" s="151"/>
      <c r="C329" s="117"/>
      <c r="D329" s="96"/>
      <c r="E329" s="97"/>
      <c r="F329" s="117"/>
      <c r="G329" s="117"/>
      <c r="H329" s="100"/>
      <c r="I329" s="118"/>
      <c r="J329" s="148"/>
    </row>
    <row r="330" spans="1:10">
      <c r="A330" s="92"/>
      <c r="B330" s="151"/>
      <c r="C330" s="117"/>
      <c r="D330" s="96"/>
      <c r="E330" s="97"/>
      <c r="F330" s="117"/>
      <c r="G330" s="117"/>
      <c r="H330" s="100"/>
      <c r="I330" s="118"/>
      <c r="J330" s="148"/>
    </row>
    <row r="331" spans="1:10">
      <c r="A331" s="92"/>
      <c r="B331" s="151"/>
      <c r="C331" s="117"/>
      <c r="D331" s="96"/>
      <c r="E331" s="97"/>
      <c r="F331" s="117"/>
      <c r="G331" s="117"/>
      <c r="H331" s="100"/>
      <c r="I331" s="118"/>
      <c r="J331" s="148"/>
    </row>
    <row r="332" spans="1:10">
      <c r="A332" s="92"/>
      <c r="B332" s="151"/>
      <c r="C332" s="117"/>
      <c r="D332" s="96"/>
      <c r="E332" s="97"/>
      <c r="F332" s="117"/>
      <c r="G332" s="117"/>
      <c r="H332" s="100"/>
      <c r="I332" s="118"/>
      <c r="J332" s="148"/>
    </row>
    <row r="333" spans="1:10">
      <c r="A333" s="92"/>
      <c r="B333" s="151"/>
      <c r="C333" s="117"/>
      <c r="D333" s="96"/>
      <c r="E333" s="97"/>
      <c r="F333" s="117"/>
      <c r="G333" s="117"/>
      <c r="H333" s="100"/>
      <c r="I333" s="118"/>
      <c r="J333" s="148"/>
    </row>
    <row r="334" spans="1:10">
      <c r="A334" s="92"/>
      <c r="B334" s="151"/>
      <c r="C334" s="117"/>
      <c r="D334" s="96"/>
      <c r="E334" s="97"/>
      <c r="F334" s="117"/>
      <c r="G334" s="117"/>
      <c r="H334" s="100"/>
      <c r="I334" s="118"/>
      <c r="J334" s="148"/>
    </row>
    <row r="335" spans="1:10">
      <c r="A335" s="92"/>
      <c r="B335" s="151"/>
      <c r="C335" s="117"/>
      <c r="D335" s="96"/>
      <c r="E335" s="97"/>
      <c r="F335" s="117"/>
      <c r="G335" s="117"/>
      <c r="H335" s="100"/>
      <c r="I335" s="118"/>
      <c r="J335" s="148"/>
    </row>
    <row r="336" spans="1:10">
      <c r="A336" s="92"/>
      <c r="B336" s="151"/>
      <c r="C336" s="117"/>
      <c r="D336" s="96"/>
      <c r="E336" s="97"/>
      <c r="F336" s="117"/>
      <c r="G336" s="117"/>
      <c r="H336" s="100"/>
      <c r="I336" s="118"/>
      <c r="J336" s="148"/>
    </row>
    <row r="337" spans="1:10">
      <c r="A337" s="92"/>
      <c r="B337" s="151"/>
      <c r="C337" s="117"/>
      <c r="D337" s="96"/>
      <c r="E337" s="97"/>
      <c r="F337" s="98"/>
      <c r="G337" s="99"/>
      <c r="H337" s="100"/>
      <c r="I337" s="101"/>
      <c r="J337" s="102"/>
    </row>
    <row r="338" spans="1:10">
      <c r="A338" s="91"/>
      <c r="B338" s="151"/>
      <c r="C338" s="117"/>
      <c r="D338" s="96"/>
      <c r="H338" s="91"/>
    </row>
    <row r="339" spans="1:10">
      <c r="A339" s="91"/>
      <c r="H339" s="91"/>
    </row>
    <row r="340" spans="1:10">
      <c r="A340" s="91"/>
      <c r="H340" s="91"/>
    </row>
    <row r="341" spans="1:10">
      <c r="A341" s="91"/>
      <c r="H341" s="91"/>
    </row>
    <row r="342" spans="1:10">
      <c r="A342" s="91"/>
      <c r="H342" s="91"/>
    </row>
    <row r="343" spans="1:10">
      <c r="A343" s="91"/>
      <c r="H343" s="91"/>
    </row>
    <row r="344" spans="1:10">
      <c r="A344" s="91"/>
      <c r="H344" s="91"/>
    </row>
    <row r="345" spans="1:10">
      <c r="A345" s="91"/>
      <c r="H345" s="91"/>
    </row>
    <row r="346" spans="1:10">
      <c r="A346" s="91"/>
      <c r="H346" s="91"/>
    </row>
    <row r="347" spans="1:10">
      <c r="A347" s="91"/>
      <c r="H347" s="91"/>
    </row>
    <row r="348" spans="1:10">
      <c r="A348" s="91"/>
      <c r="H348" s="91"/>
    </row>
    <row r="349" spans="1:10">
      <c r="A349" s="91"/>
      <c r="H349" s="91"/>
    </row>
    <row r="350" spans="1:10">
      <c r="A350" s="91"/>
      <c r="H350" s="91"/>
    </row>
    <row r="351" spans="1:10">
      <c r="A351" s="91"/>
      <c r="H351" s="91"/>
    </row>
    <row r="352" spans="1:10">
      <c r="A352" s="91"/>
      <c r="H352" s="91"/>
    </row>
    <row r="353" spans="1:8">
      <c r="A353" s="91"/>
      <c r="H353" s="91"/>
    </row>
    <row r="354" spans="1:8">
      <c r="A354" s="91"/>
      <c r="H354" s="91"/>
    </row>
    <row r="355" spans="1:8">
      <c r="A355" s="91"/>
      <c r="H355" s="91"/>
    </row>
    <row r="356" spans="1:8">
      <c r="A356" s="91"/>
      <c r="H356" s="91"/>
    </row>
    <row r="357" spans="1:8">
      <c r="A357" s="91"/>
      <c r="H357" s="91"/>
    </row>
    <row r="358" spans="1:8">
      <c r="A358" s="91"/>
      <c r="H358" s="91"/>
    </row>
    <row r="359" spans="1:8">
      <c r="A359" s="91"/>
      <c r="H359" s="91"/>
    </row>
    <row r="360" spans="1:8">
      <c r="A360" s="91"/>
      <c r="H360" s="91"/>
    </row>
    <row r="361" spans="1:8">
      <c r="A361" s="91"/>
      <c r="H361" s="91"/>
    </row>
    <row r="362" spans="1:8">
      <c r="A362" s="91"/>
      <c r="H362" s="91"/>
    </row>
    <row r="363" spans="1:8">
      <c r="A363" s="91"/>
      <c r="H363" s="91"/>
    </row>
    <row r="364" spans="1:8">
      <c r="A364" s="91"/>
      <c r="H364" s="91"/>
    </row>
    <row r="365" spans="1:8">
      <c r="A365" s="91"/>
      <c r="H365" s="91"/>
    </row>
    <row r="366" spans="1:8">
      <c r="A366" s="91"/>
      <c r="H366" s="91"/>
    </row>
    <row r="367" spans="1:8">
      <c r="A367" s="91"/>
      <c r="H367" s="91"/>
    </row>
    <row r="368" spans="1:8">
      <c r="A368" s="91"/>
      <c r="H368" s="91"/>
    </row>
    <row r="369" spans="1:8">
      <c r="A369" s="91"/>
      <c r="H369" s="91"/>
    </row>
    <row r="370" spans="1:8">
      <c r="A370" s="91"/>
      <c r="H370" s="91"/>
    </row>
    <row r="371" spans="1:8">
      <c r="A371" s="91"/>
      <c r="H371" s="91"/>
    </row>
    <row r="372" spans="1:8">
      <c r="A372" s="91"/>
      <c r="H372" s="91"/>
    </row>
    <row r="373" spans="1:8">
      <c r="A373" s="91"/>
      <c r="H373" s="91"/>
    </row>
    <row r="374" spans="1:8">
      <c r="A374" s="91"/>
      <c r="H374" s="91"/>
    </row>
    <row r="375" spans="1:8">
      <c r="A375" s="91"/>
      <c r="H375" s="91"/>
    </row>
    <row r="376" spans="1:8">
      <c r="A376" s="91"/>
      <c r="H376" s="91"/>
    </row>
    <row r="377" spans="1:8">
      <c r="A377" s="91"/>
      <c r="H377" s="91"/>
    </row>
    <row r="378" spans="1:8">
      <c r="A378" s="91"/>
      <c r="H378" s="91"/>
    </row>
    <row r="379" spans="1:8">
      <c r="A379" s="91"/>
      <c r="H379" s="91"/>
    </row>
    <row r="380" spans="1:8">
      <c r="A380" s="91"/>
      <c r="H380" s="91"/>
    </row>
    <row r="381" spans="1:8">
      <c r="A381" s="91"/>
      <c r="H381" s="91"/>
    </row>
    <row r="382" spans="1:8">
      <c r="A382" s="91"/>
      <c r="H382" s="91"/>
    </row>
    <row r="383" spans="1:8">
      <c r="A383" s="91"/>
      <c r="H383" s="91"/>
    </row>
    <row r="384" spans="1:8">
      <c r="A384" s="91"/>
      <c r="H384" s="91"/>
    </row>
    <row r="385" spans="1:8">
      <c r="A385" s="91"/>
      <c r="H385" s="91"/>
    </row>
    <row r="386" spans="1:8">
      <c r="A386" s="91"/>
      <c r="H386" s="91"/>
    </row>
    <row r="387" spans="1:8">
      <c r="A387" s="91"/>
      <c r="H387" s="91"/>
    </row>
    <row r="388" spans="1:8">
      <c r="A388" s="91"/>
      <c r="H388" s="91"/>
    </row>
    <row r="389" spans="1:8">
      <c r="A389" s="91"/>
      <c r="H389" s="91"/>
    </row>
    <row r="390" spans="1:8">
      <c r="A390" s="91"/>
      <c r="H390" s="91"/>
    </row>
    <row r="391" spans="1:8">
      <c r="A391" s="91"/>
      <c r="H391" s="91"/>
    </row>
    <row r="392" spans="1:8">
      <c r="A392" s="91"/>
      <c r="H392" s="91"/>
    </row>
    <row r="393" spans="1:8">
      <c r="A393" s="91"/>
      <c r="H393" s="91"/>
    </row>
    <row r="394" spans="1:8">
      <c r="A394" s="91"/>
      <c r="H394" s="91"/>
    </row>
    <row r="395" spans="1:8">
      <c r="A395" s="91"/>
      <c r="H395" s="91"/>
    </row>
    <row r="396" spans="1:8">
      <c r="A396" s="91"/>
      <c r="H396" s="91"/>
    </row>
    <row r="397" spans="1:8">
      <c r="A397" s="91"/>
      <c r="H397" s="91"/>
    </row>
    <row r="398" spans="1:8">
      <c r="A398" s="91"/>
      <c r="H398" s="91"/>
    </row>
    <row r="399" spans="1:8">
      <c r="A399" s="91"/>
      <c r="H399" s="91"/>
    </row>
    <row r="400" spans="1:8">
      <c r="A400" s="91"/>
      <c r="H400" s="91"/>
    </row>
    <row r="401" spans="1:8">
      <c r="A401" s="91"/>
      <c r="H401" s="91"/>
    </row>
    <row r="402" spans="1:8">
      <c r="A402" s="91"/>
      <c r="H402" s="91"/>
    </row>
    <row r="403" spans="1:8">
      <c r="A403" s="91"/>
      <c r="H403" s="91"/>
    </row>
    <row r="404" spans="1:8">
      <c r="A404" s="91"/>
      <c r="H404" s="91"/>
    </row>
    <row r="405" spans="1:8">
      <c r="A405" s="91"/>
      <c r="H405" s="91"/>
    </row>
    <row r="406" spans="1:8">
      <c r="A406" s="91"/>
      <c r="H406" s="91"/>
    </row>
    <row r="407" spans="1:8">
      <c r="A407" s="91"/>
      <c r="H407" s="91"/>
    </row>
    <row r="408" spans="1:8">
      <c r="A408" s="91"/>
      <c r="H408" s="91"/>
    </row>
    <row r="409" spans="1:8">
      <c r="A409" s="91"/>
      <c r="H409" s="91"/>
    </row>
    <row r="410" spans="1:8">
      <c r="A410" s="91"/>
      <c r="H410" s="91"/>
    </row>
    <row r="411" spans="1:8">
      <c r="A411" s="91"/>
      <c r="H411" s="91"/>
    </row>
    <row r="412" spans="1:8">
      <c r="A412" s="91"/>
      <c r="H412" s="91"/>
    </row>
    <row r="413" spans="1:8">
      <c r="A413" s="91"/>
      <c r="H413" s="91"/>
    </row>
    <row r="414" spans="1:8">
      <c r="A414" s="91"/>
      <c r="H414" s="91"/>
    </row>
    <row r="415" spans="1:8">
      <c r="A415" s="91"/>
      <c r="H415" s="91"/>
    </row>
    <row r="416" spans="1:8">
      <c r="A416" s="91"/>
      <c r="H416" s="91"/>
    </row>
    <row r="417" spans="1:8">
      <c r="A417" s="91"/>
      <c r="H417" s="91"/>
    </row>
    <row r="418" spans="1:8">
      <c r="A418" s="91"/>
      <c r="H418" s="91"/>
    </row>
    <row r="419" spans="1:8">
      <c r="A419" s="91"/>
      <c r="H419" s="91"/>
    </row>
    <row r="420" spans="1:8">
      <c r="A420" s="91"/>
      <c r="H420" s="91"/>
    </row>
    <row r="421" spans="1:8">
      <c r="A421" s="91"/>
      <c r="H421" s="91"/>
    </row>
    <row r="422" spans="1:8">
      <c r="A422" s="91"/>
      <c r="H422" s="91"/>
    </row>
    <row r="423" spans="1:8">
      <c r="A423" s="91"/>
      <c r="H423" s="91"/>
    </row>
    <row r="424" spans="1:8">
      <c r="A424" s="91"/>
      <c r="H424" s="91"/>
    </row>
    <row r="425" spans="1:8">
      <c r="A425" s="91"/>
      <c r="H425" s="91"/>
    </row>
    <row r="426" spans="1:8">
      <c r="A426" s="91"/>
      <c r="H426" s="91"/>
    </row>
    <row r="427" spans="1:8">
      <c r="A427" s="91"/>
      <c r="H427" s="91"/>
    </row>
    <row r="428" spans="1:8">
      <c r="A428" s="91"/>
      <c r="H428" s="91"/>
    </row>
    <row r="429" spans="1:8">
      <c r="A429" s="91"/>
      <c r="H429" s="91"/>
    </row>
    <row r="430" spans="1:8">
      <c r="A430" s="91"/>
      <c r="H430" s="91"/>
    </row>
    <row r="431" spans="1:8">
      <c r="A431" s="91"/>
      <c r="H431" s="91"/>
    </row>
    <row r="432" spans="1:8">
      <c r="A432" s="91"/>
      <c r="H432" s="91"/>
    </row>
    <row r="433" spans="1:8">
      <c r="A433" s="91"/>
      <c r="H433" s="91"/>
    </row>
    <row r="434" spans="1:8">
      <c r="A434" s="91"/>
      <c r="H434" s="91"/>
    </row>
    <row r="435" spans="1:8">
      <c r="A435" s="91"/>
      <c r="H435" s="91"/>
    </row>
    <row r="436" spans="1:8">
      <c r="A436" s="91"/>
      <c r="H436" s="91"/>
    </row>
    <row r="437" spans="1:8">
      <c r="A437" s="91"/>
      <c r="H437" s="91"/>
    </row>
    <row r="438" spans="1:8">
      <c r="A438" s="91"/>
      <c r="H438" s="91"/>
    </row>
    <row r="439" spans="1:8">
      <c r="A439" s="91"/>
      <c r="H439" s="91"/>
    </row>
    <row r="440" spans="1:8">
      <c r="A440" s="91"/>
      <c r="H440" s="91"/>
    </row>
    <row r="441" spans="1:8">
      <c r="A441" s="91"/>
      <c r="H441" s="91"/>
    </row>
    <row r="442" spans="1:8">
      <c r="A442" s="91"/>
      <c r="H442" s="91"/>
    </row>
    <row r="443" spans="1:8">
      <c r="A443" s="91"/>
      <c r="H443" s="91"/>
    </row>
    <row r="444" spans="1:8">
      <c r="A444" s="91"/>
      <c r="H444" s="91"/>
    </row>
    <row r="445" spans="1:8">
      <c r="A445" s="91"/>
      <c r="H445" s="91"/>
    </row>
    <row r="446" spans="1:8">
      <c r="A446" s="91"/>
      <c r="H446" s="91"/>
    </row>
    <row r="447" spans="1:8">
      <c r="A447" s="91"/>
      <c r="H447" s="91"/>
    </row>
    <row r="448" spans="1:8">
      <c r="A448" s="91"/>
      <c r="H448" s="91"/>
    </row>
    <row r="449" spans="1:8">
      <c r="A449" s="91"/>
      <c r="H449" s="91"/>
    </row>
    <row r="450" spans="1:8">
      <c r="A450" s="91"/>
      <c r="H450" s="91"/>
    </row>
    <row r="451" spans="1:8">
      <c r="A451" s="91"/>
      <c r="H451" s="91"/>
    </row>
    <row r="452" spans="1:8">
      <c r="A452" s="91"/>
      <c r="H452" s="91"/>
    </row>
    <row r="453" spans="1:8">
      <c r="A453" s="91"/>
      <c r="H453" s="91"/>
    </row>
    <row r="454" spans="1:8">
      <c r="A454" s="91"/>
      <c r="H454" s="91"/>
    </row>
    <row r="455" spans="1:8">
      <c r="A455" s="91"/>
      <c r="H455" s="91"/>
    </row>
    <row r="456" spans="1:8">
      <c r="A456" s="91"/>
      <c r="H456" s="91"/>
    </row>
    <row r="457" spans="1:8">
      <c r="A457" s="91"/>
      <c r="H457" s="91"/>
    </row>
    <row r="458" spans="1:8">
      <c r="A458" s="91"/>
      <c r="H458" s="91"/>
    </row>
    <row r="459" spans="1:8">
      <c r="A459" s="91"/>
      <c r="H459" s="91"/>
    </row>
    <row r="460" spans="1:8">
      <c r="A460" s="91"/>
      <c r="H460" s="91"/>
    </row>
    <row r="461" spans="1:8">
      <c r="A461" s="91"/>
      <c r="H461" s="91"/>
    </row>
    <row r="462" spans="1:8">
      <c r="A462" s="91"/>
      <c r="H462" s="91"/>
    </row>
    <row r="463" spans="1:8">
      <c r="A463" s="91"/>
      <c r="H463" s="91"/>
    </row>
    <row r="464" spans="1:8">
      <c r="A464" s="91"/>
      <c r="H464" s="91"/>
    </row>
    <row r="465" spans="1:8">
      <c r="A465" s="91"/>
      <c r="H465" s="91"/>
    </row>
    <row r="466" spans="1:8">
      <c r="A466" s="91"/>
      <c r="H466" s="91"/>
    </row>
    <row r="467" spans="1:8">
      <c r="A467" s="91"/>
      <c r="H467" s="91"/>
    </row>
    <row r="468" spans="1:8">
      <c r="A468" s="91"/>
      <c r="H468" s="91"/>
    </row>
    <row r="469" spans="1:8">
      <c r="A469" s="91"/>
      <c r="H469" s="91"/>
    </row>
    <row r="470" spans="1:8">
      <c r="A470" s="91"/>
      <c r="H470" s="91"/>
    </row>
    <row r="471" spans="1:8">
      <c r="A471" s="91"/>
      <c r="H471" s="91"/>
    </row>
    <row r="472" spans="1:8">
      <c r="A472" s="91"/>
      <c r="H472" s="91"/>
    </row>
    <row r="473" spans="1:8">
      <c r="A473" s="91"/>
      <c r="H473" s="91"/>
    </row>
    <row r="474" spans="1:8">
      <c r="A474" s="91"/>
      <c r="H474" s="91"/>
    </row>
    <row r="475" spans="1:8">
      <c r="A475" s="91"/>
      <c r="H475" s="91"/>
    </row>
    <row r="476" spans="1:8">
      <c r="A476" s="91"/>
      <c r="H476" s="91"/>
    </row>
    <row r="477" spans="1:8">
      <c r="A477" s="91"/>
      <c r="H477" s="91"/>
    </row>
    <row r="478" spans="1:8">
      <c r="A478" s="91"/>
      <c r="H478" s="91"/>
    </row>
    <row r="479" spans="1:8">
      <c r="A479" s="91"/>
      <c r="H479" s="91"/>
    </row>
    <row r="480" spans="1:8">
      <c r="A480" s="91"/>
      <c r="H480" s="91"/>
    </row>
    <row r="481" spans="1:8">
      <c r="A481" s="91"/>
      <c r="H481" s="91"/>
    </row>
    <row r="482" spans="1:8">
      <c r="A482" s="91"/>
      <c r="H482" s="91"/>
    </row>
    <row r="483" spans="1:8">
      <c r="A483" s="91"/>
      <c r="H483" s="91"/>
    </row>
    <row r="484" spans="1:8">
      <c r="A484" s="91"/>
      <c r="H484" s="91"/>
    </row>
    <row r="485" spans="1:8">
      <c r="A485" s="91"/>
      <c r="H485" s="91"/>
    </row>
    <row r="486" spans="1:8">
      <c r="A486" s="91"/>
      <c r="H486" s="91"/>
    </row>
    <row r="487" spans="1:8">
      <c r="A487" s="91"/>
      <c r="H487" s="91"/>
    </row>
    <row r="488" spans="1:8">
      <c r="A488" s="91"/>
      <c r="H488" s="91"/>
    </row>
    <row r="489" spans="1:8">
      <c r="A489" s="91"/>
      <c r="H489" s="91"/>
    </row>
    <row r="490" spans="1:8">
      <c r="A490" s="91"/>
      <c r="H490" s="91"/>
    </row>
    <row r="491" spans="1:8">
      <c r="A491" s="91"/>
      <c r="H491" s="91"/>
    </row>
    <row r="492" spans="1:8">
      <c r="A492" s="91"/>
      <c r="H492" s="91"/>
    </row>
    <row r="493" spans="1:8">
      <c r="A493" s="91"/>
      <c r="H493" s="91"/>
    </row>
    <row r="494" spans="1:8">
      <c r="A494" s="91"/>
      <c r="H494" s="91"/>
    </row>
    <row r="495" spans="1:8">
      <c r="A495" s="91"/>
      <c r="H495" s="91"/>
    </row>
    <row r="496" spans="1:8">
      <c r="A496" s="91"/>
      <c r="H496" s="91"/>
    </row>
    <row r="497" spans="1:8">
      <c r="A497" s="91"/>
      <c r="H497" s="91"/>
    </row>
    <row r="498" spans="1:8">
      <c r="A498" s="91"/>
      <c r="H498" s="91"/>
    </row>
    <row r="499" spans="1:8">
      <c r="A499" s="91"/>
      <c r="H499" s="91"/>
    </row>
    <row r="500" spans="1:8">
      <c r="A500" s="91"/>
      <c r="H500" s="91"/>
    </row>
    <row r="501" spans="1:8">
      <c r="A501" s="91"/>
      <c r="H501" s="91"/>
    </row>
    <row r="502" spans="1:8">
      <c r="A502" s="91"/>
      <c r="H502" s="91"/>
    </row>
    <row r="503" spans="1:8">
      <c r="A503" s="91"/>
      <c r="H503" s="91"/>
    </row>
    <row r="504" spans="1:8">
      <c r="A504" s="91"/>
      <c r="H504" s="91"/>
    </row>
    <row r="505" spans="1:8">
      <c r="A505" s="91"/>
      <c r="H505" s="91"/>
    </row>
    <row r="506" spans="1:8">
      <c r="A506" s="91"/>
      <c r="H506" s="91"/>
    </row>
    <row r="507" spans="1:8">
      <c r="A507" s="91"/>
      <c r="H507" s="91"/>
    </row>
    <row r="508" spans="1:8">
      <c r="A508" s="91"/>
      <c r="H508" s="91"/>
    </row>
    <row r="509" spans="1:8">
      <c r="A509" s="91"/>
      <c r="H509" s="91"/>
    </row>
    <row r="510" spans="1:8">
      <c r="A510" s="91"/>
      <c r="H510" s="91"/>
    </row>
    <row r="511" spans="1:8">
      <c r="A511" s="91"/>
      <c r="H511" s="91"/>
    </row>
    <row r="512" spans="1:8">
      <c r="A512" s="91"/>
      <c r="H512" s="91"/>
    </row>
    <row r="513" spans="1:8">
      <c r="A513" s="91"/>
      <c r="H513" s="91"/>
    </row>
    <row r="514" spans="1:8">
      <c r="A514" s="91"/>
      <c r="H514" s="91"/>
    </row>
    <row r="515" spans="1:8">
      <c r="A515" s="91"/>
      <c r="H515" s="91"/>
    </row>
    <row r="516" spans="1:8">
      <c r="A516" s="91"/>
      <c r="H516" s="91"/>
    </row>
    <row r="517" spans="1:8">
      <c r="A517" s="91"/>
      <c r="H517" s="91"/>
    </row>
    <row r="518" spans="1:8">
      <c r="A518" s="91"/>
      <c r="H518" s="91"/>
    </row>
    <row r="519" spans="1:8">
      <c r="A519" s="91"/>
      <c r="H519" s="91"/>
    </row>
    <row r="520" spans="1:8">
      <c r="A520" s="91"/>
      <c r="H520" s="91"/>
    </row>
    <row r="521" spans="1:8">
      <c r="A521" s="91"/>
      <c r="H521" s="91"/>
    </row>
    <row r="522" spans="1:8">
      <c r="A522" s="91"/>
      <c r="H522" s="91"/>
    </row>
    <row r="523" spans="1:8">
      <c r="A523" s="91"/>
      <c r="H523" s="91"/>
    </row>
    <row r="524" spans="1:8">
      <c r="A524" s="91"/>
      <c r="H524" s="91"/>
    </row>
    <row r="525" spans="1:8">
      <c r="A525" s="91"/>
      <c r="H525" s="91"/>
    </row>
    <row r="526" spans="1:8">
      <c r="A526" s="91"/>
      <c r="H526" s="91"/>
    </row>
    <row r="527" spans="1:8">
      <c r="A527" s="91"/>
      <c r="H527" s="91"/>
    </row>
    <row r="528" spans="1:8">
      <c r="A528" s="91"/>
      <c r="H528" s="91"/>
    </row>
    <row r="529" spans="1:8">
      <c r="A529" s="91"/>
      <c r="H529" s="91"/>
    </row>
    <row r="530" spans="1:8">
      <c r="A530" s="91"/>
      <c r="H530" s="91"/>
    </row>
    <row r="531" spans="1:8">
      <c r="A531" s="91"/>
      <c r="H531" s="91"/>
    </row>
    <row r="532" spans="1:8">
      <c r="A532" s="91"/>
      <c r="H532" s="91"/>
    </row>
    <row r="533" spans="1:8">
      <c r="A533" s="91"/>
      <c r="H533" s="91"/>
    </row>
    <row r="534" spans="1:8">
      <c r="A534" s="91"/>
      <c r="H534" s="91"/>
    </row>
    <row r="535" spans="1:8">
      <c r="A535" s="91"/>
      <c r="H535" s="91"/>
    </row>
    <row r="536" spans="1:8">
      <c r="A536" s="91"/>
      <c r="H536" s="91"/>
    </row>
    <row r="537" spans="1:8">
      <c r="A537" s="91"/>
      <c r="H537" s="91"/>
    </row>
    <row r="538" spans="1:8">
      <c r="A538" s="91"/>
      <c r="H538" s="91"/>
    </row>
    <row r="539" spans="1:8">
      <c r="A539" s="91"/>
      <c r="H539" s="91"/>
    </row>
    <row r="540" spans="1:8">
      <c r="A540" s="91"/>
      <c r="H540" s="91"/>
    </row>
    <row r="541" spans="1:8">
      <c r="A541" s="91"/>
      <c r="H541" s="91"/>
    </row>
    <row r="542" spans="1:8">
      <c r="A542" s="91"/>
      <c r="H542" s="91"/>
    </row>
    <row r="543" spans="1:8">
      <c r="A543" s="91"/>
      <c r="H543" s="91"/>
    </row>
    <row r="544" spans="1:8">
      <c r="A544" s="91"/>
      <c r="H544" s="91"/>
    </row>
    <row r="545" spans="1:8">
      <c r="A545" s="91"/>
      <c r="H545" s="91"/>
    </row>
    <row r="546" spans="1:8">
      <c r="A546" s="91"/>
      <c r="H546" s="91"/>
    </row>
    <row r="547" spans="1:8">
      <c r="A547" s="91"/>
      <c r="H547" s="91"/>
    </row>
    <row r="548" spans="1:8">
      <c r="A548" s="91"/>
      <c r="H548" s="91"/>
    </row>
    <row r="549" spans="1:8">
      <c r="A549" s="91"/>
      <c r="H549" s="91"/>
    </row>
    <row r="550" spans="1:8">
      <c r="A550" s="91"/>
      <c r="H550" s="91"/>
    </row>
    <row r="551" spans="1:8">
      <c r="A551" s="91"/>
      <c r="H551" s="91"/>
    </row>
    <row r="552" spans="1:8">
      <c r="A552" s="91"/>
      <c r="H552" s="91"/>
    </row>
    <row r="553" spans="1:8">
      <c r="A553" s="91"/>
      <c r="H553" s="91"/>
    </row>
    <row r="554" spans="1:8">
      <c r="A554" s="91"/>
      <c r="H554" s="91"/>
    </row>
    <row r="555" spans="1:8">
      <c r="A555" s="91"/>
      <c r="H555" s="91"/>
    </row>
    <row r="556" spans="1:8">
      <c r="A556" s="91"/>
      <c r="H556" s="91"/>
    </row>
    <row r="557" spans="1:8">
      <c r="A557" s="91"/>
      <c r="H557" s="91"/>
    </row>
    <row r="558" spans="1:8">
      <c r="A558" s="91"/>
      <c r="H558" s="91"/>
    </row>
    <row r="559" spans="1:8">
      <c r="A559" s="91"/>
      <c r="H559" s="91"/>
    </row>
    <row r="560" spans="1:8">
      <c r="A560" s="91"/>
      <c r="H560" s="91"/>
    </row>
    <row r="561" spans="1:8">
      <c r="A561" s="91"/>
      <c r="H561" s="91"/>
    </row>
    <row r="562" spans="1:8">
      <c r="A562" s="91"/>
      <c r="H562" s="91"/>
    </row>
    <row r="563" spans="1:8">
      <c r="A563" s="91"/>
      <c r="H563" s="91"/>
    </row>
    <row r="564" spans="1:8">
      <c r="A564" s="91"/>
      <c r="H564" s="91"/>
    </row>
    <row r="565" spans="1:8">
      <c r="A565" s="91"/>
      <c r="H565" s="91"/>
    </row>
    <row r="566" spans="1:8">
      <c r="A566" s="91"/>
      <c r="H566" s="91"/>
    </row>
    <row r="567" spans="1:8">
      <c r="A567" s="91"/>
      <c r="H567" s="91"/>
    </row>
    <row r="568" spans="1:8">
      <c r="A568" s="91"/>
      <c r="H568" s="91"/>
    </row>
    <row r="569" spans="1:8">
      <c r="A569" s="91"/>
      <c r="H569" s="91"/>
    </row>
    <row r="570" spans="1:8">
      <c r="A570" s="91"/>
      <c r="H570" s="91"/>
    </row>
    <row r="571" spans="1:8">
      <c r="A571" s="91"/>
      <c r="H571" s="91"/>
    </row>
    <row r="572" spans="1:8">
      <c r="A572" s="91"/>
      <c r="H572" s="91"/>
    </row>
    <row r="573" spans="1:8">
      <c r="A573" s="91"/>
      <c r="H573" s="91"/>
    </row>
    <row r="574" spans="1:8">
      <c r="A574" s="91"/>
      <c r="H574" s="91"/>
    </row>
    <row r="575" spans="1:8">
      <c r="A575" s="91"/>
      <c r="H575" s="91"/>
    </row>
  </sheetData>
  <mergeCells count="20">
    <mergeCell ref="D206:K206"/>
    <mergeCell ref="D209:K209"/>
    <mergeCell ref="D242:K242"/>
    <mergeCell ref="D246:K246"/>
    <mergeCell ref="D248:K248"/>
    <mergeCell ref="D182:K182"/>
    <mergeCell ref="D191:K191"/>
    <mergeCell ref="D196:K196"/>
    <mergeCell ref="D199:K199"/>
    <mergeCell ref="D202:K202"/>
    <mergeCell ref="D43:K43"/>
    <mergeCell ref="D47:K47"/>
    <mergeCell ref="D155:K155"/>
    <mergeCell ref="D165:K165"/>
    <mergeCell ref="D169:K169"/>
    <mergeCell ref="C1:K2"/>
    <mergeCell ref="D14:K14"/>
    <mergeCell ref="D21:K21"/>
    <mergeCell ref="D24:K24"/>
    <mergeCell ref="D33:K3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14"/>
  <sheetViews>
    <sheetView view="pageBreakPreview" topLeftCell="A82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1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39" t="s">
        <v>5</v>
      </c>
      <c r="B1" s="239"/>
      <c r="C1" s="240" t="s">
        <v>287</v>
      </c>
      <c r="D1" s="240"/>
      <c r="E1" s="240"/>
      <c r="F1" s="240"/>
      <c r="G1" s="240"/>
      <c r="H1" s="240"/>
      <c r="I1" s="240"/>
      <c r="J1" s="240"/>
      <c r="K1" s="240"/>
    </row>
    <row r="2" spans="1:11" ht="15" customHeight="1">
      <c r="C2" s="240"/>
      <c r="D2" s="240"/>
      <c r="E2" s="240"/>
      <c r="F2" s="240"/>
      <c r="G2" s="240"/>
      <c r="H2" s="240"/>
      <c r="I2" s="240"/>
      <c r="J2" s="240"/>
      <c r="K2" s="240"/>
    </row>
    <row r="3" spans="1:11" ht="17.25" customHeight="1">
      <c r="C3" s="240"/>
      <c r="D3" s="240"/>
      <c r="E3" s="240"/>
      <c r="F3" s="240"/>
      <c r="G3" s="240"/>
      <c r="H3" s="240"/>
      <c r="I3" s="240"/>
      <c r="J3" s="240"/>
      <c r="K3" s="240"/>
    </row>
    <row r="4" spans="1:11" ht="15.75">
      <c r="D4" s="13" t="s">
        <v>19</v>
      </c>
      <c r="H4" s="18"/>
    </row>
    <row r="5" spans="1:11" ht="15" customHeight="1">
      <c r="F5" s="12"/>
    </row>
    <row r="6" spans="1:11" ht="15" customHeight="1">
      <c r="A6" s="14" t="s">
        <v>18</v>
      </c>
      <c r="B6" s="241" t="s">
        <v>20</v>
      </c>
      <c r="C6" s="241"/>
      <c r="D6" s="241"/>
      <c r="E6" s="242" t="s">
        <v>21</v>
      </c>
      <c r="F6" s="242"/>
      <c r="G6" s="242"/>
      <c r="H6" s="242"/>
      <c r="I6" s="15"/>
      <c r="J6" s="243" t="s">
        <v>15</v>
      </c>
      <c r="K6" s="243"/>
    </row>
    <row r="7" spans="1:11" ht="15.75">
      <c r="A7" s="7"/>
      <c r="B7" s="39" t="s">
        <v>89</v>
      </c>
      <c r="C7" s="1"/>
    </row>
    <row r="8" spans="1:11" ht="15.75">
      <c r="A8" s="7"/>
      <c r="B8" s="39" t="s">
        <v>55</v>
      </c>
      <c r="C8" s="1"/>
    </row>
    <row r="9" spans="1:11" ht="15.75">
      <c r="A9" s="7">
        <v>1</v>
      </c>
      <c r="B9" s="39" t="s">
        <v>220</v>
      </c>
      <c r="C9" s="1"/>
      <c r="J9" s="53"/>
      <c r="K9" s="51"/>
    </row>
    <row r="10" spans="1:11" ht="15.75">
      <c r="A10" s="7"/>
      <c r="B10" s="39"/>
      <c r="C10" s="1"/>
      <c r="E10" s="8" t="s">
        <v>349</v>
      </c>
      <c r="J10" s="9">
        <v>200</v>
      </c>
      <c r="K10" s="11" t="s">
        <v>10</v>
      </c>
    </row>
    <row r="11" spans="1:11" ht="15.75">
      <c r="A11" s="7"/>
      <c r="B11" s="39"/>
      <c r="C11" s="1"/>
      <c r="E11" s="8" t="s">
        <v>198</v>
      </c>
      <c r="J11" s="9">
        <v>56</v>
      </c>
      <c r="K11" s="11" t="s">
        <v>10</v>
      </c>
    </row>
    <row r="12" spans="1:11" ht="15.75">
      <c r="A12" s="7"/>
      <c r="B12" s="39"/>
      <c r="C12" s="1"/>
      <c r="J12" s="53">
        <f>SUM(J10:J11)</f>
        <v>256</v>
      </c>
      <c r="K12" s="51" t="s">
        <v>10</v>
      </c>
    </row>
    <row r="13" spans="1:11" ht="15.75">
      <c r="A13" s="7"/>
      <c r="B13" s="39"/>
      <c r="C13" s="1"/>
      <c r="J13" s="53"/>
      <c r="K13" s="51"/>
    </row>
    <row r="14" spans="1:11" ht="15.75">
      <c r="A14" s="7">
        <v>2</v>
      </c>
      <c r="B14" s="39" t="s">
        <v>221</v>
      </c>
      <c r="C14" s="1"/>
      <c r="J14" s="53"/>
      <c r="K14" s="51"/>
    </row>
    <row r="15" spans="1:11" ht="15.75">
      <c r="A15" s="7"/>
      <c r="B15" s="66" t="s">
        <v>222</v>
      </c>
      <c r="C15" s="1"/>
      <c r="E15" s="8" t="s">
        <v>224</v>
      </c>
      <c r="J15" s="9">
        <f>2*27.83*0.5*7</f>
        <v>194.81</v>
      </c>
      <c r="K15" s="11" t="s">
        <v>153</v>
      </c>
    </row>
    <row r="16" spans="1:11" ht="15.75">
      <c r="A16" s="7"/>
      <c r="B16" s="66" t="s">
        <v>223</v>
      </c>
      <c r="C16" s="1"/>
      <c r="E16" s="8" t="s">
        <v>225</v>
      </c>
      <c r="J16" s="9">
        <v>28</v>
      </c>
      <c r="K16" s="11" t="s">
        <v>153</v>
      </c>
    </row>
    <row r="17" spans="1:12" ht="15.75">
      <c r="A17" s="7"/>
      <c r="B17" s="39"/>
      <c r="C17" s="1"/>
      <c r="J17" s="53">
        <f>SUM(J15:J16)</f>
        <v>222.81</v>
      </c>
      <c r="K17" s="51" t="s">
        <v>153</v>
      </c>
    </row>
    <row r="18" spans="1:12" ht="15.75">
      <c r="A18" s="7"/>
      <c r="B18" s="39"/>
      <c r="C18" s="1"/>
      <c r="J18" s="53"/>
      <c r="K18" s="51"/>
    </row>
    <row r="19" spans="1:12" ht="15.75">
      <c r="A19" s="7"/>
      <c r="B19" s="39" t="s">
        <v>80</v>
      </c>
      <c r="C19" s="1"/>
      <c r="J19" s="53"/>
      <c r="K19" s="51"/>
    </row>
    <row r="20" spans="1:12" ht="15.75">
      <c r="A20" s="7"/>
      <c r="B20" s="39" t="s">
        <v>148</v>
      </c>
      <c r="C20" s="1"/>
      <c r="E20" s="8" t="s">
        <v>227</v>
      </c>
      <c r="J20" s="9">
        <f>1*4.5*7</f>
        <v>31.5</v>
      </c>
      <c r="K20" s="11" t="s">
        <v>153</v>
      </c>
    </row>
    <row r="21" spans="1:12" ht="15" customHeight="1">
      <c r="A21" s="7"/>
      <c r="B21" s="39" t="s">
        <v>148</v>
      </c>
      <c r="C21" s="1"/>
      <c r="E21" s="8" t="s">
        <v>228</v>
      </c>
      <c r="J21" s="9">
        <f>1*3*7</f>
        <v>21</v>
      </c>
      <c r="K21" s="11" t="s">
        <v>153</v>
      </c>
      <c r="L21" s="17"/>
    </row>
    <row r="22" spans="1:12" ht="15" customHeight="1">
      <c r="A22" s="7"/>
      <c r="B22" s="39"/>
      <c r="C22" s="1"/>
      <c r="J22" s="53">
        <f>SUM(J20:J21)</f>
        <v>52.5</v>
      </c>
      <c r="K22" s="51" t="s">
        <v>153</v>
      </c>
      <c r="L22" s="17"/>
    </row>
    <row r="23" spans="1:12" ht="15" customHeight="1">
      <c r="A23" s="7"/>
      <c r="B23" s="39"/>
      <c r="C23" s="1"/>
      <c r="J23" s="53"/>
      <c r="K23" s="51"/>
      <c r="L23" s="17"/>
    </row>
    <row r="24" spans="1:12" ht="15" customHeight="1">
      <c r="A24" s="7"/>
      <c r="B24" s="39"/>
      <c r="C24" s="1"/>
      <c r="J24" s="53">
        <f>J17-J22</f>
        <v>170.31</v>
      </c>
      <c r="K24" s="51" t="s">
        <v>153</v>
      </c>
      <c r="L24" s="17"/>
    </row>
    <row r="25" spans="1:12" ht="15" customHeight="1">
      <c r="A25" s="7"/>
      <c r="B25" s="39"/>
      <c r="C25" s="1"/>
      <c r="J25" s="53"/>
      <c r="K25" s="51"/>
      <c r="L25" s="17"/>
    </row>
    <row r="26" spans="1:12" ht="15" customHeight="1">
      <c r="A26" s="7">
        <v>3</v>
      </c>
      <c r="B26" s="39" t="s">
        <v>230</v>
      </c>
      <c r="C26" s="1"/>
      <c r="J26" s="53"/>
      <c r="K26" s="51"/>
      <c r="L26" s="17"/>
    </row>
    <row r="27" spans="1:12" ht="15" customHeight="1">
      <c r="A27" s="7"/>
      <c r="B27" s="39" t="s">
        <v>231</v>
      </c>
      <c r="C27" s="1"/>
      <c r="E27" s="8" t="s">
        <v>233</v>
      </c>
      <c r="J27" s="9">
        <v>875.88</v>
      </c>
      <c r="K27" s="11" t="s">
        <v>10</v>
      </c>
      <c r="L27" s="17"/>
    </row>
    <row r="28" spans="1:12" ht="15" customHeight="1">
      <c r="A28" s="7"/>
      <c r="B28" s="39" t="s">
        <v>232</v>
      </c>
      <c r="C28" s="1"/>
      <c r="E28" s="8" t="s">
        <v>234</v>
      </c>
      <c r="J28" s="9">
        <v>210</v>
      </c>
      <c r="K28" s="11" t="s">
        <v>10</v>
      </c>
      <c r="L28" s="17"/>
    </row>
    <row r="29" spans="1:12" ht="15" customHeight="1">
      <c r="A29" s="7"/>
      <c r="B29" s="39" t="s">
        <v>174</v>
      </c>
      <c r="C29" s="1"/>
      <c r="E29" s="8" t="s">
        <v>234</v>
      </c>
      <c r="J29" s="9">
        <v>210</v>
      </c>
      <c r="K29" s="11" t="s">
        <v>10</v>
      </c>
      <c r="L29" s="17"/>
    </row>
    <row r="30" spans="1:12" ht="15" customHeight="1">
      <c r="A30" s="7"/>
      <c r="B30" s="39"/>
      <c r="C30" s="1"/>
      <c r="J30" s="53">
        <f>SUM(J27:J29)</f>
        <v>1295.8800000000001</v>
      </c>
      <c r="K30" s="51" t="s">
        <v>10</v>
      </c>
      <c r="L30" s="17"/>
    </row>
    <row r="31" spans="1:12" ht="15" customHeight="1">
      <c r="A31" s="7"/>
      <c r="B31" s="39"/>
      <c r="C31" s="1"/>
      <c r="L31" s="17"/>
    </row>
    <row r="32" spans="1:12" ht="15" customHeight="1">
      <c r="A32" s="7"/>
      <c r="B32" s="52" t="s">
        <v>80</v>
      </c>
      <c r="C32" s="1"/>
      <c r="L32" s="17"/>
    </row>
    <row r="33" spans="1:12" ht="15" customHeight="1">
      <c r="A33" s="7"/>
      <c r="B33" s="39" t="s">
        <v>148</v>
      </c>
      <c r="C33" s="1"/>
      <c r="E33" s="8" t="s">
        <v>227</v>
      </c>
      <c r="J33" s="9">
        <f>1*4.5*7</f>
        <v>31.5</v>
      </c>
      <c r="K33" s="11" t="s">
        <v>10</v>
      </c>
      <c r="L33" s="17"/>
    </row>
    <row r="34" spans="1:12" ht="15" customHeight="1">
      <c r="A34" s="7"/>
      <c r="B34" s="39" t="s">
        <v>226</v>
      </c>
      <c r="C34" s="1"/>
      <c r="E34" s="8" t="s">
        <v>229</v>
      </c>
      <c r="J34" s="9">
        <f>1*1*1.5</f>
        <v>1.5</v>
      </c>
      <c r="K34" s="11" t="s">
        <v>10</v>
      </c>
      <c r="L34" s="17"/>
    </row>
    <row r="35" spans="1:12" ht="15" customHeight="1">
      <c r="A35" s="7"/>
      <c r="B35" s="39"/>
      <c r="C35" s="1"/>
      <c r="J35" s="53">
        <f>SUM(J33:J34)</f>
        <v>33</v>
      </c>
      <c r="K35" s="11" t="s">
        <v>10</v>
      </c>
      <c r="L35" s="17"/>
    </row>
    <row r="36" spans="1:12" ht="15" customHeight="1">
      <c r="A36" s="7"/>
      <c r="B36" s="39"/>
      <c r="C36" s="1"/>
      <c r="J36" s="8"/>
      <c r="K36" s="8"/>
      <c r="L36" s="17"/>
    </row>
    <row r="37" spans="1:12" ht="15" customHeight="1">
      <c r="A37" s="7"/>
      <c r="B37" s="39"/>
      <c r="C37" s="1"/>
      <c r="J37" s="53">
        <f>J30-J35</f>
        <v>1262.8800000000001</v>
      </c>
      <c r="K37" s="51" t="s">
        <v>10</v>
      </c>
      <c r="L37" s="17"/>
    </row>
    <row r="38" spans="1:12" ht="15" customHeight="1">
      <c r="A38" s="7"/>
      <c r="B38" s="52"/>
      <c r="C38" s="1"/>
      <c r="L38" s="17"/>
    </row>
    <row r="39" spans="1:12" ht="15" customHeight="1">
      <c r="A39" s="7">
        <v>4</v>
      </c>
      <c r="B39" s="52" t="s">
        <v>175</v>
      </c>
      <c r="C39" s="1"/>
      <c r="L39" s="17"/>
    </row>
    <row r="40" spans="1:12" ht="15" customHeight="1">
      <c r="A40" s="7"/>
      <c r="B40" s="52" t="s">
        <v>350</v>
      </c>
      <c r="C40" s="1"/>
      <c r="D40" s="8" t="s">
        <v>235</v>
      </c>
      <c r="J40" s="9">
        <f>1*(7+4.5+7)</f>
        <v>18.5</v>
      </c>
      <c r="K40" s="11" t="s">
        <v>25</v>
      </c>
      <c r="L40" s="17"/>
    </row>
    <row r="41" spans="1:12" ht="15" customHeight="1">
      <c r="A41" s="7"/>
      <c r="B41" s="52" t="s">
        <v>351</v>
      </c>
      <c r="C41" s="1"/>
      <c r="D41" s="8" t="s">
        <v>236</v>
      </c>
      <c r="J41" s="9">
        <f>1*(7+3+7)</f>
        <v>17</v>
      </c>
      <c r="K41" s="11" t="s">
        <v>25</v>
      </c>
      <c r="L41" s="17"/>
    </row>
    <row r="42" spans="1:12" ht="15" customHeight="1">
      <c r="A42" s="7"/>
      <c r="B42" s="52"/>
      <c r="C42" s="1"/>
      <c r="J42" s="53">
        <f>SUM(J40:J41)</f>
        <v>35.5</v>
      </c>
      <c r="K42" s="51" t="s">
        <v>25</v>
      </c>
      <c r="L42" s="17"/>
    </row>
    <row r="43" spans="1:12" ht="15" customHeight="1">
      <c r="A43" s="7"/>
      <c r="C43" s="1"/>
      <c r="L43" s="17"/>
    </row>
    <row r="44" spans="1:12" ht="15" customHeight="1">
      <c r="A44" s="7">
        <v>5</v>
      </c>
      <c r="B44" s="52" t="s">
        <v>237</v>
      </c>
      <c r="C44" s="1"/>
      <c r="L44" s="17"/>
    </row>
    <row r="45" spans="1:12" ht="15" customHeight="1">
      <c r="A45" s="7"/>
      <c r="B45" s="39" t="s">
        <v>352</v>
      </c>
      <c r="C45" s="1"/>
      <c r="D45" s="8" t="s">
        <v>354</v>
      </c>
      <c r="J45" s="9">
        <v>28</v>
      </c>
      <c r="K45" s="11" t="s">
        <v>10</v>
      </c>
      <c r="L45" s="17"/>
    </row>
    <row r="46" spans="1:12" ht="15" customHeight="1">
      <c r="A46" s="7"/>
      <c r="B46" s="39" t="s">
        <v>353</v>
      </c>
      <c r="C46" s="1"/>
      <c r="D46" s="8" t="s">
        <v>355</v>
      </c>
      <c r="J46" s="9">
        <f>21</f>
        <v>21</v>
      </c>
      <c r="K46" s="11" t="s">
        <v>10</v>
      </c>
      <c r="L46" s="17"/>
    </row>
    <row r="47" spans="1:12" ht="15" customHeight="1">
      <c r="A47" s="7"/>
      <c r="C47" s="1"/>
      <c r="J47" s="53">
        <f>SUM(J45:J46)</f>
        <v>49</v>
      </c>
      <c r="K47" s="51" t="s">
        <v>10</v>
      </c>
      <c r="L47" s="17"/>
    </row>
    <row r="48" spans="1:12" ht="15" customHeight="1">
      <c r="A48" s="7"/>
      <c r="C48" s="1"/>
      <c r="L48" s="17"/>
    </row>
    <row r="49" spans="1:12" ht="15" customHeight="1">
      <c r="A49" s="7">
        <v>6</v>
      </c>
      <c r="B49" s="8" t="s">
        <v>238</v>
      </c>
      <c r="C49" s="1"/>
      <c r="J49" s="53"/>
      <c r="K49" s="51"/>
      <c r="L49" s="17"/>
    </row>
    <row r="50" spans="1:12" ht="15" customHeight="1">
      <c r="A50" s="7"/>
      <c r="B50" s="39" t="s">
        <v>357</v>
      </c>
      <c r="C50" s="1"/>
      <c r="D50" s="8" t="s">
        <v>356</v>
      </c>
      <c r="J50" s="53">
        <f>49*2</f>
        <v>98</v>
      </c>
      <c r="K50" s="51" t="s">
        <v>10</v>
      </c>
      <c r="L50" s="17"/>
    </row>
    <row r="51" spans="1:12" ht="15" customHeight="1">
      <c r="A51" s="7"/>
      <c r="B51" s="39"/>
      <c r="C51" s="1"/>
      <c r="L51" s="17"/>
    </row>
    <row r="52" spans="1:12" ht="15" customHeight="1">
      <c r="A52" s="7"/>
      <c r="B52" s="39"/>
      <c r="C52" s="1"/>
      <c r="J52" s="53"/>
      <c r="K52" s="51"/>
      <c r="L52" s="17"/>
    </row>
    <row r="53" spans="1:12" ht="15" customHeight="1">
      <c r="A53" s="7"/>
      <c r="B53" s="39" t="s">
        <v>239</v>
      </c>
      <c r="C53" s="1"/>
      <c r="L53" s="17"/>
    </row>
    <row r="54" spans="1:12" ht="15" customHeight="1">
      <c r="A54" s="7">
        <v>1</v>
      </c>
      <c r="B54" s="39" t="s">
        <v>240</v>
      </c>
      <c r="C54" s="1"/>
      <c r="L54" s="17"/>
    </row>
    <row r="55" spans="1:12" ht="15" customHeight="1">
      <c r="A55" s="7"/>
      <c r="B55" s="39" t="s">
        <v>352</v>
      </c>
      <c r="C55" s="1"/>
      <c r="D55" s="8" t="s">
        <v>358</v>
      </c>
      <c r="J55" s="9">
        <f>2*(15+10)*6</f>
        <v>300</v>
      </c>
      <c r="K55" s="11" t="s">
        <v>10</v>
      </c>
      <c r="L55" s="17"/>
    </row>
    <row r="56" spans="1:12" ht="15" customHeight="1">
      <c r="A56" s="7"/>
      <c r="B56" s="39"/>
      <c r="C56" s="1"/>
      <c r="D56" s="8" t="s">
        <v>241</v>
      </c>
      <c r="J56" s="9">
        <f>2*(8+7)*4</f>
        <v>120</v>
      </c>
      <c r="K56" s="11" t="s">
        <v>10</v>
      </c>
      <c r="L56" s="17"/>
    </row>
    <row r="57" spans="1:12" ht="15" customHeight="1">
      <c r="A57" s="7"/>
      <c r="B57" s="39"/>
      <c r="C57" s="1"/>
      <c r="D57" s="8" t="s">
        <v>359</v>
      </c>
      <c r="J57" s="9">
        <f>2*(27.83+20.83)*2</f>
        <v>194.64</v>
      </c>
      <c r="K57" s="11" t="s">
        <v>10</v>
      </c>
      <c r="L57" s="17"/>
    </row>
    <row r="58" spans="1:12" ht="15" customHeight="1">
      <c r="A58" s="7"/>
      <c r="B58" s="39"/>
      <c r="C58" s="1"/>
      <c r="J58" s="53">
        <f>SUM(J55:J57)</f>
        <v>614.64</v>
      </c>
      <c r="K58" s="51" t="s">
        <v>10</v>
      </c>
      <c r="L58" s="17"/>
    </row>
    <row r="59" spans="1:12" ht="15" customHeight="1">
      <c r="A59" s="7"/>
      <c r="B59" s="39"/>
      <c r="C59" s="1"/>
      <c r="J59" s="61"/>
      <c r="L59" s="17"/>
    </row>
    <row r="60" spans="1:12" ht="15" customHeight="1">
      <c r="A60" s="7">
        <v>2</v>
      </c>
      <c r="B60" s="39" t="s">
        <v>242</v>
      </c>
      <c r="C60" s="1"/>
      <c r="L60" s="17"/>
    </row>
    <row r="61" spans="1:12" ht="15" customHeight="1">
      <c r="A61" s="7"/>
      <c r="B61" s="39" t="s">
        <v>360</v>
      </c>
      <c r="C61" s="1"/>
      <c r="D61" s="8" t="s">
        <v>244</v>
      </c>
      <c r="J61" s="9">
        <f>2*(8+7)*6</f>
        <v>180</v>
      </c>
      <c r="K61" s="11" t="s">
        <v>10</v>
      </c>
      <c r="L61" s="17"/>
    </row>
    <row r="62" spans="1:12" ht="15" customHeight="1">
      <c r="A62" s="7"/>
      <c r="B62" s="39" t="s">
        <v>243</v>
      </c>
      <c r="C62" s="1"/>
      <c r="D62" s="8" t="s">
        <v>245</v>
      </c>
      <c r="J62" s="9">
        <f>1*8*7</f>
        <v>56</v>
      </c>
      <c r="K62" s="11" t="s">
        <v>10</v>
      </c>
      <c r="L62" s="17"/>
    </row>
    <row r="63" spans="1:12" ht="15" customHeight="1">
      <c r="A63" s="7"/>
      <c r="B63" s="39"/>
      <c r="C63" s="1"/>
      <c r="J63" s="53">
        <f>SUM(J61:J62)</f>
        <v>236</v>
      </c>
      <c r="K63" s="51" t="s">
        <v>10</v>
      </c>
      <c r="L63" s="17"/>
    </row>
    <row r="64" spans="1:12" ht="15" customHeight="1">
      <c r="A64" s="7"/>
      <c r="B64" s="39"/>
      <c r="C64" s="1"/>
      <c r="J64" s="53"/>
      <c r="K64" s="51"/>
      <c r="L64" s="17"/>
    </row>
    <row r="65" spans="1:12" ht="15" customHeight="1">
      <c r="A65" s="7"/>
      <c r="B65" s="39" t="s">
        <v>80</v>
      </c>
      <c r="C65" s="1"/>
      <c r="J65" s="53"/>
      <c r="K65" s="51"/>
      <c r="L65" s="17"/>
    </row>
    <row r="66" spans="1:12" ht="15" customHeight="1">
      <c r="A66" s="7"/>
      <c r="B66" s="39" t="s">
        <v>173</v>
      </c>
      <c r="C66" s="1"/>
      <c r="D66" s="8" t="s">
        <v>246</v>
      </c>
      <c r="J66" s="53">
        <v>18</v>
      </c>
      <c r="K66" s="51" t="s">
        <v>10</v>
      </c>
      <c r="L66" s="17"/>
    </row>
    <row r="67" spans="1:12" ht="15" customHeight="1">
      <c r="A67" s="7"/>
      <c r="B67" s="39"/>
      <c r="C67" s="1"/>
      <c r="J67" s="53"/>
      <c r="K67" s="51"/>
      <c r="L67" s="17"/>
    </row>
    <row r="68" spans="1:12" ht="15" customHeight="1">
      <c r="A68" s="7"/>
      <c r="B68" s="66"/>
      <c r="C68" s="1"/>
      <c r="J68" s="9">
        <f>J63-J66</f>
        <v>218</v>
      </c>
      <c r="K68" s="11" t="s">
        <v>10</v>
      </c>
      <c r="L68" s="17"/>
    </row>
    <row r="69" spans="1:12" ht="15" customHeight="1">
      <c r="A69" s="7"/>
      <c r="B69" s="66"/>
      <c r="C69" s="1"/>
      <c r="L69" s="17"/>
    </row>
    <row r="70" spans="1:12" ht="15" customHeight="1">
      <c r="A70" s="7">
        <v>3</v>
      </c>
      <c r="B70" s="66" t="s">
        <v>247</v>
      </c>
      <c r="C70" s="1"/>
      <c r="L70" s="17"/>
    </row>
    <row r="71" spans="1:12" ht="15" customHeight="1">
      <c r="A71" s="7"/>
      <c r="B71" s="39"/>
      <c r="C71" s="1"/>
      <c r="D71" s="8" t="s">
        <v>248</v>
      </c>
      <c r="J71" s="53">
        <f>1*28.75*21.75</f>
        <v>625.3125</v>
      </c>
      <c r="K71" s="51" t="s">
        <v>10</v>
      </c>
      <c r="L71" s="17"/>
    </row>
    <row r="72" spans="1:12" ht="15" customHeight="1">
      <c r="A72" s="7"/>
      <c r="B72" s="39"/>
      <c r="C72" s="1"/>
      <c r="J72" s="53"/>
      <c r="K72" s="51"/>
      <c r="L72" s="17"/>
    </row>
    <row r="73" spans="1:12" ht="15" customHeight="1">
      <c r="A73" s="7">
        <v>4</v>
      </c>
      <c r="B73" s="39" t="s">
        <v>249</v>
      </c>
      <c r="C73" s="1"/>
      <c r="J73" s="53"/>
      <c r="K73" s="51"/>
      <c r="L73" s="17"/>
    </row>
    <row r="74" spans="1:12" ht="15" customHeight="1">
      <c r="A74" s="7"/>
      <c r="B74" s="39"/>
      <c r="C74" s="1"/>
      <c r="D74" s="8" t="s">
        <v>245</v>
      </c>
      <c r="J74" s="53">
        <v>56</v>
      </c>
      <c r="K74" s="51" t="s">
        <v>10</v>
      </c>
      <c r="L74" s="17"/>
    </row>
    <row r="75" spans="1:12" ht="15" customHeight="1">
      <c r="A75" s="7"/>
      <c r="B75" s="39"/>
      <c r="C75" s="1"/>
      <c r="J75" s="53"/>
      <c r="K75" s="51"/>
      <c r="L75" s="17"/>
    </row>
    <row r="76" spans="1:12" ht="15" customHeight="1">
      <c r="A76" s="7">
        <v>5</v>
      </c>
      <c r="B76" s="39" t="s">
        <v>176</v>
      </c>
      <c r="C76" s="1"/>
      <c r="J76" s="53"/>
      <c r="K76" s="51"/>
      <c r="L76" s="17"/>
    </row>
    <row r="77" spans="1:12" ht="15" customHeight="1">
      <c r="A77" s="7"/>
      <c r="B77" s="66"/>
      <c r="C77" s="1"/>
      <c r="D77" s="8" t="s">
        <v>250</v>
      </c>
      <c r="J77" s="9">
        <v>30</v>
      </c>
      <c r="K77" s="11" t="s">
        <v>10</v>
      </c>
      <c r="L77" s="17"/>
    </row>
    <row r="78" spans="1:12" ht="15" customHeight="1">
      <c r="A78" s="7"/>
      <c r="B78" s="66"/>
      <c r="C78" s="1"/>
      <c r="L78" s="17"/>
    </row>
    <row r="79" spans="1:12" ht="15" customHeight="1">
      <c r="A79" s="7">
        <v>6</v>
      </c>
      <c r="B79" s="66" t="s">
        <v>251</v>
      </c>
      <c r="C79" s="1"/>
      <c r="L79" s="17"/>
    </row>
    <row r="80" spans="1:12" ht="15" customHeight="1">
      <c r="A80" s="7"/>
      <c r="B80" s="66" t="s">
        <v>222</v>
      </c>
      <c r="C80" s="1"/>
      <c r="D80" s="8" t="s">
        <v>361</v>
      </c>
      <c r="J80" s="9">
        <f>2*(18+18)*2.5</f>
        <v>180</v>
      </c>
      <c r="K80" s="11" t="s">
        <v>10</v>
      </c>
      <c r="L80" s="17"/>
    </row>
    <row r="81" spans="1:12" ht="15" customHeight="1">
      <c r="A81" s="7"/>
      <c r="B81" s="66" t="s">
        <v>252</v>
      </c>
      <c r="C81" s="1"/>
      <c r="D81" s="8" t="s">
        <v>362</v>
      </c>
      <c r="J81" s="9">
        <f>1*18*18</f>
        <v>324</v>
      </c>
      <c r="K81" s="11" t="s">
        <v>10</v>
      </c>
      <c r="L81" s="17"/>
    </row>
    <row r="82" spans="1:12" ht="15" customHeight="1">
      <c r="A82" s="7"/>
      <c r="B82" s="66"/>
      <c r="C82" s="1"/>
      <c r="J82" s="53">
        <f>SUM(J80:J81)</f>
        <v>504</v>
      </c>
      <c r="K82" s="51" t="s">
        <v>10</v>
      </c>
      <c r="L82" s="17"/>
    </row>
    <row r="83" spans="1:12" ht="15" customHeight="1">
      <c r="A83" s="92">
        <v>7</v>
      </c>
      <c r="B83" s="69" t="s">
        <v>348</v>
      </c>
      <c r="C83" s="69"/>
      <c r="D83" s="90"/>
      <c r="E83" s="74"/>
      <c r="F83" s="72"/>
      <c r="G83" s="75"/>
      <c r="H83" s="76"/>
      <c r="I83" s="73"/>
      <c r="J83" s="77"/>
      <c r="K83" s="78"/>
      <c r="L83" s="17"/>
    </row>
    <row r="84" spans="1:12" ht="15" customHeight="1">
      <c r="A84" s="92"/>
      <c r="B84" s="69" t="s">
        <v>363</v>
      </c>
      <c r="C84" s="69"/>
      <c r="D84" s="90"/>
      <c r="E84" s="74"/>
      <c r="F84" s="72"/>
      <c r="G84" s="75"/>
      <c r="H84" s="76"/>
      <c r="I84" s="73"/>
      <c r="J84" s="77"/>
      <c r="K84" s="78"/>
      <c r="L84" s="17"/>
    </row>
    <row r="85" spans="1:12" ht="15" customHeight="1">
      <c r="A85" s="92"/>
      <c r="B85" s="69"/>
      <c r="C85" s="69"/>
      <c r="D85" s="90" t="s">
        <v>255</v>
      </c>
      <c r="E85" s="74"/>
      <c r="F85" s="72"/>
      <c r="G85" s="75"/>
      <c r="H85" s="76"/>
      <c r="I85" s="73"/>
      <c r="J85" s="77">
        <v>1</v>
      </c>
      <c r="K85" s="78" t="s">
        <v>17</v>
      </c>
      <c r="L85" s="17"/>
    </row>
    <row r="86" spans="1:12" ht="15" customHeight="1">
      <c r="A86" s="92"/>
      <c r="B86" s="69"/>
      <c r="C86" s="69"/>
      <c r="D86" s="90"/>
      <c r="E86" s="74"/>
      <c r="F86" s="72"/>
      <c r="G86" s="75"/>
      <c r="H86" s="76"/>
      <c r="I86" s="73"/>
      <c r="J86" s="77"/>
      <c r="K86" s="78"/>
      <c r="L86" s="17"/>
    </row>
    <row r="87" spans="1:12" ht="15" customHeight="1">
      <c r="A87" s="92">
        <v>8</v>
      </c>
      <c r="B87" s="69" t="s">
        <v>365</v>
      </c>
      <c r="C87" s="69"/>
      <c r="D87" s="90"/>
      <c r="E87" s="74"/>
      <c r="F87" s="72"/>
      <c r="G87" s="75"/>
      <c r="H87" s="76"/>
      <c r="I87" s="73"/>
      <c r="J87" s="77"/>
      <c r="K87" s="78"/>
      <c r="L87" s="17"/>
    </row>
    <row r="88" spans="1:12" ht="15" customHeight="1">
      <c r="A88" s="92"/>
      <c r="B88" s="69" t="s">
        <v>366</v>
      </c>
      <c r="C88" s="69"/>
      <c r="D88" s="90"/>
      <c r="E88" s="74"/>
      <c r="F88" s="72"/>
      <c r="G88" s="75"/>
      <c r="H88" s="76"/>
      <c r="I88" s="73"/>
      <c r="J88" s="77"/>
      <c r="K88" s="78"/>
      <c r="L88" s="17"/>
    </row>
    <row r="89" spans="1:12" ht="15" customHeight="1">
      <c r="A89" s="92"/>
      <c r="B89" s="69" t="s">
        <v>367</v>
      </c>
      <c r="C89" s="69"/>
      <c r="D89" s="90"/>
      <c r="E89" s="74"/>
      <c r="F89" s="72"/>
      <c r="G89" s="75"/>
      <c r="H89" s="76"/>
      <c r="I89" s="73"/>
      <c r="J89" s="77"/>
      <c r="K89" s="78"/>
      <c r="L89" s="17"/>
    </row>
    <row r="90" spans="1:12" ht="15" customHeight="1">
      <c r="A90" s="92"/>
      <c r="B90" s="69" t="s">
        <v>351</v>
      </c>
      <c r="C90" s="69"/>
      <c r="D90" s="90" t="s">
        <v>382</v>
      </c>
      <c r="E90" s="74"/>
      <c r="F90" s="72"/>
      <c r="G90" s="75"/>
      <c r="H90" s="76"/>
      <c r="I90" s="73"/>
      <c r="J90" s="77">
        <v>3</v>
      </c>
      <c r="K90" s="78" t="s">
        <v>17</v>
      </c>
      <c r="L90" s="17"/>
    </row>
    <row r="91" spans="1:12" ht="15" customHeight="1">
      <c r="A91" s="92"/>
      <c r="B91" s="69"/>
      <c r="C91" s="69"/>
      <c r="D91" s="90"/>
      <c r="E91" s="74"/>
      <c r="F91" s="72"/>
      <c r="G91" s="75"/>
      <c r="H91" s="76"/>
      <c r="I91" s="73"/>
      <c r="J91" s="77"/>
      <c r="K91" s="78"/>
      <c r="L91" s="17"/>
    </row>
    <row r="92" spans="1:12" ht="15" customHeight="1">
      <c r="A92" s="92">
        <v>9</v>
      </c>
      <c r="B92" s="69" t="s">
        <v>369</v>
      </c>
      <c r="C92" s="69"/>
      <c r="D92" s="90"/>
      <c r="E92" s="74"/>
      <c r="F92" s="72"/>
      <c r="G92" s="75"/>
      <c r="H92" s="76"/>
      <c r="I92" s="73"/>
      <c r="J92" s="77"/>
      <c r="K92" s="78"/>
      <c r="L92" s="17"/>
    </row>
    <row r="93" spans="1:12" ht="15" customHeight="1">
      <c r="A93" s="92"/>
      <c r="B93" s="69" t="s">
        <v>351</v>
      </c>
      <c r="C93" s="69"/>
      <c r="D93" s="90" t="s">
        <v>382</v>
      </c>
      <c r="E93" s="74"/>
      <c r="F93" s="72"/>
      <c r="G93" s="75"/>
      <c r="H93" s="76"/>
      <c r="I93" s="73"/>
      <c r="J93" s="77">
        <v>3</v>
      </c>
      <c r="K93" s="78" t="s">
        <v>17</v>
      </c>
      <c r="L93" s="17"/>
    </row>
    <row r="94" spans="1:12" ht="15" customHeight="1">
      <c r="A94" s="92"/>
      <c r="B94" s="69"/>
      <c r="C94" s="69"/>
      <c r="D94" s="90"/>
      <c r="E94" s="74"/>
      <c r="F94" s="72"/>
      <c r="G94" s="75"/>
      <c r="H94" s="76"/>
      <c r="I94" s="73"/>
      <c r="J94" s="77"/>
      <c r="K94" s="78"/>
      <c r="L94" s="17"/>
    </row>
    <row r="95" spans="1:12" ht="15" customHeight="1">
      <c r="A95" s="92">
        <v>10</v>
      </c>
      <c r="B95" s="69" t="s">
        <v>371</v>
      </c>
      <c r="C95" s="69"/>
      <c r="D95" s="90"/>
      <c r="E95" s="74"/>
      <c r="F95" s="72"/>
      <c r="G95" s="75"/>
      <c r="H95" s="76"/>
      <c r="I95" s="73"/>
      <c r="J95" s="77"/>
      <c r="K95" s="78"/>
      <c r="L95" s="17"/>
    </row>
    <row r="96" spans="1:12" ht="15" customHeight="1">
      <c r="A96" s="92"/>
      <c r="B96" s="69" t="s">
        <v>372</v>
      </c>
      <c r="C96" s="69"/>
      <c r="D96" s="90"/>
      <c r="E96" s="74"/>
      <c r="F96" s="72"/>
      <c r="G96" s="75"/>
      <c r="H96" s="76"/>
      <c r="I96" s="73"/>
      <c r="J96" s="77"/>
      <c r="K96" s="78"/>
      <c r="L96" s="17"/>
    </row>
    <row r="97" spans="1:19" ht="15" customHeight="1">
      <c r="A97" s="92"/>
      <c r="B97" s="69" t="s">
        <v>373</v>
      </c>
      <c r="C97" s="69"/>
      <c r="D97" s="90"/>
      <c r="E97" s="74"/>
      <c r="F97" s="72"/>
      <c r="G97" s="75"/>
      <c r="H97" s="76"/>
      <c r="I97" s="73"/>
      <c r="J97" s="77"/>
      <c r="K97" s="78"/>
      <c r="L97" s="17"/>
    </row>
    <row r="98" spans="1:19" ht="15" customHeight="1">
      <c r="A98" s="92"/>
      <c r="B98" s="69"/>
      <c r="C98" s="69"/>
      <c r="D98" s="90" t="s">
        <v>255</v>
      </c>
      <c r="E98" s="74"/>
      <c r="F98" s="72"/>
      <c r="G98" s="75"/>
      <c r="H98" s="76"/>
      <c r="I98" s="73"/>
      <c r="J98" s="77">
        <v>1</v>
      </c>
      <c r="K98" s="78" t="s">
        <v>17</v>
      </c>
      <c r="L98" s="17"/>
    </row>
    <row r="99" spans="1:19" ht="15" customHeight="1">
      <c r="A99" s="92"/>
      <c r="B99" s="69"/>
      <c r="C99" s="69"/>
      <c r="D99" s="90"/>
      <c r="E99" s="74"/>
      <c r="F99" s="72"/>
      <c r="G99" s="75"/>
      <c r="H99" s="76"/>
      <c r="I99" s="73"/>
      <c r="J99" s="77"/>
      <c r="K99" s="78"/>
      <c r="L99" s="17"/>
    </row>
    <row r="100" spans="1:19" ht="15" customHeight="1">
      <c r="A100" s="92">
        <v>11</v>
      </c>
      <c r="B100" s="69" t="s">
        <v>375</v>
      </c>
      <c r="C100" s="69"/>
      <c r="D100" s="90"/>
      <c r="E100" s="74"/>
      <c r="F100" s="72"/>
      <c r="G100" s="75"/>
      <c r="H100" s="76"/>
      <c r="I100" s="73"/>
      <c r="J100" s="77"/>
      <c r="K100" s="78"/>
      <c r="L100" s="17"/>
    </row>
    <row r="101" spans="1:19" ht="15" customHeight="1">
      <c r="A101" s="92"/>
      <c r="B101" s="69" t="s">
        <v>376</v>
      </c>
      <c r="C101" s="69"/>
      <c r="D101" s="90"/>
      <c r="E101" s="74"/>
      <c r="F101" s="72"/>
      <c r="G101" s="75"/>
      <c r="H101" s="76"/>
      <c r="I101" s="73"/>
      <c r="J101" s="77"/>
      <c r="K101" s="78"/>
      <c r="L101" s="17"/>
    </row>
    <row r="102" spans="1:19" ht="15" customHeight="1">
      <c r="A102" s="92"/>
      <c r="B102" s="69"/>
      <c r="C102" s="69"/>
      <c r="D102" s="90" t="s">
        <v>255</v>
      </c>
      <c r="E102" s="74"/>
      <c r="F102" s="72"/>
      <c r="G102" s="75"/>
      <c r="H102" s="76"/>
      <c r="I102" s="73"/>
      <c r="J102" s="77">
        <v>1</v>
      </c>
      <c r="K102" s="78" t="s">
        <v>17</v>
      </c>
      <c r="L102" s="17"/>
    </row>
    <row r="103" spans="1:19" ht="15" customHeight="1">
      <c r="A103" s="92"/>
      <c r="B103" s="69"/>
      <c r="C103" s="69"/>
      <c r="D103" s="90"/>
      <c r="E103" s="74"/>
      <c r="F103" s="72"/>
      <c r="G103" s="75"/>
      <c r="H103" s="76"/>
      <c r="I103" s="73"/>
      <c r="J103" s="77"/>
      <c r="K103" s="78"/>
      <c r="L103" s="17"/>
    </row>
    <row r="104" spans="1:19" ht="15" customHeight="1">
      <c r="A104" s="92">
        <v>12</v>
      </c>
      <c r="B104" s="69" t="s">
        <v>378</v>
      </c>
      <c r="C104" s="69"/>
      <c r="D104" s="90"/>
      <c r="E104" s="74"/>
      <c r="F104" s="72"/>
      <c r="G104" s="75"/>
      <c r="H104" s="76"/>
      <c r="I104" s="73"/>
      <c r="J104" s="77"/>
      <c r="K104" s="78"/>
      <c r="L104" s="17"/>
    </row>
    <row r="105" spans="1:19" ht="15" customHeight="1">
      <c r="A105" s="92"/>
      <c r="B105" s="69" t="s">
        <v>379</v>
      </c>
      <c r="C105" s="69"/>
      <c r="D105" s="90"/>
      <c r="E105" s="74"/>
      <c r="F105" s="72"/>
      <c r="G105" s="75"/>
      <c r="H105" s="76"/>
      <c r="I105" s="73"/>
      <c r="J105" s="77"/>
      <c r="K105" s="78"/>
      <c r="L105" s="17"/>
    </row>
    <row r="106" spans="1:19" ht="15" customHeight="1">
      <c r="A106" s="92"/>
      <c r="B106" s="69" t="s">
        <v>380</v>
      </c>
      <c r="C106" s="69"/>
      <c r="D106" s="90"/>
      <c r="E106" s="74"/>
      <c r="F106" s="72"/>
      <c r="G106" s="75"/>
      <c r="H106" s="76"/>
      <c r="I106" s="73"/>
      <c r="J106" s="77"/>
      <c r="K106" s="78"/>
      <c r="L106"/>
      <c r="M106"/>
      <c r="N106"/>
      <c r="O106"/>
      <c r="P106"/>
      <c r="Q106"/>
      <c r="R106"/>
      <c r="S106"/>
    </row>
    <row r="107" spans="1:19" ht="15" customHeight="1">
      <c r="A107" s="92"/>
      <c r="B107" s="69"/>
      <c r="C107" s="69"/>
      <c r="D107" s="90" t="s">
        <v>255</v>
      </c>
      <c r="E107" s="74"/>
      <c r="F107" s="72"/>
      <c r="G107" s="75"/>
      <c r="H107" s="76"/>
      <c r="I107" s="73"/>
      <c r="J107" s="77">
        <v>1</v>
      </c>
      <c r="K107" s="78" t="s">
        <v>17</v>
      </c>
      <c r="L107"/>
      <c r="M107"/>
      <c r="N107"/>
      <c r="O107"/>
      <c r="P107"/>
      <c r="Q107"/>
      <c r="R107"/>
      <c r="S107"/>
    </row>
    <row r="108" spans="1:19" ht="15" customHeight="1">
      <c r="A108" s="68">
        <v>13</v>
      </c>
      <c r="B108" s="91" t="s">
        <v>383</v>
      </c>
      <c r="C108" s="69"/>
      <c r="D108" s="131"/>
      <c r="E108" s="71"/>
      <c r="F108" s="72"/>
      <c r="G108" s="132"/>
      <c r="H108" s="76"/>
      <c r="I108" s="73"/>
      <c r="J108" s="77"/>
      <c r="K108" s="78"/>
      <c r="L108"/>
      <c r="M108"/>
      <c r="N108"/>
      <c r="O108"/>
      <c r="P108"/>
      <c r="Q108"/>
      <c r="R108"/>
      <c r="S108"/>
    </row>
    <row r="109" spans="1:19" ht="15" customHeight="1">
      <c r="A109" s="68"/>
      <c r="B109" s="91" t="s">
        <v>384</v>
      </c>
      <c r="C109" s="69"/>
      <c r="D109" s="131"/>
      <c r="E109" s="71"/>
      <c r="F109" s="72"/>
      <c r="G109" s="132"/>
      <c r="H109" s="76"/>
      <c r="I109" s="73"/>
      <c r="J109" s="77"/>
      <c r="K109" s="78"/>
      <c r="L109"/>
      <c r="M109"/>
      <c r="N109"/>
      <c r="O109"/>
      <c r="P109"/>
      <c r="Q109"/>
      <c r="R109"/>
      <c r="S109"/>
    </row>
    <row r="110" spans="1:19" ht="15" customHeight="1">
      <c r="A110" s="68"/>
      <c r="B110" s="91" t="s">
        <v>385</v>
      </c>
      <c r="C110" s="69"/>
      <c r="D110" s="131"/>
      <c r="E110" s="71"/>
      <c r="F110" s="72"/>
      <c r="G110" s="132"/>
      <c r="H110" s="76"/>
      <c r="I110" s="73"/>
      <c r="J110" s="77"/>
      <c r="K110" s="78"/>
      <c r="L110"/>
      <c r="M110"/>
      <c r="N110"/>
      <c r="O110"/>
      <c r="P110"/>
      <c r="Q110"/>
      <c r="R110"/>
      <c r="S110"/>
    </row>
    <row r="111" spans="1:19" ht="15" customHeight="1">
      <c r="A111" s="68"/>
      <c r="B111" s="91" t="s">
        <v>397</v>
      </c>
      <c r="C111" s="69"/>
      <c r="D111" s="131" t="s">
        <v>399</v>
      </c>
      <c r="E111" s="71"/>
      <c r="F111" s="72"/>
      <c r="G111" s="132"/>
      <c r="H111" s="76"/>
      <c r="I111" s="73"/>
      <c r="J111" s="155">
        <f>2*1*41*9</f>
        <v>738</v>
      </c>
      <c r="K111" s="78" t="s">
        <v>10</v>
      </c>
      <c r="L111"/>
      <c r="M111"/>
      <c r="N111"/>
      <c r="O111"/>
      <c r="P111"/>
      <c r="Q111"/>
      <c r="R111"/>
      <c r="S111"/>
    </row>
    <row r="112" spans="1:19" ht="15" customHeight="1">
      <c r="A112" s="68"/>
      <c r="B112" s="91" t="s">
        <v>397</v>
      </c>
      <c r="C112" s="69"/>
      <c r="D112" s="131" t="s">
        <v>400</v>
      </c>
      <c r="E112" s="71"/>
      <c r="F112" s="72"/>
      <c r="G112" s="132"/>
      <c r="H112" s="76"/>
      <c r="I112" s="73"/>
      <c r="J112" s="155">
        <f>2*1*15*9</f>
        <v>270</v>
      </c>
      <c r="K112" s="78" t="s">
        <v>10</v>
      </c>
      <c r="L112"/>
      <c r="M112"/>
      <c r="N112"/>
      <c r="O112"/>
      <c r="P112"/>
      <c r="Q112"/>
      <c r="R112"/>
      <c r="S112"/>
    </row>
    <row r="113" spans="1:19" ht="15" customHeight="1">
      <c r="A113" s="68"/>
      <c r="B113" s="91" t="s">
        <v>398</v>
      </c>
      <c r="C113" s="69"/>
      <c r="D113" s="131" t="s">
        <v>401</v>
      </c>
      <c r="E113" s="71"/>
      <c r="F113" s="72"/>
      <c r="G113" s="132"/>
      <c r="H113" s="76"/>
      <c r="I113" s="73"/>
      <c r="J113" s="155">
        <f>1*10*15</f>
        <v>150</v>
      </c>
      <c r="K113" s="78" t="s">
        <v>10</v>
      </c>
      <c r="L113"/>
      <c r="M113"/>
      <c r="N113"/>
      <c r="O113"/>
      <c r="P113"/>
      <c r="Q113"/>
      <c r="R113"/>
      <c r="S113"/>
    </row>
    <row r="114" spans="1:19" ht="15" customHeight="1">
      <c r="A114" s="68"/>
      <c r="B114" s="91"/>
      <c r="C114" s="69"/>
      <c r="D114" s="154" t="s">
        <v>402</v>
      </c>
      <c r="E114" s="97"/>
      <c r="F114" s="98"/>
      <c r="G114" s="99"/>
      <c r="H114" s="100"/>
      <c r="I114" s="101"/>
      <c r="J114" s="156">
        <f>1*15*4</f>
        <v>60</v>
      </c>
      <c r="K114" s="78" t="s">
        <v>10</v>
      </c>
      <c r="L114"/>
      <c r="M114"/>
      <c r="N114"/>
      <c r="O114"/>
      <c r="P114"/>
      <c r="Q114"/>
      <c r="R114"/>
      <c r="S114"/>
    </row>
    <row r="115" spans="1:19" ht="15" customHeight="1">
      <c r="A115" s="92"/>
      <c r="B115" s="69"/>
      <c r="C115" s="69"/>
      <c r="D115" s="90"/>
      <c r="E115" s="74"/>
      <c r="F115" s="72"/>
      <c r="G115" s="75"/>
      <c r="H115" s="76"/>
      <c r="I115" s="73"/>
      <c r="J115" s="157">
        <f>SUM(J111:J114)</f>
        <v>1218</v>
      </c>
      <c r="K115" s="158" t="s">
        <v>10</v>
      </c>
      <c r="L115"/>
      <c r="M115"/>
      <c r="N115"/>
      <c r="O115"/>
      <c r="P115"/>
      <c r="Q115"/>
      <c r="R115"/>
      <c r="S115"/>
    </row>
    <row r="116" spans="1:19" ht="15" customHeight="1">
      <c r="A116" s="92"/>
      <c r="B116" s="69"/>
      <c r="C116" s="69"/>
      <c r="D116" s="90"/>
      <c r="E116" s="74"/>
      <c r="F116" s="72"/>
      <c r="G116" s="75"/>
      <c r="H116" s="76"/>
      <c r="I116" s="73"/>
      <c r="J116" s="77"/>
      <c r="K116" s="78"/>
      <c r="L116"/>
      <c r="M116"/>
      <c r="N116"/>
      <c r="O116"/>
      <c r="P116"/>
      <c r="Q116"/>
      <c r="R116"/>
      <c r="S116"/>
    </row>
    <row r="117" spans="1:19" ht="15" customHeight="1">
      <c r="A117" s="92">
        <v>14</v>
      </c>
      <c r="B117" s="69" t="s">
        <v>389</v>
      </c>
      <c r="C117" s="69"/>
      <c r="D117" s="90"/>
      <c r="E117" s="74"/>
      <c r="F117" s="72"/>
      <c r="G117" s="75"/>
      <c r="H117" s="76"/>
      <c r="I117" s="73"/>
      <c r="J117" s="77"/>
      <c r="K117" s="78"/>
      <c r="L117"/>
      <c r="M117"/>
      <c r="N117"/>
      <c r="O117"/>
      <c r="P117"/>
      <c r="Q117"/>
      <c r="R117"/>
      <c r="S117"/>
    </row>
    <row r="118" spans="1:19" ht="15" customHeight="1">
      <c r="A118" s="92"/>
      <c r="B118" s="69"/>
      <c r="C118" s="69"/>
      <c r="D118" s="96" t="s">
        <v>403</v>
      </c>
      <c r="E118" s="97"/>
      <c r="F118" s="98"/>
      <c r="G118" s="99"/>
      <c r="H118" s="100"/>
      <c r="I118" s="101"/>
      <c r="J118" s="102">
        <v>10</v>
      </c>
      <c r="K118" s="103" t="s">
        <v>3</v>
      </c>
      <c r="L118"/>
      <c r="M118"/>
      <c r="N118"/>
      <c r="O118"/>
      <c r="P118"/>
      <c r="Q118"/>
      <c r="R118"/>
      <c r="S118"/>
    </row>
    <row r="119" spans="1:19" ht="15" customHeight="1">
      <c r="A119" s="92"/>
      <c r="B119" s="69"/>
      <c r="C119" s="69"/>
      <c r="D119" s="90"/>
      <c r="E119" s="74"/>
      <c r="F119" s="72"/>
      <c r="G119" s="75"/>
      <c r="H119" s="76"/>
      <c r="I119" s="73"/>
      <c r="J119" s="77"/>
      <c r="K119" s="78"/>
      <c r="L119"/>
      <c r="M119"/>
      <c r="N119"/>
      <c r="O119"/>
      <c r="P119"/>
      <c r="Q119"/>
      <c r="R119"/>
      <c r="S119"/>
    </row>
    <row r="120" spans="1:19" ht="15" customHeight="1">
      <c r="A120" s="92">
        <v>15</v>
      </c>
      <c r="B120" s="69" t="s">
        <v>391</v>
      </c>
      <c r="C120" s="69"/>
      <c r="D120" s="90"/>
      <c r="E120" s="74"/>
      <c r="F120" s="72"/>
      <c r="G120" s="75"/>
      <c r="H120" s="76"/>
      <c r="I120" s="73"/>
      <c r="J120" s="77"/>
      <c r="K120" s="78"/>
      <c r="L120"/>
      <c r="M120"/>
      <c r="N120"/>
      <c r="O120"/>
      <c r="P120"/>
      <c r="Q120"/>
      <c r="R120"/>
      <c r="S120"/>
    </row>
    <row r="121" spans="1:19" ht="15" customHeight="1">
      <c r="A121" s="92"/>
      <c r="B121" s="69"/>
      <c r="C121" s="69"/>
      <c r="D121" s="96" t="s">
        <v>155</v>
      </c>
      <c r="E121" s="97"/>
      <c r="F121" s="98"/>
      <c r="G121" s="99"/>
      <c r="H121" s="100"/>
      <c r="I121" s="101"/>
      <c r="J121" s="102">
        <v>6</v>
      </c>
      <c r="K121" s="103" t="s">
        <v>3</v>
      </c>
      <c r="L121"/>
      <c r="M121"/>
      <c r="N121"/>
      <c r="O121"/>
      <c r="P121"/>
      <c r="Q121"/>
      <c r="R121"/>
      <c r="S121"/>
    </row>
    <row r="122" spans="1:19" ht="15" customHeight="1">
      <c r="A122" s="92"/>
      <c r="B122" s="69"/>
      <c r="C122" s="69"/>
      <c r="D122" s="90"/>
      <c r="E122" s="74"/>
      <c r="F122" s="72"/>
      <c r="G122" s="75"/>
      <c r="H122" s="76"/>
      <c r="I122" s="73"/>
      <c r="J122" s="77"/>
      <c r="K122" s="78"/>
      <c r="L122" s="38"/>
      <c r="M122"/>
      <c r="N122"/>
      <c r="O122"/>
      <c r="P122"/>
      <c r="Q122"/>
      <c r="R122"/>
      <c r="S122"/>
    </row>
    <row r="123" spans="1:19" ht="15" customHeight="1">
      <c r="A123" s="92">
        <v>16</v>
      </c>
      <c r="B123" s="69" t="s">
        <v>393</v>
      </c>
      <c r="C123" s="69"/>
      <c r="D123" s="90"/>
      <c r="E123" s="74"/>
      <c r="F123" s="72"/>
      <c r="G123" s="75"/>
      <c r="H123" s="76"/>
      <c r="I123" s="73"/>
      <c r="J123" s="77"/>
      <c r="K123" s="78"/>
      <c r="L123"/>
      <c r="M123"/>
      <c r="N123"/>
      <c r="O123"/>
      <c r="P123"/>
      <c r="Q123"/>
      <c r="R123"/>
      <c r="S123"/>
    </row>
    <row r="124" spans="1:19" ht="15" customHeight="1">
      <c r="A124" s="92"/>
      <c r="B124" s="69" t="s">
        <v>394</v>
      </c>
      <c r="C124" s="69"/>
      <c r="D124" s="90"/>
      <c r="E124" s="74"/>
      <c r="F124" s="72"/>
      <c r="G124" s="75"/>
      <c r="H124" s="76"/>
      <c r="I124" s="73"/>
      <c r="J124" s="77"/>
      <c r="K124" s="78"/>
      <c r="L124"/>
      <c r="M124"/>
      <c r="N124"/>
      <c r="O124"/>
      <c r="P124"/>
      <c r="Q124"/>
      <c r="R124"/>
      <c r="S124"/>
    </row>
    <row r="125" spans="1:19" ht="15" customHeight="1">
      <c r="A125" s="92"/>
      <c r="B125" s="69"/>
      <c r="C125" s="69"/>
      <c r="D125" s="90" t="s">
        <v>404</v>
      </c>
      <c r="E125" s="74"/>
      <c r="F125" s="72"/>
      <c r="G125" s="75"/>
      <c r="H125" s="76"/>
      <c r="I125" s="73"/>
      <c r="J125" s="157">
        <f>8*7*4.5</f>
        <v>252</v>
      </c>
      <c r="K125" s="158" t="s">
        <v>10</v>
      </c>
      <c r="L125"/>
      <c r="M125"/>
      <c r="N125"/>
      <c r="O125"/>
      <c r="P125"/>
      <c r="Q125"/>
      <c r="R125"/>
      <c r="S125"/>
    </row>
    <row r="126" spans="1:19" ht="15" customHeight="1">
      <c r="A126" s="92"/>
      <c r="B126" s="69"/>
      <c r="C126" s="69"/>
      <c r="D126" s="96"/>
      <c r="E126" s="97"/>
      <c r="F126" s="98"/>
      <c r="G126" s="99"/>
      <c r="H126" s="100"/>
      <c r="I126" s="101"/>
      <c r="J126" s="102"/>
      <c r="K126" s="103"/>
      <c r="L126"/>
      <c r="M126"/>
      <c r="N126"/>
      <c r="O126"/>
      <c r="P126"/>
      <c r="Q126"/>
      <c r="R126"/>
      <c r="S126"/>
    </row>
    <row r="127" spans="1:19" ht="15" customHeight="1">
      <c r="A127" s="7"/>
      <c r="B127" s="153" t="s">
        <v>253</v>
      </c>
      <c r="C127" s="1"/>
      <c r="L127"/>
      <c r="M127"/>
      <c r="N127"/>
      <c r="O127"/>
      <c r="P127"/>
      <c r="Q127"/>
      <c r="R127"/>
      <c r="S127"/>
    </row>
    <row r="128" spans="1:19" ht="15" customHeight="1">
      <c r="A128" s="7"/>
      <c r="B128" s="66" t="s">
        <v>66</v>
      </c>
      <c r="C128" s="1"/>
      <c r="L128"/>
      <c r="M128"/>
      <c r="N128"/>
      <c r="O128"/>
      <c r="P128"/>
      <c r="Q128"/>
      <c r="R128"/>
      <c r="S128"/>
    </row>
    <row r="129" spans="1:19" ht="15" customHeight="1">
      <c r="A129" s="7">
        <v>1</v>
      </c>
      <c r="B129" s="66" t="s">
        <v>254</v>
      </c>
      <c r="C129" s="1"/>
      <c r="L129"/>
      <c r="M129"/>
      <c r="N129"/>
      <c r="O129"/>
      <c r="P129"/>
      <c r="Q129"/>
      <c r="R129"/>
      <c r="S129"/>
    </row>
    <row r="130" spans="1:19" ht="15" customHeight="1">
      <c r="A130" s="7"/>
      <c r="B130" s="66"/>
      <c r="C130" s="1"/>
      <c r="D130" s="8" t="s">
        <v>255</v>
      </c>
      <c r="J130" s="64">
        <v>1</v>
      </c>
      <c r="K130" s="11" t="s">
        <v>17</v>
      </c>
      <c r="L130"/>
      <c r="M130"/>
      <c r="N130"/>
      <c r="O130"/>
      <c r="P130"/>
      <c r="Q130"/>
      <c r="R130"/>
      <c r="S130"/>
    </row>
    <row r="131" spans="1:19" ht="15" customHeight="1">
      <c r="A131" s="7"/>
      <c r="B131" s="39"/>
      <c r="C131" s="1"/>
      <c r="J131" s="53"/>
      <c r="K131" s="51"/>
      <c r="L131"/>
      <c r="M131"/>
      <c r="N131"/>
      <c r="O131"/>
      <c r="P131"/>
      <c r="Q131"/>
      <c r="R131"/>
      <c r="S131"/>
    </row>
    <row r="132" spans="1:19" ht="15" customHeight="1">
      <c r="A132" s="7">
        <v>2</v>
      </c>
      <c r="B132" s="39" t="s">
        <v>256</v>
      </c>
      <c r="C132" s="1"/>
      <c r="J132" s="53"/>
      <c r="K132" s="51"/>
      <c r="L132"/>
      <c r="M132"/>
      <c r="N132"/>
      <c r="O132"/>
      <c r="P132"/>
      <c r="Q132"/>
      <c r="R132"/>
      <c r="S132"/>
    </row>
    <row r="133" spans="1:19" ht="15" customHeight="1">
      <c r="A133" s="7"/>
      <c r="B133" s="39"/>
      <c r="C133" s="1"/>
      <c r="D133" s="8" t="s">
        <v>255</v>
      </c>
      <c r="J133" s="65">
        <v>1</v>
      </c>
      <c r="K133" s="51" t="s">
        <v>17</v>
      </c>
      <c r="L133"/>
      <c r="M133"/>
      <c r="N133"/>
      <c r="O133"/>
      <c r="P133"/>
      <c r="Q133"/>
      <c r="R133"/>
      <c r="S133"/>
    </row>
    <row r="134" spans="1:19" ht="15" customHeight="1">
      <c r="A134" s="7"/>
      <c r="B134" s="39"/>
      <c r="C134" s="1"/>
      <c r="J134" s="53"/>
      <c r="K134" s="51"/>
      <c r="L134"/>
      <c r="M134"/>
      <c r="N134"/>
      <c r="O134"/>
      <c r="P134"/>
      <c r="Q134"/>
      <c r="R134"/>
      <c r="S134"/>
    </row>
    <row r="135" spans="1:19" ht="15" customHeight="1">
      <c r="A135" s="7">
        <v>3</v>
      </c>
      <c r="B135" s="66" t="s">
        <v>199</v>
      </c>
      <c r="C135" s="1"/>
      <c r="L135"/>
      <c r="M135"/>
      <c r="N135"/>
      <c r="O135"/>
      <c r="P135"/>
      <c r="Q135"/>
      <c r="R135"/>
      <c r="S135"/>
    </row>
    <row r="136" spans="1:19" ht="15" customHeight="1">
      <c r="A136" s="7"/>
      <c r="B136" s="66"/>
      <c r="C136" s="1"/>
      <c r="D136" s="8" t="s">
        <v>195</v>
      </c>
      <c r="J136" s="64">
        <v>2</v>
      </c>
      <c r="K136" s="11" t="s">
        <v>3</v>
      </c>
      <c r="L136"/>
      <c r="M136"/>
      <c r="N136"/>
      <c r="O136"/>
      <c r="P136"/>
      <c r="Q136"/>
      <c r="R136"/>
      <c r="S136"/>
    </row>
    <row r="137" spans="1:19" ht="15" customHeight="1">
      <c r="A137" s="7"/>
      <c r="B137" s="66"/>
      <c r="C137" s="1"/>
      <c r="L137"/>
      <c r="M137"/>
      <c r="N137"/>
      <c r="O137"/>
      <c r="P137"/>
      <c r="Q137"/>
      <c r="R137"/>
      <c r="S137"/>
    </row>
    <row r="138" spans="1:19" ht="15" customHeight="1">
      <c r="A138" s="7">
        <v>4</v>
      </c>
      <c r="B138" s="66" t="s">
        <v>257</v>
      </c>
      <c r="C138" s="1"/>
      <c r="L138"/>
      <c r="M138"/>
      <c r="N138"/>
      <c r="O138"/>
      <c r="P138"/>
      <c r="Q138"/>
      <c r="R138"/>
      <c r="S138"/>
    </row>
    <row r="139" spans="1:19" ht="15" customHeight="1">
      <c r="A139" s="7"/>
      <c r="B139" s="66"/>
      <c r="C139" s="1"/>
      <c r="D139" s="8" t="s">
        <v>255</v>
      </c>
      <c r="J139" s="64">
        <v>1</v>
      </c>
      <c r="K139" s="11" t="s">
        <v>17</v>
      </c>
      <c r="L139"/>
      <c r="M139"/>
      <c r="N139"/>
      <c r="O139"/>
      <c r="P139"/>
      <c r="Q139"/>
      <c r="R139"/>
      <c r="S139"/>
    </row>
    <row r="140" spans="1:19" ht="15" customHeight="1">
      <c r="A140" s="7"/>
      <c r="B140" s="66"/>
      <c r="C140" s="1"/>
      <c r="L140"/>
      <c r="M140"/>
      <c r="N140"/>
      <c r="O140"/>
      <c r="P140"/>
      <c r="Q140"/>
      <c r="R140"/>
      <c r="S140"/>
    </row>
    <row r="141" spans="1:19" ht="15" customHeight="1">
      <c r="A141" s="7">
        <v>5</v>
      </c>
      <c r="B141" s="8" t="s">
        <v>258</v>
      </c>
      <c r="C141" s="1"/>
      <c r="J141" s="53"/>
      <c r="K141" s="51"/>
      <c r="L141"/>
      <c r="M141"/>
      <c r="N141"/>
      <c r="O141"/>
      <c r="P141"/>
      <c r="Q141"/>
      <c r="R141"/>
      <c r="S141"/>
    </row>
    <row r="142" spans="1:19" ht="15" customHeight="1">
      <c r="A142" s="7"/>
      <c r="B142" s="39"/>
      <c r="C142" s="1"/>
      <c r="D142" s="8" t="s">
        <v>195</v>
      </c>
      <c r="J142" s="65">
        <v>2</v>
      </c>
      <c r="K142" s="51" t="s">
        <v>17</v>
      </c>
      <c r="L142" s="38"/>
      <c r="M142"/>
      <c r="N142"/>
      <c r="O142"/>
      <c r="P142"/>
      <c r="Q142"/>
      <c r="R142"/>
      <c r="S142"/>
    </row>
    <row r="143" spans="1:19" ht="15" customHeight="1">
      <c r="A143" s="7"/>
      <c r="B143" s="39"/>
      <c r="C143" s="1"/>
      <c r="J143" s="53"/>
      <c r="K143" s="51"/>
      <c r="L143"/>
      <c r="M143"/>
      <c r="N143"/>
      <c r="O143" s="38"/>
      <c r="P143"/>
      <c r="Q143"/>
      <c r="R143" s="38"/>
      <c r="S143" s="38"/>
    </row>
    <row r="144" spans="1:19" ht="15" customHeight="1">
      <c r="A144" s="7">
        <v>6</v>
      </c>
      <c r="B144" s="66" t="s">
        <v>259</v>
      </c>
      <c r="C144" s="1"/>
      <c r="L144"/>
      <c r="M144"/>
      <c r="N144"/>
      <c r="O144"/>
      <c r="P144"/>
      <c r="Q144"/>
      <c r="R144"/>
      <c r="S144"/>
    </row>
    <row r="145" spans="1:19" ht="15" customHeight="1">
      <c r="A145" s="7"/>
      <c r="B145" s="66"/>
      <c r="C145" s="1"/>
      <c r="D145" s="8" t="s">
        <v>255</v>
      </c>
      <c r="J145" s="64">
        <v>1</v>
      </c>
      <c r="K145" s="11" t="s">
        <v>17</v>
      </c>
      <c r="L145"/>
      <c r="M145"/>
      <c r="N145"/>
      <c r="O145"/>
      <c r="P145"/>
      <c r="Q145"/>
      <c r="R145"/>
      <c r="S145"/>
    </row>
    <row r="146" spans="1:19" ht="15" customHeight="1">
      <c r="A146" s="7"/>
      <c r="B146" s="66"/>
      <c r="C146" s="1"/>
      <c r="L146" s="38"/>
      <c r="M146"/>
      <c r="N146"/>
      <c r="O146"/>
      <c r="P146"/>
      <c r="Q146"/>
      <c r="R146"/>
      <c r="S146"/>
    </row>
    <row r="147" spans="1:19" ht="15" customHeight="1">
      <c r="A147" s="7">
        <v>7</v>
      </c>
      <c r="B147" s="66" t="s">
        <v>200</v>
      </c>
      <c r="C147" s="1"/>
      <c r="L147"/>
      <c r="M147"/>
      <c r="N147"/>
      <c r="O147"/>
      <c r="P147"/>
      <c r="Q147"/>
      <c r="R147"/>
      <c r="S147"/>
    </row>
    <row r="148" spans="1:19" ht="15" customHeight="1">
      <c r="A148" s="7"/>
      <c r="B148" s="66"/>
      <c r="C148" s="1"/>
      <c r="D148" s="8" t="s">
        <v>195</v>
      </c>
      <c r="J148" s="64">
        <v>2</v>
      </c>
      <c r="K148" s="11" t="s">
        <v>17</v>
      </c>
      <c r="L148"/>
      <c r="M148"/>
      <c r="N148"/>
      <c r="O148"/>
      <c r="P148"/>
      <c r="Q148"/>
      <c r="R148"/>
      <c r="S148"/>
    </row>
    <row r="149" spans="1:19" ht="15" customHeight="1">
      <c r="A149" s="7"/>
      <c r="B149" s="66"/>
      <c r="C149" s="1"/>
      <c r="L149"/>
      <c r="M149"/>
      <c r="N149"/>
      <c r="O149"/>
      <c r="P149"/>
      <c r="Q149"/>
      <c r="R149"/>
      <c r="S149"/>
    </row>
    <row r="150" spans="1:19" ht="15" customHeight="1">
      <c r="A150" s="7">
        <v>8</v>
      </c>
      <c r="B150" s="66" t="s">
        <v>260</v>
      </c>
      <c r="C150" s="1"/>
      <c r="L150"/>
      <c r="M150"/>
      <c r="N150"/>
      <c r="O150"/>
      <c r="P150"/>
      <c r="Q150"/>
      <c r="R150"/>
      <c r="S150"/>
    </row>
    <row r="151" spans="1:19" ht="15" customHeight="1">
      <c r="A151" s="7"/>
      <c r="B151" s="39"/>
      <c r="C151" s="1"/>
      <c r="D151" s="8" t="s">
        <v>255</v>
      </c>
      <c r="J151" s="64">
        <v>1</v>
      </c>
      <c r="K151" s="11" t="s">
        <v>17</v>
      </c>
      <c r="L151"/>
      <c r="M151"/>
      <c r="N151"/>
      <c r="O151"/>
      <c r="P151"/>
      <c r="Q151"/>
      <c r="R151"/>
      <c r="S151"/>
    </row>
    <row r="152" spans="1:19" ht="15" customHeight="1">
      <c r="A152" s="7"/>
      <c r="B152" s="39"/>
      <c r="C152" s="1"/>
      <c r="J152" s="53"/>
      <c r="K152" s="51"/>
      <c r="L152"/>
      <c r="M152" s="38"/>
      <c r="N152"/>
      <c r="O152"/>
      <c r="P152" s="38"/>
      <c r="Q152" s="38"/>
      <c r="R152"/>
      <c r="S152"/>
    </row>
    <row r="153" spans="1:19" ht="15" customHeight="1">
      <c r="A153" s="7">
        <v>9</v>
      </c>
      <c r="B153" s="66" t="s">
        <v>261</v>
      </c>
      <c r="C153" s="1"/>
      <c r="J153" s="53"/>
      <c r="K153" s="51"/>
      <c r="L153"/>
      <c r="M153"/>
      <c r="N153"/>
      <c r="O153"/>
      <c r="P153"/>
      <c r="Q153"/>
      <c r="R153"/>
      <c r="S153"/>
    </row>
    <row r="154" spans="1:19" ht="15" customHeight="1">
      <c r="A154" s="7"/>
      <c r="B154" s="39"/>
      <c r="C154" s="1"/>
      <c r="D154" s="8" t="s">
        <v>197</v>
      </c>
      <c r="J154" s="65">
        <v>4</v>
      </c>
      <c r="K154" s="51" t="s">
        <v>17</v>
      </c>
      <c r="L154"/>
      <c r="M154"/>
      <c r="N154"/>
      <c r="O154"/>
      <c r="P154"/>
      <c r="Q154"/>
      <c r="R154"/>
      <c r="S154"/>
    </row>
    <row r="155" spans="1:19" ht="15" customHeight="1">
      <c r="A155" s="7"/>
      <c r="B155" s="39"/>
      <c r="C155" s="1"/>
      <c r="J155" s="53"/>
      <c r="K155" s="51"/>
      <c r="L155"/>
      <c r="M155"/>
      <c r="N155"/>
      <c r="O155"/>
      <c r="P155"/>
      <c r="Q155"/>
      <c r="R155"/>
      <c r="S155"/>
    </row>
    <row r="156" spans="1:19" ht="15" customHeight="1">
      <c r="A156" s="7">
        <v>10</v>
      </c>
      <c r="B156" s="39" t="s">
        <v>262</v>
      </c>
      <c r="C156" s="1"/>
      <c r="J156" s="53"/>
      <c r="K156" s="51"/>
      <c r="L156"/>
      <c r="M156"/>
      <c r="N156"/>
      <c r="O156"/>
      <c r="P156"/>
      <c r="Q156"/>
      <c r="R156"/>
      <c r="S156"/>
    </row>
    <row r="157" spans="1:19" ht="15" customHeight="1">
      <c r="A157" s="7"/>
      <c r="B157" s="39"/>
      <c r="C157" s="1"/>
      <c r="D157" s="8" t="s">
        <v>195</v>
      </c>
      <c r="J157" s="64">
        <v>2</v>
      </c>
      <c r="K157" s="11" t="s">
        <v>17</v>
      </c>
      <c r="L157" s="17"/>
    </row>
    <row r="158" spans="1:19" ht="15" customHeight="1">
      <c r="A158" s="7"/>
      <c r="B158" s="39"/>
      <c r="C158" s="1"/>
      <c r="L158" s="17"/>
    </row>
    <row r="159" spans="1:19" ht="15" customHeight="1">
      <c r="A159" s="7"/>
      <c r="B159" s="39" t="s">
        <v>263</v>
      </c>
      <c r="C159" s="1"/>
      <c r="J159" s="53"/>
      <c r="K159" s="51"/>
      <c r="L159" s="17"/>
    </row>
    <row r="160" spans="1:19" ht="15" customHeight="1">
      <c r="A160" s="7">
        <v>1</v>
      </c>
      <c r="B160" s="39" t="s">
        <v>177</v>
      </c>
      <c r="C160" s="1"/>
      <c r="J160" s="53"/>
      <c r="K160" s="51"/>
      <c r="L160" s="17"/>
    </row>
    <row r="161" spans="1:12" ht="15" customHeight="1">
      <c r="A161" s="7"/>
      <c r="B161" s="39" t="s">
        <v>178</v>
      </c>
      <c r="C161" s="1"/>
      <c r="L161" s="17"/>
    </row>
    <row r="162" spans="1:12" ht="15" customHeight="1">
      <c r="A162" s="7"/>
      <c r="B162" s="39"/>
      <c r="C162" s="1"/>
      <c r="D162" s="8" t="s">
        <v>264</v>
      </c>
      <c r="J162" s="53">
        <v>62</v>
      </c>
      <c r="K162" s="51" t="s">
        <v>25</v>
      </c>
      <c r="L162" s="17"/>
    </row>
    <row r="163" spans="1:12" ht="15" customHeight="1">
      <c r="A163" s="7"/>
      <c r="B163" s="52"/>
      <c r="C163" s="1"/>
      <c r="L163" s="17"/>
    </row>
    <row r="164" spans="1:12" ht="15" customHeight="1">
      <c r="A164" s="7"/>
      <c r="B164" s="52" t="s">
        <v>179</v>
      </c>
      <c r="C164" s="1"/>
      <c r="L164" s="17"/>
    </row>
    <row r="165" spans="1:12" ht="15" customHeight="1">
      <c r="A165" s="7"/>
      <c r="B165" s="52"/>
      <c r="C165" s="1"/>
      <c r="D165" s="8" t="s">
        <v>265</v>
      </c>
      <c r="J165" s="53">
        <f>24</f>
        <v>24</v>
      </c>
      <c r="K165" s="51" t="s">
        <v>25</v>
      </c>
      <c r="L165" s="17"/>
    </row>
    <row r="166" spans="1:12" ht="15" customHeight="1">
      <c r="A166" s="7"/>
      <c r="B166" s="52"/>
      <c r="C166" s="1"/>
      <c r="L166" s="17"/>
    </row>
    <row r="167" spans="1:12" ht="15" customHeight="1">
      <c r="A167" s="7"/>
      <c r="B167" s="39" t="s">
        <v>266</v>
      </c>
      <c r="C167" s="1"/>
      <c r="L167" s="17"/>
    </row>
    <row r="168" spans="1:12" ht="15" customHeight="1">
      <c r="A168" s="7"/>
      <c r="B168" s="39"/>
      <c r="C168" s="1"/>
      <c r="D168" s="8" t="s">
        <v>267</v>
      </c>
      <c r="J168" s="53">
        <v>20</v>
      </c>
      <c r="K168" s="51" t="s">
        <v>25</v>
      </c>
      <c r="L168" s="17"/>
    </row>
    <row r="169" spans="1:12" ht="15" customHeight="1">
      <c r="A169" s="7"/>
      <c r="B169" s="39"/>
      <c r="C169" s="1"/>
      <c r="J169" s="65"/>
      <c r="K169" s="51"/>
      <c r="L169" s="17"/>
    </row>
    <row r="170" spans="1:12" ht="15" customHeight="1">
      <c r="A170" s="54">
        <v>2</v>
      </c>
      <c r="B170" s="62" t="s">
        <v>180</v>
      </c>
      <c r="C170" s="59"/>
      <c r="D170" s="46"/>
      <c r="E170" s="50"/>
      <c r="F170" s="10"/>
      <c r="G170" s="56"/>
      <c r="H170" s="57"/>
      <c r="I170" s="58"/>
      <c r="J170" s="63"/>
      <c r="K170" s="49"/>
      <c r="L170" s="17"/>
    </row>
    <row r="171" spans="1:12" ht="15" customHeight="1">
      <c r="B171" s="8" t="s">
        <v>201</v>
      </c>
      <c r="E171" s="50" t="s">
        <v>195</v>
      </c>
      <c r="F171" s="10"/>
      <c r="G171" s="56"/>
      <c r="H171" s="57"/>
      <c r="I171" s="58"/>
      <c r="J171" s="63">
        <v>2</v>
      </c>
      <c r="K171" s="49" t="s">
        <v>3</v>
      </c>
      <c r="L171" s="17"/>
    </row>
    <row r="172" spans="1:12" ht="15" customHeight="1">
      <c r="A172" s="54"/>
      <c r="B172" s="59" t="s">
        <v>181</v>
      </c>
      <c r="C172" s="59"/>
      <c r="D172" s="46"/>
      <c r="E172" s="47" t="s">
        <v>195</v>
      </c>
      <c r="F172" s="55"/>
      <c r="G172" s="56"/>
      <c r="H172" s="57"/>
      <c r="I172" s="58"/>
      <c r="J172" s="60">
        <v>2</v>
      </c>
      <c r="K172" s="49" t="s">
        <v>3</v>
      </c>
      <c r="L172" s="17"/>
    </row>
    <row r="173" spans="1:12" ht="15" customHeight="1">
      <c r="B173" s="8" t="s">
        <v>123</v>
      </c>
      <c r="E173" s="8" t="s">
        <v>255</v>
      </c>
      <c r="J173" s="64">
        <v>1</v>
      </c>
      <c r="K173" s="11" t="s">
        <v>3</v>
      </c>
      <c r="L173" s="17"/>
    </row>
    <row r="174" spans="1:12" ht="15" customHeight="1">
      <c r="A174" s="54"/>
      <c r="B174" s="59" t="s">
        <v>124</v>
      </c>
      <c r="C174" s="59"/>
      <c r="D174" s="46"/>
      <c r="E174" s="47" t="s">
        <v>195</v>
      </c>
      <c r="F174" s="55"/>
      <c r="G174" s="56"/>
      <c r="H174" s="57"/>
      <c r="I174" s="58"/>
      <c r="J174" s="60">
        <v>2</v>
      </c>
      <c r="K174" s="49" t="s">
        <v>3</v>
      </c>
      <c r="L174" s="17"/>
    </row>
    <row r="175" spans="1:12" ht="15" customHeight="1">
      <c r="A175" s="7"/>
      <c r="B175" s="52"/>
      <c r="C175" s="1"/>
      <c r="L175" s="17"/>
    </row>
    <row r="176" spans="1:12" ht="15" customHeight="1">
      <c r="A176" s="7"/>
      <c r="B176" s="52" t="s">
        <v>268</v>
      </c>
      <c r="C176" s="1"/>
      <c r="L176" s="17"/>
    </row>
    <row r="177" spans="1:12" ht="15" customHeight="1">
      <c r="A177" s="7">
        <v>1</v>
      </c>
      <c r="B177" s="52" t="s">
        <v>269</v>
      </c>
      <c r="C177" s="1"/>
      <c r="L177" s="17"/>
    </row>
    <row r="178" spans="1:12" ht="15" customHeight="1">
      <c r="A178" s="7"/>
      <c r="B178" s="52"/>
      <c r="C178" s="1"/>
      <c r="E178" s="8" t="s">
        <v>270</v>
      </c>
      <c r="J178" s="9">
        <v>20</v>
      </c>
      <c r="K178" s="11" t="s">
        <v>271</v>
      </c>
      <c r="L178" s="17"/>
    </row>
    <row r="179" spans="1:12" ht="15" customHeight="1">
      <c r="A179" s="7"/>
      <c r="B179" s="39"/>
      <c r="C179" s="1"/>
      <c r="L179" s="17"/>
    </row>
    <row r="180" spans="1:12" ht="15" customHeight="1">
      <c r="A180" s="7">
        <v>2</v>
      </c>
      <c r="B180" s="39" t="s">
        <v>272</v>
      </c>
      <c r="C180" s="1"/>
      <c r="J180" s="53"/>
      <c r="K180" s="51"/>
      <c r="L180" s="17"/>
    </row>
    <row r="181" spans="1:12" ht="15" customHeight="1">
      <c r="A181" s="7"/>
      <c r="B181" s="39"/>
      <c r="C181" s="1"/>
      <c r="E181" s="8" t="s">
        <v>273</v>
      </c>
      <c r="J181" s="53">
        <v>12</v>
      </c>
      <c r="K181" s="51" t="s">
        <v>274</v>
      </c>
      <c r="L181" s="17"/>
    </row>
    <row r="182" spans="1:12" ht="15" customHeight="1">
      <c r="A182" s="7"/>
      <c r="B182" s="39"/>
      <c r="C182" s="1"/>
      <c r="L182" s="17"/>
    </row>
    <row r="183" spans="1:12" ht="15" customHeight="1">
      <c r="A183" s="4">
        <v>3</v>
      </c>
      <c r="B183" s="8" t="s">
        <v>275</v>
      </c>
      <c r="L183" s="17"/>
    </row>
    <row r="184" spans="1:12" ht="15" customHeight="1">
      <c r="E184" s="8" t="s">
        <v>197</v>
      </c>
      <c r="J184" s="9">
        <v>4</v>
      </c>
      <c r="K184" s="11" t="s">
        <v>3</v>
      </c>
      <c r="L184" s="17"/>
    </row>
    <row r="185" spans="1:12" ht="15" customHeight="1">
      <c r="L185" s="17"/>
    </row>
    <row r="186" spans="1:12" ht="15" customHeight="1">
      <c r="B186" s="8" t="s">
        <v>276</v>
      </c>
      <c r="L186" s="17"/>
    </row>
    <row r="187" spans="1:12" ht="15" customHeight="1">
      <c r="A187" s="4">
        <v>1</v>
      </c>
      <c r="B187" s="8" t="s">
        <v>277</v>
      </c>
      <c r="J187" s="53"/>
      <c r="K187" s="51"/>
      <c r="L187" s="17"/>
    </row>
    <row r="188" spans="1:12" ht="15" customHeight="1">
      <c r="A188" s="7"/>
      <c r="B188" s="39"/>
      <c r="C188" s="1"/>
      <c r="E188" s="8" t="s">
        <v>278</v>
      </c>
      <c r="J188" s="65">
        <v>30</v>
      </c>
      <c r="K188" s="51" t="s">
        <v>3</v>
      </c>
      <c r="L188" s="17"/>
    </row>
    <row r="189" spans="1:12" ht="15" customHeight="1">
      <c r="A189" s="41">
        <v>2</v>
      </c>
      <c r="B189" s="19" t="s">
        <v>279</v>
      </c>
      <c r="C189" s="19"/>
      <c r="D189" s="42"/>
      <c r="E189" s="43"/>
      <c r="F189" s="20"/>
      <c r="G189" s="44"/>
      <c r="H189" s="43"/>
      <c r="I189" s="44"/>
      <c r="J189" s="20"/>
      <c r="K189" s="43"/>
      <c r="L189" s="17"/>
    </row>
    <row r="190" spans="1:12" ht="15" customHeight="1">
      <c r="A190" s="7"/>
      <c r="B190" s="39"/>
      <c r="C190" s="1"/>
      <c r="E190" s="8" t="s">
        <v>280</v>
      </c>
      <c r="J190" s="64">
        <v>9</v>
      </c>
      <c r="K190" s="11" t="s">
        <v>3</v>
      </c>
      <c r="L190" s="17"/>
    </row>
    <row r="191" spans="1:12" ht="15" customHeight="1">
      <c r="A191" s="7"/>
      <c r="B191" s="39"/>
      <c r="C191" s="1"/>
      <c r="J191" s="53"/>
      <c r="K191" s="51"/>
      <c r="L191" s="17"/>
    </row>
    <row r="192" spans="1:12" ht="15" customHeight="1">
      <c r="A192" s="4">
        <v>3</v>
      </c>
      <c r="B192" s="8" t="s">
        <v>281</v>
      </c>
      <c r="L192" s="17"/>
    </row>
    <row r="193" spans="1:12" ht="15" customHeight="1">
      <c r="E193" s="8" t="s">
        <v>282</v>
      </c>
      <c r="J193" s="65">
        <v>3</v>
      </c>
      <c r="K193" s="51" t="s">
        <v>3</v>
      </c>
      <c r="L193" s="17"/>
    </row>
    <row r="194" spans="1:12" ht="15" customHeight="1">
      <c r="A194" s="7"/>
      <c r="B194" s="39"/>
      <c r="C194" s="1"/>
      <c r="L194" s="17"/>
    </row>
    <row r="195" spans="1:12" ht="15" customHeight="1">
      <c r="A195" s="7">
        <v>4</v>
      </c>
      <c r="B195" s="52" t="s">
        <v>283</v>
      </c>
      <c r="C195" s="1"/>
      <c r="J195" s="8"/>
      <c r="K195" s="8"/>
      <c r="L195" s="17"/>
    </row>
    <row r="196" spans="1:12" ht="15" customHeight="1">
      <c r="A196" s="7"/>
      <c r="B196" s="52"/>
      <c r="C196" s="1"/>
      <c r="E196" s="8" t="s">
        <v>284</v>
      </c>
      <c r="J196" s="67">
        <v>8</v>
      </c>
      <c r="K196" s="8" t="s">
        <v>3</v>
      </c>
      <c r="L196" s="17"/>
    </row>
    <row r="197" spans="1:12" ht="15" customHeight="1">
      <c r="A197" s="7">
        <v>5</v>
      </c>
      <c r="B197" s="52" t="s">
        <v>285</v>
      </c>
      <c r="C197" s="1"/>
      <c r="J197" s="61"/>
      <c r="K197" s="8"/>
      <c r="L197" s="17"/>
    </row>
    <row r="198" spans="1:12" ht="15" customHeight="1">
      <c r="A198" s="7"/>
      <c r="B198" s="52"/>
      <c r="C198" s="1"/>
      <c r="E198" s="8" t="s">
        <v>155</v>
      </c>
      <c r="J198" s="67">
        <v>6</v>
      </c>
      <c r="K198" s="8" t="s">
        <v>3</v>
      </c>
      <c r="L198" s="17"/>
    </row>
    <row r="199" spans="1:12" ht="15" customHeight="1">
      <c r="A199" s="7">
        <v>6</v>
      </c>
      <c r="B199" s="52" t="s">
        <v>286</v>
      </c>
      <c r="C199" s="1"/>
      <c r="J199" s="61"/>
      <c r="K199" s="8"/>
      <c r="L199" s="17"/>
    </row>
    <row r="200" spans="1:12" ht="15" customHeight="1">
      <c r="A200" s="7"/>
      <c r="B200" s="52"/>
      <c r="C200" s="1"/>
      <c r="E200" s="8" t="s">
        <v>196</v>
      </c>
      <c r="J200" s="67">
        <v>5</v>
      </c>
      <c r="K200" s="8" t="s">
        <v>3</v>
      </c>
      <c r="L200" s="17"/>
    </row>
    <row r="201" spans="1:12" ht="15" customHeight="1">
      <c r="A201" s="7"/>
      <c r="B201" s="52"/>
      <c r="C201" s="1"/>
      <c r="K201" s="8"/>
      <c r="L201" s="17"/>
    </row>
    <row r="202" spans="1:12" ht="15" customHeight="1">
      <c r="L202" s="17"/>
    </row>
    <row r="203" spans="1:12" ht="15" customHeight="1">
      <c r="A203" s="8"/>
      <c r="B203" s="6" t="s">
        <v>2</v>
      </c>
      <c r="E203" s="45"/>
      <c r="F203" s="50"/>
      <c r="G203" s="7"/>
      <c r="H203" s="6"/>
      <c r="I203" s="7" t="s">
        <v>0</v>
      </c>
      <c r="J203" s="7"/>
      <c r="K203" s="50"/>
      <c r="L203" s="17"/>
    </row>
    <row r="204" spans="1:12" ht="15" customHeight="1">
      <c r="D204" s="7"/>
      <c r="G204" s="7"/>
      <c r="H204" s="6"/>
      <c r="I204" s="2" t="s">
        <v>79</v>
      </c>
      <c r="J204" s="7"/>
      <c r="K204" s="8"/>
      <c r="L204" s="17"/>
    </row>
    <row r="205" spans="1:12" ht="15" customHeight="1">
      <c r="D205" s="7"/>
      <c r="E205" s="7"/>
      <c r="F205" s="7"/>
      <c r="G205" s="7"/>
      <c r="H205" s="6"/>
      <c r="I205" s="5" t="s">
        <v>1</v>
      </c>
      <c r="J205" s="7"/>
      <c r="K205" s="7"/>
      <c r="L205" s="17"/>
    </row>
    <row r="206" spans="1:12" ht="15" customHeight="1">
      <c r="C206" s="7"/>
      <c r="D206" s="7"/>
      <c r="E206" s="7"/>
      <c r="F206" s="7"/>
      <c r="I206" s="8"/>
      <c r="J206" s="8"/>
      <c r="K206" s="7"/>
      <c r="L206" s="17"/>
    </row>
    <row r="207" spans="1:12" ht="15" customHeight="1">
      <c r="E207" s="7"/>
      <c r="F207" s="7"/>
      <c r="I207" s="8"/>
      <c r="J207" s="8"/>
      <c r="K207" s="7"/>
      <c r="L207" s="17"/>
    </row>
    <row r="208" spans="1:12" ht="15" customHeight="1">
      <c r="L208" s="17"/>
    </row>
    <row r="209" spans="12:12" ht="15" customHeight="1">
      <c r="L209" s="17"/>
    </row>
    <row r="210" spans="12:12" ht="15" customHeight="1">
      <c r="L210" s="17"/>
    </row>
    <row r="211" spans="12:12" ht="15" customHeight="1">
      <c r="L211" s="17"/>
    </row>
    <row r="212" spans="12:12" ht="15" customHeight="1">
      <c r="L212" s="17"/>
    </row>
    <row r="213" spans="12:12" ht="15" customHeight="1">
      <c r="L213" s="17"/>
    </row>
    <row r="214" spans="12:12" ht="15" customHeight="1">
      <c r="L214" s="17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2017-05-12T05:25:16Z</cp:lastPrinted>
  <dcterms:created xsi:type="dcterms:W3CDTF">2004-01-20T03:33:34Z</dcterms:created>
  <dcterms:modified xsi:type="dcterms:W3CDTF">2017-05-12T06:07:17Z</dcterms:modified>
</cp:coreProperties>
</file>