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360" yWindow="480" windowWidth="8730" windowHeight="3900" tabRatio="650" activeTab="2"/>
  </bookViews>
  <sheets>
    <sheet name="Face sheet" sheetId="58" r:id="rId1"/>
    <sheet name="G.Abs" sheetId="59" r:id="rId2"/>
    <sheet name="(Abs)" sheetId="55" r:id="rId3"/>
    <sheet name="Mes" sheetId="56" r:id="rId4"/>
  </sheets>
  <definedNames>
    <definedName name="_xlnm.Print_Area" localSheetId="2">'(Abs)'!$A$1:$K$217</definedName>
    <definedName name="_xlnm.Print_Area" localSheetId="3">Mes!$A$1:$K$154</definedName>
    <definedName name="_xlnm.Print_Titles" localSheetId="2">'(Abs)'!$5:$5</definedName>
    <definedName name="_xlnm.Print_Titles" localSheetId="3">Mes!$6:$6</definedName>
    <definedName name="Z_5096C17F_4B72_4439_B201_B103E6167857_.wvu.PrintTitles" localSheetId="2" hidden="1">'(Abs)'!$5:$5</definedName>
  </definedNames>
  <calcPr calcId="145621"/>
  <customWorkbookViews>
    <customWorkbookView name="Farhan 26-11-2008 - Personal View" guid="{5096C17F-4B72-4439-B201-B103E6167857}" mergeInterval="0" personalView="1" maximized="1" windowWidth="1020" windowHeight="566" tabRatio="769" activeSheetId="21"/>
  </customWorkbookViews>
</workbook>
</file>

<file path=xl/calcChain.xml><?xml version="1.0" encoding="utf-8"?>
<calcChain xmlns="http://schemas.openxmlformats.org/spreadsheetml/2006/main">
  <c r="J43" i="56" l="1"/>
  <c r="D117" i="55" l="1"/>
  <c r="J117" i="55" s="1"/>
  <c r="D108" i="55"/>
  <c r="D99" i="55"/>
  <c r="D96" i="55"/>
  <c r="D92" i="55"/>
  <c r="D75" i="55"/>
  <c r="D31" i="55" l="1"/>
  <c r="J81" i="56" l="1"/>
  <c r="J78" i="56"/>
  <c r="J71" i="56"/>
  <c r="D50" i="55" s="1"/>
  <c r="J64" i="56"/>
  <c r="J65" i="56" s="1"/>
  <c r="D39" i="55" s="1"/>
  <c r="J39" i="55" s="1"/>
  <c r="J56" i="56"/>
  <c r="J53" i="56"/>
  <c r="D22" i="55"/>
  <c r="J82" i="56" l="1"/>
  <c r="J84" i="56" s="1"/>
  <c r="D63" i="55" s="1"/>
  <c r="J59" i="56"/>
  <c r="D35" i="55" s="1"/>
  <c r="J37" i="56"/>
  <c r="J34" i="56"/>
  <c r="J31" i="56"/>
  <c r="J16" i="56"/>
  <c r="J12" i="56"/>
  <c r="J11" i="56"/>
  <c r="J10" i="56"/>
  <c r="J9" i="56"/>
  <c r="J13" i="56" l="1"/>
  <c r="D187" i="55"/>
  <c r="D184" i="55"/>
  <c r="D164" i="55"/>
  <c r="J164" i="55" s="1"/>
  <c r="D160" i="55"/>
  <c r="D156" i="55"/>
  <c r="D150" i="55"/>
  <c r="D141" i="55" l="1"/>
  <c r="D140" i="55"/>
  <c r="D139" i="55"/>
  <c r="D130" i="55"/>
  <c r="D129" i="55"/>
  <c r="D128" i="55"/>
  <c r="J108" i="55" l="1"/>
  <c r="D102" i="55"/>
  <c r="J99" i="55"/>
  <c r="J96" i="55"/>
  <c r="J92" i="55"/>
  <c r="D88" i="55" l="1"/>
  <c r="J88" i="55" s="1"/>
  <c r="J75" i="55"/>
  <c r="J138" i="56" l="1"/>
  <c r="J22" i="55" l="1"/>
  <c r="J35" i="55"/>
  <c r="J28" i="55" l="1"/>
  <c r="J39" i="56"/>
  <c r="J41" i="56" l="1"/>
  <c r="D11" i="55" s="1"/>
  <c r="J17" i="56" l="1"/>
  <c r="J19" i="56" s="1"/>
  <c r="D8" i="55" s="1"/>
  <c r="D181" i="55"/>
  <c r="D175" i="55"/>
  <c r="J8" i="55" l="1"/>
  <c r="J74" i="56"/>
  <c r="D57" i="55" s="1"/>
  <c r="J102" i="55"/>
  <c r="D172" i="55" l="1"/>
  <c r="J119" i="55"/>
  <c r="J31" i="55" l="1"/>
  <c r="H19" i="59" l="1"/>
  <c r="H10" i="59" l="1"/>
  <c r="J11" i="55" l="1"/>
  <c r="J41" i="55" l="1"/>
  <c r="J160" i="55"/>
  <c r="H9" i="59" l="1"/>
  <c r="J156" i="55"/>
  <c r="J166" i="55" s="1"/>
  <c r="H18" i="59" s="1"/>
  <c r="H13" i="59" l="1"/>
  <c r="H14" i="59" l="1"/>
  <c r="H26" i="59" s="1"/>
  <c r="H28" i="59" s="1"/>
</calcChain>
</file>

<file path=xl/sharedStrings.xml><?xml version="1.0" encoding="utf-8"?>
<sst xmlns="http://schemas.openxmlformats.org/spreadsheetml/2006/main" count="604" uniqueCount="378">
  <si>
    <t>ASSISTANT ENGINEER</t>
  </si>
  <si>
    <t>Karachi.</t>
  </si>
  <si>
    <t>Sub-Engineer</t>
  </si>
  <si>
    <t>Nos</t>
  </si>
  <si>
    <t>Each</t>
  </si>
  <si>
    <t>NAME OF WORK:-</t>
  </si>
  <si>
    <t>P.Sft</t>
  </si>
  <si>
    <t>S.NO.</t>
  </si>
  <si>
    <t>NAME OF WORK =&gt;</t>
  </si>
  <si>
    <t>/</t>
  </si>
  <si>
    <t>Sft</t>
  </si>
  <si>
    <t>/-</t>
  </si>
  <si>
    <t>Unit.</t>
  </si>
  <si>
    <t>Amount.</t>
  </si>
  <si>
    <t>Rate.</t>
  </si>
  <si>
    <t>Quantity</t>
  </si>
  <si>
    <t>ITEM OF WORK.</t>
  </si>
  <si>
    <t>No</t>
  </si>
  <si>
    <t>S.No.</t>
  </si>
  <si>
    <t>MEASUREMENT SHEET.</t>
  </si>
  <si>
    <t>Description of Item</t>
  </si>
  <si>
    <t>NO.  L.  B.  D.</t>
  </si>
  <si>
    <t>Rft</t>
  </si>
  <si>
    <t>FACE SHEET</t>
  </si>
  <si>
    <t>Fund Head</t>
  </si>
  <si>
    <t>Provincial</t>
  </si>
  <si>
    <t>Major Head:-</t>
  </si>
  <si>
    <t>SC-21020   SC-24020</t>
  </si>
  <si>
    <t>Minor Head:-</t>
  </si>
  <si>
    <t>Building &amp; Structure</t>
  </si>
  <si>
    <t>Service Head:-</t>
  </si>
  <si>
    <t>Deptt: Head:-</t>
  </si>
  <si>
    <t>Amount:-</t>
  </si>
  <si>
    <t>Rs. 4,84,000/-</t>
  </si>
  <si>
    <t>S.No</t>
  </si>
  <si>
    <t>Financial Year</t>
  </si>
  <si>
    <t>2009-10</t>
  </si>
  <si>
    <t>2010-11</t>
  </si>
  <si>
    <t>2011-12</t>
  </si>
  <si>
    <t xml:space="preserve"> </t>
  </si>
  <si>
    <t>Release</t>
  </si>
  <si>
    <t>Expenditure</t>
  </si>
  <si>
    <t>5000000/-</t>
  </si>
  <si>
    <t>807015/-</t>
  </si>
  <si>
    <t>3150000/-</t>
  </si>
  <si>
    <t>Repair &amp; maintenance</t>
  </si>
  <si>
    <t xml:space="preserve">                 The estimate has been framed in the office of the Executive Engineer Provincial Buildings Division-III, Karachi for the probable expenditure that will be incurred in the current financial year.</t>
  </si>
  <si>
    <t xml:space="preserve">                 The work will be carried out as per P.W.D specification through Government approved contractors of Buildings Department government of Sindh.                           </t>
  </si>
  <si>
    <t xml:space="preserve">                  The estimate has been prepared as per demand / requirement of occupants of Humayoon House Garden West  Karachi and the same is submitted for technical sanction. Further it is submitted that the funds to teh tune of Rs:___________ million avalible and  permission for N.I.T. recorded vide Superintending Engineer Provincial Buildings Circle Karachi letter No. PBC/GC-3042, Dated 11-10-2012.</t>
  </si>
  <si>
    <r>
      <t xml:space="preserve">M&amp;R TO HUMAYOON HOUSE GARDEN WEST KARACHI. </t>
    </r>
    <r>
      <rPr>
        <sz val="12"/>
        <rFont val="Arial"/>
        <family val="2"/>
      </rPr>
      <t>Colouring, Painting, watersupply, sanitary fittings &amp; Misc: works in different flats of (7th &amp; 8th Floor)</t>
    </r>
  </si>
  <si>
    <t>SPECIFICATION</t>
  </si>
  <si>
    <t>GENERAL DESCRIPTION</t>
  </si>
  <si>
    <t>(i) Schedule Item</t>
  </si>
  <si>
    <t>(ii) Non Schedule Item</t>
  </si>
  <si>
    <t>Part A(i)Total</t>
  </si>
  <si>
    <t>Part "A-ii" NSI)Total</t>
  </si>
  <si>
    <t>KARACHI.</t>
  </si>
  <si>
    <t>EXECUTIVE  ENGINEER</t>
  </si>
  <si>
    <t>ASSISTANT  ENGINEER</t>
  </si>
  <si>
    <t xml:space="preserve">Say Rs. </t>
  </si>
  <si>
    <t>G.Total Rs</t>
  </si>
  <si>
    <t>Non Schedule Items</t>
  </si>
  <si>
    <t>(ii)</t>
  </si>
  <si>
    <t>Schedule Items</t>
  </si>
  <si>
    <t>(i)</t>
  </si>
  <si>
    <t>Part "A" Civil Works</t>
  </si>
  <si>
    <t>Cost of Constt:</t>
  </si>
  <si>
    <t>Name of Component</t>
  </si>
  <si>
    <t>S. No</t>
  </si>
  <si>
    <t>GENERAL ABSTRACT</t>
  </si>
  <si>
    <t>Provincial Buildins Sub Division-VII</t>
  </si>
  <si>
    <t>Provincial Buildins Division-II</t>
  </si>
  <si>
    <t>Part "B-iii" NSI)Total</t>
  </si>
  <si>
    <t>Schedule Item</t>
  </si>
  <si>
    <t>Non Schedule Item</t>
  </si>
  <si>
    <t>Provincial Building Sub-Division No.VII</t>
  </si>
  <si>
    <t>Deduction:</t>
  </si>
  <si>
    <t>Wiring for light or fan point with 3/.029 PVC</t>
  </si>
  <si>
    <t xml:space="preserve"> insulated wire in 20mm (3/4”) PVC conduit</t>
  </si>
  <si>
    <t>wall or coloumns as required. (S.I.124/15)</t>
  </si>
  <si>
    <t xml:space="preserve">Scraping ordinary distemper or paint on </t>
  </si>
  <si>
    <t>(S.I.No.54(b)P-13)</t>
  </si>
  <si>
    <t>% Sft</t>
  </si>
  <si>
    <t xml:space="preserve">Painting Old Surfaces painting doors and </t>
  </si>
  <si>
    <t>Windows any type. Each subsequent coat.</t>
  </si>
  <si>
    <t>(S.I.No.4-c/i+ii/P-68)</t>
  </si>
  <si>
    <t>dia i/c cutting making jointing with</t>
  </si>
  <si>
    <t>switch pest with special approved</t>
  </si>
  <si>
    <t>quality i/c all cost of labour etc</t>
  </si>
  <si>
    <t>complete.</t>
  </si>
  <si>
    <t>P.Rft</t>
  </si>
  <si>
    <t>P.Point</t>
  </si>
  <si>
    <t>Wiring for plug Point with 3/.029 PVC insulated wire</t>
  </si>
  <si>
    <t>in 20mm 3/4" PVC conduit recessed in wall or</t>
  </si>
  <si>
    <t>column as required.(S.I.No.125/P-15)</t>
  </si>
  <si>
    <t>Part "B" W/S &amp; S/F</t>
  </si>
  <si>
    <t>Part "C" Electric work</t>
  </si>
  <si>
    <t>W</t>
  </si>
  <si>
    <t>Providing and Fixing False ceiling of</t>
  </si>
  <si>
    <t>Gypsum Fibre board in/c. frame work of</t>
  </si>
  <si>
    <t xml:space="preserve">aluminium double channel Section hanged </t>
  </si>
  <si>
    <t xml:space="preserve">with Nails, Hooks, wire to ceiling etc. as </t>
  </si>
  <si>
    <t>directed by the Consultant.</t>
  </si>
  <si>
    <t>Part (B) W/S &amp; S/F</t>
  </si>
  <si>
    <t>D</t>
  </si>
  <si>
    <t>Part C Electric Work Schedule Item</t>
  </si>
  <si>
    <t>EXECUTIVE ENGINEER</t>
  </si>
  <si>
    <t>PART - C Electric Item</t>
  </si>
  <si>
    <t>Total W/S &amp; S/F Sch.Item</t>
  </si>
  <si>
    <t>Part B-ii W/S &amp; S/F Non-Schedule Item</t>
  </si>
  <si>
    <t>Total W/S &amp; S/F Non- S.Item</t>
  </si>
  <si>
    <t>Providing &amp; Fixing approved quality mortice</t>
  </si>
  <si>
    <t>Lock.(S.I.No.21/P-60)</t>
  </si>
  <si>
    <t>and 2 holdre i/c steel box,jalli,and energy</t>
  </si>
  <si>
    <t xml:space="preserve">saver or tube light 2'-0 long rod as </t>
  </si>
  <si>
    <t>approved by engineer incharge.</t>
  </si>
  <si>
    <t>PART A-II</t>
  </si>
  <si>
    <t>NON SEHEDULE ITEMS</t>
  </si>
  <si>
    <t xml:space="preserve">P/F UPVC Pipe </t>
  </si>
  <si>
    <t>1/2" dia</t>
  </si>
  <si>
    <t>Wiring for Light or Fan Point</t>
  </si>
  <si>
    <t>Wiring for Plug Point</t>
  </si>
  <si>
    <t>Non Schedule  Item Electric Work</t>
  </si>
  <si>
    <t>Part B -ii W/S &amp; S/F Non Schedule Item</t>
  </si>
  <si>
    <t>1x2.50x6.50</t>
  </si>
  <si>
    <t xml:space="preserve">Providing &amp; fixing UPVC  pipe </t>
  </si>
  <si>
    <t xml:space="preserve">Electrification Works </t>
  </si>
  <si>
    <t>Chamber</t>
  </si>
  <si>
    <t>P/Fixing Switch fancy type</t>
  </si>
  <si>
    <t>P/F Wall Bracket Fan 18" Sweep</t>
  </si>
  <si>
    <t xml:space="preserve">Total W/S &amp; S/F </t>
  </si>
  <si>
    <t xml:space="preserve">Providing and fixing fancy type switch </t>
  </si>
  <si>
    <t>best make as directed by the Engineer Incharge.</t>
  </si>
  <si>
    <t>Providing &amp; fixing Wall Bracket Fan 18"</t>
  </si>
  <si>
    <t>sweep approved quality etc complete.</t>
  </si>
  <si>
    <t>Point</t>
  </si>
  <si>
    <t>P/F False ceiling spot light fancy type</t>
  </si>
  <si>
    <t>round shape or square shape with glass</t>
  </si>
  <si>
    <t>P/F Door Lock</t>
  </si>
  <si>
    <t>1 x 4</t>
  </si>
  <si>
    <t>1 x 1</t>
  </si>
  <si>
    <t>1 x 3</t>
  </si>
  <si>
    <t>3/4" dia</t>
  </si>
  <si>
    <t xml:space="preserve">S/Fixing long bib- cock of superir quality </t>
  </si>
  <si>
    <t>with c.p head 1/2" dia. (S.I.No. 13-a P-19)</t>
  </si>
  <si>
    <t>Part (A) Civil Work (ii) Non Schedule Item</t>
  </si>
  <si>
    <t>Part (B) W/S &amp; S/F(i) Schedule Item</t>
  </si>
  <si>
    <t>PART (A) Civil Work) (i) Schedule Item</t>
  </si>
  <si>
    <t>2x(20.0+20.0)x10.0</t>
  </si>
  <si>
    <t>2x4.0x7.0</t>
  </si>
  <si>
    <t>1 x 2</t>
  </si>
  <si>
    <t>P/F Power Plug</t>
  </si>
  <si>
    <t>Providing and fixing fancy type 3 Pin 15 Amps</t>
  </si>
  <si>
    <t>plug best make as directed by the Engineer Incharge.</t>
  </si>
  <si>
    <t>Preparing the surface &amp; Applying matte finishpaint of</t>
  </si>
  <si>
    <t xml:space="preserve"> approved quality &amp; make includingscraping the old </t>
  </si>
  <si>
    <t>surface, applying sandpaper filling with loppy&amp; ICI or</t>
  </si>
  <si>
    <t xml:space="preserve">equivalent&amp; then applying matte finish paint 2 to 3 coats </t>
  </si>
  <si>
    <t>as directed by Engineer Incharge.</t>
  </si>
  <si>
    <t>Dismantling Glazed or encaustic tiles</t>
  </si>
  <si>
    <t>Scraping</t>
  </si>
  <si>
    <t>Verr</t>
  </si>
  <si>
    <t>PART (A) Civil Work)(i) Schedule Item</t>
  </si>
  <si>
    <t>2x2.50x6.50</t>
  </si>
  <si>
    <t>Painting Doors &amp; Windows</t>
  </si>
  <si>
    <t>2x2x2.50x6.50</t>
  </si>
  <si>
    <t>P/F Jhute Felt</t>
  </si>
  <si>
    <t>1x20.0x20.0</t>
  </si>
  <si>
    <t>P/F Squatting Type W.C</t>
  </si>
  <si>
    <t>P/Fixing 24"x18" Basin</t>
  </si>
  <si>
    <t>P/F Concealed Tee Stop Cock</t>
  </si>
  <si>
    <t>S/F C.P Muslim Shower</t>
  </si>
  <si>
    <t>S/F Swan Type Piller Cock</t>
  </si>
  <si>
    <t>P/F Long Bib Cock</t>
  </si>
  <si>
    <t>P/F Bath Room Accessories</t>
  </si>
  <si>
    <t>1 x2</t>
  </si>
  <si>
    <t>1 x 30.00</t>
  </si>
  <si>
    <t>4" dia</t>
  </si>
  <si>
    <t>P/Fixing UPVC Fitting</t>
  </si>
  <si>
    <t>4" dia Plug Tee</t>
  </si>
  <si>
    <t>Plain Bend</t>
  </si>
  <si>
    <t>Cowel</t>
  </si>
  <si>
    <t>P/F Commode Porta</t>
  </si>
  <si>
    <t>1 x 12</t>
  </si>
  <si>
    <t>Providing &amp; fixing Circuit braker 6,10,15</t>
  </si>
  <si>
    <t>20,30,40,50&amp;63 amps SP</t>
  </si>
  <si>
    <t>Qty same as Item No,. 01</t>
  </si>
  <si>
    <t>P/F Exhuast Fan</t>
  </si>
  <si>
    <t>Dismantling glazed or encaustic tiles</t>
  </si>
  <si>
    <t>S.I.No.55/P-13</t>
  </si>
  <si>
    <t>Supplying &amp; fixing inposition Aluminum</t>
  </si>
  <si>
    <t xml:space="preserve">channel framing for sliding windows &amp; </t>
  </si>
  <si>
    <t xml:space="preserve">cventilators of Alcop made with 5mm </t>
  </si>
  <si>
    <t>thick tinted glass belgium etc complete</t>
  </si>
  <si>
    <t>(S.I.No.85(b)/P-108)</t>
  </si>
  <si>
    <t>Providing &amp; fixing with jute felt paper</t>
  </si>
  <si>
    <t>of 60 lbs over roof i/c claning of roof</t>
  </si>
  <si>
    <t xml:space="preserve">with wire brush and removing dust, applying </t>
  </si>
  <si>
    <t>bitumen coat at the rate of 34 lbs per % sft</t>
  </si>
  <si>
    <t>as premix inter coats and then laying felt paper</t>
  </si>
  <si>
    <t>with 10 % over laps then applying and s</t>
  </si>
  <si>
    <t xml:space="preserve">spreading hill sand at the rate of 1 cft per </t>
  </si>
  <si>
    <t>100 sft the cost also i/c necessary fire</t>
  </si>
  <si>
    <t>material , kerosene oil wood etc.</t>
  </si>
  <si>
    <t>(S.I.No.42/P-39)</t>
  </si>
  <si>
    <t>SI) Total</t>
  </si>
  <si>
    <t>etc complete.</t>
  </si>
  <si>
    <t xml:space="preserve">P/L Bath room tiles glazed or matt glazed,  make     </t>
  </si>
  <si>
    <t>having size 12”x18” Shabbir / Sonex / Karam or equivalent</t>
  </si>
  <si>
    <t>jointed in white cement and laid over 1:2 grey cement sand</t>
  </si>
  <si>
    <t xml:space="preserve">mortar ¾” thick in/c finishing &amp; filling of joints  with </t>
  </si>
  <si>
    <t>slurry of white cement or tile grout in desired shape</t>
  </si>
  <si>
    <t>in/c cutting of tiles to proper profile (on floor or facing)</t>
  </si>
  <si>
    <t xml:space="preserve">Providing &amp; fixing squating type white </t>
  </si>
  <si>
    <t>glazed earthen ware w.c pan with i/c</t>
  </si>
  <si>
    <t xml:space="preserve">the cost of flushing cistern with internal </t>
  </si>
  <si>
    <t>fitting and flush pipe with bend &amp; making</t>
  </si>
  <si>
    <t>requisite number of holes in walls plinth</t>
  </si>
  <si>
    <t>&amp; floor for pipe connection &amp; making</t>
  </si>
  <si>
    <t>good in cement concrete 1:2:4,</t>
  </si>
  <si>
    <t>(ii) with 4" dia white glazed earthen ware</t>
  </si>
  <si>
    <t>trap &amp; plastic thumble. (S.I.No.1(ii)/P-1)</t>
  </si>
  <si>
    <t xml:space="preserve">Providing &amp; fixing 24" x 18" lavatory basin in </t>
  </si>
  <si>
    <t xml:space="preserve">white glazed earthen ware complete with &amp; </t>
  </si>
  <si>
    <t xml:space="preserve">I/c the cost of W.I or C.I  cantilever brackets </t>
  </si>
  <si>
    <t xml:space="preserve">6 inches built into wall, painted white in two </t>
  </si>
  <si>
    <t xml:space="preserve">coast after a primary coat of red lead paint, a </t>
  </si>
  <si>
    <t xml:space="preserve">pair of 1/2" dia rubber plug &amp; chrome plate </t>
  </si>
  <si>
    <t xml:space="preserve">brass chain 1-1/4" dia malloable iron or c.P </t>
  </si>
  <si>
    <t xml:space="preserve">brass traps malloable iron or brass unions and </t>
  </si>
  <si>
    <t xml:space="preserve">making requisite number of holes in walls, </t>
  </si>
  <si>
    <t xml:space="preserve">plinth &amp; floor for pipe connection and making </t>
  </si>
  <si>
    <t>good in cement concrete 1: 2: 4 (Standard pattern).</t>
  </si>
  <si>
    <t>(S.I.No.10 P-3)</t>
  </si>
  <si>
    <t>S/F concealed Tee stop cock</t>
  </si>
  <si>
    <t>of superior quality with c.p head 1/2" dia</t>
  </si>
  <si>
    <t>S.I.No.12(a)/P-18</t>
  </si>
  <si>
    <t xml:space="preserve">Supplying &amp; fixing C.P muslim shower </t>
  </si>
  <si>
    <t>with crystal head etc complete.</t>
  </si>
  <si>
    <t>(S.I.No.19(b)/P-19)</t>
  </si>
  <si>
    <t xml:space="preserve">Supplying &amp; fixing Swan type piller cock of superior </t>
  </si>
  <si>
    <t>quality with crystal head ½” dia.(S.I.No.16(b)/P-19)</t>
  </si>
  <si>
    <t xml:space="preserve">Supplying &amp; fixing Bath room accessories </t>
  </si>
  <si>
    <t>set (7 pieces i/c towel rod, brush holder, soap</t>
  </si>
  <si>
    <t xml:space="preserve"> tray, shelf of approved design i/c cost of </t>
  </si>
  <si>
    <t>screws nuts etc complete</t>
  </si>
  <si>
    <t xml:space="preserve"> (Master Brand) (S.I.23/19)</t>
  </si>
  <si>
    <t>Providing &amp; fixing UPVC fitting 4" dia</t>
  </si>
  <si>
    <t>of pak arab of approved quality on</t>
  </si>
  <si>
    <t xml:space="preserve">on wall upto 50 ft with plastic clamp paid </t>
  </si>
  <si>
    <t xml:space="preserve">separately this also i/c cutting making </t>
  </si>
  <si>
    <t xml:space="preserve">jointing with switch pest with special </t>
  </si>
  <si>
    <t>approved quality i/c all cost of labour</t>
  </si>
  <si>
    <t>4" dia Plain Bend</t>
  </si>
  <si>
    <t>4" dia Cowel</t>
  </si>
  <si>
    <t xml:space="preserve">Supplying &amp; fixing earthen ware European </t>
  </si>
  <si>
    <t xml:space="preserve">commode set (ROCCA  Imported) coupled </t>
  </si>
  <si>
    <t xml:space="preserve">with flush tank  &amp; seat cover complete with </t>
  </si>
  <si>
    <t xml:space="preserve">internal fittings, fixtures, clamps, necessary lead </t>
  </si>
  <si>
    <t xml:space="preserve">connection and making requisite  No of  holes </t>
  </si>
  <si>
    <t xml:space="preserve">in wall  plinth or floor for pipe connection </t>
  </si>
  <si>
    <t xml:space="preserve">&amp; making good in c.c. 1:2:4 as directed  by </t>
  </si>
  <si>
    <t>the Engineer Incharge.</t>
  </si>
  <si>
    <t>Providing &amp; fixing circuit breaker 6,10,15,20</t>
  </si>
  <si>
    <t xml:space="preserve">30,40,50 &amp; 63amp SP (TB-5S) on prepared </t>
  </si>
  <si>
    <t>board as required.(S.I.No. 203 P-31).</t>
  </si>
  <si>
    <t>P.No</t>
  </si>
  <si>
    <t xml:space="preserve">P/F Exhaust Fan 10” to 12” sweep metal body </t>
  </si>
  <si>
    <t xml:space="preserve">/ plastic body i/c. necessary connection etc. </t>
  </si>
  <si>
    <t>M/R TO BARRACK NO.89 OFFICE OF THE MEMBER DIRECTOR SINDH LOCAL GOVERNEMENT DEPARTMENT ELECTION COMMISSION AUTHORITY GOVERNMENT OF SINDH SINDH SECRETARIAT BLOCK 4-B KARACHI.</t>
  </si>
  <si>
    <t>Director</t>
  </si>
  <si>
    <t>Wall</t>
  </si>
  <si>
    <t>Staff Bath</t>
  </si>
  <si>
    <t>Staff Bath Floor</t>
  </si>
  <si>
    <t>2x(6.0+7.0)x6.0</t>
  </si>
  <si>
    <t>1x6.0x7.0</t>
  </si>
  <si>
    <t>2x(6.75+7.0)x6.0</t>
  </si>
  <si>
    <t>1x6.75x7.0</t>
  </si>
  <si>
    <t>Director Office</t>
  </si>
  <si>
    <t>Staff Office</t>
  </si>
  <si>
    <t>Member Office</t>
  </si>
  <si>
    <t>Back Side Verr</t>
  </si>
  <si>
    <t>O/Side</t>
  </si>
  <si>
    <t>2x(11.50+7.0)x8.0</t>
  </si>
  <si>
    <t>2x(21.0+7.50)x8.0</t>
  </si>
  <si>
    <t>2x(12.0+7.0)x8.0</t>
  </si>
  <si>
    <t>2x(19.50+7.0)x9.0</t>
  </si>
  <si>
    <t>2x(13.75+7.0)x9.0</t>
  </si>
  <si>
    <t>3x20.50x8.0</t>
  </si>
  <si>
    <t>6x4.0x7.0</t>
  </si>
  <si>
    <t>1x6.0x4.0</t>
  </si>
  <si>
    <t>3x4.0x5.0</t>
  </si>
  <si>
    <t>1x3.0x6.75</t>
  </si>
  <si>
    <t>Over Roof</t>
  </si>
  <si>
    <t>P/Fixing Aluminum Window</t>
  </si>
  <si>
    <t>2x2x4.0x7.0</t>
  </si>
  <si>
    <t>2x1x2.50x6.50</t>
  </si>
  <si>
    <t>2x6.0x4.0</t>
  </si>
  <si>
    <t>Painting Doors &amp; Windows New Surface</t>
  </si>
  <si>
    <t>P/F False Ceiling</t>
  </si>
  <si>
    <t>Room</t>
  </si>
  <si>
    <t>P/F Glazed/Matt glazed Tiles</t>
  </si>
  <si>
    <t>Qty same as Schedule Item No. 01</t>
  </si>
  <si>
    <t>Matte Finish</t>
  </si>
  <si>
    <t>1 x 9</t>
  </si>
  <si>
    <t>1 x 6</t>
  </si>
  <si>
    <t>P/F C.I Floor Trap</t>
  </si>
  <si>
    <t>1 x 50</t>
  </si>
  <si>
    <t>1 x 40.00</t>
  </si>
  <si>
    <t>1 x (5+8+3)</t>
  </si>
  <si>
    <t>1 x 8</t>
  </si>
  <si>
    <t>1 x 16</t>
  </si>
  <si>
    <t>Preparing new surface © Painting to doors</t>
  </si>
  <si>
    <t>and windows any type (including edges in</t>
  </si>
  <si>
    <t>three coats (S.I.No. 5-c(I+ii+iii P-67).</t>
  </si>
  <si>
    <t>%Sft.</t>
  </si>
  <si>
    <t>P/Fixing 6" x 2" or 6" x 3" C.I floor trap</t>
  </si>
  <si>
    <t>of the approved selt cleaning design with</t>
  </si>
  <si>
    <t>a C.I screwed down gratting with or</t>
  </si>
  <si>
    <t>without a vent arm complete with</t>
  </si>
  <si>
    <t>i/c making requsite number of holes in</t>
  </si>
  <si>
    <t>walls plinth &amp; floor for pipe connection</t>
  </si>
  <si>
    <t>&amp; making good cement concrete</t>
  </si>
  <si>
    <t>(S.I.No.20/P-6</t>
  </si>
  <si>
    <t>1 x 5</t>
  </si>
  <si>
    <t>1x102.0x46.0</t>
  </si>
  <si>
    <t>' SCHEDULE " B"</t>
  </si>
  <si>
    <t>Above Or Below</t>
  </si>
  <si>
    <t>SUMMARY OF COST</t>
  </si>
  <si>
    <t>PART A</t>
  </si>
  <si>
    <t>Cost of Civil Work Schedule Item</t>
  </si>
  <si>
    <t>Rs.</t>
  </si>
  <si>
    <t>PART A-ii</t>
  </si>
  <si>
    <t>Cost of Non Schedule Item Civil Work</t>
  </si>
  <si>
    <t>PART B</t>
  </si>
  <si>
    <t>Cost of W/S &amp; S/F Schedule Item</t>
  </si>
  <si>
    <t>PART B-ii</t>
  </si>
  <si>
    <t>Cost of Non Schedule Item W/S &amp; S/F</t>
  </si>
  <si>
    <t>PART C</t>
  </si>
  <si>
    <t>Cost of Electric Work Schedule Item</t>
  </si>
  <si>
    <t>PART C-ii</t>
  </si>
  <si>
    <t>Cost of Non Schedule Item Electric Work</t>
  </si>
  <si>
    <t xml:space="preserve">Total </t>
  </si>
  <si>
    <t>TERMS &amp; CONDITIONS:</t>
  </si>
  <si>
    <t>Any typographical errors in the schedule"B" are subject to correction with the reference to the schdule of rates General Item</t>
  </si>
  <si>
    <t xml:space="preserve">Water Supply and sanitary item 2012 in force from 12-07-2012 as approved by the standing rates committee sindh Karachi. </t>
  </si>
  <si>
    <t>100 % well graded crushed bajri shall be used in item of R.C.C 1:2:4.</t>
  </si>
  <si>
    <t>Water shall be arranged by the contractor at site of work without any extra payment.</t>
  </si>
  <si>
    <t>No Premium shall be paid on non-schedule Item</t>
  </si>
  <si>
    <t>No Cartage or any items of material either supplied by the Department or arranged by the contractor shall be paid</t>
  </si>
  <si>
    <t>C.C Shall be Machine made.</t>
  </si>
  <si>
    <t>All R.C.C/C.C cast in situ shall be mechanically viberated.</t>
  </si>
  <si>
    <t>Contractor has to bring samples of the material and handed to the Engineer Incharge free of cost.</t>
  </si>
  <si>
    <t>All Building debries &amp; Surplus stuff not req: for use and construction shall be removed from the site the suitable disposal off by</t>
  </si>
  <si>
    <t>the contractor for which no extra cartages shall be paid.</t>
  </si>
  <si>
    <t>The Work Will be carried out as per PWD Specification.</t>
  </si>
  <si>
    <t>CONTRACTOR</t>
  </si>
  <si>
    <t>Prov Building Sub-Division -VII</t>
  </si>
  <si>
    <t>Provincial  Building Division No.II</t>
  </si>
  <si>
    <t xml:space="preserve">    Karachi.</t>
  </si>
  <si>
    <t>Rupees Seven Hundred Eighty Six and Fifty Only</t>
  </si>
  <si>
    <t>Rupees Two Hundred Twenty Six and Eighty Eight Only</t>
  </si>
  <si>
    <t>Rupees One Hundred Six and Seventy Three Only</t>
  </si>
  <si>
    <t>Rupees Sixteen Hundred Forty Seven and Sixty Nine Only</t>
  </si>
  <si>
    <t>Rupees Seventeen Hundred Eighty Six and thirteen Ps Only</t>
  </si>
  <si>
    <t>Rupees Elven Hundred Sixty and Six Ps Only</t>
  </si>
  <si>
    <t>Rupees Twenty One Hundred Sixteen and Foirty One Ps Only</t>
  </si>
  <si>
    <t>Rupees Five Thousand Eighty Eight and Twenty Ps Only</t>
  </si>
  <si>
    <t>Rupees Forty Nine Hundred Twenty Eight and Seventy Only</t>
  </si>
  <si>
    <t>Rupees Eight Hundred Eighty Nine and Forty Six Only</t>
  </si>
  <si>
    <t>Rupees Thirty Four Hundred Thirty Two Only</t>
  </si>
  <si>
    <t>Rupees Eight Hundred Seventy Sevan and Eighty Ps Only</t>
  </si>
  <si>
    <t>Rupees Eleven Hundred and Forty Six Ps Only</t>
  </si>
  <si>
    <t>Rupees Ten thousand Three Hundred Twenty Two and Forty Ps Only</t>
  </si>
  <si>
    <t>Rupees Two Thousand Forty Two and Forty Three Ps Only</t>
  </si>
  <si>
    <t>Rupees Eleven Hundred Thirty Only</t>
  </si>
  <si>
    <t>Rupees Nine Hundred Eighty Five Only</t>
  </si>
  <si>
    <t>Rupees Nine Hundred Sixteen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</si>
</sst>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00"/>
  </numFmts>
  <fonts count="34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b/>
      <u/>
      <sz val="16"/>
      <name val="Arial"/>
      <family val="2"/>
    </font>
    <font>
      <b/>
      <u/>
      <sz val="24"/>
      <name val="BankGothic Md BT"/>
      <family val="2"/>
    </font>
    <font>
      <sz val="10"/>
      <name val="Times New Roman"/>
      <family val="1"/>
    </font>
    <font>
      <u/>
      <sz val="12"/>
      <name val="Times New Roman"/>
      <family val="1"/>
    </font>
    <font>
      <b/>
      <u/>
      <sz val="22"/>
      <name val="Times New Roman"/>
      <family val="1"/>
    </font>
    <font>
      <sz val="11"/>
      <name val="Arial"/>
      <family val="2"/>
    </font>
    <font>
      <b/>
      <i/>
      <u/>
      <sz val="12"/>
      <name val="Times New Roman"/>
      <family val="1"/>
    </font>
    <font>
      <i/>
      <sz val="12"/>
      <name val="Times New Roman"/>
      <family val="1"/>
    </font>
    <font>
      <b/>
      <i/>
      <u/>
      <sz val="11"/>
      <name val="Times New Roman"/>
      <family val="1"/>
    </font>
    <font>
      <b/>
      <i/>
      <sz val="11"/>
      <name val="Times New Roman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b/>
      <i/>
      <sz val="9"/>
      <name val="Times New Roman"/>
      <family val="1"/>
    </font>
    <font>
      <i/>
      <sz val="11"/>
      <name val="Times New Roman"/>
      <family val="1"/>
    </font>
    <font>
      <i/>
      <sz val="10"/>
      <name val="Times New Roman"/>
      <family val="1"/>
    </font>
    <font>
      <b/>
      <i/>
      <sz val="8"/>
      <name val="Times New Roman"/>
      <family val="1"/>
    </font>
    <font>
      <i/>
      <sz val="8"/>
      <name val="Times New Roman"/>
      <family val="1"/>
    </font>
    <font>
      <b/>
      <i/>
      <sz val="14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7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/>
    <xf numFmtId="0" fontId="4" fillId="0" borderId="0" xfId="0" applyFont="1" applyBorder="1" applyAlignment="1">
      <alignment horizontal="center"/>
    </xf>
    <xf numFmtId="0" fontId="3" fillId="0" borderId="0" xfId="0" quotePrefix="1" applyFont="1" applyAlignment="1">
      <alignment horizontal="center"/>
    </xf>
    <xf numFmtId="0" fontId="2" fillId="0" borderId="0" xfId="0" applyFont="1" applyAlignment="1">
      <alignment vertical="top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/>
    <xf numFmtId="0" fontId="4" fillId="0" borderId="0" xfId="0" applyFont="1" applyAlignment="1">
      <alignment vertical="top"/>
    </xf>
    <xf numFmtId="165" fontId="4" fillId="0" borderId="0" xfId="0" applyNumberFormat="1" applyFont="1" applyBorder="1" applyAlignment="1">
      <alignment horizontal="center"/>
    </xf>
    <xf numFmtId="0" fontId="3" fillId="0" borderId="0" xfId="0" applyFont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right"/>
    </xf>
    <xf numFmtId="165" fontId="2" fillId="0" borderId="0" xfId="1" quotePrefix="1" applyNumberFormat="1" applyFont="1" applyAlignment="1">
      <alignment horizontal="right" wrapText="1"/>
    </xf>
    <xf numFmtId="2" fontId="4" fillId="0" borderId="0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2" fillId="0" borderId="0" xfId="0" quotePrefix="1" applyFont="1" applyAlignment="1">
      <alignment wrapText="1"/>
    </xf>
    <xf numFmtId="0" fontId="2" fillId="0" borderId="0" xfId="0" applyFont="1" applyAlignment="1">
      <alignment horizontal="center" wrapText="1"/>
    </xf>
    <xf numFmtId="166" fontId="2" fillId="0" borderId="0" xfId="0" applyNumberFormat="1" applyFont="1" applyBorder="1" applyAlignment="1">
      <alignment horizontal="left"/>
    </xf>
    <xf numFmtId="0" fontId="6" fillId="0" borderId="0" xfId="0" applyFont="1"/>
    <xf numFmtId="164" fontId="2" fillId="0" borderId="0" xfId="0" applyNumberFormat="1" applyFont="1" applyBorder="1" applyAlignment="1">
      <alignment vertical="top"/>
    </xf>
    <xf numFmtId="0" fontId="7" fillId="0" borderId="0" xfId="0" applyFont="1"/>
    <xf numFmtId="165" fontId="2" fillId="0" borderId="0" xfId="1" quotePrefix="1" applyNumberFormat="1" applyFont="1" applyFill="1" applyBorder="1" applyAlignment="1">
      <alignment horizontal="right" vertical="top"/>
    </xf>
    <xf numFmtId="0" fontId="8" fillId="0" borderId="0" xfId="0" applyFont="1"/>
    <xf numFmtId="0" fontId="0" fillId="0" borderId="0" xfId="0" applyAlignment="1">
      <alignment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0" fillId="0" borderId="0" xfId="0" applyFont="1" applyAlignment="1">
      <alignment vertical="top" wrapText="1"/>
    </xf>
    <xf numFmtId="0" fontId="15" fillId="0" borderId="0" xfId="0" applyFont="1" applyAlignment="1">
      <alignment horizontal="center" vertical="top"/>
    </xf>
    <xf numFmtId="0" fontId="16" fillId="0" borderId="0" xfId="0" applyFont="1"/>
    <xf numFmtId="0" fontId="17" fillId="0" borderId="0" xfId="0" applyFont="1"/>
    <xf numFmtId="0" fontId="6" fillId="0" borderId="0" xfId="0" applyFont="1" applyAlignment="1">
      <alignment vertical="top"/>
    </xf>
    <xf numFmtId="0" fontId="6" fillId="0" borderId="0" xfId="0" quotePrefix="1" applyFont="1" applyAlignment="1">
      <alignment vertical="top"/>
    </xf>
    <xf numFmtId="0" fontId="6" fillId="0" borderId="0" xfId="0" applyFont="1" applyAlignment="1">
      <alignment horizontal="right"/>
    </xf>
    <xf numFmtId="165" fontId="6" fillId="0" borderId="0" xfId="2" applyNumberFormat="1" applyFont="1" applyAlignment="1">
      <alignment horizontal="right" vertical="top"/>
    </xf>
    <xf numFmtId="0" fontId="18" fillId="0" borderId="0" xfId="0" applyFont="1" applyAlignment="1">
      <alignment horizontal="center"/>
    </xf>
    <xf numFmtId="12" fontId="4" fillId="0" borderId="0" xfId="0" applyNumberFormat="1" applyFont="1" applyAlignment="1">
      <alignment vertical="top" wrapText="1"/>
    </xf>
    <xf numFmtId="0" fontId="8" fillId="0" borderId="0" xfId="0" applyFont="1" applyAlignment="1">
      <alignment horizontal="right" vertical="top"/>
    </xf>
    <xf numFmtId="0" fontId="19" fillId="0" borderId="0" xfId="0" applyFont="1"/>
    <xf numFmtId="0" fontId="20" fillId="0" borderId="0" xfId="0" applyFont="1" applyBorder="1" applyAlignment="1">
      <alignment horizontal="left"/>
    </xf>
    <xf numFmtId="0" fontId="21" fillId="0" borderId="0" xfId="0" applyFont="1" applyBorder="1" applyAlignment="1">
      <alignment horizontal="center"/>
    </xf>
    <xf numFmtId="165" fontId="8" fillId="0" borderId="0" xfId="2" applyNumberFormat="1" applyFont="1" applyAlignment="1">
      <alignment horizontal="right" vertical="top"/>
    </xf>
    <xf numFmtId="0" fontId="8" fillId="0" borderId="0" xfId="0" quotePrefix="1" applyFont="1" applyAlignment="1">
      <alignment vertical="top"/>
    </xf>
    <xf numFmtId="0" fontId="8" fillId="0" borderId="0" xfId="0" applyFont="1" applyAlignment="1">
      <alignment horizontal="right"/>
    </xf>
    <xf numFmtId="0" fontId="4" fillId="0" borderId="0" xfId="0" applyFont="1" applyFill="1" applyBorder="1" applyAlignment="1"/>
    <xf numFmtId="0" fontId="22" fillId="0" borderId="0" xfId="0" applyFont="1" applyFill="1"/>
    <xf numFmtId="43" fontId="2" fillId="0" borderId="0" xfId="1" quotePrefix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center"/>
    </xf>
    <xf numFmtId="0" fontId="22" fillId="0" borderId="0" xfId="0" applyFont="1" applyFill="1" applyBorder="1"/>
    <xf numFmtId="1" fontId="2" fillId="0" borderId="0" xfId="0" applyNumberFormat="1" applyFont="1" applyAlignment="1">
      <alignment horizontal="right"/>
    </xf>
    <xf numFmtId="0" fontId="23" fillId="0" borderId="0" xfId="0" applyFont="1" applyFill="1" applyBorder="1" applyAlignment="1"/>
    <xf numFmtId="0" fontId="23" fillId="0" borderId="0" xfId="0" applyFont="1" applyBorder="1" applyAlignment="1">
      <alignment horizontal="center"/>
    </xf>
    <xf numFmtId="0" fontId="21" fillId="0" borderId="0" xfId="0" applyFont="1" applyBorder="1" applyAlignment="1">
      <alignment horizontal="left"/>
    </xf>
    <xf numFmtId="0" fontId="27" fillId="0" borderId="0" xfId="0" applyFont="1"/>
    <xf numFmtId="0" fontId="27" fillId="0" borderId="0" xfId="0" applyFont="1" applyAlignment="1">
      <alignment vertical="top"/>
    </xf>
    <xf numFmtId="0" fontId="27" fillId="0" borderId="0" xfId="0" applyFont="1" applyAlignment="1">
      <alignment horizontal="right"/>
    </xf>
    <xf numFmtId="2" fontId="27" fillId="0" borderId="0" xfId="0" applyNumberFormat="1" applyFont="1" applyAlignment="1">
      <alignment horizontal="right"/>
    </xf>
    <xf numFmtId="0" fontId="27" fillId="0" borderId="0" xfId="0" applyFont="1" applyAlignment="1"/>
    <xf numFmtId="2" fontId="23" fillId="0" borderId="0" xfId="0" applyNumberFormat="1" applyFont="1" applyAlignment="1">
      <alignment horizontal="right"/>
    </xf>
    <xf numFmtId="0" fontId="23" fillId="0" borderId="0" xfId="0" applyFont="1" applyAlignment="1"/>
    <xf numFmtId="0" fontId="23" fillId="0" borderId="0" xfId="0" applyFont="1" applyFill="1" applyAlignment="1">
      <alignment horizontal="center"/>
    </xf>
    <xf numFmtId="0" fontId="27" fillId="0" borderId="0" xfId="0" applyFont="1" applyFill="1" applyAlignment="1">
      <alignment wrapText="1"/>
    </xf>
    <xf numFmtId="2" fontId="23" fillId="0" borderId="0" xfId="0" applyNumberFormat="1" applyFont="1" applyFill="1" applyBorder="1" applyAlignment="1">
      <alignment horizontal="right"/>
    </xf>
    <xf numFmtId="0" fontId="23" fillId="0" borderId="0" xfId="0" applyFont="1" applyFill="1" applyAlignment="1">
      <alignment horizontal="left"/>
    </xf>
    <xf numFmtId="0" fontId="27" fillId="0" borderId="0" xfId="0" applyFont="1" applyFill="1" applyAlignment="1">
      <alignment horizontal="right"/>
    </xf>
    <xf numFmtId="0" fontId="27" fillId="0" borderId="0" xfId="0" quotePrefix="1" applyFont="1" applyFill="1" applyAlignment="1">
      <alignment horizontal="center"/>
    </xf>
    <xf numFmtId="166" fontId="27" fillId="0" borderId="0" xfId="0" quotePrefix="1" applyNumberFormat="1" applyFont="1" applyFill="1" applyAlignment="1">
      <alignment horizontal="left"/>
    </xf>
    <xf numFmtId="0" fontId="27" fillId="0" borderId="0" xfId="0" applyFont="1" applyFill="1" applyAlignment="1">
      <alignment horizontal="center"/>
    </xf>
    <xf numFmtId="165" fontId="27" fillId="0" borderId="0" xfId="1" quotePrefix="1" applyNumberFormat="1" applyFont="1" applyFill="1" applyAlignment="1">
      <alignment horizontal="right" vertical="top"/>
    </xf>
    <xf numFmtId="0" fontId="27" fillId="0" borderId="0" xfId="0" quotePrefix="1" applyFont="1" applyFill="1" applyBorder="1" applyAlignment="1">
      <alignment horizontal="left"/>
    </xf>
    <xf numFmtId="0" fontId="23" fillId="0" borderId="3" xfId="0" applyFont="1" applyBorder="1" applyAlignment="1">
      <alignment horizontal="center"/>
    </xf>
    <xf numFmtId="0" fontId="23" fillId="0" borderId="1" xfId="0" applyFont="1" applyBorder="1" applyAlignment="1">
      <alignment horizontal="left"/>
    </xf>
    <xf numFmtId="0" fontId="23" fillId="0" borderId="1" xfId="0" applyFont="1" applyBorder="1" applyAlignment="1">
      <alignment horizontal="center"/>
    </xf>
    <xf numFmtId="0" fontId="23" fillId="0" borderId="1" xfId="0" applyFont="1" applyBorder="1" applyAlignment="1">
      <alignment horizontal="right"/>
    </xf>
    <xf numFmtId="0" fontId="27" fillId="0" borderId="1" xfId="0" applyFont="1" applyBorder="1" applyAlignment="1">
      <alignment horizontal="left"/>
    </xf>
    <xf numFmtId="0" fontId="23" fillId="0" borderId="1" xfId="0" applyFont="1" applyBorder="1"/>
    <xf numFmtId="0" fontId="27" fillId="0" borderId="2" xfId="0" applyFont="1" applyBorder="1"/>
    <xf numFmtId="0" fontId="23" fillId="0" borderId="0" xfId="0" applyFont="1" applyBorder="1" applyAlignment="1">
      <alignment horizontal="left"/>
    </xf>
    <xf numFmtId="0" fontId="27" fillId="0" borderId="0" xfId="0" applyFont="1" applyFill="1"/>
    <xf numFmtId="0" fontId="27" fillId="0" borderId="0" xfId="0" quotePrefix="1" applyFont="1" applyFill="1" applyAlignment="1">
      <alignment horizontal="left"/>
    </xf>
    <xf numFmtId="0" fontId="27" fillId="0" borderId="0" xfId="0" applyFont="1" applyFill="1" applyAlignment="1"/>
    <xf numFmtId="2" fontId="27" fillId="0" borderId="0" xfId="0" applyNumberFormat="1" applyFont="1" applyFill="1" applyAlignment="1">
      <alignment horizontal="right"/>
    </xf>
    <xf numFmtId="0" fontId="27" fillId="0" borderId="0" xfId="0" applyFont="1" applyFill="1" applyAlignment="1">
      <alignment horizontal="left"/>
    </xf>
    <xf numFmtId="1" fontId="23" fillId="0" borderId="0" xfId="0" applyNumberFormat="1" applyFont="1" applyFill="1" applyBorder="1" applyAlignment="1">
      <alignment horizontal="right"/>
    </xf>
    <xf numFmtId="0" fontId="27" fillId="0" borderId="0" xfId="0" applyFont="1" applyBorder="1" applyAlignment="1">
      <alignment horizontal="left"/>
    </xf>
    <xf numFmtId="0" fontId="27" fillId="0" borderId="0" xfId="0" applyFont="1" applyBorder="1" applyAlignment="1">
      <alignment horizontal="center"/>
    </xf>
    <xf numFmtId="166" fontId="27" fillId="0" borderId="0" xfId="0" applyNumberFormat="1" applyFont="1" applyBorder="1" applyAlignment="1">
      <alignment horizontal="left"/>
    </xf>
    <xf numFmtId="0" fontId="23" fillId="0" borderId="0" xfId="0" applyFont="1" applyBorder="1" applyAlignment="1">
      <alignment horizontal="right"/>
    </xf>
    <xf numFmtId="165" fontId="23" fillId="0" borderId="4" xfId="0" applyNumberFormat="1" applyFont="1" applyBorder="1" applyAlignment="1">
      <alignment horizontal="center"/>
    </xf>
    <xf numFmtId="0" fontId="23" fillId="0" borderId="4" xfId="0" quotePrefix="1" applyFont="1" applyBorder="1" applyAlignment="1">
      <alignment horizontal="left"/>
    </xf>
    <xf numFmtId="2" fontId="27" fillId="0" borderId="0" xfId="0" applyNumberFormat="1" applyFont="1" applyFill="1" applyBorder="1" applyAlignment="1">
      <alignment horizontal="left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 wrapText="1"/>
    </xf>
    <xf numFmtId="0" fontId="27" fillId="0" borderId="0" xfId="0" quotePrefix="1" applyFont="1" applyAlignment="1">
      <alignment wrapText="1"/>
    </xf>
    <xf numFmtId="0" fontId="27" fillId="0" borderId="0" xfId="0" applyFont="1" applyAlignment="1">
      <alignment horizontal="center" wrapText="1"/>
    </xf>
    <xf numFmtId="165" fontId="27" fillId="0" borderId="0" xfId="1" quotePrefix="1" applyNumberFormat="1" applyFont="1" applyAlignment="1">
      <alignment horizontal="right" wrapText="1"/>
    </xf>
    <xf numFmtId="0" fontId="27" fillId="0" borderId="0" xfId="0" quotePrefix="1" applyFont="1" applyAlignment="1">
      <alignment horizontal="left"/>
    </xf>
    <xf numFmtId="0" fontId="21" fillId="0" borderId="0" xfId="0" applyFont="1"/>
    <xf numFmtId="2" fontId="23" fillId="0" borderId="0" xfId="0" applyNumberFormat="1" applyFont="1" applyFill="1" applyBorder="1"/>
    <xf numFmtId="0" fontId="27" fillId="0" borderId="0" xfId="0" quotePrefix="1" applyFont="1" applyFill="1"/>
    <xf numFmtId="2" fontId="23" fillId="0" borderId="0" xfId="0" applyNumberFormat="1" applyFont="1" applyBorder="1" applyAlignment="1">
      <alignment wrapText="1"/>
    </xf>
    <xf numFmtId="0" fontId="27" fillId="0" borderId="0" xfId="0" applyFont="1" applyAlignment="1">
      <alignment horizontal="left" wrapText="1"/>
    </xf>
    <xf numFmtId="1" fontId="23" fillId="0" borderId="0" xfId="0" applyNumberFormat="1" applyFont="1" applyBorder="1" applyAlignment="1">
      <alignment wrapText="1"/>
    </xf>
    <xf numFmtId="0" fontId="23" fillId="0" borderId="0" xfId="0" applyFont="1" applyFill="1" applyAlignment="1">
      <alignment horizontal="right" vertical="top"/>
    </xf>
    <xf numFmtId="165" fontId="23" fillId="0" borderId="0" xfId="1" quotePrefix="1" applyNumberFormat="1" applyFont="1" applyFill="1" applyBorder="1" applyAlignment="1">
      <alignment horizontal="right" vertical="top"/>
    </xf>
    <xf numFmtId="165" fontId="23" fillId="0" borderId="5" xfId="0" applyNumberFormat="1" applyFont="1" applyBorder="1" applyAlignment="1">
      <alignment horizontal="center"/>
    </xf>
    <xf numFmtId="0" fontId="23" fillId="0" borderId="5" xfId="0" quotePrefix="1" applyFont="1" applyBorder="1" applyAlignment="1">
      <alignment horizontal="left"/>
    </xf>
    <xf numFmtId="165" fontId="27" fillId="0" borderId="0" xfId="1" quotePrefix="1" applyNumberFormat="1" applyFont="1" applyFill="1" applyBorder="1" applyAlignment="1">
      <alignment horizontal="right" vertical="top"/>
    </xf>
    <xf numFmtId="165" fontId="27" fillId="0" borderId="0" xfId="1" quotePrefix="1" applyNumberFormat="1" applyFont="1" applyBorder="1" applyAlignment="1">
      <alignment horizontal="right" wrapText="1"/>
    </xf>
    <xf numFmtId="0" fontId="27" fillId="0" borderId="0" xfId="0" quotePrefix="1" applyFont="1" applyBorder="1" applyAlignment="1">
      <alignment horizontal="left"/>
    </xf>
    <xf numFmtId="165" fontId="23" fillId="0" borderId="4" xfId="1" quotePrefix="1" applyNumberFormat="1" applyFont="1" applyFill="1" applyBorder="1" applyAlignment="1">
      <alignment horizontal="right" vertical="top"/>
    </xf>
    <xf numFmtId="1" fontId="23" fillId="0" borderId="0" xfId="0" applyNumberFormat="1" applyFont="1" applyFill="1" applyBorder="1"/>
    <xf numFmtId="0" fontId="23" fillId="0" borderId="0" xfId="0" applyFont="1"/>
    <xf numFmtId="0" fontId="27" fillId="0" borderId="0" xfId="0" applyFont="1" applyBorder="1" applyAlignment="1">
      <alignment vertical="top"/>
    </xf>
    <xf numFmtId="165" fontId="23" fillId="0" borderId="0" xfId="0" applyNumberFormat="1" applyFont="1" applyBorder="1" applyAlignment="1">
      <alignment horizontal="center"/>
    </xf>
    <xf numFmtId="0" fontId="27" fillId="0" borderId="0" xfId="0" applyFont="1" applyFill="1" applyBorder="1"/>
    <xf numFmtId="0" fontId="27" fillId="0" borderId="0" xfId="0" applyFont="1" applyAlignment="1">
      <alignment horizontal="center"/>
    </xf>
    <xf numFmtId="0" fontId="22" fillId="0" borderId="0" xfId="0" applyFont="1" applyFill="1" applyBorder="1" applyAlignment="1"/>
    <xf numFmtId="0" fontId="22" fillId="0" borderId="0" xfId="0" applyFont="1" applyFill="1" applyBorder="1" applyAlignment="1">
      <alignment wrapText="1"/>
    </xf>
    <xf numFmtId="0" fontId="23" fillId="0" borderId="0" xfId="0" applyFont="1" applyAlignment="1">
      <alignment horizontal="center"/>
    </xf>
    <xf numFmtId="0" fontId="23" fillId="0" borderId="0" xfId="0" applyFont="1" applyFill="1" applyBorder="1" applyAlignment="1">
      <alignment horizontal="center"/>
    </xf>
    <xf numFmtId="0" fontId="27" fillId="0" borderId="0" xfId="0" applyFont="1" applyFill="1" applyBorder="1" applyAlignment="1"/>
    <xf numFmtId="0" fontId="27" fillId="0" borderId="0" xfId="0" applyFont="1" applyFill="1" applyBorder="1" applyAlignment="1">
      <alignment horizontal="right"/>
    </xf>
    <xf numFmtId="0" fontId="27" fillId="0" borderId="0" xfId="0" quotePrefix="1" applyFont="1" applyFill="1" applyBorder="1" applyAlignment="1">
      <alignment horizontal="center"/>
    </xf>
    <xf numFmtId="166" fontId="27" fillId="0" borderId="0" xfId="0" quotePrefix="1" applyNumberFormat="1" applyFont="1" applyFill="1" applyBorder="1" applyAlignment="1">
      <alignment horizontal="left"/>
    </xf>
    <xf numFmtId="2" fontId="23" fillId="0" borderId="0" xfId="0" applyNumberFormat="1" applyFont="1" applyFill="1" applyBorder="1" applyAlignment="1"/>
    <xf numFmtId="0" fontId="23" fillId="0" borderId="0" xfId="0" applyFont="1" applyFill="1" applyBorder="1" applyAlignment="1">
      <alignment horizontal="left"/>
    </xf>
    <xf numFmtId="1" fontId="23" fillId="0" borderId="0" xfId="0" applyNumberFormat="1" applyFont="1" applyFill="1" applyBorder="1" applyAlignment="1"/>
    <xf numFmtId="43" fontId="23" fillId="0" borderId="0" xfId="1" quotePrefix="1" applyNumberFormat="1" applyFont="1" applyFill="1" applyBorder="1" applyAlignment="1">
      <alignment horizontal="right" vertical="top"/>
    </xf>
    <xf numFmtId="0" fontId="27" fillId="0" borderId="0" xfId="0" applyFont="1" applyBorder="1" applyAlignment="1">
      <alignment horizontal="right"/>
    </xf>
    <xf numFmtId="2" fontId="27" fillId="0" borderId="0" xfId="0" applyNumberFormat="1" applyFont="1" applyBorder="1" applyAlignment="1">
      <alignment horizontal="right"/>
    </xf>
    <xf numFmtId="1" fontId="27" fillId="0" borderId="0" xfId="0" applyNumberFormat="1" applyFont="1" applyBorder="1" applyAlignment="1">
      <alignment horizontal="right"/>
    </xf>
    <xf numFmtId="0" fontId="22" fillId="0" borderId="0" xfId="0" quotePrefix="1" applyFont="1" applyAlignment="1">
      <alignment horizontal="center"/>
    </xf>
    <xf numFmtId="0" fontId="25" fillId="0" borderId="6" xfId="0" applyFont="1" applyBorder="1" applyAlignment="1">
      <alignment horizontal="center" vertical="center" wrapText="1"/>
    </xf>
    <xf numFmtId="0" fontId="25" fillId="0" borderId="11" xfId="0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21" fillId="0" borderId="1" xfId="0" applyFont="1" applyBorder="1" applyAlignment="1">
      <alignment vertical="center" wrapText="1"/>
    </xf>
    <xf numFmtId="0" fontId="20" fillId="0" borderId="0" xfId="0" applyFont="1"/>
    <xf numFmtId="0" fontId="25" fillId="0" borderId="0" xfId="0" applyFont="1" applyAlignment="1">
      <alignment horizontal="right"/>
    </xf>
    <xf numFmtId="0" fontId="25" fillId="0" borderId="0" xfId="0" applyFont="1"/>
    <xf numFmtId="165" fontId="25" fillId="0" borderId="0" xfId="2" applyNumberFormat="1" applyFont="1" applyAlignment="1">
      <alignment horizontal="right" vertical="top"/>
    </xf>
    <xf numFmtId="0" fontId="21" fillId="0" borderId="0" xfId="0" quotePrefix="1" applyFont="1" applyAlignment="1">
      <alignment vertical="top"/>
    </xf>
    <xf numFmtId="0" fontId="21" fillId="0" borderId="0" xfId="0" applyFont="1" applyAlignment="1">
      <alignment vertical="top"/>
    </xf>
    <xf numFmtId="165" fontId="21" fillId="0" borderId="0" xfId="2" applyNumberFormat="1" applyFont="1" applyBorder="1" applyAlignment="1">
      <alignment horizontal="right"/>
    </xf>
    <xf numFmtId="0" fontId="21" fillId="0" borderId="0" xfId="0" quotePrefix="1" applyFont="1" applyBorder="1" applyAlignment="1">
      <alignment vertical="top"/>
    </xf>
    <xf numFmtId="0" fontId="25" fillId="0" borderId="0" xfId="0" applyFont="1" applyAlignment="1">
      <alignment vertical="top"/>
    </xf>
    <xf numFmtId="165" fontId="25" fillId="0" borderId="0" xfId="2" applyNumberFormat="1" applyFont="1" applyBorder="1" applyAlignment="1">
      <alignment horizontal="right"/>
    </xf>
    <xf numFmtId="0" fontId="25" fillId="0" borderId="0" xfId="0" quotePrefix="1" applyFont="1" applyAlignment="1">
      <alignment vertical="top"/>
    </xf>
    <xf numFmtId="0" fontId="21" fillId="0" borderId="0" xfId="0" applyFont="1" applyAlignment="1">
      <alignment horizontal="right"/>
    </xf>
    <xf numFmtId="0" fontId="25" fillId="0" borderId="0" xfId="0" applyFont="1" applyAlignment="1">
      <alignment horizontal="right" vertical="top"/>
    </xf>
    <xf numFmtId="165" fontId="25" fillId="0" borderId="3" xfId="1" applyNumberFormat="1" applyFont="1" applyBorder="1" applyAlignment="1">
      <alignment horizontal="right"/>
    </xf>
    <xf numFmtId="0" fontId="25" fillId="0" borderId="2" xfId="0" quotePrefix="1" applyFont="1" applyBorder="1" applyAlignment="1">
      <alignment vertical="top"/>
    </xf>
    <xf numFmtId="165" fontId="21" fillId="0" borderId="0" xfId="2" applyNumberFormat="1" applyFont="1" applyAlignment="1">
      <alignment vertical="top"/>
    </xf>
    <xf numFmtId="165" fontId="21" fillId="0" borderId="0" xfId="0" applyNumberFormat="1" applyFont="1" applyAlignment="1">
      <alignment vertical="top"/>
    </xf>
    <xf numFmtId="165" fontId="25" fillId="0" borderId="3" xfId="2" applyNumberFormat="1" applyFont="1" applyBorder="1"/>
    <xf numFmtId="0" fontId="21" fillId="0" borderId="2" xfId="0" quotePrefix="1" applyFont="1" applyBorder="1"/>
    <xf numFmtId="165" fontId="25" fillId="0" borderId="0" xfId="2" applyNumberFormat="1" applyFont="1" applyBorder="1"/>
    <xf numFmtId="0" fontId="21" fillId="0" borderId="0" xfId="0" quotePrefix="1" applyFont="1" applyBorder="1"/>
    <xf numFmtId="0" fontId="28" fillId="0" borderId="0" xfId="0" applyFont="1"/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1" fontId="27" fillId="0" borderId="0" xfId="0" applyNumberFormat="1" applyFont="1" applyFill="1" applyBorder="1" applyAlignment="1"/>
    <xf numFmtId="0" fontId="27" fillId="0" borderId="0" xfId="0" applyFont="1" applyFill="1" applyBorder="1" applyAlignment="1">
      <alignment wrapText="1"/>
    </xf>
    <xf numFmtId="0" fontId="27" fillId="0" borderId="0" xfId="0" applyFont="1" applyBorder="1"/>
    <xf numFmtId="0" fontId="23" fillId="0" borderId="0" xfId="0" quotePrefix="1" applyFont="1" applyBorder="1" applyAlignment="1">
      <alignment horizontal="left"/>
    </xf>
    <xf numFmtId="165" fontId="23" fillId="0" borderId="5" xfId="1" quotePrefix="1" applyNumberFormat="1" applyFont="1" applyFill="1" applyBorder="1" applyAlignment="1">
      <alignment horizontal="right" vertical="top"/>
    </xf>
    <xf numFmtId="1" fontId="23" fillId="0" borderId="0" xfId="0" applyNumberFormat="1" applyFont="1" applyAlignment="1">
      <alignment horizontal="right"/>
    </xf>
    <xf numFmtId="1" fontId="27" fillId="0" borderId="0" xfId="0" applyNumberFormat="1" applyFont="1" applyAlignment="1">
      <alignment horizontal="right"/>
    </xf>
    <xf numFmtId="0" fontId="28" fillId="0" borderId="0" xfId="0" applyFont="1" applyAlignment="1"/>
    <xf numFmtId="1" fontId="28" fillId="0" borderId="0" xfId="0" applyNumberFormat="1" applyFont="1" applyAlignment="1">
      <alignment horizontal="right"/>
    </xf>
    <xf numFmtId="1" fontId="27" fillId="0" borderId="0" xfId="0" applyNumberFormat="1" applyFont="1" applyFill="1" applyAlignment="1">
      <alignment horizontal="right"/>
    </xf>
    <xf numFmtId="2" fontId="23" fillId="0" borderId="4" xfId="0" applyNumberFormat="1" applyFont="1" applyBorder="1" applyAlignment="1">
      <alignment horizontal="right"/>
    </xf>
    <xf numFmtId="0" fontId="23" fillId="0" borderId="4" xfId="0" applyFont="1" applyBorder="1" applyAlignment="1"/>
    <xf numFmtId="0" fontId="2" fillId="0" borderId="0" xfId="0" applyFont="1" applyAlignment="1">
      <alignment vertical="center"/>
    </xf>
    <xf numFmtId="2" fontId="23" fillId="0" borderId="0" xfId="0" applyNumberFormat="1" applyFont="1" applyBorder="1" applyAlignment="1">
      <alignment horizontal="right"/>
    </xf>
    <xf numFmtId="0" fontId="23" fillId="0" borderId="0" xfId="0" applyFont="1" applyBorder="1" applyAlignment="1"/>
    <xf numFmtId="0" fontId="27" fillId="0" borderId="0" xfId="0" applyFont="1" applyBorder="1" applyAlignment="1"/>
    <xf numFmtId="1" fontId="23" fillId="0" borderId="0" xfId="0" applyNumberFormat="1" applyFont="1" applyBorder="1" applyAlignment="1">
      <alignment horizontal="right"/>
    </xf>
    <xf numFmtId="0" fontId="30" fillId="0" borderId="0" xfId="0" applyFont="1" applyAlignment="1"/>
    <xf numFmtId="0" fontId="30" fillId="0" borderId="0" xfId="0" applyFont="1" applyBorder="1" applyAlignment="1"/>
    <xf numFmtId="0" fontId="30" fillId="0" borderId="0" xfId="0" applyFont="1" applyBorder="1" applyAlignment="1">
      <alignment horizontal="left"/>
    </xf>
    <xf numFmtId="2" fontId="23" fillId="0" borderId="17" xfId="0" applyNumberFormat="1" applyFont="1" applyBorder="1" applyAlignment="1">
      <alignment horizontal="right"/>
    </xf>
    <xf numFmtId="0" fontId="27" fillId="0" borderId="0" xfId="0" applyNumberFormat="1" applyFont="1" applyBorder="1" applyAlignment="1">
      <alignment horizontal="center"/>
    </xf>
    <xf numFmtId="0" fontId="27" fillId="0" borderId="0" xfId="0" applyFont="1" applyFill="1" applyAlignment="1">
      <alignment vertical="top"/>
    </xf>
    <xf numFmtId="2" fontId="27" fillId="0" borderId="0" xfId="0" applyNumberFormat="1" applyFont="1" applyFill="1"/>
    <xf numFmtId="165" fontId="23" fillId="0" borderId="3" xfId="1" quotePrefix="1" applyNumberFormat="1" applyFont="1" applyFill="1" applyBorder="1" applyAlignment="1">
      <alignment horizontal="right" vertical="top"/>
    </xf>
    <xf numFmtId="0" fontId="27" fillId="0" borderId="2" xfId="0" quotePrefix="1" applyFont="1" applyFill="1" applyBorder="1" applyAlignment="1">
      <alignment horizontal="left"/>
    </xf>
    <xf numFmtId="0" fontId="27" fillId="0" borderId="0" xfId="0" applyFont="1" applyFill="1" applyAlignment="1">
      <alignment horizontal="left" vertical="top" wrapText="1"/>
    </xf>
    <xf numFmtId="0" fontId="27" fillId="0" borderId="0" xfId="0" applyFont="1" applyFill="1" applyAlignment="1">
      <alignment horizontal="left" vertical="top"/>
    </xf>
    <xf numFmtId="165" fontId="27" fillId="0" borderId="0" xfId="2" quotePrefix="1" applyNumberFormat="1" applyFont="1" applyAlignment="1">
      <alignment horizontal="right" wrapText="1"/>
    </xf>
    <xf numFmtId="0" fontId="21" fillId="0" borderId="0" xfId="0" applyFont="1" applyAlignment="1">
      <alignment vertical="center"/>
    </xf>
    <xf numFmtId="0" fontId="30" fillId="0" borderId="0" xfId="0" applyFont="1" applyAlignment="1">
      <alignment horizontal="right" wrapText="1"/>
    </xf>
    <xf numFmtId="1" fontId="23" fillId="0" borderId="0" xfId="0" applyNumberFormat="1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3" fillId="0" borderId="17" xfId="0" applyFont="1" applyBorder="1" applyAlignment="1"/>
    <xf numFmtId="2" fontId="25" fillId="0" borderId="0" xfId="0" applyNumberFormat="1" applyFont="1" applyBorder="1"/>
    <xf numFmtId="0" fontId="21" fillId="0" borderId="0" xfId="0" applyFont="1" applyAlignment="1">
      <alignment horizontal="left"/>
    </xf>
    <xf numFmtId="0" fontId="21" fillId="0" borderId="0" xfId="0" quotePrefix="1" applyFont="1"/>
    <xf numFmtId="165" fontId="21" fillId="0" borderId="0" xfId="1" quotePrefix="1" applyNumberFormat="1" applyFont="1" applyAlignment="1">
      <alignment horizontal="right" vertical="top"/>
    </xf>
    <xf numFmtId="0" fontId="21" fillId="0" borderId="0" xfId="0" quotePrefix="1" applyFont="1" applyAlignment="1">
      <alignment horizontal="left"/>
    </xf>
    <xf numFmtId="0" fontId="14" fillId="0" borderId="0" xfId="0" applyFont="1" applyAlignment="1">
      <alignment horizontal="right" vertical="top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justify" vertical="top" wrapText="1"/>
    </xf>
    <xf numFmtId="0" fontId="9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13" fillId="0" borderId="11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14" fillId="0" borderId="0" xfId="0" applyFont="1" applyAlignment="1">
      <alignment horizontal="center" vertical="top"/>
    </xf>
    <xf numFmtId="12" fontId="26" fillId="0" borderId="0" xfId="0" applyNumberFormat="1" applyFont="1" applyAlignment="1">
      <alignment horizontal="left" vertical="top" wrapText="1"/>
    </xf>
    <xf numFmtId="0" fontId="21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5" fillId="0" borderId="11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12" fontId="24" fillId="0" borderId="0" xfId="0" applyNumberFormat="1" applyFont="1" applyAlignment="1">
      <alignment horizontal="justify" vertical="top" wrapText="1"/>
    </xf>
    <xf numFmtId="0" fontId="4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top"/>
    </xf>
    <xf numFmtId="2" fontId="4" fillId="0" borderId="4" xfId="0" applyNumberFormat="1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2" fontId="23" fillId="0" borderId="0" xfId="0" applyNumberFormat="1" applyFont="1" applyFill="1" applyBorder="1" applyAlignment="1">
      <alignment horizontal="center"/>
    </xf>
    <xf numFmtId="1" fontId="23" fillId="0" borderId="0" xfId="0" applyNumberFormat="1" applyFont="1" applyBorder="1" applyAlignment="1">
      <alignment horizontal="center" wrapText="1"/>
    </xf>
    <xf numFmtId="1" fontId="23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0" xfId="0" applyFont="1" applyFill="1"/>
    <xf numFmtId="0" fontId="31" fillId="0" borderId="3" xfId="0" applyFont="1" applyFill="1" applyBorder="1" applyAlignment="1">
      <alignment horizontal="left"/>
    </xf>
    <xf numFmtId="1" fontId="31" fillId="0" borderId="8" xfId="0" applyNumberFormat="1" applyFont="1" applyBorder="1" applyAlignment="1">
      <alignment horizontal="left" wrapText="1"/>
    </xf>
    <xf numFmtId="0" fontId="27" fillId="0" borderId="2" xfId="0" applyFont="1" applyBorder="1" applyAlignment="1">
      <alignment horizontal="left" wrapText="1"/>
    </xf>
    <xf numFmtId="0" fontId="2" fillId="0" borderId="0" xfId="0" quotePrefix="1" applyFont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166" fontId="4" fillId="0" borderId="0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wrapText="1"/>
    </xf>
    <xf numFmtId="1" fontId="4" fillId="0" borderId="0" xfId="0" applyNumberFormat="1" applyFont="1" applyBorder="1" applyAlignment="1">
      <alignment horizontal="center" wrapText="1"/>
    </xf>
    <xf numFmtId="0" fontId="2" fillId="0" borderId="0" xfId="0" applyFont="1" applyFill="1" applyAlignment="1">
      <alignment horizontal="left"/>
    </xf>
    <xf numFmtId="0" fontId="32" fillId="0" borderId="0" xfId="0" applyFont="1" applyFill="1"/>
    <xf numFmtId="0" fontId="33" fillId="0" borderId="0" xfId="0" applyFont="1" applyFill="1"/>
    <xf numFmtId="0" fontId="2" fillId="0" borderId="0" xfId="0" applyFont="1" applyBorder="1" applyAlignment="1">
      <alignment horizontal="left"/>
    </xf>
    <xf numFmtId="165" fontId="2" fillId="0" borderId="0" xfId="1" quotePrefix="1" applyNumberFormat="1" applyFont="1" applyBorder="1" applyAlignment="1">
      <alignment horizontal="right" wrapText="1"/>
    </xf>
    <xf numFmtId="0" fontId="2" fillId="0" borderId="0" xfId="0" applyFont="1" applyFill="1" applyAlignment="1">
      <alignment horizontal="right"/>
    </xf>
    <xf numFmtId="165" fontId="4" fillId="0" borderId="0" xfId="1" quotePrefix="1" applyNumberFormat="1" applyFont="1" applyAlignment="1">
      <alignment horizontal="right" wrapText="1"/>
    </xf>
    <xf numFmtId="0" fontId="4" fillId="0" borderId="0" xfId="0" applyFont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Border="1" applyAlignment="1">
      <alignment horizontal="right"/>
    </xf>
    <xf numFmtId="2" fontId="2" fillId="0" borderId="0" xfId="0" applyNumberFormat="1" applyFont="1" applyFill="1" applyAlignment="1">
      <alignment horizontal="right"/>
    </xf>
    <xf numFmtId="0" fontId="2" fillId="0" borderId="0" xfId="0" applyFont="1" applyBorder="1" applyAlignment="1"/>
    <xf numFmtId="2" fontId="26" fillId="0" borderId="0" xfId="0" applyNumberFormat="1" applyFont="1" applyBorder="1" applyAlignment="1">
      <alignment horizontal="center"/>
    </xf>
    <xf numFmtId="1" fontId="27" fillId="0" borderId="0" xfId="0" applyNumberFormat="1" applyFont="1" applyBorder="1" applyAlignment="1">
      <alignment horizontal="center" wrapText="1"/>
    </xf>
    <xf numFmtId="1" fontId="29" fillId="0" borderId="0" xfId="0" applyNumberFormat="1" applyFont="1" applyBorder="1" applyAlignment="1">
      <alignment horizontal="center" wrapText="1"/>
    </xf>
    <xf numFmtId="1" fontId="23" fillId="0" borderId="0" xfId="0" applyNumberFormat="1" applyFont="1" applyBorder="1" applyAlignment="1"/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47"/>
  <sheetViews>
    <sheetView view="pageBreakPreview" zoomScaleSheetLayoutView="100" workbookViewId="0">
      <selection activeCell="F1" sqref="F1"/>
    </sheetView>
  </sheetViews>
  <sheetFormatPr defaultRowHeight="12.75"/>
  <cols>
    <col min="2" max="2" width="5.42578125" customWidth="1"/>
    <col min="3" max="3" width="9.85546875" customWidth="1"/>
    <col min="4" max="5" width="9.7109375" customWidth="1"/>
    <col min="6" max="7" width="18.7109375" customWidth="1"/>
  </cols>
  <sheetData>
    <row r="3" spans="2:8" ht="30">
      <c r="C3" s="32"/>
      <c r="E3" s="44" t="s">
        <v>23</v>
      </c>
    </row>
    <row r="4" spans="2:8" ht="15">
      <c r="B4" s="33"/>
      <c r="C4" s="32"/>
      <c r="D4" s="32"/>
      <c r="E4" s="32"/>
    </row>
    <row r="5" spans="2:8" ht="15">
      <c r="B5" s="33" t="s">
        <v>24</v>
      </c>
      <c r="E5" s="33" t="s">
        <v>25</v>
      </c>
    </row>
    <row r="6" spans="2:8" ht="15">
      <c r="B6" s="33"/>
      <c r="E6" s="33"/>
    </row>
    <row r="7" spans="2:8" ht="15">
      <c r="B7" s="33" t="s">
        <v>26</v>
      </c>
      <c r="E7" s="33" t="s">
        <v>27</v>
      </c>
    </row>
    <row r="8" spans="2:8" ht="15">
      <c r="B8" s="33"/>
      <c r="E8" s="33"/>
    </row>
    <row r="9" spans="2:8" ht="15">
      <c r="B9" s="33" t="s">
        <v>28</v>
      </c>
      <c r="E9" s="33" t="s">
        <v>29</v>
      </c>
    </row>
    <row r="10" spans="2:8" ht="15">
      <c r="B10" s="33"/>
      <c r="E10" s="33"/>
    </row>
    <row r="11" spans="2:8" ht="15">
      <c r="B11" s="33" t="s">
        <v>30</v>
      </c>
      <c r="E11" s="33" t="s">
        <v>45</v>
      </c>
    </row>
    <row r="12" spans="2:8" ht="15">
      <c r="B12" s="33"/>
      <c r="D12" s="33"/>
      <c r="E12" s="33"/>
    </row>
    <row r="13" spans="2:8" ht="15.75" customHeight="1">
      <c r="B13" s="33" t="s">
        <v>31</v>
      </c>
      <c r="E13" s="220" t="s">
        <v>49</v>
      </c>
      <c r="F13" s="220"/>
      <c r="G13" s="220"/>
      <c r="H13" s="220"/>
    </row>
    <row r="14" spans="2:8" ht="15.75" customHeight="1">
      <c r="B14" s="33"/>
      <c r="D14" s="43"/>
      <c r="E14" s="220"/>
      <c r="F14" s="220"/>
      <c r="G14" s="220"/>
      <c r="H14" s="220"/>
    </row>
    <row r="15" spans="2:8" ht="15.75" customHeight="1">
      <c r="B15" s="33"/>
      <c r="D15" s="43"/>
      <c r="E15" s="220"/>
      <c r="F15" s="220"/>
      <c r="G15" s="220"/>
      <c r="H15" s="220"/>
    </row>
    <row r="16" spans="2:8" ht="15.75" customHeight="1">
      <c r="B16" s="33"/>
      <c r="D16" s="43"/>
      <c r="E16" s="220"/>
      <c r="F16" s="220"/>
      <c r="G16" s="220"/>
      <c r="H16" s="220"/>
    </row>
    <row r="17" spans="2:8" ht="15.75">
      <c r="B17" s="33"/>
      <c r="D17" s="34"/>
      <c r="E17" s="220"/>
      <c r="F17" s="220"/>
      <c r="G17" s="220"/>
      <c r="H17" s="220"/>
    </row>
    <row r="18" spans="2:8" ht="15.75">
      <c r="B18" s="33"/>
      <c r="D18" s="34"/>
      <c r="E18" s="34"/>
    </row>
    <row r="19" spans="2:8" ht="20.25">
      <c r="B19" s="33" t="s">
        <v>32</v>
      </c>
      <c r="E19" s="35" t="s">
        <v>33</v>
      </c>
    </row>
    <row r="20" spans="2:8" ht="15">
      <c r="B20" s="33"/>
      <c r="C20" s="32"/>
      <c r="D20" s="32"/>
      <c r="E20" s="32"/>
    </row>
    <row r="21" spans="2:8">
      <c r="B21" s="221" t="s">
        <v>46</v>
      </c>
      <c r="C21" s="222"/>
      <c r="D21" s="222"/>
      <c r="E21" s="222"/>
      <c r="F21" s="222"/>
      <c r="G21" s="222"/>
      <c r="H21" s="222"/>
    </row>
    <row r="22" spans="2:8">
      <c r="B22" s="222"/>
      <c r="C22" s="222"/>
      <c r="D22" s="222"/>
      <c r="E22" s="222"/>
      <c r="F22" s="222"/>
      <c r="G22" s="222"/>
      <c r="H22" s="222"/>
    </row>
    <row r="23" spans="2:8">
      <c r="B23" s="222"/>
      <c r="C23" s="222"/>
      <c r="D23" s="222"/>
      <c r="E23" s="222"/>
      <c r="F23" s="222"/>
      <c r="G23" s="222"/>
      <c r="H23" s="222"/>
    </row>
    <row r="24" spans="2:8">
      <c r="B24" s="222"/>
      <c r="C24" s="222"/>
      <c r="D24" s="222"/>
      <c r="E24" s="222"/>
      <c r="F24" s="222"/>
      <c r="G24" s="222"/>
      <c r="H24" s="222"/>
    </row>
    <row r="25" spans="2:8" ht="15">
      <c r="B25" s="33"/>
      <c r="C25" s="32"/>
      <c r="D25" s="32"/>
      <c r="E25" s="32"/>
    </row>
    <row r="26" spans="2:8" ht="12.75" customHeight="1">
      <c r="C26" s="32"/>
      <c r="D26" s="227" t="s">
        <v>50</v>
      </c>
      <c r="E26" s="227"/>
      <c r="F26" s="227"/>
    </row>
    <row r="27" spans="2:8" ht="20.25">
      <c r="B27" s="36"/>
      <c r="C27" s="32"/>
      <c r="D27" s="227"/>
      <c r="E27" s="227"/>
      <c r="F27" s="227"/>
    </row>
    <row r="28" spans="2:8">
      <c r="B28" s="221" t="s">
        <v>47</v>
      </c>
      <c r="C28" s="222"/>
      <c r="D28" s="222"/>
      <c r="E28" s="222"/>
      <c r="F28" s="222"/>
      <c r="G28" s="222"/>
      <c r="H28" s="222"/>
    </row>
    <row r="29" spans="2:8">
      <c r="B29" s="222"/>
      <c r="C29" s="222"/>
      <c r="D29" s="222"/>
      <c r="E29" s="222"/>
      <c r="F29" s="222"/>
      <c r="G29" s="222"/>
      <c r="H29" s="222"/>
    </row>
    <row r="30" spans="2:8">
      <c r="B30" s="222"/>
      <c r="C30" s="222"/>
      <c r="D30" s="222"/>
      <c r="E30" s="222"/>
      <c r="F30" s="222"/>
      <c r="G30" s="222"/>
      <c r="H30" s="222"/>
    </row>
    <row r="31" spans="2:8" ht="15">
      <c r="B31" s="33"/>
      <c r="C31" s="32"/>
      <c r="D31" s="32"/>
      <c r="E31" s="32"/>
    </row>
    <row r="32" spans="2:8" ht="12.75" customHeight="1">
      <c r="C32" s="217" t="s">
        <v>51</v>
      </c>
      <c r="D32" s="217"/>
      <c r="E32" s="217"/>
      <c r="F32" s="217"/>
    </row>
    <row r="33" spans="2:8" ht="20.25">
      <c r="B33" s="36"/>
      <c r="C33" s="217"/>
      <c r="D33" s="217"/>
      <c r="E33" s="217"/>
      <c r="F33" s="217"/>
    </row>
    <row r="34" spans="2:8">
      <c r="B34" s="221" t="s">
        <v>48</v>
      </c>
      <c r="C34" s="222"/>
      <c r="D34" s="222"/>
      <c r="E34" s="222"/>
      <c r="F34" s="222"/>
      <c r="G34" s="222"/>
      <c r="H34" s="222"/>
    </row>
    <row r="35" spans="2:8">
      <c r="B35" s="222"/>
      <c r="C35" s="222"/>
      <c r="D35" s="222"/>
      <c r="E35" s="222"/>
      <c r="F35" s="222"/>
      <c r="G35" s="222"/>
      <c r="H35" s="222"/>
    </row>
    <row r="36" spans="2:8">
      <c r="B36" s="222"/>
      <c r="C36" s="222"/>
      <c r="D36" s="222"/>
      <c r="E36" s="222"/>
      <c r="F36" s="222"/>
      <c r="G36" s="222"/>
      <c r="H36" s="222"/>
    </row>
    <row r="37" spans="2:8">
      <c r="B37" s="222"/>
      <c r="C37" s="222"/>
      <c r="D37" s="222"/>
      <c r="E37" s="222"/>
      <c r="F37" s="222"/>
      <c r="G37" s="222"/>
      <c r="H37" s="222"/>
    </row>
    <row r="38" spans="2:8">
      <c r="B38" s="222"/>
      <c r="C38" s="222"/>
      <c r="D38" s="222"/>
      <c r="E38" s="222"/>
      <c r="F38" s="222"/>
      <c r="G38" s="222"/>
      <c r="H38" s="222"/>
    </row>
    <row r="39" spans="2:8">
      <c r="B39" s="222"/>
      <c r="C39" s="222"/>
      <c r="D39" s="222"/>
      <c r="E39" s="222"/>
      <c r="F39" s="222"/>
      <c r="G39" s="222"/>
      <c r="H39" s="222"/>
    </row>
    <row r="40" spans="2:8">
      <c r="B40" s="222"/>
      <c r="C40" s="222"/>
      <c r="D40" s="222"/>
      <c r="E40" s="222"/>
      <c r="F40" s="222"/>
      <c r="G40" s="222"/>
      <c r="H40" s="222"/>
    </row>
    <row r="41" spans="2:8" ht="15">
      <c r="B41" s="33"/>
      <c r="C41" s="32"/>
      <c r="D41" s="32"/>
      <c r="E41" s="32"/>
    </row>
    <row r="42" spans="2:8" ht="15.75" thickBot="1">
      <c r="B42" s="33"/>
      <c r="C42" s="32"/>
      <c r="D42" s="32"/>
      <c r="E42" s="32"/>
    </row>
    <row r="43" spans="2:8" s="40" customFormat="1" ht="24.95" customHeight="1" thickBot="1">
      <c r="C43" s="37" t="s">
        <v>34</v>
      </c>
      <c r="D43" s="223" t="s">
        <v>35</v>
      </c>
      <c r="E43" s="224"/>
      <c r="F43" s="38" t="s">
        <v>40</v>
      </c>
      <c r="G43" s="39" t="s">
        <v>41</v>
      </c>
    </row>
    <row r="44" spans="2:8" s="40" customFormat="1" ht="24.95" customHeight="1">
      <c r="C44" s="42">
        <v>1</v>
      </c>
      <c r="D44" s="225" t="s">
        <v>36</v>
      </c>
      <c r="E44" s="226"/>
      <c r="F44" s="42" t="s">
        <v>42</v>
      </c>
      <c r="G44" s="42" t="s">
        <v>42</v>
      </c>
    </row>
    <row r="45" spans="2:8" s="40" customFormat="1" ht="24.95" customHeight="1">
      <c r="C45" s="41">
        <v>2</v>
      </c>
      <c r="D45" s="218" t="s">
        <v>37</v>
      </c>
      <c r="E45" s="219"/>
      <c r="F45" s="41" t="s">
        <v>43</v>
      </c>
      <c r="G45" s="41" t="s">
        <v>43</v>
      </c>
    </row>
    <row r="46" spans="2:8" s="40" customFormat="1" ht="24.95" customHeight="1">
      <c r="C46" s="41">
        <v>3</v>
      </c>
      <c r="D46" s="218" t="s">
        <v>38</v>
      </c>
      <c r="E46" s="219"/>
      <c r="F46" s="41" t="s">
        <v>44</v>
      </c>
      <c r="G46" s="41" t="s">
        <v>44</v>
      </c>
    </row>
    <row r="47" spans="2:8" ht="15">
      <c r="B47" s="33" t="s">
        <v>39</v>
      </c>
      <c r="C47" s="32"/>
      <c r="D47" s="32"/>
      <c r="E47" s="32"/>
    </row>
  </sheetData>
  <mergeCells count="10">
    <mergeCell ref="C32:F33"/>
    <mergeCell ref="D45:E45"/>
    <mergeCell ref="D46:E46"/>
    <mergeCell ref="E13:H17"/>
    <mergeCell ref="B21:H24"/>
    <mergeCell ref="B28:H30"/>
    <mergeCell ref="B34:H40"/>
    <mergeCell ref="D43:E43"/>
    <mergeCell ref="D44:E44"/>
    <mergeCell ref="D26:F27"/>
  </mergeCells>
  <pageMargins left="0.75" right="0.25" top="0.75" bottom="0.25" header="0.5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7"/>
  <sheetViews>
    <sheetView workbookViewId="0">
      <selection activeCell="D2" sqref="D2:J3"/>
    </sheetView>
  </sheetViews>
  <sheetFormatPr defaultRowHeight="15.75"/>
  <cols>
    <col min="1" max="7" width="9.140625" style="27"/>
    <col min="8" max="8" width="15.7109375" style="27" bestFit="1" customWidth="1"/>
    <col min="9" max="9" width="3" style="27" customWidth="1"/>
    <col min="10" max="10" width="4.140625" style="27" customWidth="1"/>
    <col min="11" max="11" width="3.42578125" style="27" customWidth="1"/>
    <col min="12" max="16384" width="9.140625" style="27"/>
  </cols>
  <sheetData>
    <row r="2" spans="2:12" ht="15.75" customHeight="1">
      <c r="C2" s="53" t="s">
        <v>8</v>
      </c>
      <c r="D2" s="228" t="s">
        <v>269</v>
      </c>
      <c r="E2" s="228"/>
      <c r="F2" s="228"/>
      <c r="G2" s="228"/>
      <c r="H2" s="228"/>
      <c r="I2" s="228"/>
      <c r="J2" s="228"/>
      <c r="K2" s="52"/>
      <c r="L2" s="52"/>
    </row>
    <row r="3" spans="2:12" ht="33" customHeight="1">
      <c r="D3" s="228"/>
      <c r="E3" s="228"/>
      <c r="F3" s="228"/>
      <c r="G3" s="228"/>
      <c r="H3" s="228"/>
      <c r="I3" s="228"/>
      <c r="J3" s="228"/>
      <c r="K3" s="52"/>
      <c r="L3" s="52"/>
    </row>
    <row r="4" spans="2:12" ht="27">
      <c r="F4" s="51" t="s">
        <v>69</v>
      </c>
      <c r="I4" s="51"/>
    </row>
    <row r="5" spans="2:12" ht="16.5" thickBot="1"/>
    <row r="6" spans="2:12" s="45" customFormat="1" ht="16.5" thickBot="1">
      <c r="B6" s="149" t="s">
        <v>68</v>
      </c>
      <c r="C6" s="150" t="s">
        <v>67</v>
      </c>
      <c r="D6" s="151"/>
      <c r="E6" s="151"/>
      <c r="F6" s="151"/>
      <c r="G6" s="152"/>
      <c r="H6" s="231" t="s">
        <v>66</v>
      </c>
      <c r="I6" s="232"/>
      <c r="J6" s="233"/>
      <c r="K6" s="234"/>
    </row>
    <row r="8" spans="2:12">
      <c r="B8" s="113"/>
      <c r="C8" s="153" t="s">
        <v>65</v>
      </c>
      <c r="D8" s="113"/>
      <c r="E8" s="113"/>
      <c r="F8" s="113"/>
      <c r="G8" s="113"/>
      <c r="H8" s="113"/>
      <c r="I8" s="113"/>
      <c r="J8" s="113"/>
    </row>
    <row r="9" spans="2:12">
      <c r="B9" s="154" t="s">
        <v>64</v>
      </c>
      <c r="C9" s="155" t="s">
        <v>63</v>
      </c>
      <c r="D9" s="155"/>
      <c r="E9" s="113"/>
      <c r="F9" s="113"/>
      <c r="G9" s="113"/>
      <c r="H9" s="156">
        <f>'(Abs)'!J41</f>
        <v>571014</v>
      </c>
      <c r="I9" s="157" t="s">
        <v>11</v>
      </c>
      <c r="J9" s="113"/>
    </row>
    <row r="10" spans="2:12">
      <c r="B10" s="154" t="s">
        <v>62</v>
      </c>
      <c r="C10" s="155" t="s">
        <v>61</v>
      </c>
      <c r="D10" s="155"/>
      <c r="E10" s="113"/>
      <c r="F10" s="113"/>
      <c r="G10" s="113"/>
      <c r="H10" s="156">
        <f>'(Abs)'!J64</f>
        <v>0</v>
      </c>
      <c r="I10" s="157" t="s">
        <v>11</v>
      </c>
      <c r="J10" s="113"/>
    </row>
    <row r="11" spans="2:12" s="47" customFormat="1">
      <c r="B11" s="158"/>
      <c r="C11" s="158"/>
      <c r="D11" s="158"/>
      <c r="E11" s="158"/>
      <c r="F11" s="158"/>
      <c r="G11" s="158"/>
      <c r="H11" s="159"/>
      <c r="I11" s="160"/>
      <c r="J11" s="158"/>
    </row>
    <row r="12" spans="2:12" s="47" customFormat="1">
      <c r="B12" s="158"/>
      <c r="C12" s="153" t="s">
        <v>95</v>
      </c>
      <c r="D12" s="158"/>
      <c r="E12" s="158"/>
      <c r="F12" s="158"/>
      <c r="G12" s="158"/>
      <c r="H12" s="159"/>
      <c r="I12" s="160"/>
      <c r="J12" s="158"/>
    </row>
    <row r="13" spans="2:12" s="47" customFormat="1">
      <c r="B13" s="154" t="s">
        <v>64</v>
      </c>
      <c r="C13" s="155" t="s">
        <v>63</v>
      </c>
      <c r="D13" s="161"/>
      <c r="E13" s="158"/>
      <c r="F13" s="158"/>
      <c r="G13" s="158"/>
      <c r="H13" s="162">
        <f>'(Abs)'!J121</f>
        <v>0</v>
      </c>
      <c r="I13" s="163" t="s">
        <v>11</v>
      </c>
      <c r="J13" s="158"/>
    </row>
    <row r="14" spans="2:12" s="47" customFormat="1">
      <c r="B14" s="154" t="s">
        <v>62</v>
      </c>
      <c r="C14" s="155" t="s">
        <v>74</v>
      </c>
      <c r="D14" s="161"/>
      <c r="E14" s="158"/>
      <c r="F14" s="158"/>
      <c r="G14" s="158"/>
      <c r="H14" s="162">
        <f>'(Abs)'!J151</f>
        <v>0</v>
      </c>
      <c r="I14" s="163" t="s">
        <v>11</v>
      </c>
      <c r="J14" s="158"/>
    </row>
    <row r="15" spans="2:12" s="47" customFormat="1">
      <c r="B15" s="154"/>
      <c r="C15" s="155"/>
      <c r="D15" s="161"/>
      <c r="E15" s="158"/>
      <c r="F15" s="158"/>
      <c r="G15" s="158"/>
      <c r="H15" s="162"/>
      <c r="I15" s="163"/>
      <c r="J15" s="158"/>
    </row>
    <row r="16" spans="2:12" s="47" customFormat="1">
      <c r="B16" s="164"/>
      <c r="C16" s="113"/>
      <c r="D16" s="158"/>
      <c r="E16" s="158"/>
      <c r="F16" s="158"/>
      <c r="G16" s="158"/>
      <c r="H16" s="159"/>
      <c r="I16" s="163"/>
      <c r="J16" s="158"/>
    </row>
    <row r="17" spans="1:11">
      <c r="B17" s="113"/>
      <c r="C17" s="153" t="s">
        <v>96</v>
      </c>
      <c r="D17" s="113"/>
      <c r="E17" s="113"/>
      <c r="F17" s="113"/>
      <c r="G17" s="113"/>
      <c r="H17" s="113"/>
      <c r="I17" s="155"/>
      <c r="J17" s="113"/>
    </row>
    <row r="18" spans="1:11">
      <c r="B18" s="154" t="s">
        <v>64</v>
      </c>
      <c r="C18" s="155" t="s">
        <v>73</v>
      </c>
      <c r="D18" s="155"/>
      <c r="E18" s="113"/>
      <c r="F18" s="113"/>
      <c r="G18" s="113"/>
      <c r="H18" s="156">
        <f>'(Abs)'!J166</f>
        <v>29624</v>
      </c>
      <c r="I18" s="163" t="s">
        <v>11</v>
      </c>
      <c r="J18" s="113"/>
    </row>
    <row r="19" spans="1:11">
      <c r="B19" s="154" t="s">
        <v>62</v>
      </c>
      <c r="C19" s="155" t="s">
        <v>74</v>
      </c>
      <c r="D19" s="155"/>
      <c r="E19" s="113"/>
      <c r="F19" s="113"/>
      <c r="G19" s="113"/>
      <c r="H19" s="156">
        <f>'(Abs)'!J188</f>
        <v>0</v>
      </c>
      <c r="I19" s="163" t="s">
        <v>11</v>
      </c>
      <c r="J19" s="113"/>
    </row>
    <row r="20" spans="1:11">
      <c r="B20" s="59"/>
      <c r="C20" s="31"/>
      <c r="D20" s="31"/>
      <c r="H20" s="57"/>
      <c r="I20" s="58"/>
    </row>
    <row r="21" spans="1:11">
      <c r="B21" s="59"/>
      <c r="C21" s="31"/>
      <c r="D21" s="31"/>
      <c r="H21" s="57"/>
      <c r="I21" s="58"/>
    </row>
    <row r="22" spans="1:11">
      <c r="B22" s="59"/>
      <c r="C22" s="31"/>
      <c r="D22" s="31"/>
      <c r="H22" s="57"/>
      <c r="I22" s="58"/>
    </row>
    <row r="23" spans="1:11">
      <c r="B23" s="59"/>
      <c r="C23" s="31"/>
      <c r="D23" s="31"/>
      <c r="H23" s="57"/>
      <c r="I23" s="58"/>
    </row>
    <row r="24" spans="1:11">
      <c r="B24" s="49"/>
      <c r="H24" s="50"/>
      <c r="I24" s="48"/>
    </row>
    <row r="25" spans="1:11" s="47" customFormat="1" ht="16.5" thickBot="1">
      <c r="A25" s="158"/>
      <c r="B25" s="164"/>
      <c r="C25" s="113"/>
      <c r="D25" s="113"/>
      <c r="E25" s="113"/>
      <c r="F25" s="113"/>
      <c r="G25" s="113"/>
      <c r="H25" s="156"/>
      <c r="I25" s="163"/>
      <c r="J25" s="158"/>
      <c r="K25" s="158"/>
    </row>
    <row r="26" spans="1:11" s="47" customFormat="1" ht="16.5" thickBot="1">
      <c r="A26" s="158"/>
      <c r="B26" s="158"/>
      <c r="C26" s="158"/>
      <c r="D26" s="158"/>
      <c r="E26" s="158"/>
      <c r="F26" s="161"/>
      <c r="G26" s="165" t="s">
        <v>60</v>
      </c>
      <c r="H26" s="166">
        <f>SUM(H9:H19)</f>
        <v>600638</v>
      </c>
      <c r="I26" s="167" t="s">
        <v>11</v>
      </c>
      <c r="J26" s="168"/>
      <c r="K26" s="157"/>
    </row>
    <row r="27" spans="1:11" s="47" customFormat="1" ht="16.5" thickBot="1">
      <c r="A27" s="158"/>
      <c r="B27" s="158"/>
      <c r="C27" s="158"/>
      <c r="D27" s="158"/>
      <c r="E27" s="158"/>
      <c r="F27" s="161"/>
      <c r="G27" s="165"/>
      <c r="H27" s="169"/>
      <c r="I27" s="157"/>
      <c r="J27" s="168"/>
      <c r="K27" s="157"/>
    </row>
    <row r="28" spans="1:11" s="47" customFormat="1" ht="16.5" thickBot="1">
      <c r="A28" s="158"/>
      <c r="B28" s="158"/>
      <c r="C28" s="158"/>
      <c r="D28" s="158"/>
      <c r="E28" s="158"/>
      <c r="F28" s="161"/>
      <c r="G28" s="154" t="s">
        <v>59</v>
      </c>
      <c r="H28" s="170">
        <f>ROUND(SUM(H26),-3)</f>
        <v>601000</v>
      </c>
      <c r="I28" s="171" t="s">
        <v>11</v>
      </c>
      <c r="J28" s="168"/>
      <c r="K28" s="157"/>
    </row>
    <row r="29" spans="1:11" s="47" customFormat="1">
      <c r="A29" s="158"/>
      <c r="B29" s="158"/>
      <c r="C29" s="158"/>
      <c r="D29" s="158"/>
      <c r="E29" s="158"/>
      <c r="F29" s="161"/>
      <c r="G29" s="154"/>
      <c r="H29" s="172"/>
      <c r="I29" s="173"/>
      <c r="J29" s="168"/>
      <c r="K29" s="157"/>
    </row>
    <row r="30" spans="1:11" s="47" customFormat="1">
      <c r="A30" s="158"/>
      <c r="B30" s="158"/>
      <c r="C30" s="158"/>
      <c r="D30" s="158"/>
      <c r="E30" s="158"/>
      <c r="F30" s="158"/>
      <c r="G30" s="164"/>
      <c r="H30" s="172"/>
      <c r="I30" s="173"/>
      <c r="J30" s="168"/>
      <c r="K30" s="157"/>
    </row>
    <row r="31" spans="1:11" s="47" customFormat="1">
      <c r="A31" s="158"/>
      <c r="B31" s="158"/>
      <c r="C31" s="158"/>
      <c r="D31" s="158"/>
      <c r="E31" s="158"/>
      <c r="F31" s="158"/>
      <c r="G31" s="164"/>
      <c r="H31" s="172"/>
      <c r="I31" s="173"/>
      <c r="J31" s="168"/>
      <c r="K31" s="157"/>
    </row>
    <row r="32" spans="1:11" s="47" customFormat="1">
      <c r="A32" s="158"/>
      <c r="B32" s="158"/>
      <c r="C32" s="158"/>
      <c r="D32" s="158"/>
      <c r="E32" s="158"/>
      <c r="F32" s="158"/>
      <c r="G32" s="164"/>
      <c r="H32" s="172"/>
      <c r="I32" s="173"/>
      <c r="J32" s="168"/>
      <c r="K32" s="157"/>
    </row>
    <row r="33" spans="1:11" s="47" customFormat="1">
      <c r="A33" s="113"/>
      <c r="B33" s="174"/>
      <c r="C33" s="175" t="s">
        <v>58</v>
      </c>
      <c r="D33" s="175"/>
      <c r="E33" s="176"/>
      <c r="F33" s="113"/>
      <c r="G33" s="230" t="s">
        <v>57</v>
      </c>
      <c r="H33" s="230"/>
      <c r="I33" s="230"/>
      <c r="J33" s="230"/>
      <c r="K33" s="230"/>
    </row>
    <row r="34" spans="1:11">
      <c r="A34" s="229" t="s">
        <v>70</v>
      </c>
      <c r="B34" s="229"/>
      <c r="C34" s="229"/>
      <c r="D34" s="229"/>
      <c r="E34" s="229"/>
      <c r="F34" s="177"/>
      <c r="G34" s="229" t="s">
        <v>71</v>
      </c>
      <c r="H34" s="229"/>
      <c r="I34" s="229"/>
      <c r="J34" s="229"/>
      <c r="K34" s="229"/>
    </row>
    <row r="35" spans="1:11">
      <c r="A35" s="113"/>
      <c r="B35" s="113"/>
      <c r="C35" s="177" t="s">
        <v>56</v>
      </c>
      <c r="D35" s="177"/>
      <c r="E35" s="177"/>
      <c r="F35" s="113"/>
      <c r="G35" s="229" t="s">
        <v>56</v>
      </c>
      <c r="H35" s="229"/>
      <c r="I35" s="229"/>
      <c r="J35" s="229"/>
      <c r="K35" s="229"/>
    </row>
    <row r="37" spans="1:11">
      <c r="F37" s="46"/>
    </row>
  </sheetData>
  <mergeCells count="7">
    <mergeCell ref="D2:J3"/>
    <mergeCell ref="A34:E34"/>
    <mergeCell ref="G34:K34"/>
    <mergeCell ref="G33:K33"/>
    <mergeCell ref="G35:K35"/>
    <mergeCell ref="H6:I6"/>
    <mergeCell ref="J6:K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480"/>
  <sheetViews>
    <sheetView tabSelected="1" view="pageBreakPreview" topLeftCell="A197" workbookViewId="0">
      <selection activeCell="A122" sqref="A122"/>
    </sheetView>
  </sheetViews>
  <sheetFormatPr defaultRowHeight="15"/>
  <cols>
    <col min="1" max="1" width="5.7109375" style="9" customWidth="1"/>
    <col min="2" max="2" width="16.5703125" style="1" customWidth="1"/>
    <col min="3" max="3" width="20.7109375" style="1" customWidth="1"/>
    <col min="4" max="4" width="10.5703125" style="1" customWidth="1"/>
    <col min="5" max="5" width="4.85546875" style="1" customWidth="1"/>
    <col min="6" max="6" width="8" style="1" customWidth="1"/>
    <col min="7" max="7" width="0.85546875" style="1" customWidth="1"/>
    <col min="8" max="8" width="3.42578125" style="2" customWidth="1"/>
    <col min="9" max="9" width="8.140625" style="1" customWidth="1"/>
    <col min="10" max="10" width="12.7109375" style="1" customWidth="1"/>
    <col min="11" max="11" width="2.28515625" style="1" customWidth="1"/>
    <col min="12" max="12" width="4.140625" style="1" customWidth="1"/>
    <col min="13" max="13" width="11.28515625" style="1" bestFit="1" customWidth="1"/>
    <col min="14" max="16384" width="9.140625" style="1"/>
  </cols>
  <sheetData>
    <row r="1" spans="1:11" ht="15" customHeight="1">
      <c r="A1" s="9" t="s">
        <v>8</v>
      </c>
      <c r="B1" s="9"/>
      <c r="C1" s="235" t="s">
        <v>269</v>
      </c>
      <c r="D1" s="235"/>
      <c r="E1" s="235"/>
      <c r="F1" s="235"/>
      <c r="G1" s="235"/>
      <c r="H1" s="235"/>
      <c r="I1" s="235"/>
      <c r="J1" s="235"/>
      <c r="K1" s="235"/>
    </row>
    <row r="2" spans="1:11" ht="25.5" customHeight="1">
      <c r="C2" s="235"/>
      <c r="D2" s="235"/>
      <c r="E2" s="235"/>
      <c r="F2" s="235"/>
      <c r="G2" s="235"/>
      <c r="H2" s="235"/>
      <c r="I2" s="235"/>
      <c r="J2" s="235"/>
      <c r="K2" s="235"/>
    </row>
    <row r="3" spans="1:11" ht="15" customHeight="1">
      <c r="C3" s="128"/>
      <c r="D3" s="148" t="s">
        <v>326</v>
      </c>
      <c r="E3" s="132"/>
      <c r="F3" s="132"/>
      <c r="G3" s="4"/>
      <c r="H3" s="29"/>
    </row>
    <row r="4" spans="1:11" ht="15" customHeight="1" thickBot="1">
      <c r="C4" s="9"/>
      <c r="D4" s="11"/>
      <c r="E4" s="3"/>
      <c r="F4" s="3"/>
      <c r="G4" s="4"/>
      <c r="H4" s="29"/>
    </row>
    <row r="5" spans="1:11" ht="15" customHeight="1" thickBot="1">
      <c r="A5" s="86" t="s">
        <v>7</v>
      </c>
      <c r="B5" s="87" t="s">
        <v>16</v>
      </c>
      <c r="C5" s="88"/>
      <c r="D5" s="89" t="s">
        <v>15</v>
      </c>
      <c r="E5" s="88"/>
      <c r="F5" s="88" t="s">
        <v>14</v>
      </c>
      <c r="G5" s="89"/>
      <c r="H5" s="90"/>
      <c r="I5" s="91" t="s">
        <v>12</v>
      </c>
      <c r="J5" s="88" t="s">
        <v>13</v>
      </c>
      <c r="K5" s="92"/>
    </row>
    <row r="6" spans="1:11" ht="15.75" customHeight="1">
      <c r="A6" s="67"/>
      <c r="B6" s="55" t="s">
        <v>147</v>
      </c>
      <c r="C6" s="69"/>
      <c r="D6" s="67"/>
      <c r="E6" s="67"/>
      <c r="F6" s="67"/>
      <c r="G6" s="67"/>
      <c r="H6" s="93"/>
      <c r="I6" s="67"/>
      <c r="J6" s="67"/>
      <c r="K6" s="67"/>
    </row>
    <row r="7" spans="1:11" ht="15.75" customHeight="1">
      <c r="A7" s="76">
        <v>1</v>
      </c>
      <c r="B7" s="94" t="s">
        <v>188</v>
      </c>
      <c r="C7" s="200"/>
      <c r="D7" s="78"/>
      <c r="E7" s="66"/>
      <c r="F7" s="80"/>
      <c r="G7" s="81"/>
      <c r="H7" s="82"/>
      <c r="I7" s="83"/>
      <c r="J7" s="84"/>
      <c r="K7" s="95"/>
    </row>
    <row r="8" spans="1:11" ht="14.1" customHeight="1">
      <c r="A8" s="76"/>
      <c r="B8" s="94" t="s">
        <v>189</v>
      </c>
      <c r="C8" s="200"/>
      <c r="D8" s="78">
        <f>Mes!J19</f>
        <v>377.75</v>
      </c>
      <c r="E8" s="66" t="s">
        <v>10</v>
      </c>
      <c r="F8" s="80">
        <v>786</v>
      </c>
      <c r="G8" s="81" t="s">
        <v>9</v>
      </c>
      <c r="H8" s="82">
        <v>50</v>
      </c>
      <c r="I8" s="83" t="s">
        <v>82</v>
      </c>
      <c r="J8" s="84">
        <f>IF(MID(I8,1,2)=("P."),(ROUND(D8*((F8)+(H8/100)),)),IF(MID(I8,1,2)=("%o"),(ROUND(D8*(((F8)+(H8/100))/1000),)),IF(MID(I8,1,2)=("Ea"),(ROUND(D8*((F8)+(H8/100)),)),ROUND(D8*(((F8)+(H8/100))/100),))))</f>
        <v>2971</v>
      </c>
      <c r="K8" s="95" t="s">
        <v>11</v>
      </c>
    </row>
    <row r="9" spans="1:11" ht="14.1" customHeight="1">
      <c r="A9" s="67"/>
      <c r="B9" s="55"/>
      <c r="C9" s="69"/>
      <c r="D9" s="240" t="s">
        <v>360</v>
      </c>
      <c r="E9" s="240"/>
      <c r="F9" s="240"/>
      <c r="G9" s="240"/>
      <c r="H9" s="240"/>
      <c r="I9" s="240"/>
      <c r="J9" s="240"/>
      <c r="K9" s="240"/>
    </row>
    <row r="10" spans="1:11" ht="14.1" customHeight="1">
      <c r="A10" s="76">
        <v>2</v>
      </c>
      <c r="B10" s="96" t="s">
        <v>80</v>
      </c>
      <c r="C10" s="77"/>
      <c r="D10" s="78"/>
      <c r="E10" s="66"/>
      <c r="F10" s="80"/>
      <c r="G10" s="81"/>
      <c r="H10" s="82"/>
      <c r="I10" s="83"/>
      <c r="J10" s="84"/>
      <c r="K10" s="95"/>
    </row>
    <row r="11" spans="1:11" ht="15" customHeight="1">
      <c r="A11" s="76"/>
      <c r="B11" s="96" t="s">
        <v>81</v>
      </c>
      <c r="C11" s="77"/>
      <c r="D11" s="78">
        <f>Mes!J41</f>
        <v>4474.25</v>
      </c>
      <c r="E11" s="66" t="s">
        <v>10</v>
      </c>
      <c r="F11" s="80">
        <v>226</v>
      </c>
      <c r="G11" s="81" t="s">
        <v>9</v>
      </c>
      <c r="H11" s="82">
        <v>88</v>
      </c>
      <c r="I11" s="83" t="s">
        <v>82</v>
      </c>
      <c r="J11" s="84">
        <f>IF(MID(I11,1,2)=("P."),(ROUND(D11*((F11)+(H11/100)),)),IF(MID(I11,1,2)=("%o"),(ROUND(D11*(((F11)+(H11/100))/1000),)),IF(MID(I11,1,2)=("Ea"),(ROUND(D11*((F11)+(H11/100)),)),ROUND(D11*(((F11)+(H11/100))/100),))))</f>
        <v>10151</v>
      </c>
      <c r="K11" s="95" t="s">
        <v>11</v>
      </c>
    </row>
    <row r="12" spans="1:11" ht="15" customHeight="1">
      <c r="A12" s="67"/>
      <c r="B12" s="55"/>
      <c r="C12" s="69"/>
      <c r="D12" s="240" t="s">
        <v>361</v>
      </c>
      <c r="E12" s="240"/>
      <c r="F12" s="240"/>
      <c r="G12" s="240"/>
      <c r="H12" s="240"/>
      <c r="I12" s="240"/>
      <c r="J12" s="240"/>
      <c r="K12" s="240"/>
    </row>
    <row r="13" spans="1:11" ht="14.1" customHeight="1">
      <c r="A13" s="76">
        <v>3</v>
      </c>
      <c r="B13" s="94" t="s">
        <v>195</v>
      </c>
      <c r="C13" s="94"/>
      <c r="D13" s="97"/>
      <c r="E13" s="98"/>
      <c r="F13" s="80"/>
      <c r="G13" s="83"/>
      <c r="H13" s="98"/>
      <c r="I13" s="83"/>
      <c r="J13" s="80"/>
      <c r="K13" s="98"/>
    </row>
    <row r="14" spans="1:11" ht="14.1" customHeight="1">
      <c r="A14" s="76"/>
      <c r="B14" s="94" t="s">
        <v>196</v>
      </c>
      <c r="C14" s="94"/>
      <c r="D14" s="97"/>
      <c r="E14" s="98"/>
      <c r="F14" s="80"/>
      <c r="G14" s="83"/>
      <c r="H14" s="98"/>
      <c r="I14" s="83"/>
      <c r="J14" s="80"/>
      <c r="K14" s="98"/>
    </row>
    <row r="15" spans="1:11" ht="14.1" customHeight="1">
      <c r="A15" s="76"/>
      <c r="B15" s="94" t="s">
        <v>197</v>
      </c>
      <c r="C15" s="94"/>
      <c r="D15" s="97"/>
      <c r="E15" s="98"/>
      <c r="F15" s="80"/>
      <c r="G15" s="83"/>
      <c r="H15" s="98"/>
      <c r="I15" s="83"/>
      <c r="J15" s="80"/>
      <c r="K15" s="98"/>
    </row>
    <row r="16" spans="1:11" ht="17.25" customHeight="1">
      <c r="A16" s="76"/>
      <c r="B16" s="94" t="s">
        <v>198</v>
      </c>
      <c r="C16" s="94"/>
      <c r="D16" s="78"/>
      <c r="E16" s="66"/>
      <c r="F16" s="80"/>
      <c r="G16" s="81"/>
      <c r="H16" s="82"/>
      <c r="I16" s="83"/>
      <c r="J16" s="84"/>
      <c r="K16" s="95"/>
    </row>
    <row r="17" spans="1:11" ht="17.25" customHeight="1">
      <c r="A17" s="76"/>
      <c r="B17" s="94" t="s">
        <v>199</v>
      </c>
      <c r="C17" s="94"/>
      <c r="D17" s="78"/>
      <c r="E17" s="66"/>
      <c r="F17" s="80"/>
      <c r="G17" s="81"/>
      <c r="H17" s="82"/>
      <c r="I17" s="83"/>
      <c r="J17" s="84"/>
      <c r="K17" s="95"/>
    </row>
    <row r="18" spans="1:11" ht="15.75" customHeight="1">
      <c r="A18" s="94"/>
      <c r="B18" s="94" t="s">
        <v>200</v>
      </c>
      <c r="C18" s="94"/>
      <c r="D18" s="201"/>
      <c r="E18" s="94"/>
      <c r="F18" s="94"/>
      <c r="G18" s="94"/>
      <c r="H18" s="82"/>
      <c r="I18" s="94"/>
      <c r="J18" s="94"/>
      <c r="K18" s="94"/>
    </row>
    <row r="19" spans="1:11" ht="15.75" customHeight="1">
      <c r="A19" s="94"/>
      <c r="B19" s="100" t="s">
        <v>201</v>
      </c>
      <c r="C19" s="67"/>
      <c r="D19" s="201"/>
      <c r="E19" s="94"/>
      <c r="F19" s="94"/>
      <c r="G19" s="94"/>
      <c r="H19" s="82"/>
      <c r="I19" s="94"/>
      <c r="J19" s="94"/>
      <c r="K19" s="94"/>
    </row>
    <row r="20" spans="1:11" ht="14.1" customHeight="1">
      <c r="A20" s="76"/>
      <c r="B20" s="100" t="s">
        <v>202</v>
      </c>
      <c r="C20" s="94"/>
      <c r="D20" s="201"/>
      <c r="E20" s="79"/>
      <c r="F20" s="80"/>
      <c r="G20" s="81"/>
      <c r="H20" s="82"/>
      <c r="I20" s="83"/>
      <c r="J20" s="84"/>
      <c r="K20" s="95"/>
    </row>
    <row r="21" spans="1:11" ht="14.25" customHeight="1">
      <c r="A21" s="76"/>
      <c r="B21" s="100" t="s">
        <v>203</v>
      </c>
      <c r="C21" s="94"/>
      <c r="D21" s="78"/>
      <c r="E21" s="66"/>
      <c r="F21" s="80"/>
      <c r="G21" s="81"/>
      <c r="H21" s="82"/>
      <c r="I21" s="83"/>
      <c r="J21" s="84"/>
      <c r="K21" s="95"/>
    </row>
    <row r="22" spans="1:11" ht="14.1" customHeight="1">
      <c r="A22" s="76"/>
      <c r="B22" s="100" t="s">
        <v>204</v>
      </c>
      <c r="C22" s="94"/>
      <c r="D22" s="78">
        <f>Mes!J43</f>
        <v>4692</v>
      </c>
      <c r="E22" s="66" t="s">
        <v>10</v>
      </c>
      <c r="F22" s="80">
        <v>106</v>
      </c>
      <c r="G22" s="81" t="s">
        <v>9</v>
      </c>
      <c r="H22" s="82">
        <v>73</v>
      </c>
      <c r="I22" s="83" t="s">
        <v>6</v>
      </c>
      <c r="J22" s="84">
        <f>IF(MID(I22,1,2)=("P."),(ROUND(D22*((F22)+(H22/100)),)),IF(MID(I22,1,2)=("%o"),(ROUND(D22*(((F22)+(H22/100))/1000),)),IF(MID(I22,1,2)=("Ea"),(ROUND(D22*((F22)+(H22/100)),)),ROUND(D22*(((F22)+(H22/100))/100),))))</f>
        <v>500777</v>
      </c>
      <c r="K22" s="95" t="s">
        <v>11</v>
      </c>
    </row>
    <row r="23" spans="1:11" ht="14.1" customHeight="1">
      <c r="D23" s="241" t="s">
        <v>362</v>
      </c>
      <c r="E23" s="241"/>
      <c r="F23" s="241"/>
      <c r="G23" s="241"/>
      <c r="H23" s="241"/>
      <c r="I23" s="241"/>
      <c r="J23" s="241"/>
      <c r="K23" s="241"/>
    </row>
    <row r="24" spans="1:11" ht="13.5" customHeight="1">
      <c r="A24" s="76">
        <v>4</v>
      </c>
      <c r="B24" s="94" t="s">
        <v>190</v>
      </c>
      <c r="C24" s="94"/>
      <c r="D24" s="97"/>
      <c r="E24" s="98"/>
      <c r="F24" s="80"/>
      <c r="G24" s="83"/>
      <c r="H24" s="98"/>
      <c r="I24" s="83"/>
      <c r="J24" s="80"/>
      <c r="K24" s="98"/>
    </row>
    <row r="25" spans="1:11" ht="14.1" customHeight="1">
      <c r="A25" s="76"/>
      <c r="B25" s="94" t="s">
        <v>191</v>
      </c>
      <c r="C25" s="94"/>
      <c r="D25" s="78"/>
      <c r="E25" s="66"/>
      <c r="F25" s="80"/>
      <c r="G25" s="81"/>
      <c r="H25" s="82"/>
      <c r="I25" s="83"/>
      <c r="J25" s="84"/>
      <c r="K25" s="95"/>
    </row>
    <row r="26" spans="1:11" ht="14.1" customHeight="1">
      <c r="A26" s="76"/>
      <c r="B26" s="94" t="s">
        <v>192</v>
      </c>
      <c r="C26" s="94"/>
      <c r="D26" s="78"/>
      <c r="E26" s="66"/>
      <c r="F26" s="80"/>
      <c r="G26" s="81"/>
      <c r="H26" s="82"/>
      <c r="I26" s="83"/>
      <c r="J26" s="84"/>
      <c r="K26" s="95"/>
    </row>
    <row r="27" spans="1:11" ht="14.1" customHeight="1">
      <c r="A27" s="76"/>
      <c r="B27" s="94" t="s">
        <v>193</v>
      </c>
      <c r="C27" s="94"/>
      <c r="D27" s="97"/>
      <c r="E27" s="98"/>
      <c r="F27" s="80"/>
      <c r="G27" s="83"/>
      <c r="H27" s="98"/>
      <c r="I27" s="83"/>
      <c r="J27" s="80"/>
      <c r="K27" s="98"/>
    </row>
    <row r="28" spans="1:11" ht="14.1" customHeight="1">
      <c r="A28" s="76"/>
      <c r="B28" s="94" t="s">
        <v>194</v>
      </c>
      <c r="C28" s="94"/>
      <c r="D28" s="78">
        <v>24</v>
      </c>
      <c r="E28" s="66" t="s">
        <v>10</v>
      </c>
      <c r="F28" s="80">
        <v>1647</v>
      </c>
      <c r="G28" s="81" t="s">
        <v>9</v>
      </c>
      <c r="H28" s="82">
        <v>49</v>
      </c>
      <c r="I28" s="83" t="s">
        <v>6</v>
      </c>
      <c r="J28" s="84">
        <f>IF(MID(I28,1,2)=("P."),(ROUND(D28*((F28)+(H28/100)),)),IF(MID(I28,1,2)=("%o"),(ROUND(D28*(((F28)+(H28/100))/1000),)),IF(MID(I28,1,2)=("Ea"),(ROUND(D28*((F28)+(H28/100)),)),ROUND(D28*(((F28)+(H28/100))/100),))))</f>
        <v>39540</v>
      </c>
      <c r="K28" s="95" t="s">
        <v>11</v>
      </c>
    </row>
    <row r="29" spans="1:11" ht="14.1" customHeight="1">
      <c r="A29" s="76"/>
      <c r="B29" s="94"/>
      <c r="C29" s="94"/>
      <c r="D29" s="242" t="s">
        <v>363</v>
      </c>
      <c r="E29" s="242"/>
      <c r="F29" s="242"/>
      <c r="G29" s="242"/>
      <c r="H29" s="242"/>
      <c r="I29" s="242"/>
      <c r="J29" s="242"/>
      <c r="K29" s="242"/>
    </row>
    <row r="30" spans="1:11" ht="14.1" customHeight="1">
      <c r="A30" s="76">
        <v>5</v>
      </c>
      <c r="B30" s="94" t="s">
        <v>111</v>
      </c>
      <c r="C30" s="94"/>
      <c r="D30" s="97"/>
      <c r="E30" s="98"/>
      <c r="F30" s="80"/>
      <c r="G30" s="83"/>
      <c r="H30" s="98"/>
      <c r="I30" s="83"/>
      <c r="J30" s="80"/>
      <c r="K30" s="98"/>
    </row>
    <row r="31" spans="1:11" ht="12.75" customHeight="1">
      <c r="A31" s="76"/>
      <c r="B31" s="94" t="s">
        <v>112</v>
      </c>
      <c r="C31" s="94"/>
      <c r="D31" s="99">
        <f>Mes!J50</f>
        <v>5</v>
      </c>
      <c r="E31" s="66" t="s">
        <v>17</v>
      </c>
      <c r="F31" s="80">
        <v>1786</v>
      </c>
      <c r="G31" s="81" t="s">
        <v>9</v>
      </c>
      <c r="H31" s="82">
        <v>13</v>
      </c>
      <c r="I31" s="83" t="s">
        <v>4</v>
      </c>
      <c r="J31" s="84">
        <f>IF(MID(I31,1,2)=("P."),(ROUND(D31*((F31)+(H31/100)),)),IF(MID(I31,1,2)=("%o"),(ROUND(D31*(((F31)+(H31/100))/1000),)),IF(MID(I31,1,2)=("Ea"),(ROUND(D31*((F31)+(H31/100)),)),ROUND(D31*(((F31)+(H31/100))/100),))))</f>
        <v>8931</v>
      </c>
      <c r="K31" s="95" t="s">
        <v>11</v>
      </c>
    </row>
    <row r="32" spans="1:11" ht="12.75" customHeight="1">
      <c r="A32" s="1"/>
      <c r="D32" s="241" t="s">
        <v>364</v>
      </c>
      <c r="E32" s="241"/>
      <c r="F32" s="241"/>
      <c r="G32" s="241"/>
      <c r="H32" s="241"/>
      <c r="I32" s="241"/>
      <c r="J32" s="241"/>
      <c r="K32" s="241"/>
    </row>
    <row r="33" spans="1:11" ht="12.75" customHeight="1">
      <c r="A33" s="76">
        <v>6</v>
      </c>
      <c r="B33" s="94" t="s">
        <v>83</v>
      </c>
      <c r="C33" s="94"/>
      <c r="D33" s="78"/>
      <c r="E33" s="66"/>
      <c r="F33" s="80"/>
      <c r="G33" s="81"/>
      <c r="H33" s="82"/>
      <c r="I33" s="83"/>
      <c r="J33" s="84"/>
      <c r="K33" s="95"/>
    </row>
    <row r="34" spans="1:11" ht="15.75" customHeight="1">
      <c r="A34" s="76"/>
      <c r="B34" s="94" t="s">
        <v>84</v>
      </c>
      <c r="C34" s="94"/>
      <c r="D34" s="78"/>
      <c r="E34" s="66"/>
      <c r="F34" s="80"/>
      <c r="G34" s="81"/>
      <c r="H34" s="82"/>
      <c r="I34" s="83"/>
      <c r="J34" s="84"/>
      <c r="K34" s="95"/>
    </row>
    <row r="35" spans="1:11" ht="14.1" customHeight="1">
      <c r="A35" s="76"/>
      <c r="B35" s="94" t="s">
        <v>85</v>
      </c>
      <c r="C35" s="94"/>
      <c r="D35" s="78">
        <f>Mes!J59</f>
        <v>481.5</v>
      </c>
      <c r="E35" s="66" t="s">
        <v>10</v>
      </c>
      <c r="F35" s="80">
        <v>1160</v>
      </c>
      <c r="G35" s="81" t="s">
        <v>9</v>
      </c>
      <c r="H35" s="82">
        <v>6</v>
      </c>
      <c r="I35" s="83" t="s">
        <v>82</v>
      </c>
      <c r="J35" s="84">
        <f>IF(MID(I35,1,2)=("P."),(ROUND(D35*((F35)+(H35/100)),)),IF(MID(I35,1,2)=("%o"),(ROUND(D35*(((F35)+(H35/100))/1000),)),IF(MID(I35,1,2)=("Ea"),(ROUND(D35*((F35)+(H35/100)),)),ROUND(D35*(((F35)+(H35/100))/100),))))</f>
        <v>5586</v>
      </c>
      <c r="K35" s="95" t="s">
        <v>11</v>
      </c>
    </row>
    <row r="36" spans="1:11" ht="14.1" customHeight="1">
      <c r="D36" s="241" t="s">
        <v>365</v>
      </c>
      <c r="E36" s="241"/>
      <c r="F36" s="241"/>
      <c r="G36" s="241"/>
      <c r="H36" s="241"/>
      <c r="I36" s="241"/>
      <c r="J36" s="241"/>
      <c r="K36" s="241"/>
    </row>
    <row r="37" spans="1:11" ht="14.1" customHeight="1">
      <c r="A37" s="176">
        <v>7</v>
      </c>
      <c r="B37" s="113" t="s">
        <v>312</v>
      </c>
      <c r="C37" s="113"/>
      <c r="D37" s="154"/>
      <c r="E37" s="210"/>
      <c r="F37" s="210"/>
      <c r="G37" s="164"/>
      <c r="H37" s="113"/>
      <c r="I37" s="113"/>
      <c r="J37" s="113"/>
      <c r="K37" s="113"/>
    </row>
    <row r="38" spans="1:11" ht="15" customHeight="1">
      <c r="A38" s="176"/>
      <c r="B38" s="113" t="s">
        <v>313</v>
      </c>
      <c r="C38" s="113"/>
      <c r="D38" s="154"/>
      <c r="E38" s="210"/>
      <c r="F38" s="210"/>
      <c r="G38" s="164"/>
      <c r="H38" s="113"/>
      <c r="I38" s="113"/>
      <c r="J38" s="113"/>
      <c r="K38" s="113"/>
    </row>
    <row r="39" spans="1:11" ht="14.1" customHeight="1">
      <c r="A39" s="176"/>
      <c r="B39" s="113" t="s">
        <v>314</v>
      </c>
      <c r="C39" s="113"/>
      <c r="D39" s="212">
        <f>Mes!J65</f>
        <v>144.5</v>
      </c>
      <c r="E39" s="213" t="s">
        <v>10</v>
      </c>
      <c r="F39" s="164">
        <v>2116</v>
      </c>
      <c r="G39" s="214" t="s">
        <v>9</v>
      </c>
      <c r="H39" s="213">
        <v>41</v>
      </c>
      <c r="I39" s="210" t="s">
        <v>315</v>
      </c>
      <c r="J39" s="215">
        <f>IF(MID(I39,1,2)=("P."),(ROUND(D39*((F39)+(H39/100)),)),IF(MID(I39,1,2)=("%o"),(ROUND(D39*(((F39)+(H39/100))/1000),)),IF(MID(I39,1,2)=("Ea"),(ROUND(D39*((F39)+(H39/100)),)),ROUND(D39*(((F39)+(H39/100))/100),))))</f>
        <v>3058</v>
      </c>
      <c r="K39" s="216" t="s">
        <v>11</v>
      </c>
    </row>
    <row r="40" spans="1:11" ht="14.1" customHeight="1">
      <c r="A40" s="176"/>
      <c r="B40" s="113"/>
      <c r="C40" s="113"/>
      <c r="D40" s="269" t="s">
        <v>366</v>
      </c>
      <c r="E40" s="269"/>
      <c r="F40" s="269"/>
      <c r="G40" s="269"/>
      <c r="H40" s="269"/>
      <c r="I40" s="269"/>
      <c r="J40" s="269"/>
      <c r="K40" s="269"/>
    </row>
    <row r="41" spans="1:11" ht="14.1" customHeight="1">
      <c r="A41" s="67"/>
      <c r="B41" s="94"/>
      <c r="C41" s="94"/>
      <c r="D41" s="78"/>
      <c r="E41" s="101"/>
      <c r="F41" s="101"/>
      <c r="G41" s="101"/>
      <c r="H41" s="102"/>
      <c r="I41" s="103" t="s">
        <v>54</v>
      </c>
      <c r="J41" s="104">
        <f>SUM(J8:J39)</f>
        <v>571014</v>
      </c>
      <c r="K41" s="105" t="s">
        <v>11</v>
      </c>
    </row>
    <row r="42" spans="1:11" ht="14.1" customHeight="1" thickBot="1">
      <c r="A42" s="67"/>
      <c r="B42" s="100"/>
      <c r="C42" s="101"/>
      <c r="D42" s="101" t="s">
        <v>327</v>
      </c>
      <c r="E42" s="79"/>
      <c r="F42" s="80"/>
      <c r="G42" s="81"/>
      <c r="H42" s="82"/>
      <c r="I42" s="80"/>
      <c r="J42" s="84"/>
      <c r="K42" s="95"/>
    </row>
    <row r="43" spans="1:11" ht="14.1" customHeight="1" thickBot="1">
      <c r="A43" s="67"/>
      <c r="B43" s="100"/>
      <c r="C43" s="101"/>
      <c r="D43" s="101"/>
      <c r="E43" s="79"/>
      <c r="F43" s="80"/>
      <c r="G43" s="81"/>
      <c r="H43" s="82"/>
      <c r="I43" s="119" t="s">
        <v>205</v>
      </c>
      <c r="J43" s="202"/>
      <c r="K43" s="203"/>
    </row>
    <row r="44" spans="1:11" ht="14.1" customHeight="1">
      <c r="A44" s="67"/>
      <c r="B44" s="94"/>
      <c r="C44" s="94"/>
      <c r="D44" s="78"/>
      <c r="E44" s="101"/>
      <c r="F44" s="101"/>
      <c r="G44" s="101"/>
      <c r="H44" s="102"/>
      <c r="I44" s="103"/>
      <c r="J44" s="130"/>
      <c r="K44" s="181"/>
    </row>
    <row r="45" spans="1:11" ht="14.1" customHeight="1">
      <c r="A45" s="10"/>
      <c r="B45" s="55" t="s">
        <v>145</v>
      </c>
      <c r="C45" s="10"/>
      <c r="D45" s="10"/>
      <c r="E45" s="10"/>
      <c r="F45" s="10"/>
      <c r="G45" s="10"/>
      <c r="H45" s="8"/>
      <c r="I45" s="10"/>
      <c r="J45" s="10"/>
      <c r="K45" s="10"/>
    </row>
    <row r="46" spans="1:11" ht="14.1" customHeight="1">
      <c r="A46" s="76">
        <v>1</v>
      </c>
      <c r="B46" s="113" t="s">
        <v>98</v>
      </c>
      <c r="C46" s="94"/>
      <c r="D46" s="114"/>
      <c r="E46" s="98"/>
      <c r="F46" s="80"/>
      <c r="G46" s="115"/>
      <c r="H46" s="82"/>
      <c r="I46" s="83"/>
      <c r="J46" s="84"/>
      <c r="K46" s="95"/>
    </row>
    <row r="47" spans="1:11" ht="14.1" customHeight="1">
      <c r="A47" s="76"/>
      <c r="B47" s="113" t="s">
        <v>99</v>
      </c>
      <c r="C47" s="94"/>
      <c r="D47" s="114"/>
      <c r="E47" s="98"/>
      <c r="F47" s="80"/>
      <c r="G47" s="115"/>
      <c r="H47" s="82"/>
      <c r="I47" s="83"/>
      <c r="J47" s="84"/>
      <c r="K47" s="95"/>
    </row>
    <row r="48" spans="1:11" ht="14.1" customHeight="1">
      <c r="A48" s="76"/>
      <c r="B48" s="113" t="s">
        <v>100</v>
      </c>
      <c r="C48" s="94"/>
      <c r="D48" s="114"/>
      <c r="E48" s="98"/>
      <c r="F48" s="80"/>
      <c r="G48" s="115"/>
      <c r="H48" s="82"/>
      <c r="I48" s="83"/>
      <c r="J48" s="84"/>
      <c r="K48" s="95"/>
    </row>
    <row r="49" spans="1:11" ht="14.1" customHeight="1">
      <c r="A49" s="76"/>
      <c r="B49" s="113" t="s">
        <v>101</v>
      </c>
      <c r="C49" s="94"/>
      <c r="D49" s="114"/>
      <c r="E49" s="98"/>
      <c r="F49" s="80"/>
      <c r="G49" s="115"/>
      <c r="H49" s="82"/>
      <c r="I49" s="83"/>
      <c r="J49" s="84"/>
      <c r="K49" s="95"/>
    </row>
    <row r="50" spans="1:11" ht="14.1" customHeight="1">
      <c r="A50" s="76"/>
      <c r="B50" s="113" t="s">
        <v>102</v>
      </c>
      <c r="C50" s="94"/>
      <c r="D50" s="78">
        <f>Mes!J71</f>
        <v>400</v>
      </c>
      <c r="E50" s="66" t="s">
        <v>10</v>
      </c>
      <c r="F50" s="80"/>
      <c r="G50" s="81"/>
      <c r="H50" s="82"/>
      <c r="I50" s="83" t="s">
        <v>6</v>
      </c>
      <c r="J50" s="84"/>
      <c r="K50" s="95"/>
    </row>
    <row r="51" spans="1:11" ht="14.1" customHeight="1">
      <c r="A51" s="76"/>
      <c r="B51" s="113"/>
      <c r="C51" s="94"/>
      <c r="D51" s="78"/>
      <c r="E51" s="66"/>
      <c r="F51" s="80"/>
      <c r="G51" s="81"/>
      <c r="H51" s="82"/>
      <c r="I51" s="83"/>
      <c r="J51" s="84"/>
      <c r="K51" s="95"/>
    </row>
    <row r="52" spans="1:11" ht="14.1" customHeight="1">
      <c r="A52" s="67">
        <v>2</v>
      </c>
      <c r="B52" s="69" t="s">
        <v>207</v>
      </c>
      <c r="C52" s="204"/>
      <c r="D52" s="116"/>
      <c r="E52" s="107"/>
      <c r="F52" s="108"/>
      <c r="G52" s="109"/>
      <c r="H52" s="102"/>
      <c r="I52" s="110"/>
      <c r="J52" s="111"/>
      <c r="K52" s="69"/>
    </row>
    <row r="53" spans="1:11" ht="14.1" customHeight="1">
      <c r="A53" s="67"/>
      <c r="B53" s="205" t="s">
        <v>208</v>
      </c>
      <c r="C53" s="204"/>
      <c r="D53" s="116"/>
      <c r="E53" s="107"/>
      <c r="F53" s="108"/>
      <c r="G53" s="109"/>
      <c r="H53" s="102"/>
      <c r="I53" s="110"/>
      <c r="J53" s="111"/>
      <c r="K53" s="69"/>
    </row>
    <row r="54" spans="1:11" ht="14.1" customHeight="1">
      <c r="A54" s="67"/>
      <c r="B54" s="205" t="s">
        <v>209</v>
      </c>
      <c r="C54" s="204"/>
      <c r="D54" s="116"/>
      <c r="E54" s="107"/>
      <c r="F54" s="108"/>
      <c r="G54" s="109"/>
      <c r="H54" s="102"/>
      <c r="I54" s="110"/>
      <c r="J54" s="111"/>
      <c r="K54" s="69"/>
    </row>
    <row r="55" spans="1:11" ht="14.1" customHeight="1">
      <c r="A55" s="67"/>
      <c r="B55" s="205" t="s">
        <v>210</v>
      </c>
      <c r="C55" s="204"/>
      <c r="D55" s="116"/>
      <c r="E55" s="107"/>
      <c r="F55" s="108"/>
      <c r="G55" s="109"/>
      <c r="H55" s="102"/>
      <c r="I55" s="110"/>
      <c r="J55" s="111"/>
      <c r="K55" s="69"/>
    </row>
    <row r="56" spans="1:11" ht="14.1" customHeight="1">
      <c r="A56" s="67"/>
      <c r="B56" s="205" t="s">
        <v>211</v>
      </c>
      <c r="C56" s="204"/>
      <c r="D56" s="116"/>
      <c r="E56" s="107"/>
      <c r="F56" s="108"/>
      <c r="G56" s="109"/>
      <c r="H56" s="102"/>
      <c r="I56" s="110"/>
      <c r="J56" s="111"/>
      <c r="K56" s="69"/>
    </row>
    <row r="57" spans="1:11" ht="14.1" customHeight="1">
      <c r="A57" s="67"/>
      <c r="B57" s="205" t="s">
        <v>212</v>
      </c>
      <c r="C57" s="204"/>
      <c r="D57" s="116">
        <f>Mes!J74</f>
        <v>377.75</v>
      </c>
      <c r="E57" s="107" t="s">
        <v>10</v>
      </c>
      <c r="F57" s="108"/>
      <c r="G57" s="109"/>
      <c r="H57" s="102"/>
      <c r="I57" s="110" t="s">
        <v>6</v>
      </c>
      <c r="J57" s="111"/>
      <c r="K57" s="112"/>
    </row>
    <row r="58" spans="1:11" ht="14.1" customHeight="1">
      <c r="A58" s="67"/>
      <c r="B58" s="94"/>
      <c r="C58" s="94"/>
      <c r="D58" s="78"/>
      <c r="E58" s="66"/>
      <c r="F58" s="80"/>
      <c r="G58" s="81"/>
      <c r="H58" s="82"/>
      <c r="I58" s="83"/>
      <c r="J58" s="84"/>
      <c r="K58" s="95"/>
    </row>
    <row r="59" spans="1:11" ht="14.1" customHeight="1">
      <c r="A59" s="76">
        <v>3</v>
      </c>
      <c r="B59" s="195" t="s">
        <v>154</v>
      </c>
      <c r="C59" s="94"/>
      <c r="D59" s="78"/>
      <c r="E59" s="66"/>
      <c r="F59" s="80"/>
      <c r="G59" s="81"/>
      <c r="H59" s="82"/>
      <c r="I59" s="83"/>
      <c r="J59" s="84"/>
      <c r="K59" s="95"/>
    </row>
    <row r="60" spans="1:11" ht="14.1" customHeight="1">
      <c r="A60" s="76"/>
      <c r="B60" s="195" t="s">
        <v>155</v>
      </c>
      <c r="C60" s="77"/>
      <c r="D60" s="78"/>
      <c r="E60" s="79"/>
      <c r="F60" s="80"/>
      <c r="G60" s="81"/>
      <c r="H60" s="82"/>
      <c r="I60" s="83"/>
      <c r="J60" s="84"/>
      <c r="K60" s="85"/>
    </row>
    <row r="61" spans="1:11" ht="14.1" customHeight="1">
      <c r="A61" s="76"/>
      <c r="B61" s="195" t="s">
        <v>156</v>
      </c>
      <c r="C61" s="77"/>
      <c r="D61" s="78"/>
      <c r="E61" s="79"/>
      <c r="F61" s="80"/>
      <c r="G61" s="81"/>
      <c r="H61" s="82"/>
      <c r="I61" s="83"/>
      <c r="J61" s="84"/>
      <c r="K61" s="85"/>
    </row>
    <row r="62" spans="1:11" ht="14.1" customHeight="1">
      <c r="A62" s="76"/>
      <c r="B62" s="196" t="s">
        <v>157</v>
      </c>
      <c r="C62" s="77"/>
      <c r="D62" s="78"/>
      <c r="E62" s="79"/>
      <c r="F62" s="80"/>
      <c r="G62" s="81"/>
      <c r="H62" s="82"/>
      <c r="I62" s="83"/>
      <c r="J62" s="84"/>
      <c r="K62" s="85"/>
    </row>
    <row r="63" spans="1:11" ht="14.1" customHeight="1">
      <c r="A63" s="76"/>
      <c r="B63" s="197" t="s">
        <v>158</v>
      </c>
      <c r="C63" s="77"/>
      <c r="D63" s="78">
        <f>Mes!J84</f>
        <v>744</v>
      </c>
      <c r="E63" s="79" t="s">
        <v>10</v>
      </c>
      <c r="F63" s="80"/>
      <c r="G63" s="81"/>
      <c r="H63" s="82"/>
      <c r="I63" s="83" t="s">
        <v>6</v>
      </c>
      <c r="J63" s="84"/>
      <c r="K63" s="85"/>
    </row>
    <row r="64" spans="1:11" ht="14.1" customHeight="1" thickBot="1">
      <c r="A64" s="67"/>
      <c r="B64" s="100"/>
      <c r="C64" s="101"/>
      <c r="D64" s="101"/>
      <c r="E64" s="79"/>
      <c r="F64" s="101"/>
      <c r="G64" s="101"/>
      <c r="H64" s="102"/>
      <c r="I64" s="103" t="s">
        <v>55</v>
      </c>
      <c r="J64" s="121"/>
      <c r="K64" s="122"/>
    </row>
    <row r="65" spans="1:11" ht="14.1" customHeight="1">
      <c r="A65" s="67"/>
      <c r="B65" s="100"/>
      <c r="C65" s="101"/>
      <c r="D65" s="101"/>
      <c r="E65" s="79"/>
      <c r="F65" s="80"/>
      <c r="G65" s="81"/>
      <c r="H65" s="82"/>
      <c r="I65" s="119"/>
      <c r="J65" s="123"/>
      <c r="K65" s="85"/>
    </row>
    <row r="66" spans="1:11" ht="13.5" customHeight="1">
      <c r="A66" s="67"/>
      <c r="B66" s="55" t="s">
        <v>146</v>
      </c>
      <c r="C66" s="56"/>
      <c r="D66" s="101"/>
      <c r="E66" s="79"/>
      <c r="F66" s="80"/>
      <c r="G66" s="81"/>
      <c r="H66" s="82"/>
      <c r="I66" s="119"/>
      <c r="J66" s="123"/>
      <c r="K66" s="85"/>
    </row>
    <row r="67" spans="1:11" ht="13.5" customHeight="1">
      <c r="A67" s="76">
        <v>1</v>
      </c>
      <c r="B67" s="94" t="s">
        <v>213</v>
      </c>
      <c r="C67" s="94"/>
      <c r="D67" s="94"/>
      <c r="E67" s="94"/>
      <c r="F67" s="94"/>
      <c r="G67" s="94"/>
      <c r="H67" s="94"/>
      <c r="I67" s="94"/>
      <c r="J67" s="94"/>
      <c r="K67" s="94"/>
    </row>
    <row r="68" spans="1:11" ht="14.1" customHeight="1">
      <c r="A68" s="76"/>
      <c r="B68" s="94" t="s">
        <v>214</v>
      </c>
      <c r="C68" s="94"/>
      <c r="D68" s="94"/>
      <c r="E68" s="94"/>
      <c r="F68" s="94"/>
      <c r="G68" s="94"/>
      <c r="H68" s="94"/>
      <c r="I68" s="94"/>
      <c r="J68" s="94"/>
      <c r="K68" s="94"/>
    </row>
    <row r="69" spans="1:11" ht="14.1" customHeight="1">
      <c r="A69" s="76"/>
      <c r="B69" s="94" t="s">
        <v>215</v>
      </c>
      <c r="C69" s="94"/>
      <c r="D69" s="94"/>
      <c r="E69" s="94"/>
      <c r="F69" s="94"/>
      <c r="G69" s="94"/>
      <c r="H69" s="94"/>
      <c r="I69" s="94"/>
      <c r="J69" s="94"/>
      <c r="K69" s="94"/>
    </row>
    <row r="70" spans="1:11" ht="11.25" customHeight="1">
      <c r="A70" s="76"/>
      <c r="B70" s="94" t="s">
        <v>216</v>
      </c>
      <c r="C70" s="94"/>
      <c r="D70" s="94"/>
      <c r="E70" s="66"/>
      <c r="F70" s="80"/>
      <c r="G70" s="81"/>
      <c r="H70" s="82"/>
      <c r="I70" s="83"/>
      <c r="J70" s="84"/>
      <c r="K70" s="95"/>
    </row>
    <row r="71" spans="1:11" ht="11.25" customHeight="1">
      <c r="A71" s="76"/>
      <c r="B71" s="94" t="s">
        <v>217</v>
      </c>
      <c r="C71" s="94"/>
      <c r="D71" s="78"/>
      <c r="E71" s="66"/>
      <c r="F71" s="80"/>
      <c r="G71" s="81"/>
      <c r="H71" s="82"/>
      <c r="I71" s="83"/>
      <c r="J71" s="84"/>
      <c r="K71" s="95"/>
    </row>
    <row r="72" spans="1:11" ht="16.5" customHeight="1">
      <c r="A72" s="76"/>
      <c r="B72" s="94" t="s">
        <v>218</v>
      </c>
      <c r="C72" s="94"/>
      <c r="D72" s="78"/>
      <c r="E72" s="98"/>
      <c r="F72" s="80"/>
      <c r="G72" s="83"/>
      <c r="H72" s="98"/>
      <c r="I72" s="83"/>
      <c r="J72" s="80"/>
      <c r="K72" s="98"/>
    </row>
    <row r="73" spans="1:11" ht="14.1" customHeight="1">
      <c r="A73" s="76"/>
      <c r="B73" s="94" t="s">
        <v>219</v>
      </c>
      <c r="C73" s="94"/>
      <c r="D73" s="97"/>
      <c r="E73" s="98"/>
      <c r="F73" s="80"/>
      <c r="G73" s="83"/>
      <c r="H73" s="98"/>
      <c r="I73" s="83"/>
      <c r="J73" s="80"/>
      <c r="K73" s="98"/>
    </row>
    <row r="74" spans="1:11" ht="14.1" customHeight="1">
      <c r="A74" s="76"/>
      <c r="B74" s="94" t="s">
        <v>220</v>
      </c>
      <c r="C74" s="94"/>
      <c r="D74" s="97"/>
      <c r="E74" s="69"/>
      <c r="F74" s="69"/>
      <c r="G74" s="69"/>
      <c r="H74" s="107"/>
      <c r="I74" s="69"/>
      <c r="J74" s="69"/>
      <c r="K74" s="69"/>
    </row>
    <row r="75" spans="1:11" ht="14.25" customHeight="1">
      <c r="A75" s="76"/>
      <c r="B75" s="94" t="s">
        <v>221</v>
      </c>
      <c r="C75" s="94"/>
      <c r="D75" s="118">
        <f>Mes!J89</f>
        <v>2</v>
      </c>
      <c r="E75" s="107" t="s">
        <v>17</v>
      </c>
      <c r="F75" s="108">
        <v>5088</v>
      </c>
      <c r="G75" s="109" t="s">
        <v>9</v>
      </c>
      <c r="H75" s="102">
        <v>20</v>
      </c>
      <c r="I75" s="110" t="s">
        <v>4</v>
      </c>
      <c r="J75" s="124">
        <f>IF(MID(I75,1,2)=("P."),(ROUND(D75*((F75)+(H75/100)),)),IF(MID(I75,1,2)=("%o"),(ROUND(D75*(((F75)+(H75/100))/1000),)),IF(MID(I75,1,2)=("Ea"),(ROUND(D75*((F75)+(H75/100)),)),ROUND(D75*(((F75)+(H75/100))/100),))))</f>
        <v>10176</v>
      </c>
      <c r="K75" s="125" t="s">
        <v>11</v>
      </c>
    </row>
    <row r="76" spans="1:11" ht="14.25" customHeight="1">
      <c r="A76" s="69"/>
      <c r="B76" s="69"/>
      <c r="C76" s="69"/>
      <c r="D76" s="270" t="s">
        <v>367</v>
      </c>
      <c r="E76" s="270"/>
      <c r="F76" s="270"/>
      <c r="G76" s="270"/>
      <c r="H76" s="270"/>
      <c r="I76" s="270"/>
      <c r="J76" s="270"/>
      <c r="K76" s="270"/>
    </row>
    <row r="77" spans="1:11" ht="14.25" customHeight="1">
      <c r="A77" s="67">
        <v>2</v>
      </c>
      <c r="B77" s="100" t="s">
        <v>222</v>
      </c>
      <c r="C77" s="67"/>
      <c r="D77" s="67"/>
      <c r="E77" s="67"/>
      <c r="F77" s="67"/>
      <c r="G77" s="67"/>
      <c r="H77" s="93"/>
      <c r="I77" s="67"/>
      <c r="J77" s="67"/>
      <c r="K77" s="67"/>
    </row>
    <row r="78" spans="1:11" ht="14.25" customHeight="1">
      <c r="A78" s="67"/>
      <c r="B78" s="100" t="s">
        <v>223</v>
      </c>
      <c r="C78" s="67"/>
      <c r="D78" s="67"/>
      <c r="E78" s="67"/>
      <c r="F78" s="67"/>
      <c r="G78" s="67"/>
      <c r="H78" s="93"/>
      <c r="I78" s="67"/>
      <c r="J78" s="67"/>
      <c r="K78" s="67"/>
    </row>
    <row r="79" spans="1:11" ht="14.25" customHeight="1">
      <c r="A79" s="67"/>
      <c r="B79" s="100" t="s">
        <v>224</v>
      </c>
      <c r="C79" s="67"/>
      <c r="D79" s="67"/>
      <c r="E79" s="67"/>
      <c r="F79" s="67"/>
      <c r="G79" s="67"/>
      <c r="H79" s="93"/>
      <c r="I79" s="67"/>
      <c r="J79" s="67"/>
      <c r="K79" s="67"/>
    </row>
    <row r="80" spans="1:11" ht="14.25" customHeight="1">
      <c r="A80" s="67"/>
      <c r="B80" s="100" t="s">
        <v>225</v>
      </c>
      <c r="C80" s="67"/>
      <c r="D80" s="67"/>
      <c r="E80" s="67"/>
      <c r="F80" s="67"/>
      <c r="G80" s="67"/>
      <c r="H80" s="93"/>
      <c r="I80" s="67"/>
      <c r="J80" s="67"/>
      <c r="K80" s="67"/>
    </row>
    <row r="81" spans="1:11" ht="14.25" customHeight="1">
      <c r="A81" s="67"/>
      <c r="B81" s="100" t="s">
        <v>226</v>
      </c>
      <c r="C81" s="67"/>
      <c r="D81" s="67"/>
      <c r="E81" s="67"/>
      <c r="F81" s="67"/>
      <c r="G81" s="67"/>
      <c r="H81" s="93"/>
      <c r="I81" s="67"/>
      <c r="J81" s="67"/>
      <c r="K81" s="67"/>
    </row>
    <row r="82" spans="1:11" ht="14.25" customHeight="1">
      <c r="A82" s="67"/>
      <c r="B82" s="100" t="s">
        <v>227</v>
      </c>
      <c r="C82" s="67"/>
      <c r="D82" s="67"/>
      <c r="E82" s="67"/>
      <c r="F82" s="67"/>
      <c r="G82" s="67"/>
      <c r="H82" s="93"/>
      <c r="I82" s="67"/>
      <c r="J82" s="67"/>
      <c r="K82" s="67"/>
    </row>
    <row r="83" spans="1:11" ht="14.25" customHeight="1">
      <c r="A83" s="67"/>
      <c r="B83" s="100" t="s">
        <v>228</v>
      </c>
      <c r="C83" s="67"/>
      <c r="D83" s="67"/>
      <c r="E83" s="67"/>
      <c r="F83" s="67"/>
      <c r="G83" s="67"/>
      <c r="H83" s="93"/>
      <c r="I83" s="67"/>
      <c r="J83" s="67"/>
      <c r="K83" s="67"/>
    </row>
    <row r="84" spans="1:11" ht="14.1" customHeight="1">
      <c r="A84" s="67"/>
      <c r="B84" s="100" t="s">
        <v>229</v>
      </c>
      <c r="C84" s="67"/>
      <c r="D84" s="67"/>
      <c r="E84" s="67"/>
      <c r="F84" s="67"/>
      <c r="G84" s="67"/>
      <c r="H84" s="93"/>
      <c r="I84" s="67"/>
      <c r="J84" s="67"/>
      <c r="K84" s="67"/>
    </row>
    <row r="85" spans="1:11" ht="14.1" customHeight="1">
      <c r="A85" s="67"/>
      <c r="B85" s="100" t="s">
        <v>230</v>
      </c>
      <c r="C85" s="67"/>
      <c r="D85" s="67"/>
      <c r="E85" s="67"/>
      <c r="F85" s="67"/>
      <c r="G85" s="67"/>
      <c r="H85" s="93"/>
      <c r="I85" s="69"/>
      <c r="J85" s="69"/>
      <c r="K85" s="69"/>
    </row>
    <row r="86" spans="1:11" ht="14.1" customHeight="1">
      <c r="A86" s="67"/>
      <c r="B86" s="100" t="s">
        <v>231</v>
      </c>
      <c r="C86" s="67"/>
      <c r="D86" s="67"/>
      <c r="E86" s="67"/>
      <c r="F86" s="67"/>
      <c r="G86" s="67"/>
      <c r="H86" s="93"/>
      <c r="I86" s="110"/>
      <c r="J86" s="124"/>
      <c r="K86" s="125"/>
    </row>
    <row r="87" spans="1:11" ht="14.1" customHeight="1">
      <c r="A87" s="67"/>
      <c r="B87" s="100" t="s">
        <v>232</v>
      </c>
      <c r="C87" s="67"/>
      <c r="D87" s="67"/>
      <c r="E87" s="69"/>
      <c r="F87" s="69"/>
      <c r="G87" s="69"/>
      <c r="H87" s="107"/>
      <c r="I87" s="69"/>
      <c r="J87" s="69"/>
      <c r="K87" s="69"/>
    </row>
    <row r="88" spans="1:11" ht="14.1" customHeight="1">
      <c r="A88" s="67"/>
      <c r="B88" s="100" t="s">
        <v>233</v>
      </c>
      <c r="C88" s="67"/>
      <c r="D88" s="118">
        <f>Mes!J92</f>
        <v>3</v>
      </c>
      <c r="E88" s="107" t="s">
        <v>17</v>
      </c>
      <c r="F88" s="108">
        <v>4928</v>
      </c>
      <c r="G88" s="109" t="s">
        <v>9</v>
      </c>
      <c r="H88" s="102">
        <v>70</v>
      </c>
      <c r="I88" s="110" t="s">
        <v>4</v>
      </c>
      <c r="J88" s="124">
        <f>IF(MID(I88,1,2)=("P."),(ROUND(D88*((F88)+(H88/100)),)),IF(MID(I88,1,2)=("%o"),(ROUND(D88*(((F88)+(H88/100))/1000),)),IF(MID(I88,1,2)=("Ea"),(ROUND(D88*((F88)+(H88/100)),)),ROUND(D88*(((F88)+(H88/100))/100),))))</f>
        <v>14786</v>
      </c>
      <c r="K88" s="125" t="s">
        <v>11</v>
      </c>
    </row>
    <row r="89" spans="1:11" ht="14.1" customHeight="1">
      <c r="A89" s="67"/>
      <c r="B89" s="55"/>
      <c r="C89" s="56"/>
      <c r="D89" s="241" t="s">
        <v>368</v>
      </c>
      <c r="E89" s="241"/>
      <c r="F89" s="241"/>
      <c r="G89" s="241"/>
      <c r="H89" s="241"/>
      <c r="I89" s="241"/>
      <c r="J89" s="241"/>
      <c r="K89" s="241"/>
    </row>
    <row r="90" spans="1:11" ht="14.1" customHeight="1">
      <c r="A90" s="67">
        <v>3</v>
      </c>
      <c r="B90" s="100" t="s">
        <v>234</v>
      </c>
      <c r="C90" s="101"/>
      <c r="D90" s="118"/>
      <c r="E90" s="107"/>
      <c r="F90" s="108"/>
      <c r="G90" s="109"/>
      <c r="H90" s="102"/>
      <c r="I90" s="110"/>
      <c r="J90" s="124"/>
      <c r="K90" s="125"/>
    </row>
    <row r="91" spans="1:11" ht="14.1" customHeight="1">
      <c r="A91" s="67"/>
      <c r="B91" s="100" t="s">
        <v>235</v>
      </c>
      <c r="C91" s="101"/>
      <c r="D91" s="118"/>
      <c r="E91" s="69"/>
      <c r="F91" s="69"/>
      <c r="G91" s="69"/>
      <c r="H91" s="69"/>
      <c r="I91" s="69"/>
      <c r="J91" s="69"/>
      <c r="K91" s="69"/>
    </row>
    <row r="92" spans="1:11" ht="14.1" customHeight="1">
      <c r="A92" s="67"/>
      <c r="B92" s="100" t="s">
        <v>236</v>
      </c>
      <c r="C92" s="101"/>
      <c r="D92" s="118">
        <f>Mes!J95</f>
        <v>9</v>
      </c>
      <c r="E92" s="107" t="s">
        <v>17</v>
      </c>
      <c r="F92" s="108">
        <v>889</v>
      </c>
      <c r="G92" s="109" t="s">
        <v>9</v>
      </c>
      <c r="H92" s="102">
        <v>46</v>
      </c>
      <c r="I92" s="110" t="s">
        <v>4</v>
      </c>
      <c r="J92" s="111">
        <f>IF(MID(I92,1,2)=("P."),(ROUND(D92*((F92)+(H92/100)),)),IF(MID(I92,1,2)=("%o"),(ROUND(D92*(((F92)+(H92/100))/1000),)),IF(MID(I92,1,2)=("Ea"),(ROUND(D92*((F92)+(H92/100)),)),ROUND(D92*(((F92)+(H92/100))/100),))))</f>
        <v>8005</v>
      </c>
      <c r="K92" s="112" t="s">
        <v>11</v>
      </c>
    </row>
    <row r="93" spans="1:11" ht="14.1" customHeight="1">
      <c r="A93" s="67"/>
      <c r="B93" s="55"/>
      <c r="C93" s="56"/>
      <c r="D93" s="241" t="s">
        <v>369</v>
      </c>
      <c r="E93" s="241"/>
      <c r="F93" s="241"/>
      <c r="G93" s="241"/>
      <c r="H93" s="241"/>
      <c r="I93" s="241"/>
      <c r="J93" s="241"/>
      <c r="K93" s="241"/>
    </row>
    <row r="94" spans="1:11" ht="14.1" customHeight="1">
      <c r="A94" s="76">
        <v>4</v>
      </c>
      <c r="B94" s="94" t="s">
        <v>237</v>
      </c>
      <c r="C94" s="94"/>
      <c r="D94" s="201"/>
      <c r="E94" s="94"/>
      <c r="F94" s="94"/>
      <c r="G94" s="94"/>
      <c r="H94" s="82"/>
      <c r="I94" s="94"/>
      <c r="J94" s="94"/>
      <c r="K94" s="94"/>
    </row>
    <row r="95" spans="1:11" ht="14.1" customHeight="1">
      <c r="A95" s="76"/>
      <c r="B95" s="94" t="s">
        <v>238</v>
      </c>
      <c r="C95" s="94"/>
      <c r="D95" s="201"/>
      <c r="E95" s="94"/>
      <c r="F95" s="94"/>
      <c r="G95" s="94"/>
      <c r="H95" s="82"/>
      <c r="I95" s="94"/>
      <c r="J95" s="94"/>
      <c r="K95" s="94"/>
    </row>
    <row r="96" spans="1:11" ht="14.1" customHeight="1">
      <c r="A96" s="76"/>
      <c r="B96" s="94" t="s">
        <v>239</v>
      </c>
      <c r="C96" s="94"/>
      <c r="D96" s="118">
        <f>Mes!J98</f>
        <v>3</v>
      </c>
      <c r="E96" s="107" t="s">
        <v>17</v>
      </c>
      <c r="F96" s="108">
        <v>3432</v>
      </c>
      <c r="G96" s="109" t="s">
        <v>9</v>
      </c>
      <c r="H96" s="102">
        <v>0</v>
      </c>
      <c r="I96" s="110" t="s">
        <v>4</v>
      </c>
      <c r="J96" s="124">
        <f>IF(MID(I96,1,2)=("P."),(ROUND(D96*((F96)+(H96/100)),)),IF(MID(I96,1,2)=("%o"),(ROUND(D96*(((F96)+(H96/100))/1000),)),IF(MID(I96,1,2)=("Ea"),(ROUND(D96*((F96)+(H96/100)),)),ROUND(D96*(((F96)+(H96/100))/100),))))</f>
        <v>10296</v>
      </c>
      <c r="K96" s="125" t="s">
        <v>11</v>
      </c>
    </row>
    <row r="97" spans="1:11" ht="14.1" customHeight="1">
      <c r="A97" s="76"/>
      <c r="B97" s="94"/>
      <c r="C97" s="94"/>
      <c r="D97" s="241" t="s">
        <v>370</v>
      </c>
      <c r="E97" s="241"/>
      <c r="F97" s="241"/>
      <c r="G97" s="241"/>
      <c r="H97" s="241"/>
      <c r="I97" s="241"/>
      <c r="J97" s="241"/>
      <c r="K97" s="241"/>
    </row>
    <row r="98" spans="1:11" ht="14.1" customHeight="1">
      <c r="A98" s="67">
        <v>5</v>
      </c>
      <c r="B98" s="69" t="s">
        <v>240</v>
      </c>
      <c r="C98" s="101"/>
      <c r="D98" s="116"/>
      <c r="E98" s="117"/>
      <c r="F98" s="108"/>
      <c r="G98" s="109"/>
      <c r="H98" s="102"/>
      <c r="I98" s="110"/>
      <c r="J98" s="206"/>
      <c r="K98" s="112"/>
    </row>
    <row r="99" spans="1:11" ht="14.1" customHeight="1">
      <c r="A99" s="67"/>
      <c r="B99" s="100" t="s">
        <v>241</v>
      </c>
      <c r="C99" s="101"/>
      <c r="D99" s="118">
        <f>Mes!J101</f>
        <v>4</v>
      </c>
      <c r="E99" s="107" t="s">
        <v>17</v>
      </c>
      <c r="F99" s="108">
        <v>887</v>
      </c>
      <c r="G99" s="109" t="s">
        <v>9</v>
      </c>
      <c r="H99" s="102">
        <v>80</v>
      </c>
      <c r="I99" s="110" t="s">
        <v>4</v>
      </c>
      <c r="J99" s="124">
        <f>IF(MID(I99,1,2)=("P."),(ROUND(D99*((F99)+(H99/100)),)),IF(MID(I99,1,2)=("%o"),(ROUND(D99*(((F99)+(H99/100))/1000),)),IF(MID(I99,1,2)=("Ea"),(ROUND(D99*((F99)+(H99/100)),)),ROUND(D99*(((F99)+(H99/100))/100),))))</f>
        <v>3551</v>
      </c>
      <c r="K99" s="125" t="s">
        <v>11</v>
      </c>
    </row>
    <row r="100" spans="1:11" ht="14.1" customHeight="1">
      <c r="A100" s="67"/>
      <c r="B100" s="100"/>
      <c r="C100" s="101"/>
      <c r="D100" s="241" t="s">
        <v>371</v>
      </c>
      <c r="E100" s="241"/>
      <c r="F100" s="241"/>
      <c r="G100" s="241"/>
      <c r="H100" s="241"/>
      <c r="I100" s="241"/>
      <c r="J100" s="241"/>
      <c r="K100" s="241"/>
    </row>
    <row r="101" spans="1:11" ht="14.1" customHeight="1">
      <c r="A101" s="76">
        <v>6</v>
      </c>
      <c r="B101" s="100" t="s">
        <v>143</v>
      </c>
      <c r="C101" s="67"/>
      <c r="D101" s="67"/>
      <c r="E101" s="69"/>
      <c r="F101" s="69"/>
      <c r="G101" s="69"/>
      <c r="H101" s="107"/>
      <c r="I101" s="69"/>
      <c r="J101" s="69"/>
      <c r="K101" s="69"/>
    </row>
    <row r="102" spans="1:11" ht="14.1" customHeight="1">
      <c r="A102" s="76"/>
      <c r="B102" s="100" t="s">
        <v>144</v>
      </c>
      <c r="C102" s="67"/>
      <c r="D102" s="118">
        <f>Mes!J104</f>
        <v>6</v>
      </c>
      <c r="E102" s="107" t="s">
        <v>3</v>
      </c>
      <c r="F102" s="108">
        <v>1109</v>
      </c>
      <c r="G102" s="109" t="s">
        <v>9</v>
      </c>
      <c r="H102" s="102">
        <v>46</v>
      </c>
      <c r="I102" s="110" t="s">
        <v>4</v>
      </c>
      <c r="J102" s="111">
        <f>IF(MID(I102,1,2)=("P."),(ROUND(D102*((F102)+(H102/100)),)),IF(MID(I102,1,2)=("%o"),(ROUND(D102*(((F102)+(H102/100))/1000),)),IF(MID(I102,1,2)=("Ea"),(ROUND(D102*((F102)+(H102/100)),)),ROUND(D102*(((F102)+(H102/100))/100),))))</f>
        <v>6657</v>
      </c>
      <c r="K102" s="112" t="s">
        <v>11</v>
      </c>
    </row>
    <row r="103" spans="1:11" ht="14.1" customHeight="1">
      <c r="A103" s="76"/>
      <c r="B103" s="100"/>
      <c r="C103" s="67"/>
      <c r="D103" s="243" t="s">
        <v>372</v>
      </c>
      <c r="E103" s="243"/>
      <c r="F103" s="243"/>
      <c r="G103" s="243"/>
      <c r="H103" s="243"/>
      <c r="I103" s="243"/>
      <c r="J103" s="243"/>
      <c r="K103" s="243"/>
    </row>
    <row r="104" spans="1:11" ht="14.1" customHeight="1">
      <c r="A104" s="76">
        <v>7</v>
      </c>
      <c r="B104" s="69" t="s">
        <v>242</v>
      </c>
      <c r="C104" s="94"/>
      <c r="D104" s="118"/>
      <c r="E104" s="107"/>
      <c r="F104" s="108"/>
      <c r="G104" s="109"/>
      <c r="H104" s="102"/>
      <c r="I104" s="110"/>
      <c r="J104" s="111"/>
      <c r="K104" s="112"/>
    </row>
    <row r="105" spans="1:11" ht="14.1" customHeight="1">
      <c r="A105" s="76"/>
      <c r="B105" s="69" t="s">
        <v>243</v>
      </c>
      <c r="C105" s="94"/>
      <c r="D105" s="118"/>
      <c r="E105" s="107"/>
      <c r="F105" s="108"/>
      <c r="G105" s="109"/>
      <c r="H105" s="102"/>
      <c r="I105" s="110"/>
      <c r="J105" s="111"/>
      <c r="K105" s="112"/>
    </row>
    <row r="106" spans="1:11" ht="14.1" customHeight="1">
      <c r="A106" s="76"/>
      <c r="B106" s="69" t="s">
        <v>244</v>
      </c>
      <c r="C106" s="94"/>
      <c r="D106" s="118"/>
      <c r="E106" s="107"/>
      <c r="F106" s="108"/>
      <c r="G106" s="109"/>
      <c r="H106" s="102"/>
      <c r="I106" s="110"/>
      <c r="J106" s="111"/>
      <c r="K106" s="112"/>
    </row>
    <row r="107" spans="1:11" ht="14.1" customHeight="1">
      <c r="A107" s="76"/>
      <c r="B107" s="94" t="s">
        <v>245</v>
      </c>
      <c r="C107" s="94"/>
      <c r="D107" s="118"/>
      <c r="E107" s="107"/>
      <c r="F107" s="108"/>
      <c r="G107" s="109"/>
      <c r="H107" s="102"/>
      <c r="I107" s="110"/>
      <c r="J107" s="111"/>
      <c r="K107" s="112"/>
    </row>
    <row r="108" spans="1:11" ht="14.1" customHeight="1">
      <c r="A108" s="76"/>
      <c r="B108" s="69" t="s">
        <v>246</v>
      </c>
      <c r="C108" s="94"/>
      <c r="D108" s="118">
        <f>Mes!J107</f>
        <v>2</v>
      </c>
      <c r="E108" s="107" t="s">
        <v>17</v>
      </c>
      <c r="F108" s="108">
        <v>10322</v>
      </c>
      <c r="G108" s="109" t="s">
        <v>9</v>
      </c>
      <c r="H108" s="102">
        <v>40</v>
      </c>
      <c r="I108" s="110" t="s">
        <v>4</v>
      </c>
      <c r="J108" s="111">
        <f>IF(MID(I108,1,2)=("P."),(ROUND(D108*((F108)+(H108/100)),)),IF(MID(I108,1,2)=("%o"),(ROUND(D108*(((F108)+(H108/100))/1000),)),IF(MID(I108,1,2)=("Ea"),(ROUND(D108*((F108)+(H108/100)),)),ROUND(D108*(((F108)+(H108/100))/100),))))</f>
        <v>20645</v>
      </c>
      <c r="K108" s="112" t="s">
        <v>11</v>
      </c>
    </row>
    <row r="109" spans="1:11" ht="14.1" customHeight="1">
      <c r="A109" s="76"/>
      <c r="B109" s="69"/>
      <c r="C109" s="94"/>
      <c r="D109" s="271" t="s">
        <v>373</v>
      </c>
      <c r="E109" s="271"/>
      <c r="F109" s="271"/>
      <c r="G109" s="271"/>
      <c r="H109" s="271"/>
      <c r="I109" s="271"/>
      <c r="J109" s="271"/>
      <c r="K109" s="271"/>
    </row>
    <row r="110" spans="1:11" ht="14.1" customHeight="1">
      <c r="A110" s="67">
        <v>8</v>
      </c>
      <c r="B110" s="100" t="s">
        <v>316</v>
      </c>
      <c r="C110" s="67"/>
      <c r="D110" s="118"/>
      <c r="E110" s="107"/>
      <c r="F110" s="108"/>
      <c r="G110" s="109"/>
      <c r="H110" s="102"/>
      <c r="I110" s="110"/>
      <c r="J110" s="124"/>
      <c r="K110" s="125"/>
    </row>
    <row r="111" spans="1:11" ht="14.1" customHeight="1">
      <c r="A111" s="67"/>
      <c r="B111" s="100" t="s">
        <v>317</v>
      </c>
      <c r="C111" s="67"/>
      <c r="D111" s="118"/>
      <c r="E111" s="107"/>
      <c r="F111" s="108"/>
      <c r="G111" s="109"/>
      <c r="H111" s="102"/>
      <c r="I111" s="110"/>
      <c r="J111" s="124"/>
      <c r="K111" s="125"/>
    </row>
    <row r="112" spans="1:11" ht="14.1" customHeight="1">
      <c r="A112" s="67"/>
      <c r="B112" s="100" t="s">
        <v>318</v>
      </c>
      <c r="C112" s="67"/>
      <c r="D112" s="118"/>
      <c r="E112" s="107"/>
      <c r="F112" s="108"/>
      <c r="G112" s="109"/>
      <c r="H112" s="102"/>
      <c r="I112" s="110"/>
      <c r="J112" s="124"/>
      <c r="K112" s="125"/>
    </row>
    <row r="113" spans="1:12" ht="14.1" customHeight="1">
      <c r="A113" s="67"/>
      <c r="B113" s="100" t="s">
        <v>319</v>
      </c>
      <c r="C113" s="67"/>
      <c r="D113" s="118"/>
      <c r="E113" s="107"/>
      <c r="F113" s="108"/>
      <c r="G113" s="109"/>
      <c r="H113" s="102"/>
      <c r="I113" s="110"/>
      <c r="J113" s="124"/>
      <c r="K113" s="125"/>
    </row>
    <row r="114" spans="1:12" ht="14.1" customHeight="1">
      <c r="A114" s="67"/>
      <c r="B114" s="100" t="s">
        <v>320</v>
      </c>
      <c r="C114" s="67"/>
      <c r="D114" s="118"/>
      <c r="E114" s="107"/>
      <c r="F114" s="108"/>
      <c r="G114" s="109"/>
      <c r="H114" s="102"/>
      <c r="I114" s="110"/>
      <c r="J114" s="124"/>
      <c r="K114" s="125"/>
    </row>
    <row r="115" spans="1:12" ht="14.1" customHeight="1">
      <c r="A115" s="67"/>
      <c r="B115" s="100" t="s">
        <v>321</v>
      </c>
      <c r="C115" s="67"/>
      <c r="D115" s="118"/>
      <c r="E115" s="107"/>
      <c r="F115" s="108"/>
      <c r="G115" s="109"/>
      <c r="H115" s="102"/>
      <c r="I115" s="110"/>
      <c r="J115" s="124"/>
      <c r="K115" s="125"/>
    </row>
    <row r="116" spans="1:12" ht="14.1" customHeight="1">
      <c r="A116" s="76"/>
      <c r="B116" s="100" t="s">
        <v>322</v>
      </c>
      <c r="C116" s="67"/>
      <c r="D116" s="118"/>
      <c r="E116" s="69"/>
      <c r="F116" s="69"/>
      <c r="G116" s="69"/>
      <c r="H116" s="107"/>
      <c r="I116" s="69"/>
      <c r="J116" s="69"/>
      <c r="K116" s="69"/>
    </row>
    <row r="117" spans="1:12" ht="14.1" customHeight="1">
      <c r="A117" s="76"/>
      <c r="B117" s="94" t="s">
        <v>323</v>
      </c>
      <c r="C117" s="94"/>
      <c r="D117" s="118">
        <f>Mes!J110</f>
        <v>3</v>
      </c>
      <c r="E117" s="107" t="s">
        <v>17</v>
      </c>
      <c r="F117" s="108">
        <v>2042</v>
      </c>
      <c r="G117" s="109" t="s">
        <v>9</v>
      </c>
      <c r="H117" s="102">
        <v>43</v>
      </c>
      <c r="I117" s="110" t="s">
        <v>4</v>
      </c>
      <c r="J117" s="124">
        <f>IF(MID(I117,1,2)=("P."),(ROUND(D117*((F117)+(H117/100)),)),IF(MID(I117,1,2)=("%o"),(ROUND(D117*(((F117)+(H117/100))/1000),)),IF(MID(I117,1,2)=("Ea"),(ROUND(D117*((F117)+(H117/100)),)),ROUND(D117*(((F117)+(H117/100))/100),))))</f>
        <v>6127</v>
      </c>
      <c r="K117" s="125" t="s">
        <v>11</v>
      </c>
    </row>
    <row r="118" spans="1:12" ht="14.1" customHeight="1">
      <c r="A118" s="76"/>
      <c r="B118" s="94"/>
      <c r="C118" s="94"/>
      <c r="D118" s="243" t="s">
        <v>374</v>
      </c>
      <c r="E118" s="243"/>
      <c r="F118" s="243"/>
      <c r="G118" s="243"/>
      <c r="H118" s="243"/>
      <c r="I118" s="243"/>
      <c r="J118" s="243"/>
      <c r="K118" s="243"/>
    </row>
    <row r="119" spans="1:12" ht="14.1" customHeight="1">
      <c r="A119" s="76"/>
      <c r="B119" s="69"/>
      <c r="C119" s="101"/>
      <c r="D119" s="69"/>
      <c r="E119" s="98"/>
      <c r="F119" s="98" t="s">
        <v>108</v>
      </c>
      <c r="G119" s="115"/>
      <c r="H119" s="82"/>
      <c r="I119" s="83"/>
      <c r="J119" s="126">
        <f>SUM(J84:J117)</f>
        <v>70067</v>
      </c>
      <c r="K119" s="112" t="s">
        <v>11</v>
      </c>
    </row>
    <row r="120" spans="1:12" ht="14.1" customHeight="1">
      <c r="A120" s="76"/>
      <c r="B120" s="69"/>
      <c r="C120" s="101"/>
      <c r="D120" s="69"/>
      <c r="E120" s="98"/>
      <c r="F120" s="98" t="s">
        <v>327</v>
      </c>
      <c r="G120" s="115"/>
      <c r="H120" s="82"/>
      <c r="I120" s="83"/>
      <c r="J120" s="120"/>
      <c r="K120" s="112"/>
    </row>
    <row r="121" spans="1:12" ht="14.1" customHeight="1" thickBot="1">
      <c r="A121" s="76"/>
      <c r="B121" s="69"/>
      <c r="C121" s="101"/>
      <c r="D121" s="69"/>
      <c r="E121" s="98"/>
      <c r="F121" s="98"/>
      <c r="G121" s="115"/>
      <c r="H121" s="82"/>
      <c r="I121" s="80" t="s">
        <v>130</v>
      </c>
      <c r="J121" s="182"/>
      <c r="K121" s="112"/>
    </row>
    <row r="122" spans="1:12" ht="14.1" customHeight="1">
      <c r="A122" s="128"/>
      <c r="B122" s="61" t="s">
        <v>109</v>
      </c>
      <c r="C122" s="94"/>
      <c r="D122" s="127"/>
      <c r="E122" s="98"/>
      <c r="F122" s="80"/>
      <c r="G122" s="115"/>
      <c r="H122" s="82"/>
      <c r="I122" s="83"/>
      <c r="J122" s="84"/>
      <c r="K122" s="85"/>
    </row>
    <row r="123" spans="1:12" ht="14.1" customHeight="1">
      <c r="A123" s="76">
        <v>1</v>
      </c>
      <c r="B123" s="94" t="s">
        <v>125</v>
      </c>
      <c r="C123" s="94"/>
      <c r="D123" s="106"/>
      <c r="E123" s="98"/>
      <c r="F123" s="80"/>
      <c r="G123" s="115"/>
      <c r="H123" s="82"/>
      <c r="I123" s="83"/>
      <c r="J123" s="84"/>
      <c r="K123" s="85"/>
    </row>
    <row r="124" spans="1:12" ht="14.1" customHeight="1">
      <c r="A124" s="94"/>
      <c r="B124" s="94" t="s">
        <v>86</v>
      </c>
      <c r="C124" s="94"/>
      <c r="D124" s="106"/>
      <c r="E124" s="98"/>
      <c r="F124" s="80"/>
      <c r="G124" s="115"/>
      <c r="H124" s="82"/>
      <c r="I124" s="83"/>
      <c r="J124" s="84"/>
      <c r="K124" s="85"/>
    </row>
    <row r="125" spans="1:12" ht="14.1" customHeight="1">
      <c r="A125" s="94"/>
      <c r="B125" s="94" t="s">
        <v>87</v>
      </c>
      <c r="C125" s="94"/>
      <c r="D125" s="106"/>
      <c r="E125" s="98"/>
      <c r="F125" s="80"/>
      <c r="G125" s="115"/>
      <c r="H125" s="82"/>
      <c r="I125" s="83"/>
      <c r="J125" s="84"/>
      <c r="K125" s="85"/>
    </row>
    <row r="126" spans="1:12" ht="14.1" customHeight="1">
      <c r="A126" s="94"/>
      <c r="B126" s="94" t="s">
        <v>88</v>
      </c>
      <c r="C126" s="94"/>
      <c r="D126" s="106"/>
      <c r="E126" s="94"/>
      <c r="F126" s="94"/>
      <c r="G126" s="94"/>
      <c r="H126" s="94"/>
      <c r="I126" s="94"/>
      <c r="J126" s="94"/>
      <c r="K126" s="94"/>
    </row>
    <row r="127" spans="1:12" ht="14.1" customHeight="1">
      <c r="A127" s="76"/>
      <c r="B127" s="94" t="s">
        <v>89</v>
      </c>
      <c r="C127" s="94"/>
      <c r="D127" s="94"/>
      <c r="E127" s="69"/>
      <c r="F127" s="69"/>
      <c r="G127" s="69"/>
      <c r="H127" s="107"/>
      <c r="I127" s="69"/>
      <c r="J127" s="69"/>
      <c r="K127" s="69"/>
    </row>
    <row r="128" spans="1:12" ht="14.1" customHeight="1">
      <c r="A128" s="76"/>
      <c r="B128" s="94" t="s">
        <v>119</v>
      </c>
      <c r="C128" s="94"/>
      <c r="D128" s="116">
        <f>Mes!J114</f>
        <v>50</v>
      </c>
      <c r="E128" s="107" t="s">
        <v>22</v>
      </c>
      <c r="F128" s="108"/>
      <c r="G128" s="109"/>
      <c r="H128" s="102"/>
      <c r="I128" s="110" t="s">
        <v>90</v>
      </c>
      <c r="J128" s="111"/>
      <c r="K128" s="112"/>
      <c r="L128" s="69"/>
    </row>
    <row r="129" spans="1:12" ht="14.1" customHeight="1">
      <c r="B129" s="94" t="s">
        <v>142</v>
      </c>
      <c r="C129" s="94"/>
      <c r="D129" s="116">
        <f>Mes!J115</f>
        <v>30</v>
      </c>
      <c r="E129" s="107" t="s">
        <v>22</v>
      </c>
      <c r="F129" s="108"/>
      <c r="G129" s="109"/>
      <c r="H129" s="102"/>
      <c r="I129" s="110" t="s">
        <v>90</v>
      </c>
      <c r="J129" s="111"/>
      <c r="K129" s="112"/>
      <c r="L129" s="69"/>
    </row>
    <row r="130" spans="1:12" ht="14.1" customHeight="1">
      <c r="B130" s="94" t="s">
        <v>142</v>
      </c>
      <c r="C130" s="94"/>
      <c r="D130" s="116">
        <f>Mes!J116</f>
        <v>40</v>
      </c>
      <c r="E130" s="107" t="s">
        <v>22</v>
      </c>
      <c r="F130" s="108"/>
      <c r="G130" s="109"/>
      <c r="H130" s="102"/>
      <c r="I130" s="110" t="s">
        <v>90</v>
      </c>
      <c r="J130" s="111"/>
      <c r="K130" s="112"/>
    </row>
    <row r="131" spans="1:12" ht="14.1" customHeight="1">
      <c r="B131" s="94"/>
      <c r="C131" s="94"/>
      <c r="D131" s="116"/>
      <c r="E131" s="107"/>
      <c r="F131" s="108"/>
      <c r="G131" s="109"/>
      <c r="H131" s="102"/>
      <c r="I131" s="110"/>
      <c r="J131" s="111"/>
      <c r="K131" s="112"/>
    </row>
    <row r="132" spans="1:12" ht="14.1" customHeight="1">
      <c r="A132" s="76">
        <v>2</v>
      </c>
      <c r="B132" s="94" t="s">
        <v>247</v>
      </c>
      <c r="C132" s="94"/>
      <c r="D132" s="106"/>
      <c r="E132" s="98"/>
      <c r="F132" s="80"/>
      <c r="G132" s="115"/>
      <c r="H132" s="82"/>
      <c r="I132" s="83"/>
      <c r="J132" s="84"/>
      <c r="K132" s="112"/>
    </row>
    <row r="133" spans="1:12" ht="14.1" customHeight="1">
      <c r="A133" s="94"/>
      <c r="B133" s="94" t="s">
        <v>248</v>
      </c>
      <c r="C133" s="94"/>
      <c r="D133" s="106"/>
      <c r="E133" s="98"/>
      <c r="F133" s="80"/>
      <c r="G133" s="115"/>
      <c r="H133" s="82"/>
      <c r="I133" s="83"/>
      <c r="J133" s="84"/>
      <c r="K133" s="112"/>
    </row>
    <row r="134" spans="1:12" ht="14.1" customHeight="1">
      <c r="A134" s="94"/>
      <c r="B134" s="94" t="s">
        <v>249</v>
      </c>
      <c r="C134" s="94"/>
      <c r="D134" s="106"/>
      <c r="E134" s="98"/>
      <c r="F134" s="80"/>
      <c r="G134" s="115"/>
      <c r="H134" s="82"/>
      <c r="I134" s="83"/>
      <c r="J134" s="84"/>
      <c r="K134" s="112"/>
    </row>
    <row r="135" spans="1:12" ht="14.1" customHeight="1">
      <c r="A135" s="94"/>
      <c r="B135" s="94" t="s">
        <v>250</v>
      </c>
      <c r="C135" s="94"/>
      <c r="D135" s="106"/>
      <c r="E135" s="98"/>
      <c r="F135" s="80"/>
      <c r="G135" s="115"/>
      <c r="H135" s="82"/>
      <c r="I135" s="83"/>
      <c r="J135" s="84"/>
      <c r="K135" s="112"/>
    </row>
    <row r="136" spans="1:12" ht="14.1" customHeight="1">
      <c r="A136" s="76"/>
      <c r="B136" s="94" t="s">
        <v>251</v>
      </c>
      <c r="C136" s="94"/>
      <c r="D136" s="106"/>
      <c r="E136" s="98"/>
      <c r="F136" s="80"/>
      <c r="G136" s="115"/>
      <c r="H136" s="82"/>
      <c r="I136" s="83"/>
      <c r="J136" s="84"/>
      <c r="K136" s="112"/>
    </row>
    <row r="137" spans="1:12" ht="14.1" customHeight="1">
      <c r="A137" s="76"/>
      <c r="B137" s="94" t="s">
        <v>252</v>
      </c>
      <c r="C137" s="94"/>
      <c r="D137" s="106"/>
      <c r="E137" s="94"/>
      <c r="F137" s="94"/>
      <c r="G137" s="94"/>
      <c r="H137" s="94"/>
      <c r="I137" s="94"/>
      <c r="J137" s="94"/>
      <c r="K137" s="94"/>
    </row>
    <row r="138" spans="1:12" ht="14.1" customHeight="1">
      <c r="A138" s="76"/>
      <c r="B138" s="94" t="s">
        <v>206</v>
      </c>
      <c r="C138" s="94"/>
      <c r="D138" s="94"/>
      <c r="E138" s="69"/>
      <c r="F138" s="69"/>
      <c r="G138" s="69"/>
      <c r="H138" s="107"/>
      <c r="I138" s="69"/>
      <c r="J138" s="69"/>
      <c r="K138" s="69"/>
    </row>
    <row r="139" spans="1:12" ht="14.1" customHeight="1">
      <c r="A139" s="76"/>
      <c r="B139" s="94" t="s">
        <v>179</v>
      </c>
      <c r="C139" s="94"/>
      <c r="D139" s="118">
        <f>Mes!J119</f>
        <v>4</v>
      </c>
      <c r="E139" s="107" t="s">
        <v>17</v>
      </c>
      <c r="F139" s="108"/>
      <c r="G139" s="109"/>
      <c r="H139" s="102"/>
      <c r="I139" s="110" t="s">
        <v>4</v>
      </c>
      <c r="J139" s="111"/>
      <c r="K139" s="112"/>
    </row>
    <row r="140" spans="1:12" ht="14.1" customHeight="1">
      <c r="A140" s="76"/>
      <c r="B140" s="94" t="s">
        <v>253</v>
      </c>
      <c r="C140" s="94"/>
      <c r="D140" s="118">
        <f>Mes!J120</f>
        <v>4</v>
      </c>
      <c r="E140" s="107" t="s">
        <v>17</v>
      </c>
      <c r="F140" s="108"/>
      <c r="G140" s="109"/>
      <c r="H140" s="102"/>
      <c r="I140" s="110" t="s">
        <v>4</v>
      </c>
      <c r="J140" s="111"/>
      <c r="K140" s="112"/>
    </row>
    <row r="141" spans="1:12" ht="15" customHeight="1">
      <c r="A141" s="76"/>
      <c r="B141" s="94" t="s">
        <v>254</v>
      </c>
      <c r="C141" s="94"/>
      <c r="D141" s="118">
        <f>Mes!J121</f>
        <v>3</v>
      </c>
      <c r="E141" s="107" t="s">
        <v>17</v>
      </c>
      <c r="F141" s="108"/>
      <c r="G141" s="109"/>
      <c r="H141" s="102"/>
      <c r="I141" s="110" t="s">
        <v>4</v>
      </c>
      <c r="J141" s="111"/>
      <c r="K141" s="112"/>
    </row>
    <row r="142" spans="1:12" ht="15" customHeight="1">
      <c r="A142" s="76"/>
      <c r="B142" s="94"/>
      <c r="C142" s="94"/>
      <c r="D142" s="118"/>
      <c r="E142" s="107"/>
      <c r="F142" s="108"/>
      <c r="G142" s="109"/>
      <c r="H142" s="102"/>
      <c r="I142" s="110"/>
      <c r="J142" s="111"/>
      <c r="K142" s="112"/>
    </row>
    <row r="143" spans="1:12" ht="14.1" customHeight="1">
      <c r="A143" s="135">
        <v>3</v>
      </c>
      <c r="B143" s="207" t="s">
        <v>255</v>
      </c>
      <c r="C143" s="94"/>
      <c r="D143" s="127"/>
      <c r="E143" s="98"/>
      <c r="F143" s="80"/>
      <c r="G143" s="115"/>
      <c r="H143" s="82"/>
      <c r="I143" s="83"/>
      <c r="J143" s="84"/>
      <c r="K143" s="85"/>
    </row>
    <row r="144" spans="1:12" ht="14.1" customHeight="1">
      <c r="A144" s="128"/>
      <c r="B144" s="94" t="s">
        <v>256</v>
      </c>
      <c r="C144" s="94"/>
      <c r="D144" s="127"/>
      <c r="E144" s="98"/>
      <c r="F144" s="80"/>
      <c r="G144" s="115"/>
      <c r="H144" s="82"/>
      <c r="I144" s="83"/>
      <c r="J144" s="84"/>
      <c r="K144" s="85"/>
    </row>
    <row r="145" spans="1:11" ht="14.1" customHeight="1">
      <c r="A145" s="128"/>
      <c r="B145" s="94" t="s">
        <v>257</v>
      </c>
      <c r="C145" s="94"/>
      <c r="D145" s="127"/>
      <c r="E145" s="98"/>
      <c r="F145" s="80"/>
      <c r="G145" s="115"/>
      <c r="H145" s="82"/>
      <c r="I145" s="83"/>
      <c r="J145" s="84"/>
      <c r="K145" s="85"/>
    </row>
    <row r="146" spans="1:11" ht="14.1" customHeight="1">
      <c r="A146" s="128"/>
      <c r="B146" s="94" t="s">
        <v>258</v>
      </c>
      <c r="C146" s="94"/>
      <c r="D146" s="127"/>
      <c r="E146" s="98"/>
      <c r="F146" s="80"/>
      <c r="G146" s="115"/>
      <c r="H146" s="82"/>
      <c r="I146" s="83"/>
      <c r="J146" s="84"/>
      <c r="K146" s="85"/>
    </row>
    <row r="147" spans="1:11" ht="14.1" customHeight="1">
      <c r="A147" s="128"/>
      <c r="B147" s="94" t="s">
        <v>259</v>
      </c>
      <c r="C147" s="94"/>
      <c r="D147" s="127"/>
      <c r="E147" s="98"/>
      <c r="F147" s="80"/>
      <c r="G147" s="115"/>
      <c r="H147" s="82"/>
      <c r="I147" s="83"/>
      <c r="J147" s="84"/>
      <c r="K147" s="85"/>
    </row>
    <row r="148" spans="1:11" ht="14.1" customHeight="1">
      <c r="A148" s="128"/>
      <c r="B148" s="94" t="s">
        <v>260</v>
      </c>
      <c r="C148" s="94"/>
      <c r="D148" s="127"/>
      <c r="E148" s="98"/>
      <c r="F148" s="80"/>
      <c r="G148" s="115"/>
      <c r="H148" s="82"/>
      <c r="I148" s="83"/>
      <c r="J148" s="84"/>
      <c r="K148" s="85"/>
    </row>
    <row r="149" spans="1:11" ht="14.1" customHeight="1">
      <c r="A149" s="128"/>
      <c r="B149" s="94" t="s">
        <v>261</v>
      </c>
      <c r="C149" s="94"/>
      <c r="D149" s="127"/>
      <c r="E149" s="98"/>
      <c r="F149" s="80"/>
      <c r="G149" s="115"/>
      <c r="H149" s="82"/>
      <c r="I149" s="83"/>
      <c r="J149" s="84"/>
      <c r="K149" s="85"/>
    </row>
    <row r="150" spans="1:11" ht="14.1" customHeight="1">
      <c r="A150" s="128"/>
      <c r="B150" s="94" t="s">
        <v>262</v>
      </c>
      <c r="C150" s="94"/>
      <c r="D150" s="118">
        <f>Mes!J124</f>
        <v>1</v>
      </c>
      <c r="E150" s="107" t="s">
        <v>17</v>
      </c>
      <c r="F150" s="208"/>
      <c r="G150" s="109"/>
      <c r="H150" s="102"/>
      <c r="I150" s="110" t="s">
        <v>4</v>
      </c>
      <c r="J150" s="111"/>
      <c r="K150" s="112"/>
    </row>
    <row r="151" spans="1:11" ht="14.1" customHeight="1">
      <c r="A151" s="76"/>
      <c r="B151" s="94"/>
      <c r="C151" s="94"/>
      <c r="D151" s="98" t="s">
        <v>110</v>
      </c>
      <c r="E151" s="98"/>
      <c r="F151" s="69"/>
      <c r="G151" s="115"/>
      <c r="H151" s="82"/>
      <c r="I151" s="83"/>
      <c r="J151" s="126"/>
      <c r="K151" s="112"/>
    </row>
    <row r="152" spans="1:11" ht="14.1" customHeight="1">
      <c r="A152" s="76"/>
      <c r="B152" s="94"/>
      <c r="C152" s="94"/>
      <c r="D152" s="127"/>
      <c r="E152" s="98"/>
      <c r="F152" s="80"/>
      <c r="G152" s="115"/>
      <c r="H152" s="82"/>
      <c r="I152" s="83"/>
      <c r="J152" s="123"/>
      <c r="K152" s="85"/>
    </row>
    <row r="153" spans="1:11" ht="14.1" customHeight="1">
      <c r="A153" s="128"/>
      <c r="B153" s="61" t="s">
        <v>105</v>
      </c>
      <c r="C153" s="94"/>
      <c r="D153" s="127"/>
      <c r="E153" s="117"/>
      <c r="F153" s="108"/>
      <c r="G153" s="109"/>
      <c r="H153" s="102"/>
      <c r="I153" s="110"/>
      <c r="J153" s="111"/>
      <c r="K153" s="112"/>
    </row>
    <row r="154" spans="1:11" ht="14.1" customHeight="1">
      <c r="A154" s="67">
        <v>1</v>
      </c>
      <c r="B154" s="69" t="s">
        <v>77</v>
      </c>
      <c r="C154" s="67"/>
      <c r="D154" s="116"/>
      <c r="E154" s="117"/>
      <c r="F154" s="108"/>
      <c r="G154" s="109"/>
      <c r="H154" s="102"/>
      <c r="I154" s="110"/>
      <c r="J154" s="111"/>
      <c r="K154" s="112"/>
    </row>
    <row r="155" spans="1:11" ht="14.1" customHeight="1">
      <c r="A155" s="67"/>
      <c r="B155" s="69" t="s">
        <v>78</v>
      </c>
      <c r="C155" s="67"/>
      <c r="D155" s="116"/>
      <c r="E155" s="69"/>
      <c r="F155" s="69"/>
      <c r="G155" s="69"/>
      <c r="H155" s="107"/>
      <c r="I155" s="69"/>
      <c r="J155" s="69"/>
      <c r="K155" s="69"/>
    </row>
    <row r="156" spans="1:11" ht="14.1" customHeight="1">
      <c r="A156" s="76"/>
      <c r="B156" s="69" t="s">
        <v>79</v>
      </c>
      <c r="C156" s="67"/>
      <c r="D156" s="118">
        <f>Mes!J128</f>
        <v>16</v>
      </c>
      <c r="E156" s="107" t="s">
        <v>17</v>
      </c>
      <c r="F156" s="108">
        <v>1130</v>
      </c>
      <c r="G156" s="109" t="s">
        <v>9</v>
      </c>
      <c r="H156" s="102">
        <v>0</v>
      </c>
      <c r="I156" s="110" t="s">
        <v>91</v>
      </c>
      <c r="J156" s="111">
        <f>IF(MID(I156,1,2)=("P."),(ROUND(D156*((F156)+(H156/100)),)),IF(MID(I156,1,2)=("%o"),(ROUND(D156*(((F156)+(H156/100))/1000),)),IF(MID(I156,1,2)=("Ea"),(ROUND(D156*((F156)+(H156/100)),)),ROUND(D156*(((F156)+(H156/100))/100),))))</f>
        <v>18080</v>
      </c>
      <c r="K156" s="112" t="s">
        <v>11</v>
      </c>
    </row>
    <row r="157" spans="1:11" ht="14.1" customHeight="1">
      <c r="A157" s="76"/>
      <c r="B157" s="94"/>
      <c r="C157" s="94"/>
      <c r="D157" s="244" t="s">
        <v>375</v>
      </c>
      <c r="E157" s="244"/>
      <c r="F157" s="244"/>
      <c r="G157" s="244"/>
      <c r="H157" s="244"/>
      <c r="I157" s="244"/>
      <c r="J157" s="244"/>
      <c r="K157" s="244"/>
    </row>
    <row r="158" spans="1:11" ht="14.1" customHeight="1">
      <c r="A158" s="76">
        <v>2</v>
      </c>
      <c r="B158" s="69" t="s">
        <v>92</v>
      </c>
      <c r="C158" s="129"/>
      <c r="D158" s="70"/>
      <c r="E158" s="107"/>
      <c r="F158" s="108"/>
      <c r="G158" s="109"/>
      <c r="H158" s="102"/>
      <c r="I158" s="110"/>
      <c r="J158" s="124"/>
      <c r="K158" s="125"/>
    </row>
    <row r="159" spans="1:11" ht="14.1" customHeight="1">
      <c r="A159" s="76"/>
      <c r="B159" s="69" t="s">
        <v>93</v>
      </c>
      <c r="C159" s="129"/>
      <c r="D159" s="70"/>
      <c r="E159" s="69"/>
      <c r="F159" s="69"/>
      <c r="G159" s="69"/>
      <c r="H159" s="107"/>
      <c r="I159" s="69"/>
      <c r="J159" s="69"/>
      <c r="K159" s="69"/>
    </row>
    <row r="160" spans="1:11" ht="14.1" customHeight="1">
      <c r="A160" s="76"/>
      <c r="B160" s="69" t="s">
        <v>94</v>
      </c>
      <c r="C160" s="129"/>
      <c r="D160" s="118">
        <f>Mes!J131</f>
        <v>8</v>
      </c>
      <c r="E160" s="107" t="s">
        <v>3</v>
      </c>
      <c r="F160" s="108">
        <v>985</v>
      </c>
      <c r="G160" s="109" t="s">
        <v>9</v>
      </c>
      <c r="H160" s="102">
        <v>0</v>
      </c>
      <c r="I160" s="110" t="s">
        <v>91</v>
      </c>
      <c r="J160" s="111">
        <f>IF(MID(I160,1,2)=("P."),(ROUND(D160*((F160)+(H160/100)),)),IF(MID(I160,1,2)=("%o"),(ROUND(D160*(((F160)+(H160/100))/1000),)),IF(MID(I160,1,2)=("Ea"),(ROUND(D160*((F160)+(H160/100)),)),ROUND(D160*(((F160)+(H160/100))/100),))))</f>
        <v>7880</v>
      </c>
      <c r="K160" s="112" t="s">
        <v>11</v>
      </c>
    </row>
    <row r="161" spans="1:11" ht="14.1" customHeight="1">
      <c r="A161" s="76"/>
      <c r="B161" s="69"/>
      <c r="C161" s="129"/>
      <c r="D161" s="243" t="s">
        <v>376</v>
      </c>
      <c r="E161" s="243"/>
      <c r="F161" s="243"/>
      <c r="G161" s="243"/>
      <c r="H161" s="243"/>
      <c r="I161" s="243"/>
      <c r="J161" s="243"/>
      <c r="K161" s="243"/>
    </row>
    <row r="162" spans="1:11" ht="14.1" customHeight="1">
      <c r="A162" s="67">
        <v>3</v>
      </c>
      <c r="B162" s="113" t="s">
        <v>263</v>
      </c>
      <c r="C162" s="67"/>
      <c r="D162" s="209"/>
      <c r="E162" s="67"/>
      <c r="F162" s="67"/>
      <c r="G162" s="67"/>
      <c r="H162" s="93"/>
      <c r="I162" s="69"/>
      <c r="J162" s="69"/>
      <c r="K162" s="69"/>
    </row>
    <row r="163" spans="1:11" ht="14.1" customHeight="1">
      <c r="A163" s="67"/>
      <c r="B163" s="100" t="s">
        <v>264</v>
      </c>
      <c r="C163" s="67"/>
      <c r="D163" s="209"/>
      <c r="E163" s="67"/>
      <c r="F163" s="67"/>
      <c r="G163" s="67"/>
      <c r="H163" s="93"/>
      <c r="I163" s="67"/>
      <c r="J163" s="67"/>
      <c r="K163" s="67"/>
    </row>
    <row r="164" spans="1:11" ht="14.1" customHeight="1">
      <c r="A164" s="67"/>
      <c r="B164" s="113" t="s">
        <v>265</v>
      </c>
      <c r="C164" s="67"/>
      <c r="D164" s="118">
        <f>Mes!J134</f>
        <v>4</v>
      </c>
      <c r="E164" s="117" t="s">
        <v>3</v>
      </c>
      <c r="F164" s="108">
        <v>916</v>
      </c>
      <c r="G164" s="109" t="s">
        <v>9</v>
      </c>
      <c r="H164" s="102">
        <v>0</v>
      </c>
      <c r="I164" s="110" t="s">
        <v>266</v>
      </c>
      <c r="J164" s="111">
        <f>IF(MID(I164,1,2)=("P."),(ROUND(D164*((F164)+(H164/100)),)),IF(MID(I164,1,2)=("%o"),(ROUND(D164*(((F164)+(H164/100))/1000),)),IF(MID(I164,1,2)=("Ea"),(ROUND(D164*((F164)+(H164/100)),)),ROUND(D164*(((F164)+(H164/100))/100),))))</f>
        <v>3664</v>
      </c>
      <c r="K164" s="112" t="s">
        <v>11</v>
      </c>
    </row>
    <row r="165" spans="1:11" ht="14.1" customHeight="1">
      <c r="A165" s="76"/>
      <c r="B165" s="69"/>
      <c r="C165" s="129"/>
      <c r="D165" s="243" t="s">
        <v>377</v>
      </c>
      <c r="E165" s="243"/>
      <c r="F165" s="243"/>
      <c r="G165" s="243"/>
      <c r="H165" s="243"/>
      <c r="I165" s="243"/>
      <c r="J165" s="243"/>
      <c r="K165" s="243"/>
    </row>
    <row r="166" spans="1:11" ht="14.1" customHeight="1">
      <c r="A166" s="67"/>
      <c r="B166" s="94"/>
      <c r="C166" s="94"/>
      <c r="D166" s="118"/>
      <c r="E166" s="101"/>
      <c r="F166" s="101"/>
      <c r="G166" s="101"/>
      <c r="H166" s="102"/>
      <c r="I166" s="103" t="s">
        <v>54</v>
      </c>
      <c r="J166" s="104">
        <f>SUM(J156:J165)</f>
        <v>29624</v>
      </c>
      <c r="K166" s="105" t="s">
        <v>11</v>
      </c>
    </row>
    <row r="167" spans="1:11" ht="14.1" customHeight="1">
      <c r="A167" s="67"/>
      <c r="B167" s="94"/>
      <c r="C167" s="94"/>
      <c r="D167" s="272" t="s">
        <v>327</v>
      </c>
      <c r="E167" s="101"/>
      <c r="F167" s="101"/>
      <c r="G167" s="101"/>
      <c r="H167" s="102"/>
      <c r="I167" s="103"/>
      <c r="J167" s="130"/>
      <c r="K167" s="181"/>
    </row>
    <row r="168" spans="1:11" ht="14.1" customHeight="1">
      <c r="A168" s="67"/>
      <c r="B168" s="94"/>
      <c r="C168" s="94"/>
      <c r="D168" s="118"/>
      <c r="E168" s="101"/>
      <c r="F168" s="101"/>
      <c r="G168" s="101"/>
      <c r="H168" s="102"/>
      <c r="I168" s="103" t="s">
        <v>54</v>
      </c>
      <c r="J168" s="104"/>
      <c r="K168" s="105"/>
    </row>
    <row r="169" spans="1:11" ht="14.1" customHeight="1">
      <c r="A169" s="67"/>
      <c r="B169" s="55" t="s">
        <v>107</v>
      </c>
      <c r="C169" s="101"/>
      <c r="D169" s="101"/>
      <c r="E169" s="79"/>
      <c r="F169" s="80"/>
      <c r="G169" s="81"/>
      <c r="H169" s="82"/>
      <c r="I169" s="119"/>
      <c r="J169" s="120"/>
      <c r="K169" s="85"/>
    </row>
    <row r="170" spans="1:11" ht="14.1" customHeight="1">
      <c r="A170" s="67"/>
      <c r="B170" s="55" t="s">
        <v>53</v>
      </c>
      <c r="C170" s="101"/>
      <c r="D170" s="101"/>
      <c r="E170" s="117"/>
      <c r="F170" s="108"/>
      <c r="G170" s="109"/>
      <c r="H170" s="102"/>
      <c r="I170" s="110"/>
      <c r="J170" s="111"/>
      <c r="K170" s="112"/>
    </row>
    <row r="171" spans="1:11" ht="14.1" customHeight="1">
      <c r="A171" s="67">
        <v>1</v>
      </c>
      <c r="B171" s="68" t="s">
        <v>131</v>
      </c>
      <c r="C171" s="101"/>
      <c r="D171" s="101"/>
      <c r="E171" s="117"/>
      <c r="F171" s="108"/>
      <c r="G171" s="109"/>
      <c r="H171" s="102"/>
      <c r="I171" s="110"/>
      <c r="J171" s="111"/>
      <c r="K171" s="112"/>
    </row>
    <row r="172" spans="1:11" ht="14.1" customHeight="1">
      <c r="A172" s="67"/>
      <c r="B172" s="68" t="s">
        <v>132</v>
      </c>
      <c r="C172" s="101"/>
      <c r="D172" s="118">
        <f>Mes!J138</f>
        <v>16</v>
      </c>
      <c r="E172" s="107" t="s">
        <v>3</v>
      </c>
      <c r="F172" s="108"/>
      <c r="G172" s="109"/>
      <c r="H172" s="102"/>
      <c r="I172" s="110" t="s">
        <v>4</v>
      </c>
      <c r="J172" s="111"/>
      <c r="K172" s="112"/>
    </row>
    <row r="173" spans="1:11" ht="14.1" customHeight="1">
      <c r="A173" s="67"/>
      <c r="B173" s="55"/>
      <c r="C173" s="101"/>
      <c r="D173" s="101"/>
      <c r="E173" s="117"/>
      <c r="F173" s="108"/>
      <c r="G173" s="109"/>
      <c r="H173" s="102"/>
      <c r="I173" s="110"/>
      <c r="J173" s="111"/>
      <c r="K173" s="112"/>
    </row>
    <row r="174" spans="1:11" ht="14.1" customHeight="1">
      <c r="A174" s="67">
        <v>2</v>
      </c>
      <c r="B174" s="68" t="s">
        <v>152</v>
      </c>
      <c r="C174" s="101"/>
      <c r="D174" s="101"/>
      <c r="E174" s="117"/>
      <c r="F174" s="108"/>
      <c r="G174" s="109"/>
      <c r="H174" s="102"/>
      <c r="I174" s="110"/>
      <c r="J174" s="111"/>
      <c r="K174" s="112"/>
    </row>
    <row r="175" spans="1:11" ht="14.1" customHeight="1">
      <c r="A175" s="67"/>
      <c r="B175" s="68" t="s">
        <v>153</v>
      </c>
      <c r="C175" s="101"/>
      <c r="D175" s="118">
        <f>Mes!J140</f>
        <v>12</v>
      </c>
      <c r="E175" s="107" t="s">
        <v>3</v>
      </c>
      <c r="F175" s="108"/>
      <c r="G175" s="109"/>
      <c r="H175" s="102"/>
      <c r="I175" s="110" t="s">
        <v>4</v>
      </c>
      <c r="J175" s="111"/>
      <c r="K175" s="112"/>
    </row>
    <row r="176" spans="1:11" ht="14.1" customHeight="1">
      <c r="A176" s="67"/>
      <c r="B176" s="68"/>
      <c r="C176" s="101"/>
      <c r="D176" s="118"/>
      <c r="E176" s="107"/>
      <c r="F176" s="108"/>
      <c r="G176" s="109"/>
      <c r="H176" s="102"/>
      <c r="I176" s="110"/>
      <c r="J176" s="111"/>
      <c r="K176" s="112"/>
    </row>
    <row r="177" spans="1:11" ht="14.1" customHeight="1">
      <c r="A177" s="76">
        <v>3</v>
      </c>
      <c r="B177" s="68" t="s">
        <v>136</v>
      </c>
      <c r="C177" s="94"/>
      <c r="D177" s="97"/>
      <c r="E177" s="98"/>
      <c r="F177" s="80"/>
      <c r="G177" s="83"/>
      <c r="H177" s="98"/>
      <c r="I177" s="83"/>
      <c r="J177" s="80"/>
      <c r="K177" s="98"/>
    </row>
    <row r="178" spans="1:11" ht="14.1" customHeight="1">
      <c r="A178" s="67"/>
      <c r="B178" s="68" t="s">
        <v>137</v>
      </c>
      <c r="C178" s="94"/>
      <c r="D178" s="97"/>
      <c r="E178" s="98"/>
      <c r="F178" s="80"/>
      <c r="G178" s="83"/>
      <c r="H178" s="98"/>
      <c r="I178" s="83"/>
      <c r="J178" s="80"/>
      <c r="K178" s="98"/>
    </row>
    <row r="179" spans="1:11" ht="14.1" customHeight="1">
      <c r="A179" s="67"/>
      <c r="B179" s="68" t="s">
        <v>113</v>
      </c>
      <c r="C179" s="94"/>
      <c r="D179" s="97"/>
      <c r="E179" s="98"/>
      <c r="F179" s="80"/>
      <c r="G179" s="83"/>
      <c r="H179" s="98"/>
      <c r="I179" s="83"/>
      <c r="J179" s="80"/>
      <c r="K179" s="98"/>
    </row>
    <row r="180" spans="1:11" ht="14.1" customHeight="1">
      <c r="A180" s="67"/>
      <c r="B180" s="69" t="s">
        <v>114</v>
      </c>
      <c r="C180" s="94"/>
      <c r="D180" s="116"/>
      <c r="E180" s="107"/>
      <c r="F180" s="108"/>
      <c r="G180" s="109"/>
      <c r="H180" s="102"/>
      <c r="I180" s="110"/>
      <c r="J180" s="111"/>
      <c r="K180" s="112"/>
    </row>
    <row r="181" spans="1:11" ht="14.1" customHeight="1">
      <c r="A181" s="67"/>
      <c r="B181" s="69" t="s">
        <v>115</v>
      </c>
      <c r="C181" s="94"/>
      <c r="D181" s="118">
        <f>Mes!J143</f>
        <v>16</v>
      </c>
      <c r="E181" s="107" t="s">
        <v>3</v>
      </c>
      <c r="F181" s="108"/>
      <c r="G181" s="109"/>
      <c r="H181" s="102"/>
      <c r="I181" s="110" t="s">
        <v>4</v>
      </c>
      <c r="J181" s="111"/>
      <c r="K181" s="112"/>
    </row>
    <row r="182" spans="1:11" ht="14.1" customHeight="1">
      <c r="A182" s="67"/>
      <c r="B182" s="69"/>
      <c r="C182" s="94"/>
      <c r="D182" s="118"/>
      <c r="E182" s="107"/>
      <c r="F182" s="108"/>
      <c r="G182" s="109"/>
      <c r="H182" s="102"/>
      <c r="I182" s="110"/>
      <c r="J182" s="111"/>
      <c r="K182" s="112"/>
    </row>
    <row r="183" spans="1:11" ht="14.1" customHeight="1">
      <c r="A183" s="76">
        <v>4</v>
      </c>
      <c r="B183" s="69" t="s">
        <v>133</v>
      </c>
      <c r="C183" s="67"/>
      <c r="D183" s="67"/>
      <c r="E183" s="67"/>
      <c r="F183" s="67"/>
      <c r="G183" s="67"/>
      <c r="H183" s="93"/>
      <c r="I183" s="67"/>
      <c r="J183" s="67"/>
      <c r="K183" s="67"/>
    </row>
    <row r="184" spans="1:11" ht="14.1" customHeight="1">
      <c r="A184" s="76"/>
      <c r="B184" s="69" t="s">
        <v>134</v>
      </c>
      <c r="C184" s="67"/>
      <c r="D184" s="118">
        <f>Mes!J146</f>
        <v>6</v>
      </c>
      <c r="E184" s="107" t="s">
        <v>3</v>
      </c>
      <c r="F184" s="108"/>
      <c r="G184" s="109"/>
      <c r="H184" s="102"/>
      <c r="I184" s="110" t="s">
        <v>4</v>
      </c>
      <c r="J184" s="111"/>
      <c r="K184" s="112"/>
    </row>
    <row r="185" spans="1:11" ht="14.1" customHeight="1">
      <c r="A185" s="76"/>
      <c r="B185" s="69"/>
      <c r="C185" s="67"/>
      <c r="D185" s="118"/>
      <c r="E185" s="107"/>
      <c r="F185" s="108"/>
      <c r="G185" s="109"/>
      <c r="H185" s="102"/>
      <c r="I185" s="110"/>
      <c r="J185" s="111"/>
      <c r="K185" s="112"/>
    </row>
    <row r="186" spans="1:11" ht="14.1" customHeight="1">
      <c r="A186" s="67">
        <v>5</v>
      </c>
      <c r="B186" s="69" t="s">
        <v>267</v>
      </c>
      <c r="C186" s="101"/>
      <c r="D186" s="94"/>
      <c r="E186" s="94"/>
      <c r="F186" s="94"/>
      <c r="G186" s="94"/>
      <c r="H186" s="94"/>
      <c r="I186" s="94"/>
      <c r="J186" s="94"/>
      <c r="K186" s="181"/>
    </row>
    <row r="187" spans="1:11" ht="14.1" customHeight="1">
      <c r="A187" s="67"/>
      <c r="B187" s="69" t="s">
        <v>268</v>
      </c>
      <c r="C187" s="101"/>
      <c r="D187" s="118">
        <f>Mes!J149</f>
        <v>2</v>
      </c>
      <c r="E187" s="107" t="s">
        <v>3</v>
      </c>
      <c r="F187" s="108"/>
      <c r="G187" s="109"/>
      <c r="H187" s="102"/>
      <c r="I187" s="110" t="s">
        <v>4</v>
      </c>
      <c r="J187" s="111"/>
      <c r="K187" s="181"/>
    </row>
    <row r="188" spans="1:11" ht="14.1" customHeight="1" thickBot="1">
      <c r="A188" s="67"/>
      <c r="B188" s="94"/>
      <c r="C188" s="94"/>
      <c r="D188" s="106"/>
      <c r="E188" s="117"/>
      <c r="F188" s="101"/>
      <c r="G188" s="101"/>
      <c r="H188" s="102"/>
      <c r="I188" s="103" t="s">
        <v>72</v>
      </c>
      <c r="J188" s="121"/>
      <c r="K188" s="122"/>
    </row>
    <row r="189" spans="1:11" ht="14.1" customHeight="1" thickBot="1">
      <c r="A189" s="67"/>
      <c r="B189" s="94"/>
      <c r="C189" s="94"/>
      <c r="D189" s="106"/>
      <c r="E189" s="117"/>
      <c r="F189" s="101"/>
      <c r="G189" s="101"/>
      <c r="H189" s="102"/>
      <c r="I189" s="103"/>
      <c r="J189" s="130"/>
      <c r="K189" s="181"/>
    </row>
    <row r="190" spans="1:11" ht="14.1" customHeight="1" thickBot="1">
      <c r="A190" s="245"/>
      <c r="B190" s="246"/>
      <c r="C190" s="247" t="s">
        <v>328</v>
      </c>
      <c r="D190" s="248"/>
      <c r="E190" s="90"/>
      <c r="F190" s="249"/>
      <c r="G190" s="24"/>
      <c r="H190" s="26"/>
      <c r="I190" s="25"/>
      <c r="J190" s="20"/>
      <c r="K190" s="250"/>
    </row>
    <row r="191" spans="1:11" ht="14.1" customHeight="1">
      <c r="A191" s="245"/>
      <c r="B191" s="251" t="s">
        <v>329</v>
      </c>
      <c r="C191" s="252" t="s">
        <v>330</v>
      </c>
      <c r="D191" s="252"/>
      <c r="E191" s="253"/>
      <c r="F191" s="23"/>
      <c r="G191" s="24"/>
      <c r="H191" s="254" t="s">
        <v>331</v>
      </c>
      <c r="I191" s="25"/>
      <c r="J191" s="20"/>
      <c r="K191" s="250"/>
    </row>
    <row r="192" spans="1:11" ht="14.1" customHeight="1">
      <c r="A192" s="245"/>
      <c r="B192" s="251" t="s">
        <v>332</v>
      </c>
      <c r="C192" s="251" t="s">
        <v>333</v>
      </c>
      <c r="D192" s="255"/>
      <c r="E192" s="253"/>
      <c r="F192" s="23"/>
      <c r="G192" s="24"/>
      <c r="H192" s="254" t="s">
        <v>331</v>
      </c>
      <c r="I192" s="25"/>
      <c r="J192" s="20"/>
      <c r="K192" s="250"/>
    </row>
    <row r="193" spans="1:11">
      <c r="A193" s="245"/>
      <c r="B193" s="251" t="s">
        <v>334</v>
      </c>
      <c r="C193" s="252" t="s">
        <v>335</v>
      </c>
      <c r="D193" s="252"/>
      <c r="E193" s="253"/>
      <c r="F193" s="23"/>
      <c r="G193" s="24"/>
      <c r="H193" s="254" t="s">
        <v>331</v>
      </c>
      <c r="I193" s="25"/>
      <c r="J193" s="20"/>
      <c r="K193" s="250"/>
    </row>
    <row r="194" spans="1:11">
      <c r="A194" s="245"/>
      <c r="B194" s="251" t="s">
        <v>336</v>
      </c>
      <c r="C194" s="251" t="s">
        <v>337</v>
      </c>
      <c r="D194" s="255"/>
      <c r="E194" s="253"/>
      <c r="F194" s="23"/>
      <c r="G194" s="24"/>
      <c r="H194" s="254" t="s">
        <v>331</v>
      </c>
      <c r="I194" s="25"/>
      <c r="J194" s="20"/>
      <c r="K194" s="250"/>
    </row>
    <row r="195" spans="1:11">
      <c r="A195" s="245"/>
      <c r="B195" s="251" t="s">
        <v>338</v>
      </c>
      <c r="C195" s="252" t="s">
        <v>339</v>
      </c>
      <c r="D195" s="252"/>
      <c r="E195" s="253"/>
      <c r="F195" s="23"/>
      <c r="G195" s="24"/>
      <c r="H195" s="254" t="s">
        <v>331</v>
      </c>
      <c r="I195" s="25"/>
      <c r="J195" s="20"/>
      <c r="K195" s="250"/>
    </row>
    <row r="196" spans="1:11">
      <c r="A196" s="245"/>
      <c r="B196" s="251" t="s">
        <v>340</v>
      </c>
      <c r="C196" s="251" t="s">
        <v>341</v>
      </c>
      <c r="D196" s="255"/>
      <c r="E196" s="253"/>
      <c r="F196" s="23"/>
      <c r="G196" s="24"/>
      <c r="H196" s="254" t="s">
        <v>331</v>
      </c>
      <c r="I196" s="25"/>
      <c r="J196" s="20"/>
      <c r="K196" s="250"/>
    </row>
    <row r="197" spans="1:11">
      <c r="A197" s="245"/>
      <c r="B197" s="246"/>
      <c r="C197" s="246"/>
      <c r="D197" s="256" t="s">
        <v>342</v>
      </c>
      <c r="E197" s="2"/>
      <c r="F197" s="257"/>
      <c r="G197" s="24"/>
      <c r="H197" s="254" t="s">
        <v>331</v>
      </c>
      <c r="I197" s="25"/>
      <c r="J197" s="20"/>
      <c r="K197" s="250"/>
    </row>
    <row r="198" spans="1:11">
      <c r="A198" s="245"/>
      <c r="B198" s="251" t="s">
        <v>343</v>
      </c>
      <c r="C198" s="246"/>
      <c r="D198" s="255"/>
      <c r="E198" s="2"/>
      <c r="F198" s="23"/>
      <c r="G198" s="24"/>
      <c r="H198" s="26"/>
      <c r="I198" s="25"/>
      <c r="J198" s="20"/>
      <c r="K198" s="250"/>
    </row>
    <row r="199" spans="1:11">
      <c r="A199" s="245">
        <v>1</v>
      </c>
      <c r="B199" s="258" t="s">
        <v>344</v>
      </c>
      <c r="C199" s="246"/>
      <c r="D199" s="255"/>
      <c r="E199" s="2"/>
      <c r="F199" s="23"/>
      <c r="G199" s="24"/>
      <c r="H199" s="26"/>
      <c r="I199" s="25"/>
      <c r="J199" s="20"/>
      <c r="K199" s="250"/>
    </row>
    <row r="200" spans="1:11">
      <c r="A200" s="245"/>
      <c r="B200" s="258" t="s">
        <v>345</v>
      </c>
      <c r="C200" s="246"/>
      <c r="D200" s="255"/>
      <c r="E200" s="2"/>
      <c r="F200" s="23"/>
      <c r="G200" s="24"/>
      <c r="H200" s="26"/>
      <c r="I200" s="25"/>
      <c r="J200" s="20"/>
      <c r="K200" s="250"/>
    </row>
    <row r="201" spans="1:11">
      <c r="A201" s="245">
        <v>2</v>
      </c>
      <c r="B201" s="258" t="s">
        <v>346</v>
      </c>
      <c r="C201" s="246"/>
      <c r="D201" s="255"/>
      <c r="E201" s="2"/>
      <c r="F201" s="23"/>
      <c r="G201" s="24"/>
      <c r="H201" s="26"/>
      <c r="I201" s="25"/>
      <c r="J201" s="20"/>
      <c r="K201" s="250"/>
    </row>
    <row r="202" spans="1:11">
      <c r="A202" s="245">
        <v>3</v>
      </c>
      <c r="B202" s="258" t="s">
        <v>347</v>
      </c>
      <c r="C202" s="246"/>
      <c r="D202" s="255"/>
      <c r="E202" s="2"/>
      <c r="F202" s="23"/>
      <c r="G202" s="24"/>
      <c r="H202" s="26"/>
      <c r="I202" s="25"/>
      <c r="J202" s="20"/>
      <c r="K202" s="250"/>
    </row>
    <row r="203" spans="1:11">
      <c r="A203" s="245">
        <v>4</v>
      </c>
      <c r="B203" s="258" t="s">
        <v>348</v>
      </c>
      <c r="C203" s="246"/>
      <c r="D203" s="255"/>
      <c r="E203" s="2"/>
      <c r="F203" s="23"/>
      <c r="G203" s="24"/>
      <c r="H203" s="26"/>
      <c r="I203" s="25"/>
      <c r="J203" s="20"/>
      <c r="K203" s="250"/>
    </row>
    <row r="204" spans="1:11">
      <c r="A204" s="245">
        <v>5</v>
      </c>
      <c r="B204" s="258" t="s">
        <v>349</v>
      </c>
      <c r="C204" s="246"/>
      <c r="D204" s="255"/>
      <c r="E204" s="2"/>
      <c r="F204" s="23"/>
      <c r="G204" s="24"/>
      <c r="H204" s="26"/>
      <c r="I204" s="25"/>
      <c r="J204" s="20"/>
      <c r="K204" s="250"/>
    </row>
    <row r="205" spans="1:11">
      <c r="A205" s="245">
        <v>6</v>
      </c>
      <c r="B205" s="258" t="s">
        <v>350</v>
      </c>
      <c r="C205" s="246"/>
      <c r="D205" s="255"/>
      <c r="E205" s="2"/>
      <c r="F205" s="23"/>
      <c r="G205" s="24"/>
      <c r="H205" s="26"/>
      <c r="I205" s="25"/>
      <c r="J205" s="20"/>
      <c r="K205" s="250"/>
    </row>
    <row r="206" spans="1:11">
      <c r="A206" s="245">
        <v>7</v>
      </c>
      <c r="B206" s="258" t="s">
        <v>351</v>
      </c>
      <c r="C206" s="246"/>
      <c r="D206" s="255"/>
      <c r="E206" s="2"/>
      <c r="F206" s="23"/>
      <c r="G206" s="24"/>
      <c r="H206" s="26"/>
      <c r="I206" s="25"/>
      <c r="J206" s="20"/>
      <c r="K206" s="250"/>
    </row>
    <row r="207" spans="1:11">
      <c r="A207" s="245">
        <v>8</v>
      </c>
      <c r="B207" s="258" t="s">
        <v>352</v>
      </c>
      <c r="C207" s="246"/>
      <c r="D207" s="255"/>
      <c r="E207" s="2"/>
      <c r="F207" s="23"/>
      <c r="G207" s="24"/>
      <c r="H207" s="26"/>
      <c r="I207" s="25"/>
      <c r="J207" s="20"/>
      <c r="K207" s="250"/>
    </row>
    <row r="208" spans="1:11">
      <c r="A208" s="245">
        <v>9</v>
      </c>
      <c r="B208" s="258" t="s">
        <v>353</v>
      </c>
      <c r="C208" s="246"/>
      <c r="D208" s="255"/>
      <c r="E208" s="2"/>
      <c r="F208" s="23"/>
      <c r="G208" s="24"/>
      <c r="H208" s="26"/>
      <c r="I208" s="25"/>
      <c r="J208" s="20"/>
      <c r="K208" s="250"/>
    </row>
    <row r="209" spans="1:11">
      <c r="A209" s="245">
        <v>10</v>
      </c>
      <c r="B209" s="258" t="s">
        <v>354</v>
      </c>
      <c r="C209" s="246"/>
      <c r="D209" s="255"/>
      <c r="E209" s="2"/>
      <c r="F209" s="23"/>
      <c r="G209" s="24"/>
      <c r="H209" s="26"/>
      <c r="I209" s="25"/>
      <c r="J209" s="20"/>
      <c r="K209" s="250"/>
    </row>
    <row r="210" spans="1:11" ht="15.75" customHeight="1">
      <c r="A210" s="245">
        <v>11</v>
      </c>
      <c r="B210" s="258" t="s">
        <v>355</v>
      </c>
      <c r="C210" s="246"/>
      <c r="D210" s="255"/>
      <c r="E210" s="2"/>
      <c r="F210" s="23"/>
      <c r="G210" s="24"/>
      <c r="H210" s="26"/>
      <c r="I210" s="25"/>
      <c r="J210" s="20"/>
      <c r="K210" s="250"/>
    </row>
    <row r="211" spans="1:11" ht="15.75" customHeight="1">
      <c r="A211" s="245"/>
      <c r="B211" s="259"/>
      <c r="C211" s="246"/>
      <c r="D211" s="255"/>
      <c r="E211" s="2"/>
      <c r="F211" s="23"/>
      <c r="G211" s="24"/>
      <c r="H211" s="26"/>
      <c r="I211" s="25"/>
      <c r="J211" s="20"/>
      <c r="K211" s="250"/>
    </row>
    <row r="212" spans="1:11" ht="15.75" customHeight="1">
      <c r="A212" s="245"/>
      <c r="B212" s="259"/>
      <c r="C212" s="246"/>
      <c r="D212" s="255"/>
      <c r="E212" s="2"/>
      <c r="F212" s="23"/>
      <c r="G212" s="24"/>
      <c r="H212" s="26"/>
      <c r="I212" s="25"/>
      <c r="J212" s="20"/>
      <c r="K212" s="250"/>
    </row>
    <row r="213" spans="1:11" ht="15" customHeight="1">
      <c r="A213" s="245"/>
      <c r="B213" s="251" t="s">
        <v>356</v>
      </c>
      <c r="C213" s="246"/>
      <c r="D213" s="255"/>
      <c r="E213" s="2"/>
      <c r="F213" s="23"/>
      <c r="G213" s="24"/>
      <c r="H213" s="26"/>
      <c r="I213" s="25"/>
      <c r="J213" s="20"/>
      <c r="K213" s="250"/>
    </row>
    <row r="214" spans="1:11" ht="15" customHeight="1">
      <c r="A214" s="245"/>
      <c r="B214" s="260"/>
      <c r="C214" s="7"/>
      <c r="D214" s="255"/>
      <c r="E214" s="2"/>
      <c r="F214" s="23"/>
      <c r="G214" s="24"/>
      <c r="H214" s="26"/>
      <c r="I214" s="25"/>
      <c r="J214" s="261"/>
      <c r="K214" s="250"/>
    </row>
    <row r="215" spans="1:11" ht="15" customHeight="1">
      <c r="A215" s="8"/>
      <c r="B215" s="262"/>
      <c r="C215" s="8"/>
      <c r="D215" s="6" t="s">
        <v>0</v>
      </c>
      <c r="E215" s="10"/>
      <c r="F215" s="8"/>
      <c r="G215" s="10"/>
      <c r="H215" s="262"/>
      <c r="I215" s="245" t="s">
        <v>106</v>
      </c>
      <c r="J215" s="263"/>
      <c r="K215" s="250"/>
    </row>
    <row r="216" spans="1:11" ht="15" customHeight="1">
      <c r="A216" s="10"/>
      <c r="B216" s="260"/>
      <c r="C216" s="10"/>
      <c r="D216" s="4" t="s">
        <v>357</v>
      </c>
      <c r="E216" s="10"/>
      <c r="F216" s="2" t="s">
        <v>358</v>
      </c>
      <c r="G216" s="264"/>
      <c r="H216" s="8"/>
      <c r="I216" s="265"/>
      <c r="J216" s="262"/>
      <c r="K216" s="250"/>
    </row>
    <row r="217" spans="1:11" ht="15" customHeight="1">
      <c r="A217" s="10"/>
      <c r="B217" s="260"/>
      <c r="C217" s="266" t="s">
        <v>1</v>
      </c>
      <c r="D217" s="267"/>
      <c r="E217" s="10"/>
      <c r="F217" s="8"/>
      <c r="G217" s="10"/>
      <c r="H217" s="268" t="s">
        <v>359</v>
      </c>
      <c r="I217" s="265"/>
      <c r="J217" s="10"/>
      <c r="K217" s="250"/>
    </row>
    <row r="218" spans="1:11">
      <c r="A218" s="1"/>
      <c r="H218" s="1"/>
    </row>
    <row r="219" spans="1:11">
      <c r="A219" s="1"/>
      <c r="H219" s="1"/>
    </row>
    <row r="220" spans="1:11">
      <c r="A220" s="1"/>
      <c r="H220" s="1"/>
    </row>
    <row r="221" spans="1:11">
      <c r="A221" s="1"/>
      <c r="H221" s="1"/>
    </row>
    <row r="222" spans="1:11">
      <c r="A222" s="1"/>
      <c r="H222" s="1"/>
    </row>
    <row r="223" spans="1:11">
      <c r="A223" s="1"/>
      <c r="H223" s="1"/>
    </row>
    <row r="224" spans="1:11">
      <c r="A224" s="10"/>
      <c r="B224" s="54"/>
      <c r="C224" s="7"/>
      <c r="D224" s="21"/>
      <c r="E224" s="22"/>
      <c r="F224" s="7"/>
      <c r="G224" s="7"/>
      <c r="H224" s="26"/>
      <c r="I224" s="6"/>
      <c r="J224" s="16"/>
    </row>
    <row r="225" spans="1:12">
      <c r="A225" s="10"/>
      <c r="B225" s="54"/>
      <c r="C225" s="7"/>
      <c r="D225" s="21"/>
      <c r="E225" s="22"/>
      <c r="F225" s="7"/>
      <c r="G225" s="7"/>
      <c r="H225" s="26"/>
      <c r="I225" s="6"/>
      <c r="J225" s="16"/>
    </row>
    <row r="226" spans="1:12">
      <c r="A226" s="10"/>
      <c r="B226" s="54"/>
      <c r="C226" s="7"/>
      <c r="D226" s="21"/>
      <c r="E226" s="22"/>
      <c r="F226" s="7"/>
      <c r="G226" s="7"/>
      <c r="H226" s="26"/>
      <c r="I226" s="6"/>
      <c r="J226" s="16"/>
    </row>
    <row r="227" spans="1:12">
      <c r="A227" s="10"/>
      <c r="B227" s="54"/>
      <c r="C227" s="7"/>
      <c r="D227" s="21"/>
      <c r="E227" s="22"/>
      <c r="F227" s="7"/>
      <c r="G227" s="7"/>
      <c r="H227" s="26"/>
      <c r="I227" s="6"/>
      <c r="J227" s="16"/>
    </row>
    <row r="228" spans="1:12">
      <c r="A228" s="10"/>
      <c r="B228" s="54"/>
      <c r="C228" s="7"/>
      <c r="D228" s="21"/>
      <c r="E228" s="22"/>
      <c r="F228" s="7"/>
      <c r="G228" s="7"/>
      <c r="H228" s="26"/>
      <c r="I228" s="6"/>
      <c r="J228" s="16"/>
    </row>
    <row r="229" spans="1:12">
      <c r="A229" s="10"/>
      <c r="B229" s="54"/>
      <c r="C229" s="7"/>
      <c r="D229" s="21"/>
      <c r="E229" s="22"/>
      <c r="F229" s="7"/>
      <c r="G229" s="7"/>
      <c r="H229" s="26"/>
      <c r="I229" s="6"/>
      <c r="J229" s="16"/>
      <c r="L229" s="69"/>
    </row>
    <row r="230" spans="1:12">
      <c r="A230" s="10"/>
      <c r="B230" s="54"/>
      <c r="C230" s="7"/>
      <c r="D230" s="21"/>
      <c r="E230" s="22"/>
      <c r="F230" s="7"/>
      <c r="G230" s="7"/>
      <c r="H230" s="26"/>
      <c r="I230" s="6"/>
      <c r="J230" s="16"/>
      <c r="L230" s="69"/>
    </row>
    <row r="231" spans="1:12">
      <c r="A231" s="10"/>
      <c r="B231" s="54"/>
      <c r="C231" s="7"/>
      <c r="D231" s="21"/>
      <c r="E231" s="22"/>
      <c r="F231" s="7"/>
      <c r="G231" s="7"/>
      <c r="H231" s="26"/>
      <c r="I231" s="6"/>
      <c r="J231" s="16"/>
      <c r="L231" s="69"/>
    </row>
    <row r="232" spans="1:12">
      <c r="A232" s="10"/>
      <c r="B232" s="54"/>
      <c r="C232" s="7"/>
      <c r="D232" s="21"/>
      <c r="E232" s="22"/>
      <c r="F232" s="7"/>
      <c r="G232" s="7"/>
      <c r="H232" s="26"/>
      <c r="I232" s="6"/>
      <c r="J232" s="16"/>
      <c r="L232" s="69"/>
    </row>
    <row r="233" spans="1:12">
      <c r="A233" s="10"/>
      <c r="B233" s="54"/>
      <c r="C233" s="7"/>
      <c r="D233" s="21"/>
      <c r="E233" s="22"/>
      <c r="F233" s="7"/>
      <c r="G233" s="7"/>
      <c r="H233" s="26"/>
      <c r="I233" s="6"/>
      <c r="J233" s="16"/>
      <c r="L233" s="69"/>
    </row>
    <row r="234" spans="1:12">
      <c r="A234" s="10"/>
      <c r="B234" s="54"/>
      <c r="C234" s="7"/>
      <c r="D234" s="21"/>
      <c r="E234" s="22"/>
      <c r="F234" s="7"/>
      <c r="G234" s="7"/>
      <c r="H234" s="26"/>
      <c r="I234" s="6"/>
      <c r="J234" s="16"/>
      <c r="L234" s="69"/>
    </row>
    <row r="235" spans="1:12">
      <c r="A235" s="10"/>
      <c r="B235" s="54"/>
      <c r="C235" s="7"/>
      <c r="D235" s="21"/>
      <c r="E235" s="22"/>
      <c r="F235" s="7"/>
      <c r="G235" s="7"/>
      <c r="H235" s="26"/>
      <c r="I235" s="6"/>
      <c r="J235" s="16"/>
      <c r="L235" s="69"/>
    </row>
    <row r="236" spans="1:12">
      <c r="A236" s="10"/>
      <c r="B236" s="54"/>
      <c r="C236" s="7"/>
      <c r="D236" s="21"/>
      <c r="E236" s="22"/>
      <c r="F236" s="7"/>
      <c r="G236" s="7"/>
      <c r="H236" s="26"/>
      <c r="I236" s="6"/>
      <c r="J236" s="16"/>
      <c r="L236" s="69"/>
    </row>
    <row r="237" spans="1:12">
      <c r="A237" s="10"/>
      <c r="B237" s="54"/>
      <c r="C237" s="7"/>
      <c r="D237" s="21"/>
      <c r="E237" s="22"/>
      <c r="F237" s="7"/>
      <c r="G237" s="7"/>
      <c r="H237" s="26"/>
      <c r="I237" s="6"/>
      <c r="J237" s="16"/>
      <c r="L237" s="69"/>
    </row>
    <row r="238" spans="1:12">
      <c r="A238" s="10"/>
      <c r="B238" s="54"/>
      <c r="C238" s="7"/>
      <c r="D238" s="21"/>
      <c r="E238" s="22"/>
      <c r="F238" s="7"/>
      <c r="G238" s="7"/>
      <c r="H238" s="26"/>
      <c r="I238" s="6"/>
      <c r="J238" s="16"/>
    </row>
    <row r="239" spans="1:12">
      <c r="A239" s="10"/>
      <c r="B239" s="54"/>
      <c r="C239" s="7"/>
      <c r="D239" s="21"/>
      <c r="E239" s="22"/>
      <c r="F239" s="7"/>
      <c r="G239" s="7"/>
      <c r="H239" s="26"/>
      <c r="I239" s="6"/>
      <c r="J239" s="16"/>
    </row>
    <row r="240" spans="1:12">
      <c r="A240" s="10"/>
      <c r="B240" s="54"/>
      <c r="C240" s="7"/>
      <c r="D240" s="21"/>
      <c r="E240" s="22"/>
      <c r="F240" s="7"/>
      <c r="G240" s="7"/>
      <c r="H240" s="26"/>
      <c r="I240" s="6"/>
      <c r="J240" s="16"/>
    </row>
    <row r="241" spans="1:10">
      <c r="A241" s="10"/>
      <c r="B241" s="54"/>
      <c r="C241" s="7"/>
      <c r="D241" s="21"/>
      <c r="E241" s="22"/>
      <c r="F241" s="7"/>
      <c r="G241" s="7"/>
      <c r="H241" s="26"/>
      <c r="I241" s="6"/>
      <c r="J241" s="16"/>
    </row>
    <row r="242" spans="1:10">
      <c r="A242" s="10"/>
      <c r="B242" s="54"/>
      <c r="C242" s="7"/>
      <c r="D242" s="21"/>
      <c r="E242" s="22"/>
      <c r="F242" s="23"/>
      <c r="G242" s="24"/>
      <c r="H242" s="26"/>
      <c r="I242" s="25"/>
      <c r="J242" s="20"/>
    </row>
    <row r="243" spans="1:10">
      <c r="A243" s="1"/>
      <c r="B243" s="54"/>
      <c r="C243" s="7"/>
      <c r="D243" s="21"/>
      <c r="H243" s="1"/>
    </row>
    <row r="244" spans="1:10">
      <c r="A244" s="1"/>
      <c r="H244" s="1"/>
    </row>
    <row r="245" spans="1:10">
      <c r="A245" s="1"/>
      <c r="H245" s="1"/>
    </row>
    <row r="246" spans="1:10">
      <c r="A246" s="1"/>
      <c r="H246" s="1"/>
    </row>
    <row r="247" spans="1:10">
      <c r="A247" s="1"/>
      <c r="H247" s="1"/>
    </row>
    <row r="248" spans="1:10">
      <c r="A248" s="1"/>
      <c r="H248" s="1"/>
    </row>
    <row r="249" spans="1:10">
      <c r="A249" s="1"/>
      <c r="H249" s="1"/>
    </row>
    <row r="250" spans="1:10">
      <c r="A250" s="1"/>
      <c r="H250" s="1"/>
    </row>
    <row r="251" spans="1:10">
      <c r="A251" s="1"/>
      <c r="H251" s="1"/>
    </row>
    <row r="252" spans="1:10">
      <c r="A252" s="1"/>
      <c r="H252" s="1"/>
    </row>
    <row r="253" spans="1:10">
      <c r="A253" s="1"/>
      <c r="H253" s="1"/>
    </row>
    <row r="254" spans="1:10">
      <c r="A254" s="1"/>
      <c r="H254" s="1"/>
    </row>
    <row r="255" spans="1:10">
      <c r="A255" s="1"/>
      <c r="H255" s="1"/>
    </row>
    <row r="256" spans="1:10">
      <c r="A256" s="1"/>
      <c r="H256" s="1"/>
    </row>
    <row r="257" spans="1:8">
      <c r="A257" s="1"/>
      <c r="H257" s="1"/>
    </row>
    <row r="258" spans="1:8">
      <c r="A258" s="1"/>
      <c r="H258" s="1"/>
    </row>
    <row r="259" spans="1:8">
      <c r="A259" s="1"/>
      <c r="H259" s="1"/>
    </row>
    <row r="260" spans="1:8">
      <c r="A260" s="1"/>
      <c r="H260" s="1"/>
    </row>
    <row r="261" spans="1:8">
      <c r="A261" s="1"/>
      <c r="H261" s="1"/>
    </row>
    <row r="262" spans="1:8">
      <c r="A262" s="1"/>
      <c r="H262" s="1"/>
    </row>
    <row r="263" spans="1:8">
      <c r="A263" s="1"/>
      <c r="H263" s="1"/>
    </row>
    <row r="264" spans="1:8">
      <c r="A264" s="1"/>
      <c r="H264" s="1"/>
    </row>
    <row r="265" spans="1:8">
      <c r="A265" s="1"/>
      <c r="H265" s="1"/>
    </row>
    <row r="266" spans="1:8">
      <c r="A266" s="1"/>
      <c r="H266" s="1"/>
    </row>
    <row r="267" spans="1:8">
      <c r="A267" s="1"/>
      <c r="H267" s="1"/>
    </row>
    <row r="268" spans="1:8">
      <c r="A268" s="1"/>
      <c r="H268" s="1"/>
    </row>
    <row r="269" spans="1:8">
      <c r="A269" s="1"/>
      <c r="H269" s="1"/>
    </row>
    <row r="270" spans="1:8">
      <c r="A270" s="1"/>
      <c r="H270" s="1"/>
    </row>
    <row r="271" spans="1:8">
      <c r="A271" s="1"/>
      <c r="H271" s="1"/>
    </row>
    <row r="272" spans="1:8">
      <c r="A272" s="1"/>
      <c r="H272" s="1"/>
    </row>
    <row r="273" spans="1:8">
      <c r="A273" s="1"/>
      <c r="H273" s="1"/>
    </row>
    <row r="274" spans="1:8">
      <c r="A274" s="1"/>
      <c r="H274" s="1"/>
    </row>
    <row r="275" spans="1:8">
      <c r="A275" s="1"/>
      <c r="H275" s="1"/>
    </row>
    <row r="276" spans="1:8">
      <c r="A276" s="1"/>
      <c r="H276" s="1"/>
    </row>
    <row r="277" spans="1:8">
      <c r="A277" s="1"/>
      <c r="H277" s="1"/>
    </row>
    <row r="278" spans="1:8">
      <c r="A278" s="1"/>
      <c r="H278" s="1"/>
    </row>
    <row r="279" spans="1:8">
      <c r="A279" s="1"/>
      <c r="H279" s="1"/>
    </row>
    <row r="280" spans="1:8">
      <c r="A280" s="1"/>
      <c r="H280" s="1"/>
    </row>
    <row r="281" spans="1:8">
      <c r="A281" s="1"/>
      <c r="H281" s="1"/>
    </row>
    <row r="282" spans="1:8">
      <c r="A282" s="1"/>
      <c r="H282" s="1"/>
    </row>
    <row r="283" spans="1:8">
      <c r="A283" s="1"/>
      <c r="H283" s="1"/>
    </row>
    <row r="284" spans="1:8">
      <c r="A284" s="1"/>
      <c r="H284" s="1"/>
    </row>
    <row r="285" spans="1:8">
      <c r="A285" s="1"/>
      <c r="H285" s="1"/>
    </row>
    <row r="286" spans="1:8">
      <c r="A286" s="1"/>
      <c r="H286" s="1"/>
    </row>
    <row r="287" spans="1:8">
      <c r="A287" s="1"/>
      <c r="H287" s="1"/>
    </row>
    <row r="288" spans="1:8">
      <c r="A288" s="1"/>
      <c r="H288" s="1"/>
    </row>
    <row r="289" spans="1:8">
      <c r="A289" s="1"/>
      <c r="H289" s="1"/>
    </row>
    <row r="290" spans="1:8">
      <c r="A290" s="1"/>
      <c r="H290" s="1"/>
    </row>
    <row r="291" spans="1:8">
      <c r="A291" s="1"/>
      <c r="H291" s="1"/>
    </row>
    <row r="292" spans="1:8">
      <c r="A292" s="1"/>
      <c r="H292" s="1"/>
    </row>
    <row r="293" spans="1:8">
      <c r="A293" s="1"/>
      <c r="H293" s="1"/>
    </row>
    <row r="294" spans="1:8">
      <c r="A294" s="1"/>
      <c r="H294" s="1"/>
    </row>
    <row r="295" spans="1:8">
      <c r="A295" s="1"/>
      <c r="H295" s="1"/>
    </row>
    <row r="296" spans="1:8">
      <c r="A296" s="1"/>
      <c r="H296" s="1"/>
    </row>
    <row r="297" spans="1:8">
      <c r="A297" s="1"/>
      <c r="H297" s="1"/>
    </row>
    <row r="298" spans="1:8">
      <c r="A298" s="1"/>
      <c r="H298" s="1"/>
    </row>
    <row r="299" spans="1:8">
      <c r="A299" s="1"/>
      <c r="H299" s="1"/>
    </row>
    <row r="300" spans="1:8">
      <c r="A300" s="1"/>
      <c r="H300" s="1"/>
    </row>
    <row r="301" spans="1:8">
      <c r="A301" s="1"/>
      <c r="H301" s="1"/>
    </row>
    <row r="302" spans="1:8">
      <c r="A302" s="1"/>
      <c r="H302" s="1"/>
    </row>
    <row r="303" spans="1:8">
      <c r="A303" s="1"/>
      <c r="H303" s="1"/>
    </row>
    <row r="304" spans="1:8">
      <c r="A304" s="1"/>
      <c r="H304" s="1"/>
    </row>
    <row r="305" spans="1:8">
      <c r="A305" s="1"/>
      <c r="H305" s="1"/>
    </row>
    <row r="306" spans="1:8">
      <c r="A306" s="1"/>
      <c r="H306" s="1"/>
    </row>
    <row r="307" spans="1:8">
      <c r="A307" s="1"/>
      <c r="H307" s="1"/>
    </row>
    <row r="308" spans="1:8">
      <c r="A308" s="1"/>
      <c r="H308" s="1"/>
    </row>
    <row r="309" spans="1:8">
      <c r="A309" s="1"/>
      <c r="H309" s="1"/>
    </row>
    <row r="310" spans="1:8">
      <c r="A310" s="1"/>
      <c r="H310" s="1"/>
    </row>
    <row r="311" spans="1:8">
      <c r="A311" s="1"/>
      <c r="H311" s="1"/>
    </row>
    <row r="312" spans="1:8">
      <c r="A312" s="1"/>
      <c r="H312" s="1"/>
    </row>
    <row r="313" spans="1:8">
      <c r="A313" s="1"/>
      <c r="H313" s="1"/>
    </row>
    <row r="314" spans="1:8">
      <c r="A314" s="1"/>
      <c r="H314" s="1"/>
    </row>
    <row r="315" spans="1:8">
      <c r="A315" s="1"/>
      <c r="H315" s="1"/>
    </row>
    <row r="316" spans="1:8">
      <c r="A316" s="1"/>
      <c r="H316" s="1"/>
    </row>
    <row r="317" spans="1:8">
      <c r="A317" s="1"/>
      <c r="H317" s="1"/>
    </row>
    <row r="318" spans="1:8">
      <c r="A318" s="1"/>
      <c r="H318" s="1"/>
    </row>
    <row r="319" spans="1:8">
      <c r="A319" s="1"/>
      <c r="H319" s="1"/>
    </row>
    <row r="320" spans="1:8">
      <c r="A320" s="1"/>
      <c r="H320" s="1"/>
    </row>
    <row r="321" spans="1:8">
      <c r="A321" s="1"/>
      <c r="H321" s="1"/>
    </row>
    <row r="322" spans="1:8">
      <c r="A322" s="1"/>
      <c r="H322" s="1"/>
    </row>
    <row r="323" spans="1:8">
      <c r="A323" s="1"/>
      <c r="H323" s="1"/>
    </row>
    <row r="324" spans="1:8">
      <c r="A324" s="1"/>
      <c r="H324" s="1"/>
    </row>
    <row r="325" spans="1:8">
      <c r="A325" s="1"/>
      <c r="H325" s="1"/>
    </row>
    <row r="326" spans="1:8">
      <c r="A326" s="1"/>
      <c r="H326" s="1"/>
    </row>
    <row r="327" spans="1:8">
      <c r="A327" s="1"/>
      <c r="H327" s="1"/>
    </row>
    <row r="328" spans="1:8">
      <c r="A328" s="1"/>
      <c r="H328" s="1"/>
    </row>
    <row r="329" spans="1:8">
      <c r="A329" s="1"/>
      <c r="H329" s="1"/>
    </row>
    <row r="330" spans="1:8">
      <c r="A330" s="1"/>
      <c r="H330" s="1"/>
    </row>
    <row r="331" spans="1:8">
      <c r="A331" s="1"/>
      <c r="H331" s="1"/>
    </row>
    <row r="332" spans="1:8">
      <c r="A332" s="1"/>
      <c r="H332" s="1"/>
    </row>
    <row r="333" spans="1:8">
      <c r="A333" s="1"/>
      <c r="H333" s="1"/>
    </row>
    <row r="334" spans="1:8">
      <c r="A334" s="1"/>
      <c r="H334" s="1"/>
    </row>
    <row r="335" spans="1:8">
      <c r="A335" s="1"/>
      <c r="H335" s="1"/>
    </row>
    <row r="336" spans="1:8">
      <c r="A336" s="1"/>
      <c r="H336" s="1"/>
    </row>
    <row r="337" spans="1:8">
      <c r="A337" s="1"/>
      <c r="H337" s="1"/>
    </row>
    <row r="338" spans="1:8">
      <c r="A338" s="1"/>
      <c r="H338" s="1"/>
    </row>
    <row r="339" spans="1:8">
      <c r="A339" s="1"/>
      <c r="H339" s="1"/>
    </row>
    <row r="340" spans="1:8">
      <c r="A340" s="1"/>
      <c r="H340" s="1"/>
    </row>
    <row r="341" spans="1:8">
      <c r="A341" s="1"/>
      <c r="H341" s="1"/>
    </row>
    <row r="342" spans="1:8">
      <c r="A342" s="1"/>
      <c r="H342" s="1"/>
    </row>
    <row r="343" spans="1:8">
      <c r="A343" s="1"/>
      <c r="H343" s="1"/>
    </row>
    <row r="344" spans="1:8">
      <c r="A344" s="1"/>
      <c r="H344" s="1"/>
    </row>
    <row r="345" spans="1:8">
      <c r="A345" s="1"/>
      <c r="H345" s="1"/>
    </row>
    <row r="346" spans="1:8">
      <c r="A346" s="1"/>
      <c r="H346" s="1"/>
    </row>
    <row r="347" spans="1:8">
      <c r="A347" s="1"/>
      <c r="H347" s="1"/>
    </row>
    <row r="348" spans="1:8">
      <c r="A348" s="1"/>
      <c r="H348" s="1"/>
    </row>
    <row r="349" spans="1:8">
      <c r="A349" s="1"/>
      <c r="H349" s="1"/>
    </row>
    <row r="350" spans="1:8">
      <c r="A350" s="1"/>
      <c r="H350" s="1"/>
    </row>
    <row r="351" spans="1:8">
      <c r="A351" s="1"/>
      <c r="H351" s="1"/>
    </row>
    <row r="352" spans="1:8">
      <c r="A352" s="1"/>
      <c r="H352" s="1"/>
    </row>
    <row r="353" spans="1:8">
      <c r="A353" s="1"/>
      <c r="H353" s="1"/>
    </row>
    <row r="354" spans="1:8">
      <c r="A354" s="1"/>
      <c r="H354" s="1"/>
    </row>
    <row r="355" spans="1:8">
      <c r="A355" s="1"/>
      <c r="H355" s="1"/>
    </row>
    <row r="356" spans="1:8">
      <c r="A356" s="1"/>
      <c r="H356" s="1"/>
    </row>
    <row r="357" spans="1:8">
      <c r="A357" s="1"/>
      <c r="H357" s="1"/>
    </row>
    <row r="358" spans="1:8">
      <c r="A358" s="1"/>
      <c r="H358" s="1"/>
    </row>
    <row r="359" spans="1:8">
      <c r="A359" s="1"/>
      <c r="H359" s="1"/>
    </row>
    <row r="360" spans="1:8">
      <c r="A360" s="1"/>
      <c r="H360" s="1"/>
    </row>
    <row r="361" spans="1:8">
      <c r="A361" s="1"/>
      <c r="H361" s="1"/>
    </row>
    <row r="362" spans="1:8">
      <c r="A362" s="1"/>
      <c r="H362" s="1"/>
    </row>
    <row r="363" spans="1:8">
      <c r="A363" s="1"/>
      <c r="H363" s="1"/>
    </row>
    <row r="364" spans="1:8">
      <c r="A364" s="1"/>
      <c r="H364" s="1"/>
    </row>
    <row r="365" spans="1:8">
      <c r="A365" s="1"/>
      <c r="H365" s="1"/>
    </row>
    <row r="366" spans="1:8">
      <c r="A366" s="1"/>
      <c r="H366" s="1"/>
    </row>
    <row r="367" spans="1:8">
      <c r="A367" s="1"/>
      <c r="H367" s="1"/>
    </row>
    <row r="368" spans="1:8">
      <c r="A368" s="1"/>
      <c r="H368" s="1"/>
    </row>
    <row r="369" spans="1:8">
      <c r="A369" s="1"/>
      <c r="H369" s="1"/>
    </row>
    <row r="370" spans="1:8">
      <c r="A370" s="1"/>
      <c r="H370" s="1"/>
    </row>
    <row r="371" spans="1:8">
      <c r="A371" s="1"/>
      <c r="H371" s="1"/>
    </row>
    <row r="372" spans="1:8">
      <c r="A372" s="1"/>
      <c r="H372" s="1"/>
    </row>
    <row r="373" spans="1:8">
      <c r="A373" s="1"/>
      <c r="H373" s="1"/>
    </row>
    <row r="374" spans="1:8">
      <c r="A374" s="1"/>
      <c r="H374" s="1"/>
    </row>
    <row r="375" spans="1:8">
      <c r="A375" s="1"/>
      <c r="H375" s="1"/>
    </row>
    <row r="376" spans="1:8">
      <c r="A376" s="1"/>
      <c r="H376" s="1"/>
    </row>
    <row r="377" spans="1:8">
      <c r="A377" s="1"/>
      <c r="H377" s="1"/>
    </row>
    <row r="378" spans="1:8">
      <c r="A378" s="1"/>
      <c r="H378" s="1"/>
    </row>
    <row r="379" spans="1:8">
      <c r="A379" s="1"/>
      <c r="H379" s="1"/>
    </row>
    <row r="380" spans="1:8">
      <c r="A380" s="1"/>
      <c r="H380" s="1"/>
    </row>
    <row r="381" spans="1:8">
      <c r="A381" s="1"/>
      <c r="H381" s="1"/>
    </row>
    <row r="382" spans="1:8">
      <c r="A382" s="1"/>
      <c r="H382" s="1"/>
    </row>
    <row r="383" spans="1:8">
      <c r="A383" s="1"/>
      <c r="H383" s="1"/>
    </row>
    <row r="384" spans="1:8">
      <c r="A384" s="1"/>
      <c r="H384" s="1"/>
    </row>
    <row r="385" spans="1:8">
      <c r="A385" s="1"/>
      <c r="H385" s="1"/>
    </row>
    <row r="386" spans="1:8">
      <c r="A386" s="1"/>
      <c r="H386" s="1"/>
    </row>
    <row r="387" spans="1:8">
      <c r="A387" s="1"/>
      <c r="H387" s="1"/>
    </row>
    <row r="388" spans="1:8">
      <c r="A388" s="1"/>
      <c r="H388" s="1"/>
    </row>
    <row r="389" spans="1:8">
      <c r="A389" s="1"/>
      <c r="H389" s="1"/>
    </row>
    <row r="390" spans="1:8">
      <c r="A390" s="1"/>
      <c r="H390" s="1"/>
    </row>
    <row r="391" spans="1:8">
      <c r="A391" s="1"/>
      <c r="H391" s="1"/>
    </row>
    <row r="392" spans="1:8">
      <c r="A392" s="1"/>
      <c r="H392" s="1"/>
    </row>
    <row r="393" spans="1:8">
      <c r="A393" s="1"/>
      <c r="H393" s="1"/>
    </row>
    <row r="394" spans="1:8">
      <c r="A394" s="1"/>
      <c r="H394" s="1"/>
    </row>
    <row r="395" spans="1:8">
      <c r="A395" s="1"/>
      <c r="H395" s="1"/>
    </row>
    <row r="396" spans="1:8">
      <c r="A396" s="1"/>
      <c r="H396" s="1"/>
    </row>
    <row r="397" spans="1:8">
      <c r="A397" s="1"/>
      <c r="H397" s="1"/>
    </row>
    <row r="398" spans="1:8">
      <c r="A398" s="1"/>
      <c r="H398" s="1"/>
    </row>
    <row r="399" spans="1:8">
      <c r="A399" s="1"/>
      <c r="H399" s="1"/>
    </row>
    <row r="400" spans="1:8">
      <c r="A400" s="1"/>
      <c r="H400" s="1"/>
    </row>
    <row r="401" spans="1:8">
      <c r="A401" s="1"/>
      <c r="H401" s="1"/>
    </row>
    <row r="402" spans="1:8">
      <c r="A402" s="1"/>
      <c r="H402" s="1"/>
    </row>
    <row r="403" spans="1:8">
      <c r="A403" s="1"/>
      <c r="H403" s="1"/>
    </row>
    <row r="404" spans="1:8">
      <c r="A404" s="1"/>
      <c r="H404" s="1"/>
    </row>
    <row r="405" spans="1:8">
      <c r="A405" s="1"/>
      <c r="H405" s="1"/>
    </row>
    <row r="406" spans="1:8">
      <c r="A406" s="1"/>
      <c r="H406" s="1"/>
    </row>
    <row r="407" spans="1:8">
      <c r="A407" s="1"/>
      <c r="H407" s="1"/>
    </row>
    <row r="408" spans="1:8">
      <c r="A408" s="1"/>
      <c r="H408" s="1"/>
    </row>
    <row r="409" spans="1:8">
      <c r="A409" s="1"/>
      <c r="H409" s="1"/>
    </row>
    <row r="410" spans="1:8">
      <c r="A410" s="1"/>
      <c r="H410" s="1"/>
    </row>
    <row r="411" spans="1:8">
      <c r="A411" s="1"/>
      <c r="H411" s="1"/>
    </row>
    <row r="412" spans="1:8">
      <c r="A412" s="1"/>
      <c r="H412" s="1"/>
    </row>
    <row r="413" spans="1:8">
      <c r="A413" s="1"/>
      <c r="H413" s="1"/>
    </row>
    <row r="414" spans="1:8">
      <c r="A414" s="1"/>
      <c r="H414" s="1"/>
    </row>
    <row r="415" spans="1:8">
      <c r="A415" s="1"/>
      <c r="H415" s="1"/>
    </row>
    <row r="416" spans="1:8">
      <c r="A416" s="1"/>
      <c r="H416" s="1"/>
    </row>
    <row r="417" spans="1:8">
      <c r="A417" s="1"/>
      <c r="H417" s="1"/>
    </row>
    <row r="418" spans="1:8">
      <c r="A418" s="1"/>
      <c r="H418" s="1"/>
    </row>
    <row r="419" spans="1:8">
      <c r="A419" s="1"/>
      <c r="H419" s="1"/>
    </row>
    <row r="420" spans="1:8">
      <c r="A420" s="1"/>
      <c r="H420" s="1"/>
    </row>
    <row r="421" spans="1:8">
      <c r="A421" s="1"/>
      <c r="H421" s="1"/>
    </row>
    <row r="422" spans="1:8">
      <c r="A422" s="1"/>
      <c r="H422" s="1"/>
    </row>
    <row r="423" spans="1:8">
      <c r="A423" s="1"/>
      <c r="H423" s="1"/>
    </row>
    <row r="424" spans="1:8">
      <c r="A424" s="1"/>
      <c r="H424" s="1"/>
    </row>
    <row r="425" spans="1:8">
      <c r="A425" s="1"/>
      <c r="H425" s="1"/>
    </row>
    <row r="426" spans="1:8">
      <c r="A426" s="1"/>
      <c r="H426" s="1"/>
    </row>
    <row r="427" spans="1:8">
      <c r="A427" s="1"/>
      <c r="H427" s="1"/>
    </row>
    <row r="428" spans="1:8">
      <c r="A428" s="1"/>
      <c r="H428" s="1"/>
    </row>
    <row r="429" spans="1:8">
      <c r="A429" s="1"/>
      <c r="H429" s="1"/>
    </row>
    <row r="430" spans="1:8">
      <c r="A430" s="1"/>
      <c r="H430" s="1"/>
    </row>
    <row r="431" spans="1:8">
      <c r="A431" s="1"/>
      <c r="H431" s="1"/>
    </row>
    <row r="432" spans="1:8">
      <c r="A432" s="1"/>
      <c r="H432" s="1"/>
    </row>
    <row r="433" spans="1:8">
      <c r="A433" s="1"/>
      <c r="H433" s="1"/>
    </row>
    <row r="434" spans="1:8">
      <c r="A434" s="1"/>
      <c r="H434" s="1"/>
    </row>
    <row r="435" spans="1:8">
      <c r="A435" s="1"/>
      <c r="H435" s="1"/>
    </row>
    <row r="436" spans="1:8">
      <c r="A436" s="1"/>
      <c r="H436" s="1"/>
    </row>
    <row r="437" spans="1:8">
      <c r="A437" s="1"/>
      <c r="H437" s="1"/>
    </row>
    <row r="438" spans="1:8">
      <c r="A438" s="1"/>
      <c r="H438" s="1"/>
    </row>
    <row r="439" spans="1:8">
      <c r="A439" s="1"/>
      <c r="H439" s="1"/>
    </row>
    <row r="440" spans="1:8">
      <c r="A440" s="1"/>
      <c r="H440" s="1"/>
    </row>
    <row r="441" spans="1:8">
      <c r="A441" s="1"/>
      <c r="H441" s="1"/>
    </row>
    <row r="442" spans="1:8">
      <c r="A442" s="1"/>
      <c r="H442" s="1"/>
    </row>
    <row r="443" spans="1:8">
      <c r="A443" s="1"/>
      <c r="H443" s="1"/>
    </row>
    <row r="444" spans="1:8">
      <c r="A444" s="1"/>
      <c r="H444" s="1"/>
    </row>
    <row r="445" spans="1:8">
      <c r="A445" s="1"/>
      <c r="H445" s="1"/>
    </row>
    <row r="446" spans="1:8">
      <c r="A446" s="1"/>
      <c r="H446" s="1"/>
    </row>
    <row r="447" spans="1:8">
      <c r="A447" s="1"/>
      <c r="H447" s="1"/>
    </row>
    <row r="448" spans="1:8">
      <c r="A448" s="1"/>
      <c r="H448" s="1"/>
    </row>
    <row r="449" spans="1:8">
      <c r="A449" s="1"/>
      <c r="H449" s="1"/>
    </row>
    <row r="450" spans="1:8">
      <c r="A450" s="1"/>
      <c r="H450" s="1"/>
    </row>
    <row r="451" spans="1:8">
      <c r="A451" s="1"/>
      <c r="H451" s="1"/>
    </row>
    <row r="452" spans="1:8">
      <c r="A452" s="1"/>
      <c r="H452" s="1"/>
    </row>
    <row r="453" spans="1:8">
      <c r="A453" s="1"/>
      <c r="H453" s="1"/>
    </row>
    <row r="454" spans="1:8">
      <c r="A454" s="1"/>
      <c r="H454" s="1"/>
    </row>
    <row r="455" spans="1:8">
      <c r="A455" s="1"/>
      <c r="H455" s="1"/>
    </row>
    <row r="456" spans="1:8">
      <c r="A456" s="1"/>
      <c r="H456" s="1"/>
    </row>
    <row r="457" spans="1:8">
      <c r="A457" s="1"/>
      <c r="H457" s="1"/>
    </row>
    <row r="458" spans="1:8">
      <c r="A458" s="1"/>
      <c r="H458" s="1"/>
    </row>
    <row r="459" spans="1:8">
      <c r="A459" s="1"/>
      <c r="H459" s="1"/>
    </row>
    <row r="460" spans="1:8">
      <c r="A460" s="1"/>
      <c r="H460" s="1"/>
    </row>
    <row r="461" spans="1:8">
      <c r="A461" s="1"/>
      <c r="H461" s="1"/>
    </row>
    <row r="462" spans="1:8">
      <c r="A462" s="1"/>
      <c r="H462" s="1"/>
    </row>
    <row r="463" spans="1:8">
      <c r="A463" s="1"/>
      <c r="H463" s="1"/>
    </row>
    <row r="464" spans="1:8">
      <c r="A464" s="1"/>
      <c r="H464" s="1"/>
    </row>
    <row r="465" spans="1:8">
      <c r="A465" s="1"/>
      <c r="H465" s="1"/>
    </row>
    <row r="466" spans="1:8">
      <c r="A466" s="1"/>
      <c r="H466" s="1"/>
    </row>
    <row r="467" spans="1:8">
      <c r="A467" s="1"/>
      <c r="H467" s="1"/>
    </row>
    <row r="468" spans="1:8">
      <c r="A468" s="1"/>
      <c r="H468" s="1"/>
    </row>
    <row r="469" spans="1:8">
      <c r="A469" s="1"/>
      <c r="H469" s="1"/>
    </row>
    <row r="470" spans="1:8">
      <c r="A470" s="1"/>
      <c r="H470" s="1"/>
    </row>
    <row r="471" spans="1:8">
      <c r="A471" s="1"/>
      <c r="H471" s="1"/>
    </row>
    <row r="472" spans="1:8">
      <c r="A472" s="1"/>
      <c r="H472" s="1"/>
    </row>
    <row r="473" spans="1:8">
      <c r="A473" s="1"/>
      <c r="H473" s="1"/>
    </row>
    <row r="474" spans="1:8">
      <c r="A474" s="1"/>
      <c r="H474" s="1"/>
    </row>
    <row r="475" spans="1:8">
      <c r="A475" s="1"/>
      <c r="H475" s="1"/>
    </row>
    <row r="476" spans="1:8">
      <c r="A476" s="1"/>
      <c r="H476" s="1"/>
    </row>
    <row r="477" spans="1:8">
      <c r="A477" s="1"/>
      <c r="H477" s="1"/>
    </row>
    <row r="478" spans="1:8">
      <c r="A478" s="1"/>
      <c r="H478" s="1"/>
    </row>
    <row r="479" spans="1:8">
      <c r="A479" s="1"/>
      <c r="H479" s="1"/>
    </row>
    <row r="480" spans="1:8">
      <c r="A480" s="1"/>
      <c r="H480" s="1"/>
    </row>
  </sheetData>
  <mergeCells count="19">
    <mergeCell ref="D118:K118"/>
    <mergeCell ref="D157:K157"/>
    <mergeCell ref="D161:K161"/>
    <mergeCell ref="D165:K165"/>
    <mergeCell ref="D93:K93"/>
    <mergeCell ref="D97:K97"/>
    <mergeCell ref="D100:K100"/>
    <mergeCell ref="D103:K103"/>
    <mergeCell ref="D109:K109"/>
    <mergeCell ref="D32:K32"/>
    <mergeCell ref="D36:K36"/>
    <mergeCell ref="D40:K40"/>
    <mergeCell ref="D76:K76"/>
    <mergeCell ref="D89:K89"/>
    <mergeCell ref="C1:K2"/>
    <mergeCell ref="D9:K9"/>
    <mergeCell ref="D12:K12"/>
    <mergeCell ref="D23:K23"/>
    <mergeCell ref="D29:K29"/>
  </mergeCells>
  <phoneticPr fontId="0" type="noConversion"/>
  <pageMargins left="0.75" right="0.25" top="0.75" bottom="0.25" header="0.5" footer="0.5"/>
  <pageSetup paperSize="9" orientation="portrait" r:id="rId1"/>
  <headerFooter alignWithMargins="0">
    <oddHeader>&amp;RPage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U183"/>
  <sheetViews>
    <sheetView view="pageBreakPreview" topLeftCell="A127" zoomScale="115" zoomScaleSheetLayoutView="115" workbookViewId="0">
      <selection activeCell="A155" sqref="A155:K164"/>
    </sheetView>
  </sheetViews>
  <sheetFormatPr defaultColWidth="17.85546875" defaultRowHeight="15"/>
  <cols>
    <col min="1" max="1" width="4.85546875" style="5" customWidth="1"/>
    <col min="2" max="2" width="23" style="12" customWidth="1"/>
    <col min="3" max="3" width="7.85546875" style="12" customWidth="1"/>
    <col min="4" max="4" width="8.42578125" style="12" customWidth="1"/>
    <col min="5" max="5" width="6.5703125" style="12" customWidth="1"/>
    <col min="6" max="6" width="9.85546875" style="12" customWidth="1"/>
    <col min="7" max="7" width="7" style="12" customWidth="1"/>
    <col min="8" max="8" width="1.28515625" style="12" customWidth="1"/>
    <col min="9" max="9" width="8.7109375" style="4" customWidth="1"/>
    <col min="10" max="10" width="10.5703125" style="13" customWidth="1"/>
    <col min="11" max="11" width="4.85546875" style="14" customWidth="1"/>
    <col min="12" max="250" width="9.140625" style="12" customWidth="1"/>
    <col min="251" max="251" width="5.7109375" style="12" customWidth="1"/>
    <col min="252" max="255" width="9.140625" style="12" hidden="1" customWidth="1"/>
    <col min="256" max="16384" width="17.85546875" style="12"/>
  </cols>
  <sheetData>
    <row r="1" spans="1:11" ht="15" customHeight="1">
      <c r="A1" s="236" t="s">
        <v>5</v>
      </c>
      <c r="B1" s="236"/>
      <c r="C1" s="235" t="s">
        <v>269</v>
      </c>
      <c r="D1" s="235"/>
      <c r="E1" s="235"/>
      <c r="F1" s="235"/>
      <c r="G1" s="235"/>
      <c r="H1" s="235"/>
      <c r="I1" s="235"/>
      <c r="J1" s="235"/>
      <c r="K1" s="235"/>
    </row>
    <row r="2" spans="1:11" ht="15" customHeight="1">
      <c r="C2" s="235"/>
      <c r="D2" s="235"/>
      <c r="E2" s="235"/>
      <c r="F2" s="235"/>
      <c r="G2" s="235"/>
      <c r="H2" s="235"/>
      <c r="I2" s="235"/>
      <c r="J2" s="235"/>
      <c r="K2" s="235"/>
    </row>
    <row r="3" spans="1:11" ht="12" customHeight="1">
      <c r="C3" s="235"/>
      <c r="D3" s="235"/>
      <c r="E3" s="235"/>
      <c r="F3" s="235"/>
      <c r="G3" s="235"/>
      <c r="H3" s="235"/>
      <c r="I3" s="235"/>
      <c r="J3" s="235"/>
      <c r="K3" s="235"/>
    </row>
    <row r="4" spans="1:11" ht="15.75">
      <c r="D4" s="17" t="s">
        <v>19</v>
      </c>
      <c r="H4" s="29"/>
    </row>
    <row r="5" spans="1:11" ht="15" customHeight="1">
      <c r="F5" s="15"/>
    </row>
    <row r="6" spans="1:11" ht="15" customHeight="1">
      <c r="A6" s="18" t="s">
        <v>18</v>
      </c>
      <c r="B6" s="237" t="s">
        <v>20</v>
      </c>
      <c r="C6" s="237"/>
      <c r="D6" s="237"/>
      <c r="E6" s="238" t="s">
        <v>21</v>
      </c>
      <c r="F6" s="238"/>
      <c r="G6" s="238"/>
      <c r="H6" s="238"/>
      <c r="I6" s="19"/>
      <c r="J6" s="239" t="s">
        <v>15</v>
      </c>
      <c r="K6" s="239"/>
    </row>
    <row r="7" spans="1:11" ht="15.75">
      <c r="A7" s="10"/>
      <c r="B7" s="55" t="s">
        <v>162</v>
      </c>
      <c r="C7" s="1"/>
    </row>
    <row r="8" spans="1:11" ht="15.75">
      <c r="A8" s="10">
        <v>1</v>
      </c>
      <c r="B8" s="68" t="s">
        <v>159</v>
      </c>
      <c r="C8" s="1"/>
    </row>
    <row r="9" spans="1:11" ht="15.75">
      <c r="A9" s="67"/>
      <c r="B9" s="68" t="s">
        <v>270</v>
      </c>
      <c r="C9" s="69"/>
      <c r="D9" s="70"/>
      <c r="E9" s="70" t="s">
        <v>274</v>
      </c>
      <c r="F9" s="70"/>
      <c r="G9" s="70"/>
      <c r="H9" s="70"/>
      <c r="I9" s="71"/>
      <c r="J9" s="72">
        <f>2*(6+7)*6</f>
        <v>156</v>
      </c>
      <c r="K9" s="73" t="s">
        <v>10</v>
      </c>
    </row>
    <row r="10" spans="1:11" ht="15.75">
      <c r="A10" s="67"/>
      <c r="B10" s="68" t="s">
        <v>271</v>
      </c>
      <c r="C10" s="69"/>
      <c r="D10" s="70"/>
      <c r="E10" s="70" t="s">
        <v>275</v>
      </c>
      <c r="F10" s="70"/>
      <c r="G10" s="70"/>
      <c r="H10" s="70"/>
      <c r="I10" s="71"/>
      <c r="J10" s="72">
        <f>1*6*7</f>
        <v>42</v>
      </c>
      <c r="K10" s="73" t="s">
        <v>10</v>
      </c>
    </row>
    <row r="11" spans="1:11" ht="15.75">
      <c r="A11" s="67"/>
      <c r="B11" s="68" t="s">
        <v>272</v>
      </c>
      <c r="C11" s="69"/>
      <c r="D11" s="70"/>
      <c r="E11" s="70" t="s">
        <v>276</v>
      </c>
      <c r="F11" s="70"/>
      <c r="G11" s="70"/>
      <c r="H11" s="70"/>
      <c r="I11" s="71"/>
      <c r="J11" s="72">
        <f>2*(6.75+7)*6</f>
        <v>165</v>
      </c>
      <c r="K11" s="73" t="s">
        <v>10</v>
      </c>
    </row>
    <row r="12" spans="1:11" ht="15.75">
      <c r="A12" s="67"/>
      <c r="B12" s="68" t="s">
        <v>273</v>
      </c>
      <c r="C12" s="69"/>
      <c r="D12" s="70"/>
      <c r="E12" s="70" t="s">
        <v>277</v>
      </c>
      <c r="F12" s="70"/>
      <c r="G12" s="70"/>
      <c r="H12" s="70"/>
      <c r="I12" s="71"/>
      <c r="J12" s="72">
        <f>1*6.75*7</f>
        <v>47.25</v>
      </c>
      <c r="K12" s="73" t="s">
        <v>10</v>
      </c>
    </row>
    <row r="13" spans="1:11" ht="15.75">
      <c r="A13" s="67"/>
      <c r="B13" s="55"/>
      <c r="C13" s="69"/>
      <c r="D13" s="70"/>
      <c r="E13" s="70"/>
      <c r="F13" s="70"/>
      <c r="G13" s="70"/>
      <c r="H13" s="70"/>
      <c r="I13" s="71"/>
      <c r="J13" s="74">
        <f>SUM(J9:J12)</f>
        <v>410.25</v>
      </c>
      <c r="K13" s="75" t="s">
        <v>10</v>
      </c>
    </row>
    <row r="14" spans="1:11" ht="15.75">
      <c r="A14" s="67"/>
      <c r="B14" s="55"/>
      <c r="C14" s="69"/>
      <c r="D14" s="70"/>
      <c r="E14" s="70"/>
      <c r="F14" s="70"/>
      <c r="G14" s="70"/>
      <c r="H14" s="70"/>
      <c r="I14" s="71"/>
      <c r="J14" s="72"/>
      <c r="K14" s="73"/>
    </row>
    <row r="15" spans="1:11" ht="15.75">
      <c r="A15" s="67"/>
      <c r="B15" s="55" t="s">
        <v>76</v>
      </c>
      <c r="C15" s="69"/>
      <c r="D15" s="70"/>
      <c r="E15" s="70"/>
      <c r="F15" s="70"/>
      <c r="G15" s="70"/>
      <c r="H15" s="70"/>
      <c r="I15" s="71"/>
      <c r="J15" s="72"/>
      <c r="K15" s="73"/>
    </row>
    <row r="16" spans="1:11" ht="15.75">
      <c r="A16" s="67"/>
      <c r="B16" s="55"/>
      <c r="C16" s="69"/>
      <c r="D16" s="70"/>
      <c r="E16" s="70" t="s">
        <v>163</v>
      </c>
      <c r="F16" s="70"/>
      <c r="G16" s="70"/>
      <c r="H16" s="70"/>
      <c r="I16" s="71"/>
      <c r="J16" s="72">
        <f>2*2.5*6.5</f>
        <v>32.5</v>
      </c>
      <c r="K16" s="73" t="s">
        <v>10</v>
      </c>
    </row>
    <row r="17" spans="1:12" ht="15.75">
      <c r="A17" s="67"/>
      <c r="B17" s="55"/>
      <c r="C17" s="69"/>
      <c r="D17" s="70"/>
      <c r="E17" s="70"/>
      <c r="F17" s="70"/>
      <c r="G17" s="70"/>
      <c r="H17" s="70"/>
      <c r="I17" s="71"/>
      <c r="J17" s="72">
        <f>SUM(J16:J16)</f>
        <v>32.5</v>
      </c>
      <c r="K17" s="73" t="s">
        <v>10</v>
      </c>
    </row>
    <row r="18" spans="1:12" ht="15.75">
      <c r="A18" s="67"/>
      <c r="B18" s="55"/>
      <c r="C18" s="69"/>
      <c r="D18" s="70"/>
      <c r="E18" s="70"/>
      <c r="F18" s="70"/>
      <c r="G18" s="70"/>
      <c r="H18" s="70"/>
      <c r="I18" s="71"/>
      <c r="J18" s="72"/>
      <c r="K18" s="73"/>
    </row>
    <row r="19" spans="1:12" ht="15.75">
      <c r="A19" s="67"/>
      <c r="B19" s="55"/>
      <c r="C19" s="69"/>
      <c r="D19" s="70"/>
      <c r="E19" s="70"/>
      <c r="F19" s="70"/>
      <c r="G19" s="70"/>
      <c r="H19" s="70"/>
      <c r="I19" s="71"/>
      <c r="J19" s="74">
        <f>J13-J17</f>
        <v>377.75</v>
      </c>
      <c r="K19" s="75" t="s">
        <v>10</v>
      </c>
    </row>
    <row r="20" spans="1:12" ht="15.75">
      <c r="A20" s="67"/>
      <c r="B20" s="55"/>
      <c r="C20" s="69"/>
      <c r="D20" s="70"/>
      <c r="E20" s="70"/>
      <c r="F20" s="70"/>
      <c r="G20" s="70"/>
      <c r="H20" s="70"/>
      <c r="I20" s="71"/>
      <c r="J20" s="72"/>
      <c r="K20" s="73"/>
    </row>
    <row r="21" spans="1:12" ht="15.75">
      <c r="A21" s="67">
        <v>2</v>
      </c>
      <c r="B21" s="68" t="s">
        <v>160</v>
      </c>
      <c r="C21" s="69"/>
      <c r="D21" s="70"/>
      <c r="E21" s="70"/>
      <c r="F21" s="70"/>
      <c r="G21" s="70"/>
      <c r="H21" s="70"/>
      <c r="I21" s="71"/>
      <c r="J21" s="72"/>
      <c r="K21" s="73"/>
    </row>
    <row r="22" spans="1:12" ht="15.75">
      <c r="A22" s="67"/>
      <c r="B22" s="68" t="s">
        <v>278</v>
      </c>
      <c r="C22" s="69"/>
      <c r="D22" s="70"/>
      <c r="E22" s="70" t="s">
        <v>148</v>
      </c>
      <c r="F22" s="70"/>
      <c r="G22" s="70"/>
      <c r="H22" s="70"/>
      <c r="I22" s="71"/>
      <c r="J22" s="72">
        <v>800</v>
      </c>
      <c r="K22" s="73" t="s">
        <v>10</v>
      </c>
    </row>
    <row r="23" spans="1:12" ht="15.75">
      <c r="A23" s="67"/>
      <c r="B23" s="68" t="s">
        <v>279</v>
      </c>
      <c r="C23" s="69"/>
      <c r="D23" s="70"/>
      <c r="E23" s="70" t="s">
        <v>148</v>
      </c>
      <c r="F23" s="70"/>
      <c r="G23" s="70"/>
      <c r="H23" s="70"/>
      <c r="I23" s="71"/>
      <c r="J23" s="72">
        <v>800</v>
      </c>
      <c r="K23" s="73" t="s">
        <v>10</v>
      </c>
    </row>
    <row r="24" spans="1:12" ht="15.75">
      <c r="A24" s="67"/>
      <c r="B24" s="68" t="s">
        <v>280</v>
      </c>
      <c r="C24" s="69"/>
      <c r="D24" s="70"/>
      <c r="E24" s="70" t="s">
        <v>148</v>
      </c>
      <c r="F24" s="70"/>
      <c r="G24" s="70"/>
      <c r="H24" s="70"/>
      <c r="I24" s="71"/>
      <c r="J24" s="72">
        <v>800</v>
      </c>
      <c r="K24" s="73" t="s">
        <v>10</v>
      </c>
    </row>
    <row r="25" spans="1:12" ht="15" customHeight="1">
      <c r="A25" s="67"/>
      <c r="B25" s="68" t="s">
        <v>127</v>
      </c>
      <c r="C25" s="69"/>
      <c r="D25" s="70"/>
      <c r="E25" s="70" t="s">
        <v>283</v>
      </c>
      <c r="F25" s="70"/>
      <c r="G25" s="70"/>
      <c r="H25" s="70"/>
      <c r="I25" s="71"/>
      <c r="J25" s="72">
        <v>296</v>
      </c>
      <c r="K25" s="73" t="s">
        <v>10</v>
      </c>
      <c r="L25" s="28"/>
    </row>
    <row r="26" spans="1:12" ht="15" customHeight="1">
      <c r="A26" s="67"/>
      <c r="B26" s="68" t="s">
        <v>161</v>
      </c>
      <c r="C26" s="69"/>
      <c r="D26" s="70"/>
      <c r="E26" s="70" t="s">
        <v>284</v>
      </c>
      <c r="F26" s="70"/>
      <c r="G26" s="70"/>
      <c r="H26" s="70"/>
      <c r="I26" s="71"/>
      <c r="J26" s="72">
        <v>456</v>
      </c>
      <c r="K26" s="73" t="s">
        <v>10</v>
      </c>
      <c r="L26" s="28"/>
    </row>
    <row r="27" spans="1:12" ht="15" customHeight="1">
      <c r="A27" s="67"/>
      <c r="B27" s="68" t="s">
        <v>281</v>
      </c>
      <c r="C27" s="69"/>
      <c r="D27" s="70"/>
      <c r="E27" s="70" t="s">
        <v>285</v>
      </c>
      <c r="F27" s="70"/>
      <c r="G27" s="70"/>
      <c r="H27" s="70"/>
      <c r="I27" s="71"/>
      <c r="J27" s="72">
        <v>304</v>
      </c>
      <c r="K27" s="73" t="s">
        <v>10</v>
      </c>
      <c r="L27" s="28"/>
    </row>
    <row r="28" spans="1:12" ht="15" customHeight="1">
      <c r="A28" s="67"/>
      <c r="B28" s="68" t="s">
        <v>127</v>
      </c>
      <c r="C28" s="69"/>
      <c r="D28" s="70"/>
      <c r="E28" s="70" t="s">
        <v>286</v>
      </c>
      <c r="F28" s="70"/>
      <c r="G28" s="70"/>
      <c r="H28" s="70"/>
      <c r="I28" s="71"/>
      <c r="J28" s="72">
        <v>477</v>
      </c>
      <c r="K28" s="73" t="s">
        <v>10</v>
      </c>
      <c r="L28" s="28"/>
    </row>
    <row r="29" spans="1:12" ht="15" customHeight="1">
      <c r="A29" s="67"/>
      <c r="B29" s="68" t="s">
        <v>282</v>
      </c>
      <c r="C29" s="69"/>
      <c r="D29" s="70"/>
      <c r="E29" s="70" t="s">
        <v>287</v>
      </c>
      <c r="F29" s="70"/>
      <c r="G29" s="70"/>
      <c r="H29" s="70"/>
      <c r="I29" s="71"/>
      <c r="J29" s="72">
        <v>373.5</v>
      </c>
      <c r="K29" s="73" t="s">
        <v>10</v>
      </c>
      <c r="L29" s="28"/>
    </row>
    <row r="30" spans="1:12" ht="15" customHeight="1">
      <c r="A30" s="67"/>
      <c r="B30" s="68"/>
      <c r="C30" s="69"/>
      <c r="D30" s="70"/>
      <c r="E30" s="70" t="s">
        <v>288</v>
      </c>
      <c r="F30" s="70"/>
      <c r="G30" s="70"/>
      <c r="H30" s="70"/>
      <c r="I30" s="71"/>
      <c r="J30" s="72">
        <v>492</v>
      </c>
      <c r="K30" s="73" t="s">
        <v>10</v>
      </c>
      <c r="L30" s="28"/>
    </row>
    <row r="31" spans="1:12" ht="15" customHeight="1">
      <c r="A31" s="67"/>
      <c r="B31" s="55"/>
      <c r="C31" s="69"/>
      <c r="D31" s="70"/>
      <c r="E31" s="70"/>
      <c r="F31" s="70"/>
      <c r="G31" s="70"/>
      <c r="H31" s="70"/>
      <c r="I31" s="71"/>
      <c r="J31" s="74">
        <f>SUM(J22:J30)</f>
        <v>4798.5</v>
      </c>
      <c r="K31" s="75" t="s">
        <v>10</v>
      </c>
      <c r="L31" s="28"/>
    </row>
    <row r="32" spans="1:12" ht="15" customHeight="1">
      <c r="A32" s="67"/>
      <c r="B32" s="55"/>
      <c r="C32" s="69"/>
      <c r="D32" s="70"/>
      <c r="E32" s="70"/>
      <c r="F32" s="70"/>
      <c r="G32" s="70"/>
      <c r="H32" s="70"/>
      <c r="I32" s="71"/>
      <c r="J32" s="72"/>
      <c r="K32" s="73"/>
      <c r="L32" s="28"/>
    </row>
    <row r="33" spans="1:12" ht="15" customHeight="1">
      <c r="A33" s="67"/>
      <c r="B33" s="55" t="s">
        <v>76</v>
      </c>
      <c r="C33" s="69"/>
      <c r="D33" s="70"/>
      <c r="E33" s="70"/>
      <c r="F33" s="70"/>
      <c r="G33" s="70"/>
      <c r="H33" s="70"/>
      <c r="I33" s="71"/>
      <c r="J33" s="72"/>
      <c r="K33" s="73"/>
      <c r="L33" s="28"/>
    </row>
    <row r="34" spans="1:12" ht="15" customHeight="1">
      <c r="A34" s="67"/>
      <c r="B34" s="55" t="s">
        <v>104</v>
      </c>
      <c r="C34" s="69"/>
      <c r="D34" s="70"/>
      <c r="E34" s="70" t="s">
        <v>289</v>
      </c>
      <c r="F34" s="70"/>
      <c r="G34" s="70"/>
      <c r="H34" s="70"/>
      <c r="I34" s="71"/>
      <c r="J34" s="72">
        <f>6*4*7</f>
        <v>168</v>
      </c>
      <c r="K34" s="73" t="s">
        <v>10</v>
      </c>
      <c r="L34" s="28"/>
    </row>
    <row r="35" spans="1:12" ht="15" customHeight="1">
      <c r="A35" s="67"/>
      <c r="B35" s="55" t="s">
        <v>97</v>
      </c>
      <c r="C35" s="69"/>
      <c r="D35" s="70"/>
      <c r="E35" s="70" t="s">
        <v>290</v>
      </c>
      <c r="F35" s="70"/>
      <c r="G35" s="70"/>
      <c r="H35" s="70"/>
      <c r="I35" s="71"/>
      <c r="J35" s="72">
        <v>24</v>
      </c>
      <c r="K35" s="73" t="s">
        <v>10</v>
      </c>
      <c r="L35" s="28"/>
    </row>
    <row r="36" spans="1:12" ht="15" customHeight="1">
      <c r="A36" s="67"/>
      <c r="B36" s="55" t="s">
        <v>97</v>
      </c>
      <c r="C36" s="69"/>
      <c r="D36" s="70"/>
      <c r="E36" s="70" t="s">
        <v>291</v>
      </c>
      <c r="F36" s="70"/>
      <c r="G36" s="70"/>
      <c r="H36" s="70"/>
      <c r="I36" s="71"/>
      <c r="J36" s="72">
        <v>60</v>
      </c>
      <c r="K36" s="73" t="s">
        <v>10</v>
      </c>
      <c r="L36" s="28"/>
    </row>
    <row r="37" spans="1:12" ht="15" customHeight="1">
      <c r="A37" s="67"/>
      <c r="B37" s="55" t="s">
        <v>104</v>
      </c>
      <c r="C37" s="69"/>
      <c r="D37" s="70"/>
      <c r="E37" s="70" t="s">
        <v>124</v>
      </c>
      <c r="F37" s="70"/>
      <c r="G37" s="70"/>
      <c r="H37" s="70"/>
      <c r="I37" s="71"/>
      <c r="J37" s="72">
        <f>1*2.5*6.5</f>
        <v>16.25</v>
      </c>
      <c r="K37" s="73" t="s">
        <v>10</v>
      </c>
      <c r="L37" s="28"/>
    </row>
    <row r="38" spans="1:12" ht="15" customHeight="1">
      <c r="A38" s="67"/>
      <c r="B38" s="55" t="s">
        <v>104</v>
      </c>
      <c r="C38" s="69"/>
      <c r="D38" s="70"/>
      <c r="E38" s="70" t="s">
        <v>292</v>
      </c>
      <c r="F38" s="70"/>
      <c r="G38" s="70"/>
      <c r="H38" s="70"/>
      <c r="I38" s="71"/>
      <c r="J38" s="72">
        <v>56</v>
      </c>
      <c r="K38" s="73" t="s">
        <v>10</v>
      </c>
      <c r="L38" s="28"/>
    </row>
    <row r="39" spans="1:12" ht="15" customHeight="1">
      <c r="A39" s="67"/>
      <c r="B39" s="55"/>
      <c r="C39" s="69"/>
      <c r="D39" s="70"/>
      <c r="E39" s="70"/>
      <c r="F39" s="70"/>
      <c r="G39" s="70"/>
      <c r="H39" s="70"/>
      <c r="I39" s="71"/>
      <c r="J39" s="74">
        <f>SUM(J34:J38)</f>
        <v>324.25</v>
      </c>
      <c r="K39" s="75" t="s">
        <v>10</v>
      </c>
      <c r="L39" s="28"/>
    </row>
    <row r="40" spans="1:12" ht="15" customHeight="1">
      <c r="A40" s="67"/>
      <c r="B40" s="55"/>
      <c r="C40" s="69"/>
      <c r="D40" s="70"/>
      <c r="E40" s="70"/>
      <c r="F40" s="70"/>
      <c r="G40" s="70"/>
      <c r="H40" s="70"/>
      <c r="I40" s="71"/>
      <c r="J40" s="72"/>
      <c r="K40" s="73"/>
      <c r="L40" s="28"/>
    </row>
    <row r="41" spans="1:12" ht="15" customHeight="1">
      <c r="A41" s="67"/>
      <c r="B41" s="55"/>
      <c r="C41" s="69"/>
      <c r="D41" s="70"/>
      <c r="E41" s="70"/>
      <c r="F41" s="70"/>
      <c r="G41" s="70"/>
      <c r="H41" s="70"/>
      <c r="I41" s="71"/>
      <c r="J41" s="74">
        <f>J31-J39</f>
        <v>4474.25</v>
      </c>
      <c r="K41" s="75" t="s">
        <v>10</v>
      </c>
      <c r="L41" s="28"/>
    </row>
    <row r="42" spans="1:12" ht="15" customHeight="1">
      <c r="A42" s="67">
        <v>3</v>
      </c>
      <c r="B42" s="55" t="s">
        <v>166</v>
      </c>
      <c r="C42" s="180"/>
      <c r="D42" s="129"/>
      <c r="E42" s="129"/>
      <c r="F42" s="129"/>
      <c r="G42" s="129"/>
      <c r="H42" s="129"/>
      <c r="I42" s="145"/>
      <c r="J42" s="194"/>
      <c r="K42" s="192"/>
      <c r="L42" s="28"/>
    </row>
    <row r="43" spans="1:12" ht="15" customHeight="1">
      <c r="A43" s="67"/>
      <c r="B43" s="68" t="s">
        <v>293</v>
      </c>
      <c r="C43" s="180"/>
      <c r="D43" s="129"/>
      <c r="E43" s="129" t="s">
        <v>325</v>
      </c>
      <c r="F43" s="129"/>
      <c r="G43" s="129"/>
      <c r="H43" s="129"/>
      <c r="I43" s="145"/>
      <c r="J43" s="188">
        <f>1*102*46</f>
        <v>4692</v>
      </c>
      <c r="K43" s="189" t="s">
        <v>10</v>
      </c>
      <c r="L43" s="28"/>
    </row>
    <row r="44" spans="1:12" ht="15" customHeight="1">
      <c r="A44" s="67"/>
      <c r="B44" s="55"/>
      <c r="C44" s="69"/>
      <c r="D44" s="70"/>
      <c r="E44" s="70"/>
      <c r="F44" s="70"/>
      <c r="G44" s="70"/>
      <c r="H44" s="70"/>
      <c r="I44" s="71"/>
      <c r="J44" s="74"/>
      <c r="K44" s="75"/>
      <c r="L44" s="28"/>
    </row>
    <row r="45" spans="1:12" ht="15" customHeight="1">
      <c r="A45" s="67"/>
      <c r="B45" s="55"/>
      <c r="C45" s="69"/>
      <c r="D45" s="70"/>
      <c r="E45" s="70"/>
      <c r="F45" s="70"/>
      <c r="G45" s="70"/>
      <c r="H45" s="70"/>
      <c r="I45" s="71"/>
      <c r="J45" s="72"/>
      <c r="K45" s="73"/>
      <c r="L45" s="28"/>
    </row>
    <row r="46" spans="1:12" ht="15" customHeight="1">
      <c r="A46" s="67">
        <v>4</v>
      </c>
      <c r="B46" s="68" t="s">
        <v>294</v>
      </c>
      <c r="C46" s="69"/>
      <c r="D46" s="70"/>
      <c r="E46" s="70"/>
      <c r="F46" s="70"/>
      <c r="G46" s="70"/>
      <c r="H46" s="70"/>
      <c r="I46" s="71"/>
      <c r="J46" s="72"/>
      <c r="K46" s="73"/>
      <c r="L46" s="28"/>
    </row>
    <row r="47" spans="1:12" ht="15" customHeight="1">
      <c r="A47" s="67"/>
      <c r="B47" s="68" t="s">
        <v>278</v>
      </c>
      <c r="C47" s="69"/>
      <c r="D47" s="70"/>
      <c r="E47" s="70" t="s">
        <v>290</v>
      </c>
      <c r="F47" s="70"/>
      <c r="G47" s="70"/>
      <c r="H47" s="70"/>
      <c r="I47" s="71"/>
      <c r="J47" s="72">
        <v>24</v>
      </c>
      <c r="K47" s="73" t="s">
        <v>10</v>
      </c>
      <c r="L47" s="28"/>
    </row>
    <row r="48" spans="1:12" ht="15" customHeight="1">
      <c r="A48" s="67"/>
      <c r="B48" s="55"/>
      <c r="C48" s="69"/>
      <c r="D48" s="70"/>
      <c r="E48" s="70"/>
      <c r="F48" s="70"/>
      <c r="G48" s="70"/>
      <c r="H48" s="70"/>
      <c r="I48" s="71"/>
      <c r="J48" s="72"/>
      <c r="K48" s="73"/>
      <c r="L48" s="28"/>
    </row>
    <row r="49" spans="1:12" ht="15" customHeight="1">
      <c r="A49" s="67">
        <v>5</v>
      </c>
      <c r="B49" s="68" t="s">
        <v>138</v>
      </c>
      <c r="C49" s="69"/>
      <c r="D49" s="70"/>
      <c r="E49" s="70"/>
      <c r="F49" s="70"/>
      <c r="G49" s="70"/>
      <c r="H49" s="70"/>
      <c r="I49" s="71"/>
      <c r="J49" s="74"/>
      <c r="K49" s="75"/>
      <c r="L49" s="28"/>
    </row>
    <row r="50" spans="1:12" ht="15" customHeight="1">
      <c r="A50" s="67"/>
      <c r="B50" s="55"/>
      <c r="C50" s="69"/>
      <c r="D50" s="70"/>
      <c r="E50" s="70" t="s">
        <v>324</v>
      </c>
      <c r="F50" s="70"/>
      <c r="G50" s="70"/>
      <c r="H50" s="70"/>
      <c r="I50" s="71"/>
      <c r="J50" s="183">
        <v>5</v>
      </c>
      <c r="K50" s="75" t="s">
        <v>3</v>
      </c>
      <c r="L50" s="28"/>
    </row>
    <row r="51" spans="1:12" ht="15" customHeight="1">
      <c r="A51" s="67"/>
      <c r="B51" s="55"/>
      <c r="C51" s="69"/>
      <c r="D51" s="70"/>
      <c r="E51" s="70"/>
      <c r="F51" s="70"/>
      <c r="G51" s="70"/>
      <c r="H51" s="70"/>
      <c r="I51" s="71"/>
      <c r="J51" s="74"/>
      <c r="K51" s="75"/>
      <c r="L51" s="28"/>
    </row>
    <row r="52" spans="1:12" ht="15" customHeight="1">
      <c r="A52" s="67">
        <v>6</v>
      </c>
      <c r="B52" s="68" t="s">
        <v>164</v>
      </c>
      <c r="C52" s="69"/>
      <c r="D52" s="70"/>
      <c r="E52" s="70"/>
      <c r="F52" s="70"/>
      <c r="G52" s="70"/>
      <c r="H52" s="70"/>
      <c r="I52" s="71"/>
      <c r="J52" s="74"/>
      <c r="K52" s="75"/>
      <c r="L52" s="28"/>
    </row>
    <row r="53" spans="1:12" ht="15" customHeight="1">
      <c r="A53" s="67"/>
      <c r="B53" s="55"/>
      <c r="C53" s="69"/>
      <c r="D53" s="70"/>
      <c r="E53" s="70" t="s">
        <v>295</v>
      </c>
      <c r="F53" s="70"/>
      <c r="G53" s="70"/>
      <c r="H53" s="70"/>
      <c r="I53" s="71"/>
      <c r="J53" s="72">
        <f>2*2*4*7</f>
        <v>112</v>
      </c>
      <c r="K53" s="73" t="s">
        <v>10</v>
      </c>
      <c r="L53" s="28"/>
    </row>
    <row r="54" spans="1:12" ht="15" customHeight="1">
      <c r="A54" s="67"/>
      <c r="B54" s="55"/>
      <c r="C54" s="69"/>
      <c r="D54" s="70"/>
      <c r="E54" s="70" t="s">
        <v>295</v>
      </c>
      <c r="F54" s="70"/>
      <c r="G54" s="70"/>
      <c r="H54" s="70"/>
      <c r="I54" s="71"/>
      <c r="J54" s="72">
        <v>112</v>
      </c>
      <c r="K54" s="73" t="s">
        <v>10</v>
      </c>
      <c r="L54" s="28"/>
    </row>
    <row r="55" spans="1:12" ht="15" customHeight="1">
      <c r="A55" s="67"/>
      <c r="B55" s="55"/>
      <c r="C55" s="69"/>
      <c r="D55" s="70"/>
      <c r="E55" s="70" t="s">
        <v>295</v>
      </c>
      <c r="F55" s="70"/>
      <c r="G55" s="70"/>
      <c r="H55" s="70"/>
      <c r="I55" s="71"/>
      <c r="J55" s="72">
        <v>112</v>
      </c>
      <c r="K55" s="73" t="s">
        <v>10</v>
      </c>
      <c r="L55" s="28"/>
    </row>
    <row r="56" spans="1:12" ht="15" customHeight="1">
      <c r="A56" s="67"/>
      <c r="B56" s="55"/>
      <c r="C56" s="69"/>
      <c r="D56" s="70"/>
      <c r="E56" s="70" t="s">
        <v>165</v>
      </c>
      <c r="F56" s="70"/>
      <c r="G56" s="70"/>
      <c r="H56" s="70"/>
      <c r="I56" s="71"/>
      <c r="J56" s="72">
        <f>2*2*2.5*6.5</f>
        <v>65</v>
      </c>
      <c r="K56" s="73" t="s">
        <v>10</v>
      </c>
      <c r="L56" s="28"/>
    </row>
    <row r="57" spans="1:12" ht="15" customHeight="1">
      <c r="A57" s="67"/>
      <c r="B57" s="55"/>
      <c r="C57" s="69"/>
      <c r="D57" s="70"/>
      <c r="E57" s="70" t="s">
        <v>296</v>
      </c>
      <c r="F57" s="70"/>
      <c r="G57" s="70"/>
      <c r="H57" s="70"/>
      <c r="I57" s="71"/>
      <c r="J57" s="72">
        <v>32.5</v>
      </c>
      <c r="K57" s="73" t="s">
        <v>10</v>
      </c>
      <c r="L57" s="28"/>
    </row>
    <row r="58" spans="1:12" ht="15" customHeight="1">
      <c r="A58" s="67"/>
      <c r="B58" s="55"/>
      <c r="C58" s="69"/>
      <c r="D58" s="70"/>
      <c r="E58" s="70" t="s">
        <v>297</v>
      </c>
      <c r="F58" s="70"/>
      <c r="G58" s="70"/>
      <c r="H58" s="70"/>
      <c r="I58" s="71"/>
      <c r="J58" s="72">
        <v>48</v>
      </c>
      <c r="K58" s="73" t="s">
        <v>10</v>
      </c>
      <c r="L58" s="28"/>
    </row>
    <row r="59" spans="1:12" ht="15" customHeight="1">
      <c r="A59" s="67"/>
      <c r="B59" s="55"/>
      <c r="C59" s="69"/>
      <c r="D59" s="70"/>
      <c r="E59" s="70"/>
      <c r="F59" s="70"/>
      <c r="G59" s="70"/>
      <c r="H59" s="70"/>
      <c r="I59" s="71"/>
      <c r="J59" s="74">
        <f>SUM(J53:J58)</f>
        <v>481.5</v>
      </c>
      <c r="K59" s="75" t="s">
        <v>10</v>
      </c>
      <c r="L59" s="28"/>
    </row>
    <row r="60" spans="1:12" ht="15" customHeight="1">
      <c r="A60" s="67"/>
      <c r="B60" s="55"/>
      <c r="C60" s="69"/>
      <c r="D60" s="70"/>
      <c r="E60" s="70"/>
      <c r="F60" s="70"/>
      <c r="G60" s="70"/>
      <c r="H60" s="70"/>
      <c r="I60" s="71"/>
      <c r="J60" s="74"/>
      <c r="K60" s="75"/>
      <c r="L60" s="28"/>
    </row>
    <row r="61" spans="1:12" ht="15" customHeight="1">
      <c r="A61" s="67">
        <v>7</v>
      </c>
      <c r="B61" s="68" t="s">
        <v>298</v>
      </c>
      <c r="C61" s="69"/>
      <c r="D61" s="70"/>
      <c r="E61" s="70"/>
      <c r="F61" s="70"/>
      <c r="G61" s="70"/>
      <c r="H61" s="70"/>
      <c r="I61" s="71"/>
      <c r="J61" s="74"/>
      <c r="K61" s="75"/>
      <c r="L61" s="28"/>
    </row>
    <row r="62" spans="1:12" ht="15" customHeight="1">
      <c r="A62" s="67"/>
      <c r="B62" s="55"/>
      <c r="C62" s="69"/>
      <c r="D62" s="70"/>
      <c r="E62" s="70" t="s">
        <v>149</v>
      </c>
      <c r="F62" s="70"/>
      <c r="G62" s="70"/>
      <c r="H62" s="70"/>
      <c r="I62" s="71"/>
      <c r="J62" s="72">
        <v>56</v>
      </c>
      <c r="K62" s="73" t="s">
        <v>10</v>
      </c>
      <c r="L62" s="28"/>
    </row>
    <row r="63" spans="1:12" ht="15" customHeight="1">
      <c r="A63" s="67"/>
      <c r="B63" s="55"/>
      <c r="C63" s="69"/>
      <c r="D63" s="70"/>
      <c r="E63" s="70" t="s">
        <v>149</v>
      </c>
      <c r="F63" s="70"/>
      <c r="G63" s="70"/>
      <c r="H63" s="70"/>
      <c r="I63" s="71"/>
      <c r="J63" s="72">
        <v>56</v>
      </c>
      <c r="K63" s="73" t="s">
        <v>10</v>
      </c>
      <c r="L63" s="28"/>
    </row>
    <row r="64" spans="1:12" ht="15" customHeight="1">
      <c r="A64" s="67"/>
      <c r="B64" s="55"/>
      <c r="C64" s="69"/>
      <c r="D64" s="70"/>
      <c r="E64" s="70" t="s">
        <v>163</v>
      </c>
      <c r="F64" s="70"/>
      <c r="G64" s="70"/>
      <c r="H64" s="70"/>
      <c r="I64" s="71"/>
      <c r="J64" s="72">
        <f>2*2.5*6.5</f>
        <v>32.5</v>
      </c>
      <c r="K64" s="73" t="s">
        <v>10</v>
      </c>
      <c r="L64" s="28"/>
    </row>
    <row r="65" spans="1:12" ht="15" customHeight="1">
      <c r="A65" s="67"/>
      <c r="B65" s="55"/>
      <c r="C65" s="69"/>
      <c r="D65" s="70"/>
      <c r="E65" s="70"/>
      <c r="F65" s="70"/>
      <c r="G65" s="70"/>
      <c r="H65" s="70"/>
      <c r="I65" s="71"/>
      <c r="J65" s="74">
        <f>SUM(J62:J64)</f>
        <v>144.5</v>
      </c>
      <c r="K65" s="75" t="s">
        <v>10</v>
      </c>
      <c r="L65" s="28"/>
    </row>
    <row r="66" spans="1:12" ht="15" customHeight="1">
      <c r="A66" s="67"/>
      <c r="B66" s="55"/>
      <c r="C66" s="69"/>
      <c r="D66" s="70"/>
      <c r="E66" s="70"/>
      <c r="F66" s="70"/>
      <c r="G66" s="70"/>
      <c r="H66" s="70"/>
      <c r="I66" s="71"/>
      <c r="J66" s="74"/>
      <c r="K66" s="75"/>
      <c r="L66" s="28"/>
    </row>
    <row r="67" spans="1:12" ht="15" customHeight="1">
      <c r="A67" s="10"/>
      <c r="B67" s="55" t="s">
        <v>116</v>
      </c>
      <c r="C67" s="1"/>
      <c r="L67" s="28"/>
    </row>
    <row r="68" spans="1:12" ht="15" customHeight="1">
      <c r="A68" s="10"/>
      <c r="B68" s="55" t="s">
        <v>117</v>
      </c>
      <c r="C68" s="1"/>
      <c r="L68" s="28"/>
    </row>
    <row r="69" spans="1:12" ht="15" customHeight="1">
      <c r="A69" s="67">
        <v>1</v>
      </c>
      <c r="B69" s="68" t="s">
        <v>299</v>
      </c>
      <c r="C69" s="69"/>
      <c r="D69" s="70"/>
      <c r="E69" s="70"/>
      <c r="F69" s="70"/>
      <c r="G69" s="70"/>
      <c r="H69" s="70"/>
      <c r="I69" s="71"/>
      <c r="J69" s="74"/>
      <c r="K69" s="75"/>
      <c r="L69" s="28"/>
    </row>
    <row r="70" spans="1:12" ht="15" customHeight="1">
      <c r="A70" s="67"/>
      <c r="B70" s="68" t="s">
        <v>300</v>
      </c>
      <c r="C70" s="69"/>
      <c r="D70" s="70"/>
      <c r="E70" s="70" t="s">
        <v>167</v>
      </c>
      <c r="F70" s="70"/>
      <c r="G70" s="70"/>
      <c r="H70" s="70"/>
      <c r="I70" s="71"/>
      <c r="J70" s="72">
        <v>400</v>
      </c>
      <c r="K70" s="73" t="s">
        <v>10</v>
      </c>
      <c r="L70" s="28"/>
    </row>
    <row r="71" spans="1:12" ht="15" customHeight="1">
      <c r="A71" s="67"/>
      <c r="B71" s="68"/>
      <c r="C71" s="69"/>
      <c r="D71" s="70"/>
      <c r="E71" s="70"/>
      <c r="F71" s="70"/>
      <c r="G71" s="70"/>
      <c r="H71" s="70"/>
      <c r="I71" s="71"/>
      <c r="J71" s="74">
        <f>SUM(J70:J70)</f>
        <v>400</v>
      </c>
      <c r="K71" s="75" t="s">
        <v>10</v>
      </c>
      <c r="L71" s="28"/>
    </row>
    <row r="72" spans="1:12" ht="15" customHeight="1">
      <c r="A72" s="67"/>
      <c r="B72" s="68"/>
      <c r="C72" s="69"/>
      <c r="D72" s="70"/>
      <c r="E72" s="70"/>
      <c r="F72" s="70"/>
      <c r="G72" s="70"/>
      <c r="H72" s="70"/>
      <c r="I72" s="71"/>
      <c r="J72" s="74"/>
      <c r="K72" s="75"/>
      <c r="L72" s="28"/>
    </row>
    <row r="73" spans="1:12" ht="15" customHeight="1">
      <c r="A73" s="67">
        <v>2</v>
      </c>
      <c r="B73" s="68" t="s">
        <v>301</v>
      </c>
      <c r="C73" s="180"/>
      <c r="D73" s="129"/>
      <c r="E73" s="129"/>
      <c r="F73" s="129"/>
      <c r="G73" s="129"/>
      <c r="H73" s="129"/>
      <c r="I73" s="145"/>
      <c r="J73" s="146"/>
      <c r="K73" s="193"/>
      <c r="L73" s="28"/>
    </row>
    <row r="74" spans="1:12" ht="15" customHeight="1">
      <c r="A74" s="67"/>
      <c r="B74" s="68"/>
      <c r="C74" s="180"/>
      <c r="D74" s="129"/>
      <c r="E74" s="129" t="s">
        <v>302</v>
      </c>
      <c r="F74" s="129"/>
      <c r="G74" s="129"/>
      <c r="H74" s="129"/>
      <c r="I74" s="145"/>
      <c r="J74" s="146">
        <f>J19</f>
        <v>377.75</v>
      </c>
      <c r="K74" s="193" t="s">
        <v>10</v>
      </c>
      <c r="L74" s="28"/>
    </row>
    <row r="75" spans="1:12" ht="15" customHeight="1">
      <c r="A75" s="67"/>
      <c r="B75" s="68"/>
      <c r="C75" s="180"/>
      <c r="D75" s="129"/>
      <c r="E75" s="129"/>
      <c r="F75" s="129"/>
      <c r="G75" s="129"/>
      <c r="H75" s="129"/>
      <c r="I75" s="145"/>
      <c r="J75" s="146"/>
      <c r="K75" s="193"/>
      <c r="L75" s="28"/>
    </row>
    <row r="76" spans="1:12" ht="15" customHeight="1">
      <c r="A76" s="67">
        <v>3</v>
      </c>
      <c r="B76" s="68" t="s">
        <v>303</v>
      </c>
      <c r="C76" s="180"/>
      <c r="D76" s="129"/>
      <c r="E76" s="129"/>
      <c r="F76" s="129"/>
      <c r="G76" s="129"/>
      <c r="H76" s="129"/>
      <c r="I76" s="145"/>
      <c r="J76" s="146"/>
      <c r="K76" s="193"/>
      <c r="L76" s="28"/>
    </row>
    <row r="77" spans="1:12" ht="15" customHeight="1">
      <c r="A77" s="67"/>
      <c r="B77" s="68"/>
      <c r="C77" s="180"/>
      <c r="D77" s="129"/>
      <c r="E77" s="129" t="s">
        <v>148</v>
      </c>
      <c r="F77" s="129"/>
      <c r="G77" s="129"/>
      <c r="H77" s="129"/>
      <c r="I77" s="145"/>
      <c r="J77" s="146">
        <v>800</v>
      </c>
      <c r="K77" s="193" t="s">
        <v>10</v>
      </c>
      <c r="L77" s="28"/>
    </row>
    <row r="78" spans="1:12" ht="15" customHeight="1">
      <c r="A78" s="67"/>
      <c r="B78" s="55"/>
      <c r="C78" s="180"/>
      <c r="D78" s="129"/>
      <c r="E78" s="129"/>
      <c r="F78" s="129"/>
      <c r="G78" s="129"/>
      <c r="H78" s="129"/>
      <c r="I78" s="145"/>
      <c r="J78" s="198">
        <f>SUM(J77:J77)</f>
        <v>800</v>
      </c>
      <c r="K78" s="211" t="s">
        <v>10</v>
      </c>
      <c r="L78" s="28"/>
    </row>
    <row r="79" spans="1:12" ht="15" customHeight="1">
      <c r="A79" s="67"/>
      <c r="B79" s="55"/>
      <c r="C79" s="180"/>
      <c r="D79" s="129"/>
      <c r="E79" s="129"/>
      <c r="F79" s="129"/>
      <c r="G79" s="129"/>
      <c r="H79" s="129"/>
      <c r="I79" s="145"/>
      <c r="J79" s="191"/>
      <c r="K79" s="192"/>
      <c r="L79" s="28"/>
    </row>
    <row r="80" spans="1:12" ht="15" customHeight="1">
      <c r="A80" s="67"/>
      <c r="B80" s="68" t="s">
        <v>76</v>
      </c>
      <c r="C80" s="180"/>
      <c r="D80" s="129"/>
      <c r="E80" s="129"/>
      <c r="F80" s="129"/>
      <c r="G80" s="129"/>
      <c r="H80" s="129"/>
      <c r="I80" s="145"/>
      <c r="J80" s="191"/>
      <c r="K80" s="192"/>
      <c r="L80" s="28"/>
    </row>
    <row r="81" spans="1:12" ht="15" customHeight="1">
      <c r="A81" s="67"/>
      <c r="B81" s="68" t="s">
        <v>104</v>
      </c>
      <c r="C81" s="180"/>
      <c r="D81" s="129"/>
      <c r="E81" s="129" t="s">
        <v>149</v>
      </c>
      <c r="F81" s="129"/>
      <c r="G81" s="129"/>
      <c r="H81" s="129"/>
      <c r="I81" s="145"/>
      <c r="J81" s="146">
        <f>2*4*7</f>
        <v>56</v>
      </c>
      <c r="K81" s="193" t="s">
        <v>10</v>
      </c>
      <c r="L81" s="28"/>
    </row>
    <row r="82" spans="1:12" ht="15" customHeight="1">
      <c r="A82" s="67"/>
      <c r="B82" s="55"/>
      <c r="C82" s="180"/>
      <c r="D82" s="129"/>
      <c r="E82" s="129"/>
      <c r="F82" s="129"/>
      <c r="G82" s="129"/>
      <c r="H82" s="129"/>
      <c r="I82" s="145"/>
      <c r="J82" s="191">
        <f>SUM(J81:J81)</f>
        <v>56</v>
      </c>
      <c r="K82" s="192" t="s">
        <v>10</v>
      </c>
      <c r="L82" s="28"/>
    </row>
    <row r="83" spans="1:12" ht="15" customHeight="1">
      <c r="A83" s="67"/>
      <c r="B83" s="55"/>
      <c r="C83" s="180"/>
      <c r="D83" s="129"/>
      <c r="E83" s="129"/>
      <c r="F83" s="129"/>
      <c r="G83" s="129"/>
      <c r="H83" s="129"/>
      <c r="I83" s="145"/>
      <c r="J83" s="146"/>
      <c r="K83" s="193"/>
      <c r="L83" s="28"/>
    </row>
    <row r="84" spans="1:12" ht="15" customHeight="1">
      <c r="A84" s="67"/>
      <c r="B84" s="55"/>
      <c r="C84" s="180"/>
      <c r="D84" s="129"/>
      <c r="E84" s="129"/>
      <c r="F84" s="129"/>
      <c r="G84" s="129"/>
      <c r="H84" s="129"/>
      <c r="I84" s="145"/>
      <c r="J84" s="146">
        <f>J78-J82</f>
        <v>744</v>
      </c>
      <c r="K84" s="193" t="s">
        <v>10</v>
      </c>
      <c r="L84" s="28"/>
    </row>
    <row r="85" spans="1:12" ht="15" customHeight="1">
      <c r="A85" s="67"/>
      <c r="B85" s="55"/>
      <c r="C85" s="180"/>
      <c r="D85" s="129"/>
      <c r="E85" s="129"/>
      <c r="F85" s="129"/>
      <c r="G85" s="129"/>
      <c r="H85" s="129"/>
      <c r="I85" s="145"/>
      <c r="J85" s="146"/>
      <c r="K85" s="193"/>
      <c r="L85" s="28"/>
    </row>
    <row r="86" spans="1:12" ht="15" customHeight="1">
      <c r="A86" s="10"/>
      <c r="B86" s="55" t="s">
        <v>103</v>
      </c>
      <c r="C86" s="1"/>
      <c r="E86" s="70"/>
      <c r="L86" s="28"/>
    </row>
    <row r="87" spans="1:12" ht="15" customHeight="1">
      <c r="A87" s="10"/>
      <c r="B87" s="55" t="s">
        <v>52</v>
      </c>
      <c r="C87" s="1"/>
      <c r="E87" s="70"/>
      <c r="L87" s="28"/>
    </row>
    <row r="88" spans="1:12" ht="15" customHeight="1">
      <c r="A88" s="5">
        <v>1</v>
      </c>
      <c r="B88" s="12" t="s">
        <v>168</v>
      </c>
      <c r="L88" s="28"/>
    </row>
    <row r="89" spans="1:12" ht="15" customHeight="1">
      <c r="E89" s="12" t="s">
        <v>150</v>
      </c>
      <c r="J89" s="13">
        <v>2</v>
      </c>
      <c r="K89" s="14" t="s">
        <v>3</v>
      </c>
      <c r="L89" s="28"/>
    </row>
    <row r="90" spans="1:12" ht="15" customHeight="1">
      <c r="A90" s="10"/>
      <c r="B90" s="68"/>
      <c r="C90" s="1"/>
      <c r="E90" s="70"/>
      <c r="L90" s="28"/>
    </row>
    <row r="91" spans="1:12" ht="15" customHeight="1">
      <c r="A91" s="10">
        <v>2</v>
      </c>
      <c r="B91" s="70" t="s">
        <v>169</v>
      </c>
      <c r="C91" s="1"/>
      <c r="E91" s="70"/>
      <c r="F91" s="70"/>
      <c r="G91" s="70"/>
      <c r="H91" s="70"/>
      <c r="I91" s="71"/>
      <c r="J91" s="183"/>
      <c r="K91" s="75"/>
      <c r="L91" s="28"/>
    </row>
    <row r="92" spans="1:12" ht="15" customHeight="1">
      <c r="A92" s="28"/>
      <c r="E92" s="12" t="s">
        <v>141</v>
      </c>
      <c r="I92" s="12"/>
      <c r="J92" s="12">
        <v>3</v>
      </c>
      <c r="K92" s="12" t="s">
        <v>3</v>
      </c>
      <c r="L92" s="28"/>
    </row>
    <row r="93" spans="1:12" ht="15" customHeight="1">
      <c r="A93" s="28"/>
      <c r="I93" s="12"/>
      <c r="J93" s="12"/>
      <c r="K93" s="12"/>
      <c r="L93" s="28"/>
    </row>
    <row r="94" spans="1:12" ht="15" customHeight="1">
      <c r="A94" s="199">
        <v>3</v>
      </c>
      <c r="B94" s="12" t="s">
        <v>170</v>
      </c>
      <c r="E94" s="70"/>
      <c r="F94" s="70"/>
      <c r="G94" s="70"/>
      <c r="H94" s="70"/>
      <c r="I94" s="71"/>
      <c r="J94" s="183"/>
      <c r="K94" s="75"/>
      <c r="L94" s="28"/>
    </row>
    <row r="95" spans="1:12" ht="15" customHeight="1">
      <c r="A95" s="199"/>
      <c r="E95" s="12" t="s">
        <v>304</v>
      </c>
      <c r="I95" s="12"/>
      <c r="J95" s="12">
        <v>9</v>
      </c>
      <c r="K95" s="12" t="s">
        <v>3</v>
      </c>
      <c r="L95" s="28"/>
    </row>
    <row r="96" spans="1:12" ht="15" customHeight="1">
      <c r="A96" s="199"/>
      <c r="I96" s="12"/>
      <c r="J96" s="12"/>
      <c r="K96" s="12"/>
      <c r="L96" s="28"/>
    </row>
    <row r="97" spans="1:12" ht="15" customHeight="1">
      <c r="A97" s="199">
        <v>4</v>
      </c>
      <c r="B97" s="12" t="s">
        <v>171</v>
      </c>
      <c r="E97" s="70"/>
      <c r="F97" s="70"/>
      <c r="G97" s="70"/>
      <c r="H97" s="70"/>
      <c r="I97" s="71"/>
      <c r="J97" s="183"/>
      <c r="K97" s="75"/>
      <c r="L97" s="28"/>
    </row>
    <row r="98" spans="1:12" ht="15" customHeight="1">
      <c r="A98" s="199"/>
      <c r="E98" s="70" t="s">
        <v>141</v>
      </c>
      <c r="F98" s="70"/>
      <c r="G98" s="70"/>
      <c r="H98" s="70"/>
      <c r="I98" s="71"/>
      <c r="J98" s="183">
        <v>3</v>
      </c>
      <c r="K98" s="75" t="s">
        <v>3</v>
      </c>
      <c r="L98" s="28"/>
    </row>
    <row r="99" spans="1:12" ht="15" customHeight="1">
      <c r="A99" s="199"/>
      <c r="E99" s="70"/>
      <c r="F99" s="70"/>
      <c r="G99" s="70"/>
      <c r="H99" s="70"/>
      <c r="I99" s="71"/>
      <c r="J99" s="183"/>
      <c r="K99" s="75"/>
      <c r="L99" s="28"/>
    </row>
    <row r="100" spans="1:12" ht="15" customHeight="1">
      <c r="A100" s="199">
        <v>5</v>
      </c>
      <c r="B100" s="12" t="s">
        <v>172</v>
      </c>
      <c r="E100" s="70"/>
      <c r="F100" s="70"/>
      <c r="G100" s="70"/>
      <c r="H100" s="70"/>
      <c r="I100" s="71"/>
      <c r="J100" s="183"/>
      <c r="K100" s="75"/>
    </row>
    <row r="101" spans="1:12" ht="15" customHeight="1">
      <c r="A101" s="199"/>
      <c r="E101" s="70" t="s">
        <v>139</v>
      </c>
      <c r="F101" s="70"/>
      <c r="G101" s="70"/>
      <c r="H101" s="70"/>
      <c r="I101" s="71"/>
      <c r="J101" s="183">
        <v>4</v>
      </c>
      <c r="K101" s="75" t="s">
        <v>3</v>
      </c>
    </row>
    <row r="102" spans="1:12" ht="15" customHeight="1">
      <c r="A102" s="199"/>
      <c r="E102" s="70"/>
      <c r="F102" s="70"/>
      <c r="G102" s="70"/>
      <c r="H102" s="70"/>
      <c r="I102" s="71"/>
      <c r="J102" s="183"/>
      <c r="K102" s="75"/>
    </row>
    <row r="103" spans="1:12" ht="15" customHeight="1">
      <c r="A103" s="199">
        <v>6</v>
      </c>
      <c r="B103" s="12" t="s">
        <v>173</v>
      </c>
      <c r="E103" s="70"/>
      <c r="F103" s="70"/>
      <c r="G103" s="70"/>
      <c r="H103" s="70"/>
      <c r="I103" s="71"/>
      <c r="J103" s="183"/>
      <c r="K103" s="75"/>
    </row>
    <row r="104" spans="1:12" ht="15" customHeight="1">
      <c r="A104" s="199"/>
      <c r="E104" s="70" t="s">
        <v>305</v>
      </c>
      <c r="F104" s="70"/>
      <c r="G104" s="70"/>
      <c r="H104" s="70"/>
      <c r="I104" s="71"/>
      <c r="J104" s="183">
        <v>6</v>
      </c>
      <c r="K104" s="75" t="s">
        <v>17</v>
      </c>
    </row>
    <row r="105" spans="1:12" ht="15" customHeight="1">
      <c r="A105" s="199"/>
      <c r="E105" s="70"/>
      <c r="F105" s="70"/>
      <c r="G105" s="70"/>
      <c r="H105" s="70"/>
      <c r="I105" s="71"/>
      <c r="J105" s="183"/>
      <c r="K105" s="75"/>
    </row>
    <row r="106" spans="1:12" ht="15" customHeight="1">
      <c r="A106" s="199">
        <v>7</v>
      </c>
      <c r="B106" s="12" t="s">
        <v>174</v>
      </c>
      <c r="E106" s="70"/>
      <c r="F106" s="70"/>
      <c r="G106" s="70"/>
      <c r="H106" s="70"/>
      <c r="I106" s="71"/>
      <c r="J106" s="183"/>
      <c r="K106" s="75"/>
    </row>
    <row r="107" spans="1:12" ht="15" customHeight="1">
      <c r="A107" s="199"/>
      <c r="E107" s="70" t="s">
        <v>175</v>
      </c>
      <c r="F107" s="70"/>
      <c r="G107" s="70"/>
      <c r="H107" s="70"/>
      <c r="I107" s="71"/>
      <c r="J107" s="183">
        <v>2</v>
      </c>
      <c r="K107" s="75" t="s">
        <v>3</v>
      </c>
    </row>
    <row r="108" spans="1:12" ht="15" customHeight="1">
      <c r="A108" s="199"/>
      <c r="E108" s="70"/>
      <c r="F108" s="70"/>
      <c r="G108" s="70"/>
      <c r="H108" s="70"/>
      <c r="I108" s="71"/>
      <c r="J108" s="183"/>
      <c r="K108" s="75"/>
    </row>
    <row r="109" spans="1:12" ht="15" customHeight="1">
      <c r="A109" s="199">
        <v>8</v>
      </c>
      <c r="B109" s="12" t="s">
        <v>306</v>
      </c>
      <c r="I109" s="12"/>
      <c r="J109" s="12"/>
      <c r="K109" s="12"/>
    </row>
    <row r="110" spans="1:12" ht="15" customHeight="1">
      <c r="A110" s="28"/>
      <c r="E110" s="12" t="s">
        <v>141</v>
      </c>
      <c r="I110" s="12"/>
      <c r="J110" s="12">
        <v>3</v>
      </c>
      <c r="K110" s="12" t="s">
        <v>17</v>
      </c>
    </row>
    <row r="111" spans="1:12" ht="15" customHeight="1">
      <c r="A111" s="28"/>
      <c r="I111" s="12"/>
      <c r="J111" s="12"/>
      <c r="K111" s="12"/>
    </row>
    <row r="112" spans="1:12" ht="15" customHeight="1">
      <c r="A112" s="10"/>
      <c r="B112" s="133" t="s">
        <v>123</v>
      </c>
      <c r="C112" s="1"/>
      <c r="E112" s="70"/>
    </row>
    <row r="113" spans="1:12" ht="15" customHeight="1">
      <c r="A113" s="135">
        <v>1</v>
      </c>
      <c r="B113" s="70" t="s">
        <v>118</v>
      </c>
      <c r="C113" s="70"/>
      <c r="D113" s="70"/>
      <c r="E113" s="70"/>
      <c r="F113" s="70"/>
      <c r="G113" s="70"/>
      <c r="H113" s="70"/>
      <c r="I113" s="71"/>
      <c r="J113" s="72"/>
      <c r="K113" s="73"/>
    </row>
    <row r="114" spans="1:12" ht="15" customHeight="1">
      <c r="A114" s="135"/>
      <c r="B114" s="180" t="s">
        <v>119</v>
      </c>
      <c r="C114" s="70"/>
      <c r="D114" s="70"/>
      <c r="E114" s="70" t="s">
        <v>307</v>
      </c>
      <c r="F114" s="70"/>
      <c r="G114" s="70"/>
      <c r="H114" s="70"/>
      <c r="I114" s="71"/>
      <c r="J114" s="72">
        <v>50</v>
      </c>
      <c r="K114" s="73" t="s">
        <v>22</v>
      </c>
    </row>
    <row r="115" spans="1:12" ht="15" customHeight="1">
      <c r="A115" s="135"/>
      <c r="B115" s="180" t="s">
        <v>142</v>
      </c>
      <c r="C115" s="70"/>
      <c r="D115" s="70"/>
      <c r="E115" s="70" t="s">
        <v>176</v>
      </c>
      <c r="F115" s="70"/>
      <c r="G115" s="70"/>
      <c r="H115" s="70"/>
      <c r="I115" s="71"/>
      <c r="J115" s="72">
        <v>30</v>
      </c>
      <c r="K115" s="73" t="s">
        <v>22</v>
      </c>
      <c r="L115" s="28"/>
    </row>
    <row r="116" spans="1:12" ht="15" customHeight="1">
      <c r="A116" s="135"/>
      <c r="B116" s="179" t="s">
        <v>177</v>
      </c>
      <c r="C116" s="70"/>
      <c r="D116" s="70"/>
      <c r="E116" s="70" t="s">
        <v>308</v>
      </c>
      <c r="F116" s="70"/>
      <c r="G116" s="70"/>
      <c r="H116" s="70"/>
      <c r="I116" s="71"/>
      <c r="J116" s="72">
        <v>40</v>
      </c>
      <c r="K116" s="73" t="s">
        <v>22</v>
      </c>
      <c r="L116" s="28"/>
    </row>
    <row r="117" spans="1:12" ht="15" customHeight="1">
      <c r="A117" s="135"/>
      <c r="B117" s="179"/>
      <c r="C117" s="70"/>
      <c r="D117" s="70"/>
      <c r="E117" s="70"/>
      <c r="F117" s="70"/>
      <c r="G117" s="70"/>
      <c r="H117" s="70"/>
      <c r="I117" s="71"/>
      <c r="J117" s="72"/>
      <c r="K117" s="73"/>
      <c r="L117" s="28"/>
    </row>
    <row r="118" spans="1:12" ht="15" customHeight="1">
      <c r="A118" s="135">
        <v>2</v>
      </c>
      <c r="B118" s="179" t="s">
        <v>178</v>
      </c>
      <c r="C118" s="70"/>
      <c r="D118" s="70"/>
      <c r="E118" s="70"/>
      <c r="F118" s="70"/>
      <c r="G118" s="70"/>
      <c r="H118" s="70"/>
      <c r="I118" s="71"/>
      <c r="J118" s="72"/>
      <c r="K118" s="73"/>
      <c r="L118" s="28"/>
    </row>
    <row r="119" spans="1:12" ht="15" customHeight="1">
      <c r="A119" s="135"/>
      <c r="B119" s="179" t="s">
        <v>179</v>
      </c>
      <c r="C119" s="70"/>
      <c r="D119" s="70"/>
      <c r="E119" s="70" t="s">
        <v>139</v>
      </c>
      <c r="F119" s="70"/>
      <c r="G119" s="70"/>
      <c r="H119" s="70"/>
      <c r="I119" s="71"/>
      <c r="J119" s="72">
        <v>4</v>
      </c>
      <c r="K119" s="73" t="s">
        <v>3</v>
      </c>
      <c r="L119" s="28"/>
    </row>
    <row r="120" spans="1:12" ht="15" customHeight="1">
      <c r="A120" s="135"/>
      <c r="B120" s="179" t="s">
        <v>180</v>
      </c>
      <c r="C120" s="70"/>
      <c r="D120" s="70"/>
      <c r="E120" s="70" t="s">
        <v>139</v>
      </c>
      <c r="F120" s="70"/>
      <c r="G120" s="70"/>
      <c r="H120" s="70"/>
      <c r="I120" s="71"/>
      <c r="J120" s="72">
        <v>4</v>
      </c>
      <c r="K120" s="73" t="s">
        <v>3</v>
      </c>
      <c r="L120" s="28"/>
    </row>
    <row r="121" spans="1:12" ht="15" customHeight="1">
      <c r="A121" s="135"/>
      <c r="B121" s="179" t="s">
        <v>181</v>
      </c>
      <c r="C121" s="70"/>
      <c r="D121" s="70"/>
      <c r="E121" s="70" t="s">
        <v>141</v>
      </c>
      <c r="F121" s="70"/>
      <c r="G121" s="70"/>
      <c r="H121" s="70"/>
      <c r="I121" s="71"/>
      <c r="J121" s="72">
        <v>3</v>
      </c>
      <c r="K121" s="73" t="s">
        <v>3</v>
      </c>
      <c r="L121" s="28"/>
    </row>
    <row r="122" spans="1:12" ht="15" customHeight="1">
      <c r="A122" s="135"/>
      <c r="B122" s="179"/>
      <c r="C122" s="70"/>
      <c r="D122" s="70"/>
      <c r="E122" s="70"/>
      <c r="F122" s="70"/>
      <c r="G122" s="70"/>
      <c r="H122" s="70"/>
      <c r="I122" s="71"/>
      <c r="J122" s="72"/>
      <c r="K122" s="73"/>
      <c r="L122" s="28"/>
    </row>
    <row r="123" spans="1:12" ht="15" customHeight="1">
      <c r="A123" s="135">
        <v>3</v>
      </c>
      <c r="B123" s="179" t="s">
        <v>182</v>
      </c>
      <c r="C123" s="70"/>
      <c r="D123" s="70"/>
      <c r="E123" s="70"/>
      <c r="F123" s="70"/>
      <c r="G123" s="70"/>
      <c r="H123" s="70"/>
      <c r="I123" s="71"/>
      <c r="J123" s="72"/>
      <c r="K123" s="73"/>
      <c r="L123" s="28"/>
    </row>
    <row r="124" spans="1:12" ht="15" customHeight="1">
      <c r="A124" s="135"/>
      <c r="B124" s="179"/>
      <c r="C124" s="70"/>
      <c r="D124" s="70"/>
      <c r="E124" s="70" t="s">
        <v>140</v>
      </c>
      <c r="F124" s="70"/>
      <c r="G124" s="70"/>
      <c r="H124" s="70"/>
      <c r="I124" s="71"/>
      <c r="J124" s="184">
        <v>1</v>
      </c>
      <c r="K124" s="73" t="s">
        <v>17</v>
      </c>
      <c r="L124" s="28"/>
    </row>
    <row r="125" spans="1:12" ht="15" customHeight="1">
      <c r="A125" s="135"/>
      <c r="B125" s="179"/>
      <c r="C125" s="70"/>
      <c r="D125" s="70"/>
      <c r="E125" s="70"/>
      <c r="F125" s="70"/>
      <c r="G125" s="70"/>
      <c r="H125" s="70"/>
      <c r="I125" s="71"/>
      <c r="J125" s="72"/>
      <c r="K125" s="73"/>
      <c r="L125" s="28"/>
    </row>
    <row r="126" spans="1:12" ht="15" customHeight="1">
      <c r="B126" s="134" t="s">
        <v>126</v>
      </c>
      <c r="L126" s="28"/>
    </row>
    <row r="127" spans="1:12" ht="15" customHeight="1">
      <c r="A127" s="135">
        <v>1</v>
      </c>
      <c r="B127" s="137" t="s">
        <v>120</v>
      </c>
      <c r="C127" s="70"/>
      <c r="D127" s="70"/>
      <c r="E127" s="70"/>
      <c r="F127" s="70"/>
      <c r="G127" s="70"/>
      <c r="H127" s="70"/>
      <c r="I127" s="71"/>
      <c r="J127" s="72"/>
      <c r="K127" s="73"/>
      <c r="L127" s="28"/>
    </row>
    <row r="128" spans="1:12" ht="15" customHeight="1">
      <c r="A128" s="135"/>
      <c r="B128" s="180"/>
      <c r="C128" s="70"/>
      <c r="D128" s="70"/>
      <c r="E128" s="70" t="s">
        <v>309</v>
      </c>
      <c r="F128" s="70"/>
      <c r="G128" s="70"/>
      <c r="H128" s="70"/>
      <c r="I128" s="71"/>
      <c r="J128" s="186">
        <v>16</v>
      </c>
      <c r="K128" s="185" t="s">
        <v>135</v>
      </c>
      <c r="L128" s="28"/>
    </row>
    <row r="129" spans="1:12" ht="15" customHeight="1">
      <c r="A129" s="135"/>
      <c r="B129" s="180"/>
      <c r="C129" s="70"/>
      <c r="D129" s="70"/>
      <c r="E129" s="70"/>
      <c r="F129" s="70"/>
      <c r="G129" s="70"/>
      <c r="H129" s="70"/>
      <c r="I129" s="71"/>
      <c r="J129" s="186"/>
      <c r="K129" s="185"/>
      <c r="L129" s="28"/>
    </row>
    <row r="130" spans="1:12" ht="15" customHeight="1">
      <c r="A130" s="135">
        <v>2</v>
      </c>
      <c r="B130" s="179" t="s">
        <v>121</v>
      </c>
      <c r="C130" s="70"/>
      <c r="D130" s="70"/>
      <c r="E130" s="70"/>
      <c r="F130" s="70"/>
      <c r="G130" s="70"/>
      <c r="H130" s="70"/>
      <c r="I130" s="71"/>
      <c r="J130" s="186"/>
      <c r="K130" s="185"/>
    </row>
    <row r="131" spans="1:12" ht="15" customHeight="1">
      <c r="A131" s="135"/>
      <c r="B131" s="70"/>
      <c r="C131" s="70"/>
      <c r="D131" s="70"/>
      <c r="E131" s="70" t="s">
        <v>310</v>
      </c>
      <c r="F131" s="70"/>
      <c r="G131" s="70"/>
      <c r="H131" s="70"/>
      <c r="I131" s="71"/>
      <c r="J131" s="186">
        <v>8</v>
      </c>
      <c r="K131" s="185" t="s">
        <v>135</v>
      </c>
    </row>
    <row r="132" spans="1:12" ht="15" customHeight="1">
      <c r="A132" s="135"/>
      <c r="B132" s="70"/>
      <c r="C132" s="70"/>
      <c r="D132" s="70"/>
      <c r="E132" s="70"/>
      <c r="F132" s="70"/>
      <c r="G132" s="70"/>
      <c r="H132" s="70"/>
      <c r="I132" s="71"/>
      <c r="J132" s="186"/>
      <c r="K132" s="185"/>
    </row>
    <row r="133" spans="1:12" ht="15" customHeight="1">
      <c r="A133" s="76">
        <v>3</v>
      </c>
      <c r="B133" s="113" t="s">
        <v>184</v>
      </c>
      <c r="C133" s="67"/>
      <c r="D133" s="70"/>
      <c r="E133" s="107"/>
      <c r="F133" s="108"/>
      <c r="G133" s="109"/>
      <c r="H133" s="102"/>
      <c r="I133" s="110"/>
      <c r="J133" s="124"/>
      <c r="K133" s="125"/>
    </row>
    <row r="134" spans="1:12" ht="15" customHeight="1">
      <c r="A134" s="76"/>
      <c r="B134" s="113" t="s">
        <v>185</v>
      </c>
      <c r="C134" s="67"/>
      <c r="D134" s="70"/>
      <c r="E134" s="70" t="s">
        <v>139</v>
      </c>
      <c r="F134" s="70"/>
      <c r="G134" s="70"/>
      <c r="H134" s="70"/>
      <c r="I134" s="71"/>
      <c r="J134" s="184">
        <v>4</v>
      </c>
      <c r="K134" s="73" t="s">
        <v>3</v>
      </c>
    </row>
    <row r="135" spans="1:12" ht="15" customHeight="1">
      <c r="B135" s="70"/>
    </row>
    <row r="136" spans="1:12" ht="15" customHeight="1">
      <c r="A136" s="135"/>
      <c r="B136" s="64" t="s">
        <v>122</v>
      </c>
      <c r="C136" s="70"/>
      <c r="D136" s="70"/>
      <c r="E136" s="70"/>
      <c r="F136" s="70"/>
      <c r="G136" s="70"/>
      <c r="H136" s="70"/>
      <c r="I136" s="71"/>
      <c r="J136" s="72"/>
      <c r="K136" s="73"/>
    </row>
    <row r="137" spans="1:12" ht="15" customHeight="1">
      <c r="A137" s="135">
        <v>1</v>
      </c>
      <c r="B137" s="131" t="s">
        <v>128</v>
      </c>
      <c r="C137" s="70"/>
      <c r="D137" s="70"/>
      <c r="E137" s="70"/>
      <c r="F137" s="70"/>
      <c r="G137" s="70"/>
      <c r="H137" s="70"/>
      <c r="I137" s="71"/>
      <c r="J137" s="72"/>
      <c r="K137" s="73"/>
    </row>
    <row r="138" spans="1:12" ht="15" customHeight="1">
      <c r="A138" s="135"/>
      <c r="B138" s="70"/>
      <c r="C138" s="70"/>
      <c r="D138" s="70"/>
      <c r="E138" s="70" t="s">
        <v>186</v>
      </c>
      <c r="F138" s="70"/>
      <c r="G138" s="70"/>
      <c r="H138" s="70"/>
      <c r="I138" s="71"/>
      <c r="J138" s="183">
        <f>J128</f>
        <v>16</v>
      </c>
      <c r="K138" s="75" t="s">
        <v>3</v>
      </c>
    </row>
    <row r="139" spans="1:12" ht="15" customHeight="1">
      <c r="A139" s="76">
        <v>2</v>
      </c>
      <c r="B139" s="113" t="s">
        <v>151</v>
      </c>
      <c r="C139" s="67"/>
      <c r="D139" s="70"/>
      <c r="E139" s="107"/>
      <c r="F139" s="108"/>
      <c r="G139" s="109"/>
      <c r="H139" s="102"/>
      <c r="I139" s="110"/>
      <c r="J139" s="124"/>
      <c r="K139" s="125"/>
    </row>
    <row r="140" spans="1:12" ht="15" customHeight="1">
      <c r="A140" s="76"/>
      <c r="B140" s="113"/>
      <c r="C140" s="67"/>
      <c r="D140" s="70"/>
      <c r="E140" s="107" t="s">
        <v>183</v>
      </c>
      <c r="F140" s="108"/>
      <c r="G140" s="109"/>
      <c r="H140" s="102"/>
      <c r="I140" s="110"/>
      <c r="J140" s="124">
        <v>12</v>
      </c>
      <c r="K140" s="125" t="s">
        <v>3</v>
      </c>
    </row>
    <row r="141" spans="1:12" ht="15" customHeight="1">
      <c r="A141" s="76"/>
      <c r="B141" s="113"/>
      <c r="C141" s="67"/>
      <c r="D141" s="70"/>
      <c r="E141" s="107"/>
      <c r="F141" s="108"/>
      <c r="G141" s="109"/>
      <c r="H141" s="102"/>
      <c r="I141" s="110"/>
      <c r="J141" s="124"/>
      <c r="K141" s="125"/>
    </row>
    <row r="142" spans="1:12" ht="15" customHeight="1">
      <c r="A142" s="76">
        <v>3</v>
      </c>
      <c r="B142" s="68" t="s">
        <v>136</v>
      </c>
      <c r="C142" s="94"/>
      <c r="D142" s="97"/>
      <c r="E142" s="98"/>
      <c r="F142" s="80"/>
      <c r="G142" s="83"/>
      <c r="H142" s="98"/>
      <c r="I142" s="83"/>
      <c r="J142" s="187"/>
      <c r="K142" s="98"/>
    </row>
    <row r="143" spans="1:12" ht="15" customHeight="1">
      <c r="A143" s="67"/>
      <c r="B143" s="68" t="s">
        <v>137</v>
      </c>
      <c r="C143" s="94"/>
      <c r="D143" s="97"/>
      <c r="E143" s="70" t="s">
        <v>311</v>
      </c>
      <c r="F143" s="70"/>
      <c r="G143" s="70"/>
      <c r="H143" s="70"/>
      <c r="I143" s="71"/>
      <c r="J143" s="183">
        <v>16</v>
      </c>
      <c r="K143" s="75" t="s">
        <v>3</v>
      </c>
    </row>
    <row r="144" spans="1:12" ht="15" customHeight="1">
      <c r="B144" s="190"/>
      <c r="J144" s="65"/>
    </row>
    <row r="145" spans="1:11" ht="15" customHeight="1">
      <c r="A145" s="136">
        <v>4</v>
      </c>
      <c r="B145" s="131" t="s">
        <v>129</v>
      </c>
      <c r="C145" s="131"/>
      <c r="D145" s="78"/>
      <c r="E145" s="137"/>
      <c r="F145" s="138"/>
      <c r="G145" s="139"/>
      <c r="H145" s="140"/>
      <c r="I145" s="110"/>
      <c r="J145" s="120"/>
      <c r="K145" s="142"/>
    </row>
    <row r="146" spans="1:11" ht="15" customHeight="1">
      <c r="A146" s="136"/>
      <c r="B146" s="131"/>
      <c r="C146" s="131"/>
      <c r="D146" s="78"/>
      <c r="E146" s="137" t="s">
        <v>305</v>
      </c>
      <c r="F146" s="138"/>
      <c r="G146" s="139"/>
      <c r="H146" s="140"/>
      <c r="I146" s="110"/>
      <c r="J146" s="120">
        <v>6</v>
      </c>
      <c r="K146" s="142" t="s">
        <v>3</v>
      </c>
    </row>
    <row r="147" spans="1:11" ht="15" customHeight="1">
      <c r="A147" s="136"/>
      <c r="B147" s="131"/>
      <c r="C147" s="131"/>
      <c r="D147" s="78"/>
      <c r="E147" s="137"/>
      <c r="F147" s="138"/>
      <c r="G147" s="139"/>
      <c r="H147" s="140"/>
      <c r="I147" s="110"/>
      <c r="J147" s="120"/>
      <c r="K147" s="142"/>
    </row>
    <row r="148" spans="1:11" ht="15" customHeight="1">
      <c r="A148" s="136">
        <v>5</v>
      </c>
      <c r="B148" s="131" t="s">
        <v>187</v>
      </c>
      <c r="C148" s="131"/>
      <c r="D148" s="78"/>
      <c r="E148" s="137"/>
      <c r="F148" s="138"/>
      <c r="G148" s="139"/>
      <c r="H148" s="140"/>
      <c r="I148" s="110"/>
      <c r="J148" s="120"/>
      <c r="K148" s="142"/>
    </row>
    <row r="149" spans="1:11" ht="15" customHeight="1">
      <c r="A149" s="136"/>
      <c r="B149" s="131"/>
      <c r="C149" s="131"/>
      <c r="D149" s="78"/>
      <c r="E149" s="137" t="s">
        <v>150</v>
      </c>
      <c r="F149" s="138"/>
      <c r="G149" s="139"/>
      <c r="H149" s="140"/>
      <c r="I149" s="110"/>
      <c r="J149" s="120">
        <v>2</v>
      </c>
      <c r="K149" s="142" t="s">
        <v>3</v>
      </c>
    </row>
    <row r="150" spans="1:11" ht="15" customHeight="1">
      <c r="A150" s="136"/>
      <c r="B150" s="131"/>
      <c r="C150" s="131"/>
      <c r="D150" s="78"/>
      <c r="E150" s="137"/>
      <c r="F150" s="138"/>
      <c r="G150" s="139"/>
      <c r="H150" s="140"/>
      <c r="I150" s="110"/>
      <c r="J150" s="120"/>
      <c r="K150" s="142"/>
    </row>
    <row r="151" spans="1:11" ht="15" customHeight="1"/>
    <row r="152" spans="1:11" ht="15" customHeight="1">
      <c r="B152" s="8" t="s">
        <v>2</v>
      </c>
      <c r="D152" s="10"/>
      <c r="E152" s="60"/>
      <c r="I152" s="10" t="s">
        <v>0</v>
      </c>
      <c r="J152" s="120"/>
    </row>
    <row r="153" spans="1:11" ht="15" customHeight="1">
      <c r="D153" s="10"/>
      <c r="I153" s="3" t="s">
        <v>75</v>
      </c>
      <c r="J153" s="120"/>
    </row>
    <row r="154" spans="1:11" ht="15" customHeight="1">
      <c r="C154" s="10"/>
      <c r="D154" s="10"/>
      <c r="E154" s="10"/>
      <c r="I154" s="7" t="s">
        <v>1</v>
      </c>
      <c r="J154" s="146"/>
    </row>
    <row r="155" spans="1:11" ht="15" customHeight="1">
      <c r="A155" s="12"/>
      <c r="I155" s="12"/>
      <c r="J155" s="12"/>
      <c r="K155" s="12"/>
    </row>
    <row r="156" spans="1:11" ht="15" customHeight="1">
      <c r="A156" s="12"/>
      <c r="I156" s="12"/>
      <c r="J156" s="12"/>
      <c r="K156" s="12"/>
    </row>
    <row r="157" spans="1:11" ht="15" customHeight="1">
      <c r="A157" s="12"/>
      <c r="I157" s="12"/>
      <c r="J157" s="12"/>
      <c r="K157" s="12"/>
    </row>
    <row r="158" spans="1:11" ht="15" customHeight="1">
      <c r="A158" s="12"/>
      <c r="I158" s="12"/>
      <c r="J158" s="12"/>
      <c r="K158" s="12"/>
    </row>
    <row r="159" spans="1:11">
      <c r="A159" s="12"/>
      <c r="I159" s="12"/>
      <c r="J159" s="12"/>
      <c r="K159" s="12"/>
    </row>
    <row r="160" spans="1:11">
      <c r="A160" s="12"/>
      <c r="I160" s="12"/>
      <c r="J160" s="12"/>
      <c r="K160" s="12"/>
    </row>
    <row r="161" spans="1:11">
      <c r="A161" s="12"/>
      <c r="I161" s="12"/>
      <c r="J161" s="12"/>
      <c r="K161" s="12"/>
    </row>
    <row r="162" spans="1:11">
      <c r="A162" s="12"/>
      <c r="I162" s="12"/>
      <c r="J162" s="12"/>
      <c r="K162" s="12"/>
    </row>
    <row r="163" spans="1:11">
      <c r="A163" s="12"/>
      <c r="I163" s="12"/>
      <c r="J163" s="12"/>
      <c r="K163" s="12"/>
    </row>
    <row r="164" spans="1:11">
      <c r="A164" s="12"/>
      <c r="I164" s="12"/>
      <c r="J164" s="12"/>
      <c r="K164" s="12"/>
    </row>
    <row r="165" spans="1:11">
      <c r="E165" s="10"/>
      <c r="F165" s="10"/>
      <c r="G165" s="10"/>
      <c r="I165" s="145"/>
      <c r="J165" s="178"/>
      <c r="K165" s="10"/>
    </row>
    <row r="166" spans="1:11">
      <c r="E166" s="10"/>
      <c r="F166" s="10"/>
      <c r="G166" s="10"/>
      <c r="I166" s="145"/>
      <c r="J166" s="12"/>
      <c r="K166" s="10"/>
    </row>
    <row r="167" spans="1:11">
      <c r="G167" s="10"/>
      <c r="I167" s="63"/>
      <c r="J167" s="141"/>
    </row>
    <row r="168" spans="1:11">
      <c r="I168" s="63"/>
      <c r="J168" s="143"/>
    </row>
    <row r="169" spans="1:11">
      <c r="I169" s="63"/>
      <c r="J169" s="144"/>
    </row>
    <row r="170" spans="1:11">
      <c r="I170" s="12"/>
      <c r="J170" s="12"/>
      <c r="K170" s="12"/>
    </row>
    <row r="171" spans="1:11">
      <c r="I171" s="12"/>
      <c r="J171" s="12"/>
      <c r="K171" s="12"/>
    </row>
    <row r="172" spans="1:11">
      <c r="I172" s="12"/>
      <c r="J172" s="12"/>
      <c r="K172" s="12"/>
    </row>
    <row r="173" spans="1:11">
      <c r="I173" s="12"/>
      <c r="J173" s="146"/>
    </row>
    <row r="174" spans="1:11">
      <c r="I174" s="12"/>
      <c r="J174" s="147"/>
    </row>
    <row r="175" spans="1:11">
      <c r="J175" s="146"/>
    </row>
    <row r="176" spans="1:11">
      <c r="J176" s="30"/>
    </row>
    <row r="177" spans="10:10">
      <c r="J177" s="62"/>
    </row>
    <row r="178" spans="10:10">
      <c r="J178" s="62"/>
    </row>
    <row r="179" spans="10:10">
      <c r="J179" s="10"/>
    </row>
    <row r="180" spans="10:10">
      <c r="J180" s="10"/>
    </row>
    <row r="181" spans="10:10">
      <c r="J181" s="10"/>
    </row>
    <row r="182" spans="10:10">
      <c r="J182" s="12"/>
    </row>
    <row r="183" spans="10:10">
      <c r="J183" s="12"/>
    </row>
  </sheetData>
  <mergeCells count="5">
    <mergeCell ref="A1:B1"/>
    <mergeCell ref="C1:K3"/>
    <mergeCell ref="B6:D6"/>
    <mergeCell ref="E6:H6"/>
    <mergeCell ref="J6:K6"/>
  </mergeCells>
  <phoneticPr fontId="0" type="noConversion"/>
  <pageMargins left="0.75" right="0.25" top="0.75" bottom="0.25" header="0.5" footer="0.3"/>
  <pageSetup paperSize="9" orientation="portrait" r:id="rId1"/>
  <headerFooter differentOddEven="1" alignWithMargins="0">
    <oddHeader>&amp;C(3)&amp;RPage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Face sheet</vt:lpstr>
      <vt:lpstr>G.Abs</vt:lpstr>
      <vt:lpstr>(Abs)</vt:lpstr>
      <vt:lpstr>Mes</vt:lpstr>
      <vt:lpstr>'(Abs)'!Print_Area</vt:lpstr>
      <vt:lpstr>Mes!Print_Area</vt:lpstr>
      <vt:lpstr>'(Abs)'!Print_Titles</vt:lpstr>
      <vt:lpstr>Mes!Print_Titles</vt:lpstr>
    </vt:vector>
  </TitlesOfParts>
  <Company>Megatech Communications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M.H.Kabeer</dc:creator>
  <cp:lastModifiedBy>Abdul Qudoos</cp:lastModifiedBy>
  <cp:lastPrinted>2017-05-07T08:30:00Z</cp:lastPrinted>
  <dcterms:created xsi:type="dcterms:W3CDTF">2004-01-20T03:33:34Z</dcterms:created>
  <dcterms:modified xsi:type="dcterms:W3CDTF">2017-05-07T08:30:52Z</dcterms:modified>
</cp:coreProperties>
</file>