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540" windowWidth="8730" windowHeight="3840" tabRatio="650" activeTab="3"/>
  </bookViews>
  <sheets>
    <sheet name="Face sheet" sheetId="58" r:id="rId1"/>
    <sheet name="G.Abs" sheetId="59" r:id="rId2"/>
    <sheet name="Mes" sheetId="56" r:id="rId3"/>
    <sheet name="(Abs)" sheetId="55" r:id="rId4"/>
  </sheets>
  <definedNames>
    <definedName name="_xlnm.Print_Area" localSheetId="3">'(Abs)'!$A$1:$K$205</definedName>
    <definedName name="_xlnm.Print_Area" localSheetId="2">Mes!$A$1:$K$145</definedName>
    <definedName name="_xlnm.Print_Titles" localSheetId="3">'(Abs)'!$6:$6</definedName>
    <definedName name="_xlnm.Print_Titles" localSheetId="2">Mes!$6:$6</definedName>
    <definedName name="Z_5096C17F_4B72_4439_B201_B103E6167857_.wvu.PrintTitles" localSheetId="3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61" i="55" l="1"/>
  <c r="D155" i="55" l="1"/>
  <c r="D147" i="55"/>
  <c r="D139" i="55" l="1"/>
  <c r="J114" i="55" l="1"/>
  <c r="D109" i="55" l="1"/>
  <c r="D99" i="55"/>
  <c r="J109" i="55"/>
  <c r="J99" i="55"/>
  <c r="D76" i="55" l="1"/>
  <c r="D66" i="55"/>
  <c r="D45" i="55"/>
  <c r="D43" i="55"/>
  <c r="D36" i="55"/>
  <c r="D30" i="55"/>
  <c r="D16" i="55"/>
  <c r="D13" i="55"/>
  <c r="J128" i="56"/>
  <c r="J125" i="56"/>
  <c r="J16" i="56"/>
  <c r="J117" i="56" l="1"/>
  <c r="J113" i="56"/>
  <c r="D126" i="55" s="1"/>
  <c r="J91" i="56"/>
  <c r="J90" i="56"/>
  <c r="J92" i="56" s="1"/>
  <c r="D90" i="55" s="1"/>
  <c r="J90" i="55" s="1"/>
  <c r="J87" i="56"/>
  <c r="D87" i="55" s="1"/>
  <c r="J87" i="55" s="1"/>
  <c r="J82" i="56"/>
  <c r="J76" i="55" s="1"/>
  <c r="J79" i="56"/>
  <c r="J66" i="55" s="1"/>
  <c r="J73" i="56"/>
  <c r="D52" i="55" s="1"/>
  <c r="J71" i="56"/>
  <c r="J58" i="56"/>
  <c r="J47" i="56"/>
  <c r="J52" i="56" s="1"/>
  <c r="J43" i="56"/>
  <c r="J38" i="56"/>
  <c r="J31" i="56"/>
  <c r="J36" i="55" s="1"/>
  <c r="J23" i="56"/>
  <c r="J18" i="56"/>
  <c r="J17" i="56"/>
  <c r="J13" i="56"/>
  <c r="J45" i="56" l="1"/>
  <c r="J43" i="55" s="1"/>
  <c r="J60" i="56"/>
  <c r="J45" i="55" s="1"/>
  <c r="J19" i="56"/>
  <c r="J118" i="56" l="1"/>
  <c r="D133" i="55" s="1"/>
  <c r="H10" i="59" l="1"/>
  <c r="J24" i="56" l="1"/>
  <c r="J52" i="55" l="1"/>
  <c r="J30" i="55" l="1"/>
  <c r="J16" i="55" l="1"/>
  <c r="J13" i="55"/>
  <c r="J116" i="55" l="1"/>
  <c r="H9" i="59" l="1"/>
  <c r="H26" i="59" s="1"/>
  <c r="H28" i="59" s="1"/>
</calcChain>
</file>

<file path=xl/sharedStrings.xml><?xml version="1.0" encoding="utf-8"?>
<sst xmlns="http://schemas.openxmlformats.org/spreadsheetml/2006/main" count="518" uniqueCount="322">
  <si>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</si>
  <si>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</si>
  <si>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</si>
  <si>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</si>
  <si>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</si>
  <si>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</si>
  <si>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</si>
  <si>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</si>
  <si>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</si>
  <si>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</si>
  <si>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</si>
  <si>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</si>
  <si>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</si>
  <si>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</si>
  <si>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</si>
  <si>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</si>
  <si>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</si>
  <si>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</si>
  <si>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</si>
  <si>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</si>
  <si>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</si>
  <si>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</si>
  <si>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</si>
  <si>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</si>
  <si>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</si>
  <si>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</si>
  <si>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</si>
  <si>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</si>
  <si>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</si>
  <si>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</si>
  <si>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</si>
  <si>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</si>
  <si>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</si>
  <si>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</si>
  <si>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</si>
  <si>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</si>
  <si>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</si>
  <si>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</si>
  <si>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</si>
  <si>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</si>
  <si>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</si>
  <si>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</si>
  <si>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</si>
  <si>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</si>
  <si>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</si>
  <si>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</si>
  <si>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</si>
  <si>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</si>
  <si>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</si>
  <si>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</si>
  <si>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</si>
  <si>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</si>
  <si>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</si>
  <si>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</si>
  <si>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</si>
  <si>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</si>
  <si>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</si>
  <si>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</si>
  <si>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</si>
  <si>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</si>
  <si>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</si>
  <si>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</si>
  <si>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</si>
  <si>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</si>
  <si>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</si>
  <si>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</si>
  <si>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PART (A) Civil Work)</t>
  </si>
  <si>
    <t>% Sft</t>
  </si>
  <si>
    <t>EXECUTIVE ENGINEER</t>
  </si>
  <si>
    <t>Excavation in foundation</t>
  </si>
  <si>
    <t>Cft</t>
  </si>
  <si>
    <t>Cement Concrete Brick or Stone Ballast</t>
  </si>
  <si>
    <t>R.C.C 1:2:4</t>
  </si>
  <si>
    <t>Part A-ii Civil Work Non Schedule Item</t>
  </si>
  <si>
    <t xml:space="preserve">Excavation in foundation of building </t>
  </si>
  <si>
    <t xml:space="preserve">Bridges and Other structure including </t>
  </si>
  <si>
    <t xml:space="preserve">Dagbelling dressing,refilling around </t>
  </si>
  <si>
    <t>structure with excavated earth watering</t>
  </si>
  <si>
    <t>and ramming lead upto 5 ft</t>
  </si>
  <si>
    <t>( c) In hard soil or soft murum.</t>
  </si>
  <si>
    <t>% 0 Cft</t>
  </si>
  <si>
    <t>Cement concrete brick or stone ballast 1-1/2" to</t>
  </si>
  <si>
    <t>2" guage Ratio 1:4:8 (S.I.No.4(b)P-15).</t>
  </si>
  <si>
    <t>%Cft</t>
  </si>
  <si>
    <t>R.C.C work including all labour and material</t>
  </si>
  <si>
    <t xml:space="preserve">except the cost of steel reinforcement and its </t>
  </si>
  <si>
    <t xml:space="preserve">labour for bending and binding which will be </t>
  </si>
  <si>
    <t>paid separatelt.  This rate also includeda all</t>
  </si>
  <si>
    <t xml:space="preserve">kind of forms moulds lifting shuttering curring </t>
  </si>
  <si>
    <t>rendering and finishing the exposed surface</t>
  </si>
  <si>
    <t>including screeening and washing of shingle.</t>
  </si>
  <si>
    <t xml:space="preserve">(a) RCC work in roof slab, beams columns </t>
  </si>
  <si>
    <t xml:space="preserve">rafts lintels and other structural member laid </t>
  </si>
  <si>
    <t xml:space="preserve">in situ or precast laid in position complete in </t>
  </si>
  <si>
    <t>all respect (I) Ratio 1:2:4 90 Lbs. Cement 2 Cft.</t>
  </si>
  <si>
    <t>Sand 4Cft. Shingle 1/8" to 1/4" guage.</t>
  </si>
  <si>
    <t>(S.I.No. 6-a-i P-18).</t>
  </si>
  <si>
    <t>P.Cft.</t>
  </si>
  <si>
    <t xml:space="preserve">Fabrication of Miled steel reinforcement for </t>
  </si>
  <si>
    <t xml:space="preserve">cement concrete including cutting bendidng </t>
  </si>
  <si>
    <t>laying in position making joints and fastening</t>
  </si>
  <si>
    <t>including cost of binding wire also I/c removal</t>
  </si>
  <si>
    <t>of rust from Bars.(a) Using for Tor Bars.</t>
  </si>
  <si>
    <t>(S.I.No. 7-b P-20)</t>
  </si>
  <si>
    <t>Cwt</t>
  </si>
  <si>
    <t>P.Cwt</t>
  </si>
  <si>
    <t>Total RS.</t>
  </si>
  <si>
    <t>Total Rs.</t>
  </si>
  <si>
    <t>Total NSI</t>
  </si>
  <si>
    <t>PART (A) Civil Work)(i) Schedule Item</t>
  </si>
  <si>
    <t xml:space="preserve">Well </t>
  </si>
  <si>
    <t>M/R TO SINDH SERVICES HOSPITAL KARACHI PROVIDING &amp; FIXING IRON STEEL MAIN GATE 02-NOS INCLUDING FIBER GLASS SHADE PUMP ROOM &amp; GUARD ROOM</t>
  </si>
  <si>
    <t>Pillar</t>
  </si>
  <si>
    <t>Guard Room Wall</t>
  </si>
  <si>
    <t>"  Wall</t>
  </si>
  <si>
    <t>2x6.0x2.50x2.50</t>
  </si>
  <si>
    <t>Pump Room</t>
  </si>
  <si>
    <t>Guard Room</t>
  </si>
  <si>
    <t>2x6.0x2.50x0.75</t>
  </si>
  <si>
    <t>1x6.0x6.0x1.50</t>
  </si>
  <si>
    <t>Providing &amp; Laying Block Masonry</t>
  </si>
  <si>
    <t>2x6.0x0.67x10.0</t>
  </si>
  <si>
    <t>Providing &amp; Laying Block Masonry6" thickness</t>
  </si>
  <si>
    <t>2x6.0x0.50x10.0</t>
  </si>
  <si>
    <t>Deduction:</t>
  </si>
  <si>
    <t>D</t>
  </si>
  <si>
    <t>W</t>
  </si>
  <si>
    <t>1x3.0x7.0</t>
  </si>
  <si>
    <t>1x3.0x4.0</t>
  </si>
  <si>
    <t>Applying Floating Coat</t>
  </si>
  <si>
    <t>2x(2.33+2.33)x8.0</t>
  </si>
  <si>
    <t>2x(6.0+6.0)x10.0</t>
  </si>
  <si>
    <t>Fabrication of mild steel</t>
  </si>
  <si>
    <t>1x42x21.0x0.667</t>
  </si>
  <si>
    <t>1x32x16.0x0.667</t>
  </si>
  <si>
    <t>1x14.0x7.0x0.667</t>
  </si>
  <si>
    <t>4x10.0x5.0x0.667</t>
  </si>
  <si>
    <t>4x8.0x4.0x0.667</t>
  </si>
  <si>
    <t>4x6x15.50x1.043</t>
  </si>
  <si>
    <t>4x14x5.67x0.376</t>
  </si>
  <si>
    <t>Lbs</t>
  </si>
  <si>
    <t>1774.64/112</t>
  </si>
  <si>
    <t>Pillar Footing</t>
  </si>
  <si>
    <t>4x4.0x2.33x8.0</t>
  </si>
  <si>
    <t>1x19.0x14.0</t>
  </si>
  <si>
    <t>4x4.0x4.0</t>
  </si>
  <si>
    <t>1x6.0x6.0</t>
  </si>
  <si>
    <t>P/F Hala Pattern Tiles</t>
  </si>
  <si>
    <t>P/Fixing Jhute Felt</t>
  </si>
  <si>
    <t>Dismantling C.C Plain</t>
  </si>
  <si>
    <t>Gate Pillar</t>
  </si>
  <si>
    <t>4x2.25x8.0</t>
  </si>
  <si>
    <t>4x3.0x3.0</t>
  </si>
  <si>
    <t>P/Fixing Fiber Glass Shade</t>
  </si>
  <si>
    <t>1x18.0x16.0</t>
  </si>
  <si>
    <t>1x18.0x2.50</t>
  </si>
  <si>
    <t>1x16.0x2.50</t>
  </si>
  <si>
    <t>P/Fixing Heavy Iron Steel Gate</t>
  </si>
  <si>
    <t>Main Gate</t>
  </si>
  <si>
    <t>2x13.25x10.0</t>
  </si>
  <si>
    <t xml:space="preserve">Providing and laying 1 :3 : 6  Cement </t>
  </si>
  <si>
    <t xml:space="preserve">concrete solid Block masorany set in </t>
  </si>
  <si>
    <t xml:space="preserve">1 :6 cement sand mortar in plinth and </t>
  </si>
  <si>
    <t xml:space="preserve">foundation in cluding raking out joints </t>
  </si>
  <si>
    <t>and curing etc. complete.(S.I.22/P-19)</t>
  </si>
  <si>
    <t>% Cft</t>
  </si>
  <si>
    <t xml:space="preserve">concrete solid Block masorany  wall </t>
  </si>
  <si>
    <t xml:space="preserve">above 6" in thickness set in 1 : 6 cement </t>
  </si>
  <si>
    <t xml:space="preserve">mortar in G.F ground floor superstructure </t>
  </si>
  <si>
    <t xml:space="preserve">including raking out joints &amp; curing etc, </t>
  </si>
  <si>
    <t>complete.(S.I.23/P-19)</t>
  </si>
  <si>
    <t>Applying floating coat of cement 1/32"</t>
  </si>
  <si>
    <t xml:space="preserve">Providing and laying HALA or gattewrn tilles </t>
  </si>
  <si>
    <t xml:space="preserve">glazed  8" x 8" x1/4" on floor or wall facing in </t>
  </si>
  <si>
    <t>required  pattern of STILE specification jointed</t>
  </si>
  <si>
    <t xml:space="preserve"> in white cement and pigment over a base of 1:2 </t>
  </si>
  <si>
    <t xml:space="preserve">grey cement mortar 3/4" thick including washing </t>
  </si>
  <si>
    <t xml:space="preserve">and filling of joints with slurry of white cement </t>
  </si>
  <si>
    <t xml:space="preserve">and pigment in desired shape with finishing , </t>
  </si>
  <si>
    <t>cleaning and cost of wax ploish etc. complete</t>
  </si>
  <si>
    <t xml:space="preserve"> including cutting tiles to proper  profile.</t>
  </si>
  <si>
    <t>Providing &amp; fixing with jute felt paper</t>
  </si>
  <si>
    <t>of 60 lbs over roof i/c claning of roof</t>
  </si>
  <si>
    <t xml:space="preserve">with wire brush and removing dust, applying </t>
  </si>
  <si>
    <t>bitumen coat at the rate of 34 lbs per % sft</t>
  </si>
  <si>
    <t>as premix inter coats and then laying felt paper</t>
  </si>
  <si>
    <t>with 10 % over laps then applying and s</t>
  </si>
  <si>
    <t xml:space="preserve">spreading hill sand at the rate of 1 cft per </t>
  </si>
  <si>
    <t>100 sft the cost also i/c necessary fire</t>
  </si>
  <si>
    <t>material , kerosene oil wood etc.</t>
  </si>
  <si>
    <t>(S.I.No.42/P-39)</t>
  </si>
  <si>
    <t xml:space="preserve">Dismantling cement concrete plain 1: 2: 4 </t>
  </si>
  <si>
    <t>(S.I.No.19-c/P-10)</t>
  </si>
  <si>
    <t xml:space="preserve">M/Fixing Heavy Iron Steel Gate using angle     </t>
  </si>
  <si>
    <t>section of 2"x2"x1/4" and iron sq: channel 2" wide central pivot</t>
  </si>
  <si>
    <t>rod, heavy locking arrangement and matching design of existing gates</t>
  </si>
  <si>
    <t>of secretariat building &amp; then painting 3 coats after 1st coat of red</t>
  </si>
  <si>
    <t>oxide this rate i/c all cost of T &amp; P welding machine charges</t>
  </si>
  <si>
    <t>P/Fixing fiber glass shade with fiber glass</t>
  </si>
  <si>
    <t xml:space="preserve">2-3mm thick including necessary frame </t>
  </si>
  <si>
    <t>work of angle iron &amp; G.I Pipe &amp; fixing</t>
  </si>
  <si>
    <t>sheet with screws in proper design &amp;</t>
  </si>
  <si>
    <t>shape as directed by E.I</t>
  </si>
  <si>
    <t>4x5.0x4.0x4.50</t>
  </si>
  <si>
    <t>4x5.0x4.0x1.0</t>
  </si>
  <si>
    <t>4x4.0x5.0x1.50</t>
  </si>
  <si>
    <t>2x1x10.0x0.67x10.0</t>
  </si>
  <si>
    <t>2x1x12.0x0.67x10.0</t>
  </si>
  <si>
    <t>2x10.0x0.50x10.0</t>
  </si>
  <si>
    <t>2x12.0x0.50x10.0</t>
  </si>
  <si>
    <t>2x3.0x4.0</t>
  </si>
  <si>
    <t>2x(12.0+10.0)x10.0</t>
  </si>
  <si>
    <t>2x(10.0+10.0)x10.0</t>
  </si>
  <si>
    <t>P/F G.I Chowkaht</t>
  </si>
  <si>
    <t>2x(4.0+3.0+4.0)</t>
  </si>
  <si>
    <t>1x(7.0+3.0+7.0)</t>
  </si>
  <si>
    <t>Rft</t>
  </si>
  <si>
    <t xml:space="preserve">P/F Inpositon Doors </t>
  </si>
  <si>
    <t>Pump Room Door</t>
  </si>
  <si>
    <t>" W</t>
  </si>
  <si>
    <t>1x7.0x3.0</t>
  </si>
  <si>
    <t>Applying Matte finish Surface</t>
  </si>
  <si>
    <t>2x(10.0+12.0)x10.0</t>
  </si>
  <si>
    <t>P/L RCC Precast Slab Size</t>
  </si>
  <si>
    <t>1x10.0x12.0</t>
  </si>
  <si>
    <t>P/L RCC Precast Beam</t>
  </si>
  <si>
    <t>3x12.0</t>
  </si>
  <si>
    <t>P/F Steel Iron Gate</t>
  </si>
  <si>
    <t>Window</t>
  </si>
  <si>
    <t>Door</t>
  </si>
  <si>
    <t>2x5.0x4.0</t>
  </si>
  <si>
    <t>1x4.0x8.0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</si>
  <si>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</si>
  <si>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</si>
  <si>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</si>
  <si>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</si>
  <si>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</si>
  <si>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</si>
  <si>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</si>
  <si>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</si>
  <si>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P.Rft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</si>
  <si>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</si>
  <si>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</si>
  <si>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</si>
  <si>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</si>
  <si>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</si>
  <si>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</si>
  <si>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</si>
  <si>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</si>
  <si>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</si>
  <si>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 xml:space="preserve">Making &amp; fixing steel grated door with    </t>
  </si>
  <si>
    <t>1/16" thick sheeting inc angle iron frame</t>
  </si>
  <si>
    <t>2" x 2" 3/8"and 3/4" square bars 4" centre</t>
  </si>
  <si>
    <t xml:space="preserve"> to centre with locking arrangemtnt. 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</si>
  <si>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</si>
  <si>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</si>
  <si>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</si>
  <si>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coats </t>
  </si>
  <si>
    <t>as directed by Engineer Incharge.</t>
  </si>
  <si>
    <t>P/L RCC Precast Slab size of specially</t>
  </si>
  <si>
    <t xml:space="preserve">designed size 31/2x21/2x3 scetion shown </t>
  </si>
  <si>
    <t>below directed by Engineer Incharge.Rate</t>
  </si>
  <si>
    <t xml:space="preserve">i/c all cost of material trained labour </t>
  </si>
  <si>
    <t>shifting loading &amp; unloading fixing jointing</t>
  </si>
  <si>
    <t xml:space="preserve">with cement mortar ratio 1:2 and curring </t>
  </si>
  <si>
    <t>etc complete in all respect</t>
  </si>
  <si>
    <t>P/L RCC precast beam size of any design</t>
  </si>
  <si>
    <t xml:space="preserve">size 6"x12" section shown below as </t>
  </si>
  <si>
    <t>directed by Engineer InchargeRate in/c all</t>
  </si>
  <si>
    <t xml:space="preserve">cost of material trained labour shifting </t>
  </si>
  <si>
    <t>loading &amp; unloading fixing jointing with</t>
  </si>
  <si>
    <t>cement mortar ratio 1:2 and curring etc</t>
  </si>
  <si>
    <t>complete</t>
  </si>
  <si>
    <t>P/Fixing Barbed wire fencing straight type in</t>
  </si>
  <si>
    <t>12 guage in size over the existing iron grill bars</t>
  </si>
  <si>
    <t>including 8 horizontal and 2 cross wires and</t>
  </si>
  <si>
    <t>round shapegood fencing of heavy guage as</t>
  </si>
  <si>
    <t>per instruction of E.I</t>
  </si>
  <si>
    <t>Front Compoun Wall</t>
  </si>
  <si>
    <t>1x(100.0+20.0)</t>
  </si>
  <si>
    <t>Quarter Side</t>
  </si>
  <si>
    <t>1x(60.0+20.0)</t>
  </si>
  <si>
    <t>' SCHEDULE " B"</t>
  </si>
  <si>
    <t>Below Or Above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</si>
  <si>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</si>
  <si>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</si>
  <si>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</si>
  <si>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</si>
  <si>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</si>
  <si>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</si>
  <si>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</si>
  <si>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</si>
  <si>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</si>
  <si>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</si>
  <si>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</si>
  <si>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</si>
  <si>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</si>
  <si>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</si>
  <si>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</si>
  <si>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</si>
  <si>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</si>
  <si>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</si>
  <si>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</si>
  <si>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</si>
  <si>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</si>
  <si>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</si>
  <si>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</si>
  <si>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</si>
  <si>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Three Thousand Five Hundred Fifty Four and thirty Eight Only</t>
  </si>
  <si>
    <t>Rupees Nine Thousand Four Hundred Sixteen and Twenty Eight Only</t>
  </si>
  <si>
    <t>Rupees Three Hundred Thirty Seven Only</t>
  </si>
  <si>
    <t>Rupees Forteen Thousand Two Hundred Sixty Eight and fifty three Only</t>
  </si>
  <si>
    <t>Rupees Sixteen Thousand four hundred twenty one and forty four only</t>
  </si>
  <si>
    <t>Rupees Six Hundred Sixty Only</t>
  </si>
  <si>
    <t>Rupees Five Thousand One and Seventy Ps Only</t>
  </si>
  <si>
    <t>Rupees Thirty Four Thousand five hundred twenty&amp;thirty One Only</t>
  </si>
  <si>
    <t>Rupees One Hundred Six and Seventy Three Only</t>
  </si>
  <si>
    <t>Rupees Thirty Three Hundred twenty seven and fifty Only</t>
  </si>
  <si>
    <t>Ruppes Two Hundred Twenty eight and Ninty Only</t>
  </si>
  <si>
    <t>Rupees Seven Hundred six and Twenty Three Only</t>
  </si>
  <si>
    <t>Rupees Seven Hundred Twenty Six and Seventy Two Only</t>
  </si>
  <si>
    <t>M/R TO SINDH SERVICES HOSPITAL KARACHI MAIN GATE &amp; COMPOUND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</si>
</sst>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10"/>
      <name val="Arial"/>
      <family val="2"/>
    </font>
    <font>
      <sz val="8"/>
      <name val="Times New Roman"/>
      <family val="1"/>
    </font>
    <font>
      <b/>
      <i/>
      <sz val="14"/>
      <name val="Times New Roman"/>
      <family val="1"/>
    </font>
    <font>
      <i/>
      <sz val="9"/>
      <name val="Times New Roman"/>
      <family val="1"/>
    </font>
    <font>
      <i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quotePrefix="1" applyFont="1" applyFill="1" applyAlignment="1">
      <alignment horizontal="left"/>
    </xf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0" fontId="23" fillId="0" borderId="0" xfId="0" applyFont="1"/>
    <xf numFmtId="2" fontId="27" fillId="0" borderId="0" xfId="0" applyNumberFormat="1" applyFont="1" applyFill="1" applyAlignment="1">
      <alignment horizontal="left"/>
    </xf>
    <xf numFmtId="0" fontId="27" fillId="0" borderId="0" xfId="0" applyFont="1" applyFill="1" applyAlignment="1">
      <alignment horizontal="center" vertical="top"/>
    </xf>
    <xf numFmtId="0" fontId="27" fillId="0" borderId="0" xfId="0" applyFont="1" applyAlignment="1">
      <alignment horizontal="center"/>
    </xf>
    <xf numFmtId="0" fontId="22" fillId="0" borderId="0" xfId="0" quotePrefix="1" applyFont="1" applyAlignment="1">
      <alignment horizontal="center"/>
    </xf>
    <xf numFmtId="0" fontId="25" fillId="0" borderId="5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3" fillId="0" borderId="0" xfId="0" applyNumberFormat="1" applyFont="1" applyFill="1" applyBorder="1" applyAlignment="1">
      <alignment vertical="top"/>
    </xf>
    <xf numFmtId="2" fontId="25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quotePrefix="1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0" fontId="25" fillId="0" borderId="0" xfId="0" applyFont="1" applyAlignment="1">
      <alignment horizontal="left"/>
    </xf>
    <xf numFmtId="41" fontId="21" fillId="0" borderId="0" xfId="1" applyNumberFormat="1" applyFont="1" applyAlignment="1">
      <alignment horizontal="right"/>
    </xf>
    <xf numFmtId="2" fontId="25" fillId="0" borderId="0" xfId="0" applyNumberFormat="1" applyFont="1" applyBorder="1" applyAlignment="1">
      <alignment horizontal="right"/>
    </xf>
    <xf numFmtId="166" fontId="21" fillId="0" borderId="0" xfId="0" applyNumberFormat="1" applyFont="1" applyAlignment="1">
      <alignment horizontal="left"/>
    </xf>
    <xf numFmtId="0" fontId="21" fillId="0" borderId="0" xfId="0" quotePrefix="1" applyFont="1"/>
    <xf numFmtId="0" fontId="23" fillId="0" borderId="0" xfId="0" applyFont="1" applyAlignment="1">
      <alignment horizontal="center"/>
    </xf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right"/>
    </xf>
    <xf numFmtId="164" fontId="27" fillId="0" borderId="0" xfId="0" applyNumberFormat="1" applyFont="1" applyBorder="1" applyAlignment="1">
      <alignment vertical="top"/>
    </xf>
    <xf numFmtId="0" fontId="29" fillId="0" borderId="0" xfId="0" applyFont="1"/>
    <xf numFmtId="164" fontId="23" fillId="0" borderId="0" xfId="0" applyNumberFormat="1" applyFont="1" applyBorder="1" applyAlignment="1">
      <alignment vertical="top"/>
    </xf>
    <xf numFmtId="165" fontId="23" fillId="0" borderId="0" xfId="1" quotePrefix="1" applyNumberFormat="1" applyFont="1" applyFill="1" applyAlignment="1">
      <alignment horizontal="right" vertical="top"/>
    </xf>
    <xf numFmtId="1" fontId="27" fillId="0" borderId="0" xfId="0" applyNumberFormat="1" applyFont="1" applyFill="1" applyBorder="1" applyAlignment="1">
      <alignment horizontal="left"/>
    </xf>
    <xf numFmtId="0" fontId="23" fillId="0" borderId="4" xfId="0" applyFont="1" applyFill="1" applyBorder="1"/>
    <xf numFmtId="0" fontId="24" fillId="0" borderId="0" xfId="0" applyFont="1" applyFill="1" applyAlignment="1">
      <alignment horizontal="center"/>
    </xf>
    <xf numFmtId="0" fontId="28" fillId="0" borderId="0" xfId="0" applyFont="1" applyFill="1"/>
    <xf numFmtId="2" fontId="24" fillId="0" borderId="0" xfId="0" applyNumberFormat="1" applyFont="1" applyFill="1" applyBorder="1" applyAlignment="1">
      <alignment horizontal="right"/>
    </xf>
    <xf numFmtId="0" fontId="24" fillId="0" borderId="0" xfId="0" applyFont="1" applyFill="1" applyBorder="1" applyAlignment="1"/>
    <xf numFmtId="0" fontId="28" fillId="0" borderId="0" xfId="0" applyFont="1" applyFill="1" applyAlignment="1">
      <alignment horizontal="right"/>
    </xf>
    <xf numFmtId="0" fontId="28" fillId="0" borderId="0" xfId="0" quotePrefix="1" applyFont="1" applyFill="1" applyAlignment="1">
      <alignment horizontal="center"/>
    </xf>
    <xf numFmtId="166" fontId="28" fillId="0" borderId="0" xfId="0" quotePrefix="1" applyNumberFormat="1" applyFont="1" applyFill="1" applyAlignment="1">
      <alignment horizontal="left"/>
    </xf>
    <xf numFmtId="0" fontId="28" fillId="0" borderId="0" xfId="0" applyFont="1" applyFill="1" applyAlignment="1">
      <alignment horizontal="center"/>
    </xf>
    <xf numFmtId="165" fontId="28" fillId="0" borderId="0" xfId="1" quotePrefix="1" applyNumberFormat="1" applyFont="1" applyFill="1" applyAlignment="1">
      <alignment horizontal="right" vertical="top"/>
    </xf>
    <xf numFmtId="0" fontId="28" fillId="0" borderId="0" xfId="0" applyFont="1" applyFill="1" applyBorder="1" applyAlignment="1"/>
    <xf numFmtId="43" fontId="28" fillId="0" borderId="0" xfId="1" quotePrefix="1" applyNumberFormat="1" applyFont="1" applyFill="1" applyAlignment="1">
      <alignment horizontal="right" vertical="top"/>
    </xf>
    <xf numFmtId="43" fontId="24" fillId="0" borderId="0" xfId="1" quotePrefix="1" applyNumberFormat="1" applyFont="1" applyFill="1" applyAlignment="1">
      <alignment horizontal="right" vertical="top"/>
    </xf>
    <xf numFmtId="0" fontId="24" fillId="0" borderId="0" xfId="0" quotePrefix="1" applyFont="1" applyFill="1" applyAlignment="1">
      <alignment horizontal="left"/>
    </xf>
    <xf numFmtId="165" fontId="23" fillId="0" borderId="0" xfId="1" quotePrefix="1" applyNumberFormat="1" applyFont="1" applyAlignment="1">
      <alignment horizontal="right" wrapText="1"/>
    </xf>
    <xf numFmtId="0" fontId="27" fillId="0" borderId="0" xfId="0" applyNumberFormat="1" applyFont="1" applyFill="1"/>
    <xf numFmtId="0" fontId="27" fillId="0" borderId="0" xfId="0" applyFont="1" applyFill="1" applyBorder="1"/>
    <xf numFmtId="0" fontId="23" fillId="0" borderId="0" xfId="0" applyFont="1" applyFill="1" applyBorder="1"/>
    <xf numFmtId="165" fontId="23" fillId="0" borderId="0" xfId="0" applyNumberFormat="1" applyFont="1" applyFill="1" applyBorder="1"/>
    <xf numFmtId="0" fontId="23" fillId="0" borderId="0" xfId="0" quotePrefix="1" applyFont="1" applyFill="1" applyBorder="1" applyAlignment="1">
      <alignment horizontal="left"/>
    </xf>
    <xf numFmtId="0" fontId="23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7" fillId="0" borderId="0" xfId="0" applyFont="1" applyFill="1" applyAlignment="1">
      <alignment vertical="top"/>
    </xf>
    <xf numFmtId="0" fontId="25" fillId="0" borderId="0" xfId="0" applyFont="1" applyFill="1" applyAlignment="1">
      <alignment horizontal="center"/>
    </xf>
    <xf numFmtId="0" fontId="21" fillId="0" borderId="0" xfId="0" applyFont="1" applyFill="1"/>
    <xf numFmtId="2" fontId="25" fillId="0" borderId="0" xfId="0" applyNumberFormat="1" applyFont="1" applyFill="1" applyBorder="1" applyAlignment="1">
      <alignment horizontal="right"/>
    </xf>
    <xf numFmtId="0" fontId="25" fillId="0" borderId="0" xfId="0" applyFont="1" applyFill="1" applyBorder="1" applyAlignment="1"/>
    <xf numFmtId="0" fontId="21" fillId="0" borderId="0" xfId="0" applyFont="1" applyFill="1" applyAlignment="1">
      <alignment horizontal="right"/>
    </xf>
    <xf numFmtId="0" fontId="21" fillId="0" borderId="0" xfId="0" quotePrefix="1" applyFont="1" applyFill="1" applyAlignment="1">
      <alignment horizontal="center"/>
    </xf>
    <xf numFmtId="0" fontId="21" fillId="0" borderId="0" xfId="0" quotePrefix="1" applyFont="1" applyFill="1" applyAlignment="1">
      <alignment horizontal="left"/>
    </xf>
    <xf numFmtId="0" fontId="21" fillId="0" borderId="0" xfId="0" applyFont="1" applyFill="1" applyAlignment="1">
      <alignment horizontal="center"/>
    </xf>
    <xf numFmtId="165" fontId="21" fillId="0" borderId="0" xfId="1" quotePrefix="1" applyNumberFormat="1" applyFont="1" applyFill="1" applyAlignment="1">
      <alignment horizontal="right" vertical="top"/>
    </xf>
    <xf numFmtId="2" fontId="27" fillId="0" borderId="0" xfId="0" applyNumberFormat="1" applyFont="1" applyFill="1"/>
    <xf numFmtId="0" fontId="30" fillId="0" borderId="0" xfId="0" applyNumberFormat="1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2" fontId="27" fillId="0" borderId="0" xfId="0" applyNumberFormat="1" applyFont="1" applyAlignment="1">
      <alignment vertical="top"/>
    </xf>
    <xf numFmtId="0" fontId="27" fillId="0" borderId="0" xfId="3" applyFont="1" applyBorder="1" applyAlignment="1">
      <alignment horizontal="left"/>
    </xf>
    <xf numFmtId="0" fontId="23" fillId="0" borderId="0" xfId="3" applyFont="1" applyBorder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7" fillId="0" borderId="0" xfId="3" applyFont="1"/>
    <xf numFmtId="0" fontId="28" fillId="0" borderId="0" xfId="0" applyFont="1" applyAlignment="1"/>
    <xf numFmtId="0" fontId="27" fillId="0" borderId="0" xfId="0" applyFont="1" applyFill="1" applyAlignment="1">
      <alignment wrapText="1"/>
    </xf>
    <xf numFmtId="0" fontId="27" fillId="0" borderId="0" xfId="0" quotePrefix="1" applyFont="1" applyFill="1" applyBorder="1" applyAlignment="1">
      <alignment horizontal="left"/>
    </xf>
    <xf numFmtId="0" fontId="28" fillId="0" borderId="0" xfId="0" applyFont="1" applyBorder="1" applyAlignment="1"/>
    <xf numFmtId="0" fontId="28" fillId="0" borderId="0" xfId="0" applyFont="1" applyBorder="1" applyAlignment="1">
      <alignment horizontal="left"/>
    </xf>
    <xf numFmtId="0" fontId="2" fillId="0" borderId="0" xfId="0" applyFont="1" applyFill="1"/>
    <xf numFmtId="2" fontId="23" fillId="0" borderId="0" xfId="0" applyNumberFormat="1" applyFont="1" applyFill="1" applyBorder="1"/>
    <xf numFmtId="0" fontId="27" fillId="0" borderId="0" xfId="0" quotePrefix="1" applyFont="1" applyFill="1"/>
    <xf numFmtId="2" fontId="25" fillId="0" borderId="0" xfId="0" applyNumberFormat="1" applyFont="1" applyFill="1" applyBorder="1"/>
    <xf numFmtId="0" fontId="21" fillId="0" borderId="0" xfId="0" applyFont="1" applyFill="1" applyAlignment="1">
      <alignment horizontal="left"/>
    </xf>
    <xf numFmtId="0" fontId="21" fillId="0" borderId="0" xfId="0" quotePrefix="1" applyFont="1" applyFill="1"/>
    <xf numFmtId="166" fontId="21" fillId="0" borderId="0" xfId="0" quotePrefix="1" applyNumberFormat="1" applyFont="1" applyFill="1" applyAlignment="1">
      <alignment horizontal="left"/>
    </xf>
    <xf numFmtId="0" fontId="25" fillId="0" borderId="0" xfId="0" applyFont="1" applyBorder="1" applyAlignment="1">
      <alignment horizontal="center"/>
    </xf>
    <xf numFmtId="0" fontId="21" fillId="0" borderId="0" xfId="0" applyFont="1" applyFill="1" applyAlignment="1">
      <alignment horizontal="left" vertical="top" wrapText="1"/>
    </xf>
    <xf numFmtId="2" fontId="25" fillId="0" borderId="0" xfId="0" applyNumberFormat="1" applyFont="1" applyBorder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quotePrefix="1" applyFont="1" applyAlignment="1">
      <alignment wrapText="1"/>
    </xf>
    <xf numFmtId="166" fontId="21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center" wrapText="1"/>
    </xf>
    <xf numFmtId="165" fontId="21" fillId="0" borderId="0" xfId="1" quotePrefix="1" applyNumberFormat="1" applyFont="1" applyAlignment="1">
      <alignment horizontal="right" wrapText="1"/>
    </xf>
    <xf numFmtId="0" fontId="21" fillId="0" borderId="0" xfId="0" applyFont="1" applyFill="1" applyAlignment="1">
      <alignment horizontal="left" vertical="top"/>
    </xf>
    <xf numFmtId="0" fontId="31" fillId="0" borderId="3" xfId="0" applyFont="1" applyFill="1" applyBorder="1"/>
    <xf numFmtId="1" fontId="31" fillId="0" borderId="7" xfId="0" applyNumberFormat="1" applyFont="1" applyBorder="1" applyAlignment="1">
      <alignment wrapText="1"/>
    </xf>
    <xf numFmtId="0" fontId="23" fillId="0" borderId="0" xfId="0" applyFont="1" applyFill="1"/>
    <xf numFmtId="0" fontId="23" fillId="0" borderId="0" xfId="0" applyFont="1" applyAlignment="1">
      <alignment horizontal="left"/>
    </xf>
    <xf numFmtId="166" fontId="23" fillId="0" borderId="0" xfId="0" applyNumberFormat="1" applyFont="1" applyBorder="1" applyAlignment="1">
      <alignment horizontal="left"/>
    </xf>
    <xf numFmtId="1" fontId="23" fillId="0" borderId="0" xfId="0" applyNumberFormat="1" applyFont="1" applyBorder="1" applyAlignment="1">
      <alignment wrapText="1"/>
    </xf>
    <xf numFmtId="1" fontId="23" fillId="0" borderId="0" xfId="0" applyNumberFormat="1" applyFont="1" applyBorder="1" applyAlignment="1">
      <alignment horizontal="center" wrapText="1"/>
    </xf>
    <xf numFmtId="0" fontId="32" fillId="0" borderId="0" xfId="0" applyFont="1" applyFill="1"/>
    <xf numFmtId="0" fontId="33" fillId="0" borderId="0" xfId="0" applyFont="1" applyFill="1"/>
    <xf numFmtId="165" fontId="27" fillId="0" borderId="0" xfId="1" quotePrefix="1" applyNumberFormat="1" applyFont="1" applyBorder="1" applyAlignment="1">
      <alignment horizontal="right" wrapText="1"/>
    </xf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/>
    <xf numFmtId="0" fontId="27" fillId="0" borderId="0" xfId="0" applyFont="1" applyBorder="1" applyAlignment="1">
      <alignment horizontal="right"/>
    </xf>
    <xf numFmtId="0" fontId="27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12" fontId="24" fillId="0" borderId="0" xfId="0" applyNumberFormat="1" applyFont="1" applyAlignment="1">
      <alignment horizontal="justify" vertical="top" wrapText="1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 vertical="top"/>
    </xf>
    <xf numFmtId="2" fontId="23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2" fontId="21" fillId="0" borderId="0" xfId="0" applyNumberFormat="1" applyFont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2" fontId="25" fillId="0" borderId="0" xfId="0" applyNumberFormat="1" applyFont="1" applyAlignment="1">
      <alignment horizontal="center" wrapText="1"/>
    </xf>
    <xf numFmtId="2" fontId="23" fillId="0" borderId="0" xfId="0" applyNumberFormat="1" applyFont="1" applyBorder="1" applyAlignment="1">
      <alignment horizontal="center" wrapText="1"/>
    </xf>
    <xf numFmtId="2" fontId="26" fillId="0" borderId="0" xfId="0" applyNumberFormat="1" applyFont="1" applyFill="1" applyBorder="1" applyAlignment="1">
      <alignment horizontal="center"/>
    </xf>
    <xf numFmtId="2" fontId="33" fillId="0" borderId="0" xfId="0" applyNumberFormat="1" applyFont="1" applyFill="1" applyBorder="1" applyAlignment="1">
      <alignment horizontal="center" vertical="top"/>
    </xf>
    <xf numFmtId="2" fontId="32" fillId="0" borderId="0" xfId="0" applyNumberFormat="1" applyFont="1" applyAlignment="1">
      <alignment horizontal="center"/>
    </xf>
    <xf numFmtId="2" fontId="21" fillId="0" borderId="0" xfId="0" applyNumberFormat="1" applyFont="1" applyBorder="1" applyAlignment="1">
      <alignment horizontal="center"/>
    </xf>
    <xf numFmtId="2" fontId="32" fillId="0" borderId="0" xfId="0" applyNumberFormat="1" applyFont="1" applyFill="1" applyBorder="1" applyAlignment="1">
      <alignment horizontal="left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1"/>
      <c r="E3" s="33" t="s">
        <v>19</v>
      </c>
    </row>
    <row r="4" spans="2:8" ht="15">
      <c r="B4" s="22"/>
      <c r="C4" s="21"/>
      <c r="D4" s="21"/>
      <c r="E4" s="21"/>
    </row>
    <row r="5" spans="2:8" ht="15">
      <c r="B5" s="22" t="s">
        <v>20</v>
      </c>
      <c r="E5" s="22" t="s">
        <v>21</v>
      </c>
    </row>
    <row r="6" spans="2:8" ht="15">
      <c r="B6" s="22"/>
      <c r="E6" s="22"/>
    </row>
    <row r="7" spans="2:8" ht="15">
      <c r="B7" s="22" t="s">
        <v>22</v>
      </c>
      <c r="E7" s="22" t="s">
        <v>23</v>
      </c>
    </row>
    <row r="8" spans="2:8" ht="15">
      <c r="B8" s="22"/>
      <c r="E8" s="22"/>
    </row>
    <row r="9" spans="2:8" ht="15">
      <c r="B9" s="22" t="s">
        <v>24</v>
      </c>
      <c r="E9" s="22" t="s">
        <v>25</v>
      </c>
    </row>
    <row r="10" spans="2:8" ht="15">
      <c r="B10" s="22"/>
      <c r="E10" s="22"/>
    </row>
    <row r="11" spans="2:8" ht="15">
      <c r="B11" s="22" t="s">
        <v>26</v>
      </c>
      <c r="E11" s="22" t="s">
        <v>41</v>
      </c>
    </row>
    <row r="12" spans="2:8" ht="15">
      <c r="B12" s="22"/>
      <c r="D12" s="22"/>
      <c r="E12" s="22"/>
    </row>
    <row r="13" spans="2:8" ht="15.75" customHeight="1">
      <c r="B13" s="22" t="s">
        <v>27</v>
      </c>
      <c r="E13" s="229" t="s">
        <v>45</v>
      </c>
      <c r="F13" s="229"/>
      <c r="G13" s="229"/>
      <c r="H13" s="229"/>
    </row>
    <row r="14" spans="2:8" ht="15.75" customHeight="1">
      <c r="B14" s="22"/>
      <c r="D14" s="32"/>
      <c r="E14" s="229"/>
      <c r="F14" s="229"/>
      <c r="G14" s="229"/>
      <c r="H14" s="229"/>
    </row>
    <row r="15" spans="2:8" ht="15.75" customHeight="1">
      <c r="B15" s="22"/>
      <c r="D15" s="32"/>
      <c r="E15" s="229"/>
      <c r="F15" s="229"/>
      <c r="G15" s="229"/>
      <c r="H15" s="229"/>
    </row>
    <row r="16" spans="2:8" ht="15.75" customHeight="1">
      <c r="B16" s="22"/>
      <c r="D16" s="32"/>
      <c r="E16" s="229"/>
      <c r="F16" s="229"/>
      <c r="G16" s="229"/>
      <c r="H16" s="229"/>
    </row>
    <row r="17" spans="2:8" ht="15.75">
      <c r="B17" s="22"/>
      <c r="D17" s="23"/>
      <c r="E17" s="229"/>
      <c r="F17" s="229"/>
      <c r="G17" s="229"/>
      <c r="H17" s="229"/>
    </row>
    <row r="18" spans="2:8" ht="15.75">
      <c r="B18" s="22"/>
      <c r="D18" s="23"/>
      <c r="E18" s="23"/>
    </row>
    <row r="19" spans="2:8" ht="20.25">
      <c r="B19" s="22" t="s">
        <v>28</v>
      </c>
      <c r="E19" s="24" t="s">
        <v>29</v>
      </c>
    </row>
    <row r="20" spans="2:8" ht="15">
      <c r="B20" s="22"/>
      <c r="C20" s="21"/>
      <c r="D20" s="21"/>
      <c r="E20" s="21"/>
    </row>
    <row r="21" spans="2:8">
      <c r="B21" s="230" t="s">
        <v>42</v>
      </c>
      <c r="C21" s="231"/>
      <c r="D21" s="231"/>
      <c r="E21" s="231"/>
      <c r="F21" s="231"/>
      <c r="G21" s="231"/>
      <c r="H21" s="231"/>
    </row>
    <row r="22" spans="2:8">
      <c r="B22" s="231"/>
      <c r="C22" s="231"/>
      <c r="D22" s="231"/>
      <c r="E22" s="231"/>
      <c r="F22" s="231"/>
      <c r="G22" s="231"/>
      <c r="H22" s="231"/>
    </row>
    <row r="23" spans="2:8">
      <c r="B23" s="231"/>
      <c r="C23" s="231"/>
      <c r="D23" s="231"/>
      <c r="E23" s="231"/>
      <c r="F23" s="231"/>
      <c r="G23" s="231"/>
      <c r="H23" s="231"/>
    </row>
    <row r="24" spans="2:8">
      <c r="B24" s="231"/>
      <c r="C24" s="231"/>
      <c r="D24" s="231"/>
      <c r="E24" s="231"/>
      <c r="F24" s="231"/>
      <c r="G24" s="231"/>
      <c r="H24" s="231"/>
    </row>
    <row r="25" spans="2:8" ht="15">
      <c r="B25" s="22"/>
      <c r="C25" s="21"/>
      <c r="D25" s="21"/>
      <c r="E25" s="21"/>
    </row>
    <row r="26" spans="2:8" ht="12.75" customHeight="1">
      <c r="C26" s="21"/>
      <c r="D26" s="236" t="s">
        <v>46</v>
      </c>
      <c r="E26" s="236"/>
      <c r="F26" s="236"/>
    </row>
    <row r="27" spans="2:8" ht="20.25">
      <c r="B27" s="25"/>
      <c r="C27" s="21"/>
      <c r="D27" s="236"/>
      <c r="E27" s="236"/>
      <c r="F27" s="236"/>
    </row>
    <row r="28" spans="2:8">
      <c r="B28" s="230" t="s">
        <v>43</v>
      </c>
      <c r="C28" s="231"/>
      <c r="D28" s="231"/>
      <c r="E28" s="231"/>
      <c r="F28" s="231"/>
      <c r="G28" s="231"/>
      <c r="H28" s="231"/>
    </row>
    <row r="29" spans="2:8">
      <c r="B29" s="231"/>
      <c r="C29" s="231"/>
      <c r="D29" s="231"/>
      <c r="E29" s="231"/>
      <c r="F29" s="231"/>
      <c r="G29" s="231"/>
      <c r="H29" s="231"/>
    </row>
    <row r="30" spans="2:8">
      <c r="B30" s="231"/>
      <c r="C30" s="231"/>
      <c r="D30" s="231"/>
      <c r="E30" s="231"/>
      <c r="F30" s="231"/>
      <c r="G30" s="231"/>
      <c r="H30" s="231"/>
    </row>
    <row r="31" spans="2:8" ht="15">
      <c r="B31" s="22"/>
      <c r="C31" s="21"/>
      <c r="D31" s="21"/>
      <c r="E31" s="21"/>
    </row>
    <row r="32" spans="2:8" ht="12.75" customHeight="1">
      <c r="C32" s="226" t="s">
        <v>47</v>
      </c>
      <c r="D32" s="226"/>
      <c r="E32" s="226"/>
      <c r="F32" s="226"/>
    </row>
    <row r="33" spans="2:8" ht="20.25">
      <c r="B33" s="25"/>
      <c r="C33" s="226"/>
      <c r="D33" s="226"/>
      <c r="E33" s="226"/>
      <c r="F33" s="226"/>
    </row>
    <row r="34" spans="2:8">
      <c r="B34" s="230" t="s">
        <v>44</v>
      </c>
      <c r="C34" s="231"/>
      <c r="D34" s="231"/>
      <c r="E34" s="231"/>
      <c r="F34" s="231"/>
      <c r="G34" s="231"/>
      <c r="H34" s="231"/>
    </row>
    <row r="35" spans="2:8">
      <c r="B35" s="231"/>
      <c r="C35" s="231"/>
      <c r="D35" s="231"/>
      <c r="E35" s="231"/>
      <c r="F35" s="231"/>
      <c r="G35" s="231"/>
      <c r="H35" s="231"/>
    </row>
    <row r="36" spans="2:8">
      <c r="B36" s="231"/>
      <c r="C36" s="231"/>
      <c r="D36" s="231"/>
      <c r="E36" s="231"/>
      <c r="F36" s="231"/>
      <c r="G36" s="231"/>
      <c r="H36" s="231"/>
    </row>
    <row r="37" spans="2:8">
      <c r="B37" s="231"/>
      <c r="C37" s="231"/>
      <c r="D37" s="231"/>
      <c r="E37" s="231"/>
      <c r="F37" s="231"/>
      <c r="G37" s="231"/>
      <c r="H37" s="231"/>
    </row>
    <row r="38" spans="2:8">
      <c r="B38" s="231"/>
      <c r="C38" s="231"/>
      <c r="D38" s="231"/>
      <c r="E38" s="231"/>
      <c r="F38" s="231"/>
      <c r="G38" s="231"/>
      <c r="H38" s="231"/>
    </row>
    <row r="39" spans="2:8">
      <c r="B39" s="231"/>
      <c r="C39" s="231"/>
      <c r="D39" s="231"/>
      <c r="E39" s="231"/>
      <c r="F39" s="231"/>
      <c r="G39" s="231"/>
      <c r="H39" s="231"/>
    </row>
    <row r="40" spans="2:8">
      <c r="B40" s="231"/>
      <c r="C40" s="231"/>
      <c r="D40" s="231"/>
      <c r="E40" s="231"/>
      <c r="F40" s="231"/>
      <c r="G40" s="231"/>
      <c r="H40" s="231"/>
    </row>
    <row r="41" spans="2:8" ht="15">
      <c r="B41" s="22"/>
      <c r="C41" s="21"/>
      <c r="D41" s="21"/>
      <c r="E41" s="21"/>
    </row>
    <row r="42" spans="2:8" ht="15.75" thickBot="1">
      <c r="B42" s="22"/>
      <c r="C42" s="21"/>
      <c r="D42" s="21"/>
      <c r="E42" s="21"/>
    </row>
    <row r="43" spans="2:8" s="29" customFormat="1" ht="24.95" customHeight="1" thickBot="1">
      <c r="C43" s="26" t="s">
        <v>30</v>
      </c>
      <c r="D43" s="232" t="s">
        <v>31</v>
      </c>
      <c r="E43" s="233"/>
      <c r="F43" s="27" t="s">
        <v>36</v>
      </c>
      <c r="G43" s="28" t="s">
        <v>37</v>
      </c>
    </row>
    <row r="44" spans="2:8" s="29" customFormat="1" ht="24.95" customHeight="1">
      <c r="C44" s="31">
        <v>1</v>
      </c>
      <c r="D44" s="234" t="s">
        <v>32</v>
      </c>
      <c r="E44" s="235"/>
      <c r="F44" s="31" t="s">
        <v>38</v>
      </c>
      <c r="G44" s="31" t="s">
        <v>38</v>
      </c>
    </row>
    <row r="45" spans="2:8" s="29" customFormat="1" ht="24.95" customHeight="1">
      <c r="C45" s="30">
        <v>2</v>
      </c>
      <c r="D45" s="227" t="s">
        <v>33</v>
      </c>
      <c r="E45" s="228"/>
      <c r="F45" s="30" t="s">
        <v>39</v>
      </c>
      <c r="G45" s="30" t="s">
        <v>39</v>
      </c>
    </row>
    <row r="46" spans="2:8" s="29" customFormat="1" ht="24.95" customHeight="1">
      <c r="C46" s="30">
        <v>3</v>
      </c>
      <c r="D46" s="227" t="s">
        <v>34</v>
      </c>
      <c r="E46" s="228"/>
      <c r="F46" s="30" t="s">
        <v>40</v>
      </c>
      <c r="G46" s="30" t="s">
        <v>40</v>
      </c>
    </row>
    <row r="47" spans="2:8" ht="15">
      <c r="B47" s="22" t="s">
        <v>35</v>
      </c>
      <c r="C47" s="21"/>
      <c r="D47" s="21"/>
      <c r="E47" s="21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D2" sqref="D2:J3"/>
    </sheetView>
  </sheetViews>
  <sheetFormatPr defaultRowHeight="15.75"/>
  <cols>
    <col min="1" max="7" width="9.140625" style="18"/>
    <col min="8" max="8" width="15.7109375" style="18" bestFit="1" customWidth="1"/>
    <col min="9" max="9" width="3" style="18" customWidth="1"/>
    <col min="10" max="10" width="4.140625" style="18" customWidth="1"/>
    <col min="11" max="11" width="3.42578125" style="18" customWidth="1"/>
    <col min="12" max="16384" width="9.140625" style="18"/>
  </cols>
  <sheetData>
    <row r="2" spans="2:12" ht="15.75" customHeight="1">
      <c r="C2" s="42" t="s">
        <v>6</v>
      </c>
      <c r="D2" s="237" t="s">
        <v>111</v>
      </c>
      <c r="E2" s="237"/>
      <c r="F2" s="237"/>
      <c r="G2" s="237"/>
      <c r="H2" s="237"/>
      <c r="I2" s="237"/>
      <c r="J2" s="237"/>
      <c r="K2" s="41"/>
      <c r="L2" s="41"/>
    </row>
    <row r="3" spans="2:12" ht="21" customHeight="1">
      <c r="D3" s="237"/>
      <c r="E3" s="237"/>
      <c r="F3" s="237"/>
      <c r="G3" s="237"/>
      <c r="H3" s="237"/>
      <c r="I3" s="237"/>
      <c r="J3" s="237"/>
      <c r="K3" s="41"/>
      <c r="L3" s="41"/>
    </row>
    <row r="4" spans="2:12" ht="27">
      <c r="F4" s="40" t="s">
        <v>62</v>
      </c>
      <c r="I4" s="40"/>
    </row>
    <row r="5" spans="2:12" ht="16.5" thickBot="1"/>
    <row r="6" spans="2:12" s="34" customFormat="1" ht="16.5" thickBot="1">
      <c r="B6" s="95" t="s">
        <v>61</v>
      </c>
      <c r="C6" s="96" t="s">
        <v>60</v>
      </c>
      <c r="D6" s="97"/>
      <c r="E6" s="97"/>
      <c r="F6" s="97"/>
      <c r="G6" s="98"/>
      <c r="H6" s="240" t="s">
        <v>59</v>
      </c>
      <c r="I6" s="241"/>
      <c r="J6" s="242"/>
      <c r="K6" s="243"/>
    </row>
    <row r="8" spans="2:12">
      <c r="B8" s="87"/>
      <c r="C8" s="99" t="s">
        <v>58</v>
      </c>
      <c r="D8" s="87"/>
      <c r="E8" s="87"/>
      <c r="F8" s="87"/>
      <c r="G8" s="87"/>
      <c r="H8" s="87"/>
      <c r="I8" s="87"/>
      <c r="J8" s="87"/>
    </row>
    <row r="9" spans="2:12">
      <c r="B9" s="100" t="s">
        <v>57</v>
      </c>
      <c r="C9" s="101" t="s">
        <v>56</v>
      </c>
      <c r="D9" s="101"/>
      <c r="E9" s="87"/>
      <c r="F9" s="87"/>
      <c r="G9" s="87"/>
      <c r="H9" s="102">
        <f>'(Abs)'!J118</f>
        <v>0</v>
      </c>
      <c r="I9" s="103" t="s">
        <v>9</v>
      </c>
      <c r="J9" s="87"/>
    </row>
    <row r="10" spans="2:12">
      <c r="B10" s="100" t="s">
        <v>55</v>
      </c>
      <c r="C10" s="101" t="s">
        <v>54</v>
      </c>
      <c r="D10" s="101"/>
      <c r="E10" s="87"/>
      <c r="F10" s="87"/>
      <c r="G10" s="87"/>
      <c r="H10" s="102">
        <f>'(Abs)'!J162</f>
        <v>0</v>
      </c>
      <c r="I10" s="103" t="s">
        <v>9</v>
      </c>
      <c r="J10" s="87"/>
    </row>
    <row r="11" spans="2:12" s="36" customFormat="1">
      <c r="B11" s="104"/>
      <c r="C11" s="104"/>
      <c r="D11" s="104"/>
      <c r="E11" s="104"/>
      <c r="F11" s="104"/>
      <c r="G11" s="104"/>
      <c r="H11" s="105"/>
      <c r="I11" s="106"/>
      <c r="J11" s="104"/>
    </row>
    <row r="12" spans="2:12" s="36" customFormat="1">
      <c r="B12" s="104"/>
      <c r="C12" s="99"/>
      <c r="D12" s="104"/>
      <c r="E12" s="104"/>
      <c r="F12" s="104"/>
      <c r="G12" s="104"/>
      <c r="H12" s="105"/>
      <c r="I12" s="106"/>
      <c r="J12" s="104"/>
    </row>
    <row r="13" spans="2:12" s="36" customFormat="1">
      <c r="B13" s="100"/>
      <c r="C13" s="101"/>
      <c r="D13" s="107"/>
      <c r="E13" s="104"/>
      <c r="F13" s="104"/>
      <c r="G13" s="104"/>
      <c r="H13" s="108"/>
      <c r="I13" s="109"/>
      <c r="J13" s="104"/>
    </row>
    <row r="14" spans="2:12" s="36" customFormat="1">
      <c r="B14" s="100"/>
      <c r="C14" s="101"/>
      <c r="D14" s="107"/>
      <c r="E14" s="104"/>
      <c r="F14" s="104"/>
      <c r="G14" s="104"/>
      <c r="H14" s="108"/>
      <c r="I14" s="109"/>
      <c r="J14" s="104"/>
    </row>
    <row r="15" spans="2:12" s="36" customFormat="1">
      <c r="B15" s="100"/>
      <c r="C15" s="101"/>
      <c r="D15" s="107"/>
      <c r="E15" s="104"/>
      <c r="F15" s="104"/>
      <c r="G15" s="104"/>
      <c r="H15" s="108"/>
      <c r="I15" s="109"/>
      <c r="J15" s="104"/>
    </row>
    <row r="16" spans="2:12" s="36" customFormat="1">
      <c r="B16" s="110"/>
      <c r="C16" s="87"/>
      <c r="D16" s="104"/>
      <c r="E16" s="104"/>
      <c r="F16" s="104"/>
      <c r="G16" s="104"/>
      <c r="H16" s="105"/>
      <c r="I16" s="109"/>
      <c r="J16" s="104"/>
    </row>
    <row r="17" spans="1:11">
      <c r="B17" s="87"/>
      <c r="C17" s="99"/>
      <c r="D17" s="87"/>
      <c r="E17" s="87"/>
      <c r="F17" s="87"/>
      <c r="G17" s="87"/>
      <c r="H17" s="87"/>
      <c r="I17" s="101"/>
      <c r="J17" s="87"/>
    </row>
    <row r="18" spans="1:11">
      <c r="B18" s="100"/>
      <c r="C18" s="101"/>
      <c r="D18" s="101"/>
      <c r="E18" s="87"/>
      <c r="F18" s="87"/>
      <c r="G18" s="87"/>
      <c r="H18" s="102"/>
      <c r="I18" s="109"/>
      <c r="J18" s="87"/>
    </row>
    <row r="19" spans="1:11">
      <c r="B19" s="100"/>
      <c r="C19" s="101"/>
      <c r="D19" s="101"/>
      <c r="E19" s="87"/>
      <c r="F19" s="87"/>
      <c r="G19" s="87"/>
      <c r="H19" s="102"/>
      <c r="I19" s="109"/>
      <c r="J19" s="87"/>
    </row>
    <row r="20" spans="1:11">
      <c r="B20" s="47"/>
      <c r="C20" s="20"/>
      <c r="D20" s="20"/>
      <c r="H20" s="45"/>
      <c r="I20" s="46"/>
    </row>
    <row r="21" spans="1:11">
      <c r="B21" s="47"/>
      <c r="C21" s="20"/>
      <c r="D21" s="20"/>
      <c r="H21" s="45"/>
      <c r="I21" s="46"/>
    </row>
    <row r="22" spans="1:11">
      <c r="B22" s="47"/>
      <c r="C22" s="20"/>
      <c r="D22" s="20"/>
      <c r="H22" s="45"/>
      <c r="I22" s="46"/>
    </row>
    <row r="23" spans="1:11">
      <c r="B23" s="47"/>
      <c r="C23" s="20"/>
      <c r="D23" s="20"/>
      <c r="H23" s="45"/>
      <c r="I23" s="46"/>
    </row>
    <row r="24" spans="1:11">
      <c r="B24" s="38"/>
      <c r="H24" s="39"/>
      <c r="I24" s="37"/>
    </row>
    <row r="25" spans="1:11" s="36" customFormat="1" ht="16.5" thickBot="1">
      <c r="A25" s="104"/>
      <c r="B25" s="110"/>
      <c r="C25" s="87"/>
      <c r="D25" s="87"/>
      <c r="E25" s="87"/>
      <c r="F25" s="87"/>
      <c r="G25" s="87"/>
      <c r="H25" s="102"/>
      <c r="I25" s="109"/>
      <c r="J25" s="104"/>
      <c r="K25" s="104"/>
    </row>
    <row r="26" spans="1:11" s="36" customFormat="1" ht="16.5" thickBot="1">
      <c r="A26" s="104"/>
      <c r="B26" s="104"/>
      <c r="C26" s="104"/>
      <c r="D26" s="104"/>
      <c r="E26" s="104"/>
      <c r="F26" s="107"/>
      <c r="G26" s="111" t="s">
        <v>53</v>
      </c>
      <c r="H26" s="112">
        <f>SUM(H9:H19)</f>
        <v>0</v>
      </c>
      <c r="I26" s="113" t="s">
        <v>9</v>
      </c>
      <c r="J26" s="114"/>
      <c r="K26" s="103"/>
    </row>
    <row r="27" spans="1:11" s="36" customFormat="1" ht="16.5" thickBot="1">
      <c r="A27" s="104"/>
      <c r="B27" s="104"/>
      <c r="C27" s="104"/>
      <c r="D27" s="104"/>
      <c r="E27" s="104"/>
      <c r="F27" s="107"/>
      <c r="G27" s="111"/>
      <c r="H27" s="115"/>
      <c r="I27" s="103"/>
      <c r="J27" s="114"/>
      <c r="K27" s="103"/>
    </row>
    <row r="28" spans="1:11" s="36" customFormat="1" ht="16.5" thickBot="1">
      <c r="A28" s="104"/>
      <c r="B28" s="104"/>
      <c r="C28" s="104"/>
      <c r="D28" s="104"/>
      <c r="E28" s="104"/>
      <c r="F28" s="107"/>
      <c r="G28" s="100" t="s">
        <v>52</v>
      </c>
      <c r="H28" s="116">
        <f>ROUND(SUM(H26),-3)</f>
        <v>0</v>
      </c>
      <c r="I28" s="117" t="s">
        <v>9</v>
      </c>
      <c r="J28" s="114"/>
      <c r="K28" s="103"/>
    </row>
    <row r="29" spans="1:11" s="36" customFormat="1">
      <c r="A29" s="104"/>
      <c r="B29" s="104"/>
      <c r="C29" s="104"/>
      <c r="D29" s="104"/>
      <c r="E29" s="104"/>
      <c r="F29" s="107"/>
      <c r="G29" s="100"/>
      <c r="H29" s="118"/>
      <c r="I29" s="119"/>
      <c r="J29" s="114"/>
      <c r="K29" s="103"/>
    </row>
    <row r="30" spans="1:11" s="36" customFormat="1">
      <c r="A30" s="104"/>
      <c r="B30" s="104"/>
      <c r="C30" s="104"/>
      <c r="D30" s="104"/>
      <c r="E30" s="104"/>
      <c r="F30" s="104"/>
      <c r="G30" s="110"/>
      <c r="H30" s="118"/>
      <c r="I30" s="119"/>
      <c r="J30" s="114"/>
      <c r="K30" s="103"/>
    </row>
    <row r="31" spans="1:11" s="36" customFormat="1">
      <c r="A31" s="104"/>
      <c r="B31" s="104"/>
      <c r="C31" s="104"/>
      <c r="D31" s="104"/>
      <c r="E31" s="104"/>
      <c r="F31" s="104"/>
      <c r="G31" s="110"/>
      <c r="H31" s="118"/>
      <c r="I31" s="119"/>
      <c r="J31" s="114"/>
      <c r="K31" s="103"/>
    </row>
    <row r="32" spans="1:11" s="36" customFormat="1">
      <c r="A32" s="104"/>
      <c r="B32" s="104"/>
      <c r="C32" s="104"/>
      <c r="D32" s="104"/>
      <c r="E32" s="104"/>
      <c r="F32" s="104"/>
      <c r="G32" s="110"/>
      <c r="H32" s="118"/>
      <c r="I32" s="119"/>
      <c r="J32" s="114"/>
      <c r="K32" s="103"/>
    </row>
    <row r="33" spans="1:11" s="36" customFormat="1">
      <c r="A33" s="87"/>
      <c r="B33" s="120"/>
      <c r="C33" s="121" t="s">
        <v>51</v>
      </c>
      <c r="D33" s="121"/>
      <c r="E33" s="122"/>
      <c r="F33" s="87"/>
      <c r="G33" s="239" t="s">
        <v>50</v>
      </c>
      <c r="H33" s="239"/>
      <c r="I33" s="239"/>
      <c r="J33" s="239"/>
      <c r="K33" s="239"/>
    </row>
    <row r="34" spans="1:11">
      <c r="A34" s="238" t="s">
        <v>63</v>
      </c>
      <c r="B34" s="238"/>
      <c r="C34" s="238"/>
      <c r="D34" s="238"/>
      <c r="E34" s="238"/>
      <c r="F34" s="123"/>
      <c r="G34" s="238" t="s">
        <v>64</v>
      </c>
      <c r="H34" s="238"/>
      <c r="I34" s="238"/>
      <c r="J34" s="238"/>
      <c r="K34" s="238"/>
    </row>
    <row r="35" spans="1:11">
      <c r="A35" s="87"/>
      <c r="B35" s="87"/>
      <c r="C35" s="123" t="s">
        <v>49</v>
      </c>
      <c r="D35" s="123"/>
      <c r="E35" s="123"/>
      <c r="F35" s="87"/>
      <c r="G35" s="238" t="s">
        <v>49</v>
      </c>
      <c r="H35" s="238"/>
      <c r="I35" s="238"/>
      <c r="J35" s="238"/>
      <c r="K35" s="238"/>
    </row>
    <row r="37" spans="1:11">
      <c r="F37" s="35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29"/>
  <sheetViews>
    <sheetView view="pageBreakPreview" topLeftCell="A129" zoomScaleSheetLayoutView="100" workbookViewId="0">
      <selection activeCell="B138" sqref="B138"/>
    </sheetView>
  </sheetViews>
  <sheetFormatPr defaultColWidth="17.85546875" defaultRowHeight="15"/>
  <cols>
    <col min="1" max="1" width="4.85546875" style="138" customWidth="1"/>
    <col min="2" max="2" width="23" style="52" customWidth="1"/>
    <col min="3" max="3" width="7.85546875" style="52" customWidth="1"/>
    <col min="4" max="4" width="8.42578125" style="52" customWidth="1"/>
    <col min="5" max="5" width="6.5703125" style="52" customWidth="1"/>
    <col min="6" max="6" width="9.85546875" style="52" customWidth="1"/>
    <col min="7" max="7" width="7" style="52" customWidth="1"/>
    <col min="8" max="8" width="1.28515625" style="52" customWidth="1"/>
    <col min="9" max="9" width="8.7109375" style="53" customWidth="1"/>
    <col min="10" max="10" width="10.5703125" style="54" customWidth="1"/>
    <col min="11" max="11" width="4.85546875" style="55" customWidth="1"/>
    <col min="12" max="250" width="9.140625" style="52" customWidth="1"/>
    <col min="251" max="251" width="5.7109375" style="52" customWidth="1"/>
    <col min="252" max="255" width="9.140625" style="52" hidden="1" customWidth="1"/>
    <col min="256" max="16384" width="17.85546875" style="52"/>
  </cols>
  <sheetData>
    <row r="1" spans="1:11" ht="15" customHeight="1">
      <c r="A1" s="244" t="s">
        <v>3</v>
      </c>
      <c r="B1" s="244"/>
      <c r="C1" s="245" t="s">
        <v>111</v>
      </c>
      <c r="D1" s="245"/>
      <c r="E1" s="245"/>
      <c r="F1" s="245"/>
      <c r="G1" s="245"/>
      <c r="H1" s="245"/>
      <c r="I1" s="245"/>
      <c r="J1" s="245"/>
      <c r="K1" s="245"/>
    </row>
    <row r="2" spans="1:11" ht="15" customHeight="1">
      <c r="C2" s="245"/>
      <c r="D2" s="245"/>
      <c r="E2" s="245"/>
      <c r="F2" s="245"/>
      <c r="G2" s="245"/>
      <c r="H2" s="245"/>
      <c r="I2" s="245"/>
      <c r="J2" s="245"/>
      <c r="K2" s="245"/>
    </row>
    <row r="3" spans="1:11" ht="12" customHeight="1">
      <c r="C3" s="245"/>
      <c r="D3" s="245"/>
      <c r="E3" s="245"/>
      <c r="F3" s="245"/>
      <c r="G3" s="245"/>
      <c r="H3" s="245"/>
      <c r="I3" s="245"/>
      <c r="J3" s="245"/>
      <c r="K3" s="245"/>
    </row>
    <row r="4" spans="1:11" ht="15.75">
      <c r="D4" s="139" t="s">
        <v>16</v>
      </c>
      <c r="H4" s="99"/>
    </row>
    <row r="5" spans="1:11" ht="15" customHeight="1">
      <c r="F5" s="140"/>
    </row>
    <row r="6" spans="1:11" ht="15" customHeight="1">
      <c r="A6" s="141" t="s">
        <v>15</v>
      </c>
      <c r="B6" s="246" t="s">
        <v>17</v>
      </c>
      <c r="C6" s="246"/>
      <c r="D6" s="246"/>
      <c r="E6" s="247" t="s">
        <v>18</v>
      </c>
      <c r="F6" s="247"/>
      <c r="G6" s="247"/>
      <c r="H6" s="247"/>
      <c r="I6" s="142"/>
      <c r="J6" s="248" t="s">
        <v>13</v>
      </c>
      <c r="K6" s="248"/>
    </row>
    <row r="7" spans="1:11" ht="15.75">
      <c r="A7" s="49"/>
      <c r="B7" s="44" t="s">
        <v>66</v>
      </c>
      <c r="C7" s="51"/>
    </row>
    <row r="8" spans="1:11" ht="15.75">
      <c r="A8" s="49"/>
      <c r="B8" s="44" t="s">
        <v>48</v>
      </c>
      <c r="C8" s="51"/>
    </row>
    <row r="9" spans="1:11" ht="15.75">
      <c r="A9" s="49">
        <v>1</v>
      </c>
      <c r="B9" s="50" t="s">
        <v>69</v>
      </c>
      <c r="C9" s="51"/>
    </row>
    <row r="10" spans="1:11" ht="15.75">
      <c r="A10" s="49"/>
      <c r="B10" s="50" t="s">
        <v>112</v>
      </c>
      <c r="C10" s="51"/>
      <c r="E10" s="52" t="s">
        <v>203</v>
      </c>
      <c r="J10" s="54">
        <v>360</v>
      </c>
      <c r="K10" s="55" t="s">
        <v>70</v>
      </c>
    </row>
    <row r="11" spans="1:11" ht="15.75">
      <c r="A11" s="49"/>
      <c r="B11" s="50" t="s">
        <v>113</v>
      </c>
      <c r="C11" s="51"/>
      <c r="E11" s="52" t="s">
        <v>115</v>
      </c>
      <c r="J11" s="54">
        <v>75</v>
      </c>
      <c r="K11" s="55" t="s">
        <v>70</v>
      </c>
    </row>
    <row r="12" spans="1:11" ht="15.75">
      <c r="A12" s="49"/>
      <c r="B12" s="50" t="s">
        <v>114</v>
      </c>
      <c r="C12" s="51"/>
      <c r="E12" s="52" t="s">
        <v>115</v>
      </c>
      <c r="J12" s="54">
        <v>75</v>
      </c>
      <c r="K12" s="55" t="s">
        <v>70</v>
      </c>
    </row>
    <row r="13" spans="1:11" ht="15.75">
      <c r="A13" s="49"/>
      <c r="B13" s="44"/>
      <c r="C13" s="51"/>
      <c r="J13" s="56">
        <f>SUM(J10:J12)</f>
        <v>510</v>
      </c>
      <c r="K13" s="57" t="s">
        <v>70</v>
      </c>
    </row>
    <row r="14" spans="1:11" ht="15.75">
      <c r="A14" s="49"/>
      <c r="B14" s="44"/>
      <c r="C14" s="51"/>
    </row>
    <row r="15" spans="1:11" ht="15.75">
      <c r="A15" s="49">
        <v>2</v>
      </c>
      <c r="B15" s="50" t="s">
        <v>71</v>
      </c>
      <c r="C15" s="51"/>
    </row>
    <row r="16" spans="1:11" ht="15.75">
      <c r="A16" s="49"/>
      <c r="B16" s="50" t="s">
        <v>112</v>
      </c>
      <c r="C16" s="51"/>
      <c r="E16" s="52" t="s">
        <v>204</v>
      </c>
      <c r="J16" s="54">
        <f>4*5*4*1</f>
        <v>80</v>
      </c>
      <c r="K16" s="55" t="s">
        <v>70</v>
      </c>
    </row>
    <row r="17" spans="1:12" ht="15.75">
      <c r="A17" s="49"/>
      <c r="B17" s="50" t="s">
        <v>117</v>
      </c>
      <c r="C17" s="51"/>
      <c r="E17" s="52" t="s">
        <v>118</v>
      </c>
      <c r="J17" s="54">
        <f>2*6*2.5*0.75</f>
        <v>22.5</v>
      </c>
      <c r="K17" s="55" t="s">
        <v>70</v>
      </c>
    </row>
    <row r="18" spans="1:12" ht="15.75">
      <c r="A18" s="49"/>
      <c r="B18" s="50" t="s">
        <v>117</v>
      </c>
      <c r="C18" s="51"/>
      <c r="E18" s="52" t="s">
        <v>118</v>
      </c>
      <c r="J18" s="54">
        <f>2*6*2.5*0.75</f>
        <v>22.5</v>
      </c>
      <c r="K18" s="55" t="s">
        <v>70</v>
      </c>
    </row>
    <row r="19" spans="1:12" ht="15.75">
      <c r="A19" s="49"/>
      <c r="B19" s="44"/>
      <c r="C19" s="51"/>
      <c r="J19" s="56">
        <f>SUM(J16:J18)</f>
        <v>125</v>
      </c>
      <c r="K19" s="57" t="s">
        <v>70</v>
      </c>
    </row>
    <row r="20" spans="1:12" ht="15.75">
      <c r="A20" s="49"/>
      <c r="B20" s="44"/>
      <c r="C20" s="51"/>
    </row>
    <row r="21" spans="1:12" ht="15.75">
      <c r="A21" s="49">
        <v>3</v>
      </c>
      <c r="B21" s="50" t="s">
        <v>72</v>
      </c>
      <c r="C21" s="51"/>
    </row>
    <row r="22" spans="1:12" ht="15.75">
      <c r="A22" s="49"/>
      <c r="B22" s="50" t="s">
        <v>112</v>
      </c>
      <c r="C22" s="51"/>
      <c r="E22" s="52" t="s">
        <v>205</v>
      </c>
      <c r="J22" s="54">
        <v>120</v>
      </c>
      <c r="K22" s="55" t="s">
        <v>70</v>
      </c>
    </row>
    <row r="23" spans="1:12" ht="15.75">
      <c r="A23" s="49"/>
      <c r="B23" s="50" t="s">
        <v>110</v>
      </c>
      <c r="C23" s="51"/>
      <c r="E23" s="52" t="s">
        <v>119</v>
      </c>
      <c r="J23" s="54">
        <f>1*6*6*1.5</f>
        <v>54</v>
      </c>
      <c r="K23" s="55" t="s">
        <v>70</v>
      </c>
    </row>
    <row r="24" spans="1:12" ht="15.75">
      <c r="A24" s="49"/>
      <c r="B24" s="44"/>
      <c r="C24" s="51"/>
      <c r="J24" s="56">
        <f>SUM(J22:J23)</f>
        <v>174</v>
      </c>
      <c r="K24" s="55" t="s">
        <v>70</v>
      </c>
    </row>
    <row r="25" spans="1:12" ht="15.75">
      <c r="A25" s="49"/>
      <c r="B25" s="44"/>
      <c r="C25" s="51"/>
      <c r="J25" s="56"/>
      <c r="K25" s="57"/>
    </row>
    <row r="26" spans="1:12" ht="15.75">
      <c r="A26" s="49">
        <v>4</v>
      </c>
      <c r="B26" s="50" t="s">
        <v>120</v>
      </c>
      <c r="C26" s="51"/>
      <c r="J26" s="56"/>
      <c r="K26" s="57"/>
    </row>
    <row r="27" spans="1:12" ht="15.75">
      <c r="A27" s="49"/>
      <c r="B27" s="44"/>
      <c r="C27" s="51"/>
      <c r="E27" s="52" t="s">
        <v>206</v>
      </c>
      <c r="J27" s="54">
        <v>134</v>
      </c>
      <c r="K27" s="55" t="s">
        <v>70</v>
      </c>
    </row>
    <row r="28" spans="1:12" ht="15" customHeight="1">
      <c r="A28" s="49"/>
      <c r="B28" s="44"/>
      <c r="C28" s="51"/>
      <c r="E28" s="52" t="s">
        <v>207</v>
      </c>
      <c r="J28" s="54">
        <v>160</v>
      </c>
      <c r="K28" s="55" t="s">
        <v>70</v>
      </c>
      <c r="L28" s="143"/>
    </row>
    <row r="29" spans="1:12" ht="15" customHeight="1">
      <c r="A29" s="49"/>
      <c r="B29" s="44"/>
      <c r="C29" s="51"/>
      <c r="E29" s="52" t="s">
        <v>121</v>
      </c>
      <c r="J29" s="54">
        <v>80.400000000000006</v>
      </c>
      <c r="K29" s="55" t="s">
        <v>70</v>
      </c>
      <c r="L29" s="143"/>
    </row>
    <row r="30" spans="1:12" ht="15" customHeight="1">
      <c r="A30" s="49"/>
      <c r="B30" s="50"/>
      <c r="C30" s="51"/>
      <c r="E30" s="52" t="s">
        <v>121</v>
      </c>
      <c r="J30" s="54">
        <v>80.400000000000006</v>
      </c>
      <c r="K30" s="55" t="s">
        <v>70</v>
      </c>
      <c r="L30" s="143"/>
    </row>
    <row r="31" spans="1:12" ht="15" customHeight="1">
      <c r="A31" s="49"/>
      <c r="B31" s="50"/>
      <c r="C31" s="51"/>
      <c r="J31" s="56">
        <f>SUM(J27:J30)</f>
        <v>454.79999999999995</v>
      </c>
      <c r="K31" s="57" t="s">
        <v>70</v>
      </c>
      <c r="L31" s="143"/>
    </row>
    <row r="32" spans="1:12" ht="15" customHeight="1">
      <c r="A32" s="49"/>
      <c r="B32" s="50"/>
      <c r="C32" s="51"/>
      <c r="J32" s="56"/>
      <c r="K32" s="57"/>
      <c r="L32" s="143"/>
    </row>
    <row r="33" spans="1:12" ht="15" customHeight="1">
      <c r="A33" s="49">
        <v>5</v>
      </c>
      <c r="B33" s="50" t="s">
        <v>122</v>
      </c>
      <c r="C33" s="51"/>
      <c r="J33" s="56"/>
      <c r="K33" s="57"/>
      <c r="L33" s="143"/>
    </row>
    <row r="34" spans="1:12" ht="15" customHeight="1">
      <c r="A34" s="49"/>
      <c r="B34" s="44"/>
      <c r="C34" s="51"/>
      <c r="E34" s="52" t="s">
        <v>208</v>
      </c>
      <c r="J34" s="54">
        <v>100</v>
      </c>
      <c r="K34" s="55" t="s">
        <v>70</v>
      </c>
      <c r="L34" s="143"/>
    </row>
    <row r="35" spans="1:12" ht="15" customHeight="1">
      <c r="A35" s="49"/>
      <c r="B35" s="44"/>
      <c r="C35" s="51"/>
      <c r="E35" s="52" t="s">
        <v>209</v>
      </c>
      <c r="J35" s="54">
        <v>120</v>
      </c>
      <c r="K35" s="55" t="s">
        <v>70</v>
      </c>
      <c r="L35" s="143"/>
    </row>
    <row r="36" spans="1:12" ht="15" customHeight="1">
      <c r="A36" s="49"/>
      <c r="B36" s="44"/>
      <c r="C36" s="51"/>
      <c r="E36" s="52" t="s">
        <v>123</v>
      </c>
      <c r="J36" s="54">
        <v>60</v>
      </c>
      <c r="K36" s="55" t="s">
        <v>70</v>
      </c>
      <c r="L36" s="143"/>
    </row>
    <row r="37" spans="1:12" ht="15" customHeight="1">
      <c r="A37" s="49"/>
      <c r="B37" s="50"/>
      <c r="C37" s="51"/>
      <c r="E37" s="52" t="s">
        <v>123</v>
      </c>
      <c r="J37" s="54">
        <v>60</v>
      </c>
      <c r="K37" s="55" t="s">
        <v>70</v>
      </c>
      <c r="L37" s="143"/>
    </row>
    <row r="38" spans="1:12" ht="15" customHeight="1">
      <c r="A38" s="49"/>
      <c r="B38" s="50"/>
      <c r="C38" s="51"/>
      <c r="J38" s="56">
        <f>SUM(J34:J37)</f>
        <v>340</v>
      </c>
      <c r="K38" s="57" t="s">
        <v>70</v>
      </c>
      <c r="L38" s="143"/>
    </row>
    <row r="39" spans="1:12" ht="15" customHeight="1">
      <c r="A39" s="49"/>
      <c r="B39" s="50"/>
      <c r="C39" s="51"/>
      <c r="J39" s="56"/>
      <c r="K39" s="57"/>
      <c r="L39" s="143"/>
    </row>
    <row r="40" spans="1:12" ht="15" customHeight="1">
      <c r="A40" s="49"/>
      <c r="B40" s="50" t="s">
        <v>124</v>
      </c>
      <c r="C40" s="51"/>
      <c r="J40" s="56"/>
      <c r="K40" s="57"/>
      <c r="L40" s="143"/>
    </row>
    <row r="41" spans="1:12" ht="15" customHeight="1">
      <c r="A41" s="49"/>
      <c r="B41" s="50" t="s">
        <v>125</v>
      </c>
      <c r="C41" s="51"/>
      <c r="E41" s="52" t="s">
        <v>127</v>
      </c>
      <c r="J41" s="56">
        <v>21</v>
      </c>
      <c r="K41" s="57" t="s">
        <v>8</v>
      </c>
      <c r="L41" s="143"/>
    </row>
    <row r="42" spans="1:12" ht="15" customHeight="1">
      <c r="A42" s="49"/>
      <c r="B42" s="50" t="s">
        <v>126</v>
      </c>
      <c r="C42" s="51"/>
      <c r="E42" s="52" t="s">
        <v>210</v>
      </c>
      <c r="J42" s="56">
        <v>24</v>
      </c>
      <c r="K42" s="57" t="s">
        <v>8</v>
      </c>
      <c r="L42" s="143"/>
    </row>
    <row r="43" spans="1:12" ht="15" customHeight="1">
      <c r="A43" s="49"/>
      <c r="B43" s="50"/>
      <c r="C43" s="51"/>
      <c r="J43" s="56">
        <f>SUM(J41:J42)</f>
        <v>45</v>
      </c>
      <c r="K43" s="57" t="s">
        <v>8</v>
      </c>
      <c r="L43" s="143"/>
    </row>
    <row r="44" spans="1:12" ht="15" customHeight="1">
      <c r="A44" s="49"/>
      <c r="B44" s="50"/>
      <c r="C44" s="51"/>
      <c r="J44" s="56"/>
      <c r="K44" s="57"/>
      <c r="L44" s="143"/>
    </row>
    <row r="45" spans="1:12" ht="15" customHeight="1">
      <c r="A45" s="49"/>
      <c r="B45" s="50"/>
      <c r="C45" s="51"/>
      <c r="J45" s="56">
        <f>J38-J43</f>
        <v>295</v>
      </c>
      <c r="K45" s="57" t="s">
        <v>70</v>
      </c>
      <c r="L45" s="143"/>
    </row>
    <row r="46" spans="1:12" ht="15" customHeight="1">
      <c r="A46" s="49">
        <v>6</v>
      </c>
      <c r="B46" s="50" t="s">
        <v>129</v>
      </c>
      <c r="C46" s="51"/>
      <c r="J46" s="56"/>
      <c r="K46" s="57"/>
      <c r="L46" s="143"/>
    </row>
    <row r="47" spans="1:12" ht="15" customHeight="1">
      <c r="A47" s="49"/>
      <c r="B47" s="50"/>
      <c r="C47" s="51"/>
      <c r="E47" s="52" t="s">
        <v>130</v>
      </c>
      <c r="J47" s="54">
        <f>2*(2.33+2.33)*8</f>
        <v>74.56</v>
      </c>
      <c r="K47" s="55" t="s">
        <v>8</v>
      </c>
      <c r="L47" s="143"/>
    </row>
    <row r="48" spans="1:12" ht="15" customHeight="1">
      <c r="A48" s="49"/>
      <c r="B48" s="50"/>
      <c r="C48" s="51"/>
      <c r="E48" s="52" t="s">
        <v>211</v>
      </c>
      <c r="J48" s="54">
        <v>440</v>
      </c>
      <c r="K48" s="55" t="s">
        <v>8</v>
      </c>
      <c r="L48" s="143"/>
    </row>
    <row r="49" spans="1:12" ht="15" customHeight="1">
      <c r="A49" s="49"/>
      <c r="B49" s="50"/>
      <c r="C49" s="51"/>
      <c r="E49" s="52" t="s">
        <v>212</v>
      </c>
      <c r="J49" s="54">
        <v>440</v>
      </c>
      <c r="K49" s="55" t="s">
        <v>8</v>
      </c>
      <c r="L49" s="143"/>
    </row>
    <row r="50" spans="1:12" ht="15" customHeight="1">
      <c r="A50" s="49"/>
      <c r="B50" s="50"/>
      <c r="C50" s="51"/>
      <c r="E50" s="52" t="s">
        <v>131</v>
      </c>
      <c r="J50" s="54">
        <v>240</v>
      </c>
      <c r="K50" s="55" t="s">
        <v>8</v>
      </c>
      <c r="L50" s="143"/>
    </row>
    <row r="51" spans="1:12" ht="15" customHeight="1">
      <c r="A51" s="49"/>
      <c r="B51" s="50"/>
      <c r="C51" s="51"/>
      <c r="E51" s="52" t="s">
        <v>131</v>
      </c>
      <c r="J51" s="54">
        <v>240</v>
      </c>
      <c r="K51" s="55" t="s">
        <v>8</v>
      </c>
      <c r="L51" s="143"/>
    </row>
    <row r="52" spans="1:12" ht="15" customHeight="1">
      <c r="A52" s="49"/>
      <c r="B52" s="50"/>
      <c r="C52" s="51"/>
      <c r="J52" s="56">
        <f>SUM(J47:J51)</f>
        <v>1434.56</v>
      </c>
      <c r="K52" s="57" t="s">
        <v>8</v>
      </c>
      <c r="L52" s="143"/>
    </row>
    <row r="53" spans="1:12" ht="15" customHeight="1">
      <c r="A53" s="49"/>
      <c r="B53" s="50"/>
      <c r="C53" s="51"/>
      <c r="J53" s="56"/>
      <c r="K53" s="57"/>
      <c r="L53" s="143"/>
    </row>
    <row r="54" spans="1:12" ht="15" customHeight="1">
      <c r="A54" s="49"/>
      <c r="B54" s="50" t="s">
        <v>124</v>
      </c>
      <c r="C54" s="51"/>
      <c r="J54" s="56"/>
      <c r="K54" s="57"/>
      <c r="L54" s="143"/>
    </row>
    <row r="55" spans="1:12" ht="15" customHeight="1">
      <c r="A55" s="49"/>
      <c r="B55" s="50" t="s">
        <v>125</v>
      </c>
      <c r="C55" s="51"/>
      <c r="E55" s="52" t="s">
        <v>127</v>
      </c>
      <c r="J55" s="54">
        <v>21</v>
      </c>
      <c r="K55" s="55" t="s">
        <v>8</v>
      </c>
    </row>
    <row r="56" spans="1:12" ht="15" customHeight="1">
      <c r="A56" s="49"/>
      <c r="B56" s="50" t="s">
        <v>126</v>
      </c>
      <c r="C56" s="51"/>
      <c r="E56" s="52" t="s">
        <v>210</v>
      </c>
      <c r="J56" s="54">
        <v>24</v>
      </c>
      <c r="K56" s="55" t="s">
        <v>8</v>
      </c>
    </row>
    <row r="57" spans="1:12" ht="15" customHeight="1">
      <c r="A57" s="49"/>
      <c r="B57" s="50" t="s">
        <v>126</v>
      </c>
      <c r="C57" s="51"/>
      <c r="E57" s="52" t="s">
        <v>128</v>
      </c>
      <c r="J57" s="54">
        <v>12</v>
      </c>
      <c r="K57" s="55" t="s">
        <v>8</v>
      </c>
    </row>
    <row r="58" spans="1:12" ht="15" customHeight="1">
      <c r="A58" s="49"/>
      <c r="B58" s="50"/>
      <c r="C58" s="51"/>
      <c r="J58" s="56">
        <f>SUM(J55:J57)</f>
        <v>57</v>
      </c>
      <c r="K58" s="57" t="s">
        <v>8</v>
      </c>
    </row>
    <row r="59" spans="1:12" ht="15" customHeight="1">
      <c r="A59" s="49"/>
      <c r="B59" s="50"/>
      <c r="C59" s="51"/>
      <c r="J59" s="56"/>
      <c r="K59" s="57"/>
    </row>
    <row r="60" spans="1:12" ht="15" customHeight="1">
      <c r="A60" s="49"/>
      <c r="B60" s="50"/>
      <c r="C60" s="51"/>
      <c r="J60" s="56">
        <f>J52-J58</f>
        <v>1377.56</v>
      </c>
      <c r="K60" s="57" t="s">
        <v>8</v>
      </c>
    </row>
    <row r="61" spans="1:12" ht="15" customHeight="1">
      <c r="A61" s="49"/>
      <c r="B61" s="50"/>
      <c r="C61" s="51"/>
      <c r="J61" s="56"/>
      <c r="K61" s="57"/>
    </row>
    <row r="62" spans="1:12" ht="15" customHeight="1">
      <c r="A62" s="49">
        <v>7</v>
      </c>
      <c r="B62" s="50" t="s">
        <v>132</v>
      </c>
      <c r="C62" s="51"/>
      <c r="J62" s="56"/>
      <c r="K62" s="57"/>
    </row>
    <row r="63" spans="1:12" ht="15" customHeight="1">
      <c r="A63" s="49"/>
      <c r="B63" s="50"/>
      <c r="C63" s="51"/>
      <c r="E63" s="52" t="s">
        <v>133</v>
      </c>
      <c r="J63" s="56">
        <v>588.29</v>
      </c>
      <c r="K63" s="57" t="s">
        <v>140</v>
      </c>
    </row>
    <row r="64" spans="1:12" ht="15" customHeight="1">
      <c r="A64" s="49"/>
      <c r="B64" s="50"/>
      <c r="C64" s="51"/>
      <c r="E64" s="52" t="s">
        <v>134</v>
      </c>
      <c r="J64" s="56">
        <v>341.5</v>
      </c>
      <c r="K64" s="57" t="s">
        <v>140</v>
      </c>
    </row>
    <row r="65" spans="1:11" ht="15" customHeight="1">
      <c r="A65" s="49"/>
      <c r="B65" s="50"/>
      <c r="C65" s="51"/>
      <c r="E65" s="52" t="s">
        <v>135</v>
      </c>
      <c r="J65" s="56">
        <v>53.36</v>
      </c>
      <c r="K65" s="57" t="s">
        <v>140</v>
      </c>
    </row>
    <row r="66" spans="1:11" ht="15" customHeight="1">
      <c r="A66" s="149"/>
      <c r="B66" s="150"/>
      <c r="C66" s="150"/>
      <c r="D66" s="151"/>
      <c r="E66" s="152" t="s">
        <v>135</v>
      </c>
      <c r="F66" s="153"/>
      <c r="G66" s="154"/>
      <c r="H66" s="155"/>
      <c r="I66" s="156"/>
      <c r="J66" s="159">
        <v>65.36</v>
      </c>
      <c r="K66" s="57" t="s">
        <v>140</v>
      </c>
    </row>
    <row r="67" spans="1:11" ht="15" customHeight="1">
      <c r="A67" s="149"/>
      <c r="B67" s="150"/>
      <c r="C67" s="150"/>
      <c r="D67" s="151"/>
      <c r="E67" s="152" t="s">
        <v>136</v>
      </c>
      <c r="F67" s="153"/>
      <c r="G67" s="154"/>
      <c r="H67" s="155"/>
      <c r="I67" s="156"/>
      <c r="J67" s="157">
        <v>133.4</v>
      </c>
      <c r="K67" s="57" t="s">
        <v>140</v>
      </c>
    </row>
    <row r="68" spans="1:11" ht="15" customHeight="1">
      <c r="A68" s="149"/>
      <c r="B68" s="150"/>
      <c r="C68" s="150"/>
      <c r="D68" s="151"/>
      <c r="E68" s="158" t="s">
        <v>137</v>
      </c>
      <c r="F68" s="153"/>
      <c r="G68" s="154"/>
      <c r="H68" s="155"/>
      <c r="I68" s="156"/>
      <c r="J68" s="159">
        <v>85.36</v>
      </c>
      <c r="K68" s="57" t="s">
        <v>140</v>
      </c>
    </row>
    <row r="69" spans="1:11" ht="15" customHeight="1">
      <c r="A69" s="149"/>
      <c r="B69" s="150"/>
      <c r="C69" s="150"/>
      <c r="D69" s="151"/>
      <c r="E69" s="158" t="s">
        <v>138</v>
      </c>
      <c r="F69" s="153"/>
      <c r="G69" s="154"/>
      <c r="H69" s="155"/>
      <c r="I69" s="156"/>
      <c r="J69" s="159">
        <v>387.99</v>
      </c>
      <c r="K69" s="57" t="s">
        <v>140</v>
      </c>
    </row>
    <row r="70" spans="1:11" ht="15" customHeight="1">
      <c r="A70" s="149"/>
      <c r="B70" s="150"/>
      <c r="C70" s="150"/>
      <c r="D70" s="151"/>
      <c r="E70" s="158" t="s">
        <v>139</v>
      </c>
      <c r="F70" s="153"/>
      <c r="G70" s="154"/>
      <c r="H70" s="155"/>
      <c r="I70" s="156"/>
      <c r="J70" s="159">
        <v>119.38</v>
      </c>
      <c r="K70" s="57" t="s">
        <v>140</v>
      </c>
    </row>
    <row r="71" spans="1:11" ht="15" customHeight="1">
      <c r="A71" s="149"/>
      <c r="B71" s="150"/>
      <c r="C71" s="150"/>
      <c r="D71" s="151"/>
      <c r="E71" s="158"/>
      <c r="F71" s="153"/>
      <c r="G71" s="154"/>
      <c r="H71" s="155"/>
      <c r="I71" s="156"/>
      <c r="J71" s="159">
        <f>SUM(J63:J70)</f>
        <v>1774.6399999999999</v>
      </c>
      <c r="K71" s="57" t="s">
        <v>140</v>
      </c>
    </row>
    <row r="72" spans="1:11" ht="15" customHeight="1">
      <c r="A72" s="149"/>
      <c r="B72" s="150"/>
      <c r="C72" s="150"/>
      <c r="D72" s="151"/>
      <c r="E72" s="152"/>
      <c r="F72" s="153"/>
      <c r="G72" s="154"/>
      <c r="H72" s="155"/>
      <c r="I72" s="156"/>
      <c r="J72" s="160"/>
      <c r="K72" s="161"/>
    </row>
    <row r="73" spans="1:11" ht="15" customHeight="1">
      <c r="A73" s="49"/>
      <c r="B73" s="44"/>
      <c r="C73" s="51"/>
      <c r="E73" s="52" t="s">
        <v>141</v>
      </c>
      <c r="J73" s="54">
        <f>1774.64/112</f>
        <v>15.845000000000001</v>
      </c>
      <c r="K73" s="55" t="s">
        <v>104</v>
      </c>
    </row>
    <row r="74" spans="1:11" ht="15" customHeight="1">
      <c r="A74" s="49"/>
      <c r="B74" s="44"/>
      <c r="C74" s="51"/>
    </row>
    <row r="75" spans="1:11" ht="15" customHeight="1">
      <c r="A75" s="49">
        <v>8</v>
      </c>
      <c r="B75" s="50" t="s">
        <v>72</v>
      </c>
      <c r="C75" s="51"/>
    </row>
    <row r="76" spans="1:11" ht="15" customHeight="1">
      <c r="A76" s="49"/>
      <c r="B76" s="50" t="s">
        <v>142</v>
      </c>
      <c r="C76" s="51"/>
      <c r="E76" s="52" t="s">
        <v>145</v>
      </c>
      <c r="J76" s="54">
        <v>64</v>
      </c>
      <c r="K76" s="55" t="s">
        <v>8</v>
      </c>
    </row>
    <row r="77" spans="1:11" ht="15" customHeight="1">
      <c r="A77" s="49"/>
      <c r="B77" s="50" t="s">
        <v>112</v>
      </c>
      <c r="C77" s="51"/>
      <c r="E77" s="52" t="s">
        <v>143</v>
      </c>
      <c r="J77" s="54">
        <v>298.24</v>
      </c>
      <c r="K77" s="55" t="s">
        <v>8</v>
      </c>
    </row>
    <row r="78" spans="1:11" ht="15" customHeight="1">
      <c r="A78" s="49"/>
      <c r="B78" s="44"/>
      <c r="C78" s="51"/>
      <c r="E78" s="52" t="s">
        <v>146</v>
      </c>
      <c r="J78" s="54">
        <v>36</v>
      </c>
      <c r="K78" s="55" t="s">
        <v>8</v>
      </c>
    </row>
    <row r="79" spans="1:11" ht="15" customHeight="1">
      <c r="A79" s="49"/>
      <c r="B79" s="44"/>
      <c r="C79" s="51"/>
      <c r="J79" s="54">
        <f>SUM(J76:J78)</f>
        <v>398.24</v>
      </c>
      <c r="K79" s="55" t="s">
        <v>8</v>
      </c>
    </row>
    <row r="80" spans="1:11" ht="15" customHeight="1">
      <c r="A80" s="49"/>
      <c r="B80" s="44"/>
      <c r="C80" s="51"/>
    </row>
    <row r="81" spans="1:11" ht="15" customHeight="1">
      <c r="A81" s="49">
        <v>9</v>
      </c>
      <c r="B81" s="50" t="s">
        <v>147</v>
      </c>
      <c r="C81" s="51"/>
    </row>
    <row r="82" spans="1:11" ht="15" customHeight="1">
      <c r="A82" s="49"/>
      <c r="B82" s="50" t="s">
        <v>112</v>
      </c>
      <c r="C82" s="51"/>
      <c r="E82" s="52" t="s">
        <v>143</v>
      </c>
      <c r="J82" s="54">
        <f>4*4*2.33*8</f>
        <v>298.24</v>
      </c>
      <c r="K82" s="55" t="s">
        <v>8</v>
      </c>
    </row>
    <row r="83" spans="1:11" ht="15" customHeight="1">
      <c r="A83" s="49"/>
      <c r="B83" s="44"/>
      <c r="C83" s="51"/>
    </row>
    <row r="84" spans="1:11" ht="15" customHeight="1">
      <c r="A84" s="49">
        <v>10</v>
      </c>
      <c r="B84" s="50" t="s">
        <v>148</v>
      </c>
      <c r="C84" s="51"/>
    </row>
    <row r="85" spans="1:11" ht="15" customHeight="1">
      <c r="A85" s="49"/>
      <c r="B85" s="50" t="s">
        <v>116</v>
      </c>
      <c r="C85" s="51"/>
      <c r="E85" s="52" t="s">
        <v>144</v>
      </c>
      <c r="J85" s="54">
        <v>266</v>
      </c>
      <c r="K85" s="55" t="s">
        <v>8</v>
      </c>
    </row>
    <row r="86" spans="1:11" ht="15" customHeight="1">
      <c r="A86" s="49"/>
      <c r="B86" s="50" t="s">
        <v>117</v>
      </c>
      <c r="C86" s="51"/>
      <c r="E86" s="52" t="s">
        <v>146</v>
      </c>
      <c r="J86" s="54">
        <v>36</v>
      </c>
      <c r="K86" s="55" t="s">
        <v>8</v>
      </c>
    </row>
    <row r="87" spans="1:11" ht="15" customHeight="1">
      <c r="A87" s="49"/>
      <c r="B87" s="44"/>
      <c r="C87" s="51"/>
      <c r="J87" s="54">
        <f>SUM(J85:J86)</f>
        <v>302</v>
      </c>
      <c r="K87" s="55" t="s">
        <v>8</v>
      </c>
    </row>
    <row r="88" spans="1:11" ht="15" customHeight="1">
      <c r="A88" s="49"/>
      <c r="B88" s="44"/>
      <c r="C88" s="51"/>
    </row>
    <row r="89" spans="1:11" ht="15" customHeight="1">
      <c r="A89" s="49">
        <v>11</v>
      </c>
      <c r="B89" s="50" t="s">
        <v>149</v>
      </c>
      <c r="C89" s="51"/>
    </row>
    <row r="90" spans="1:11" ht="15" customHeight="1">
      <c r="A90" s="49"/>
      <c r="B90" s="50" t="s">
        <v>150</v>
      </c>
      <c r="C90" s="51"/>
      <c r="E90" s="52" t="s">
        <v>151</v>
      </c>
      <c r="J90" s="54">
        <f>4*2.25*8</f>
        <v>72</v>
      </c>
      <c r="K90" s="55" t="s">
        <v>70</v>
      </c>
    </row>
    <row r="91" spans="1:11" ht="15" customHeight="1">
      <c r="A91" s="49"/>
      <c r="B91" s="44"/>
      <c r="C91" s="51"/>
      <c r="E91" s="52" t="s">
        <v>152</v>
      </c>
      <c r="J91" s="54">
        <f>4*3*3</f>
        <v>36</v>
      </c>
      <c r="K91" s="55" t="s">
        <v>70</v>
      </c>
    </row>
    <row r="92" spans="1:11" ht="15" customHeight="1">
      <c r="A92" s="49"/>
      <c r="B92" s="44"/>
      <c r="C92" s="51"/>
      <c r="J92" s="54">
        <f>SUM(J90:J91)</f>
        <v>108</v>
      </c>
      <c r="K92" s="55" t="s">
        <v>70</v>
      </c>
    </row>
    <row r="93" spans="1:11" ht="15" customHeight="1">
      <c r="A93" s="49"/>
      <c r="B93" s="44"/>
      <c r="C93" s="51"/>
    </row>
    <row r="94" spans="1:11" ht="15" customHeight="1">
      <c r="A94" s="49">
        <v>12</v>
      </c>
      <c r="B94" s="44" t="s">
        <v>213</v>
      </c>
      <c r="C94" s="51"/>
    </row>
    <row r="95" spans="1:11" ht="15" customHeight="1">
      <c r="A95" s="49"/>
      <c r="B95" s="50" t="s">
        <v>116</v>
      </c>
      <c r="C95" s="51"/>
      <c r="E95" s="52" t="s">
        <v>214</v>
      </c>
      <c r="J95" s="54">
        <v>22</v>
      </c>
      <c r="K95" s="55" t="s">
        <v>216</v>
      </c>
    </row>
    <row r="96" spans="1:11" ht="15" customHeight="1">
      <c r="A96" s="49"/>
      <c r="B96" s="44"/>
      <c r="C96" s="51"/>
      <c r="E96" s="52" t="s">
        <v>215</v>
      </c>
      <c r="J96" s="54">
        <v>17</v>
      </c>
      <c r="K96" s="55" t="s">
        <v>216</v>
      </c>
    </row>
    <row r="97" spans="1:11" ht="15" customHeight="1">
      <c r="A97" s="49"/>
      <c r="B97" s="44"/>
      <c r="C97" s="51"/>
      <c r="J97" s="54">
        <v>39</v>
      </c>
      <c r="K97" s="55" t="s">
        <v>216</v>
      </c>
    </row>
    <row r="98" spans="1:11" ht="15" customHeight="1">
      <c r="A98" s="49"/>
      <c r="B98" s="44"/>
      <c r="C98" s="51"/>
    </row>
    <row r="99" spans="1:11" ht="15" customHeight="1">
      <c r="A99" s="49">
        <v>13</v>
      </c>
      <c r="B99" s="44" t="s">
        <v>217</v>
      </c>
      <c r="C99" s="51"/>
    </row>
    <row r="100" spans="1:11" ht="15" customHeight="1">
      <c r="A100" s="49"/>
      <c r="B100" s="44" t="s">
        <v>218</v>
      </c>
      <c r="C100" s="51"/>
      <c r="E100" s="52" t="s">
        <v>220</v>
      </c>
      <c r="J100" s="54">
        <v>21</v>
      </c>
      <c r="K100" s="55" t="s">
        <v>8</v>
      </c>
    </row>
    <row r="101" spans="1:11" ht="15" customHeight="1">
      <c r="A101" s="49"/>
      <c r="B101" s="44" t="s">
        <v>219</v>
      </c>
      <c r="C101" s="51"/>
      <c r="E101" s="52" t="s">
        <v>210</v>
      </c>
      <c r="J101" s="54">
        <v>24</v>
      </c>
      <c r="K101" s="55" t="s">
        <v>8</v>
      </c>
    </row>
    <row r="102" spans="1:11" ht="15" customHeight="1">
      <c r="A102" s="49"/>
      <c r="B102" s="44"/>
      <c r="C102" s="51"/>
      <c r="J102" s="54">
        <v>45</v>
      </c>
      <c r="K102" s="55" t="s">
        <v>8</v>
      </c>
    </row>
    <row r="103" spans="1:11" ht="15" customHeight="1">
      <c r="A103" s="49"/>
      <c r="B103" s="44"/>
      <c r="C103" s="51"/>
    </row>
    <row r="104" spans="1:11" ht="15" customHeight="1">
      <c r="A104" s="52">
        <v>14</v>
      </c>
      <c r="B104" s="52" t="s">
        <v>227</v>
      </c>
      <c r="I104" s="52"/>
      <c r="J104" s="52"/>
      <c r="K104" s="52"/>
    </row>
    <row r="105" spans="1:11" ht="15" customHeight="1">
      <c r="A105" s="52"/>
      <c r="B105" s="52" t="s">
        <v>228</v>
      </c>
      <c r="E105" s="52" t="s">
        <v>230</v>
      </c>
      <c r="I105" s="52"/>
      <c r="J105" s="183">
        <v>40</v>
      </c>
      <c r="K105" s="52" t="s">
        <v>8</v>
      </c>
    </row>
    <row r="106" spans="1:11" ht="15" customHeight="1">
      <c r="A106" s="49"/>
      <c r="B106" s="50" t="s">
        <v>229</v>
      </c>
      <c r="C106" s="51"/>
      <c r="E106" s="52" t="s">
        <v>231</v>
      </c>
      <c r="J106" s="54">
        <v>32</v>
      </c>
      <c r="K106" s="55" t="s">
        <v>8</v>
      </c>
    </row>
    <row r="107" spans="1:11" ht="15" customHeight="1">
      <c r="A107" s="49"/>
      <c r="B107" s="50"/>
      <c r="C107" s="51"/>
      <c r="J107" s="56">
        <v>72</v>
      </c>
      <c r="K107" s="57" t="s">
        <v>8</v>
      </c>
    </row>
    <row r="108" spans="1:11" ht="15" customHeight="1">
      <c r="A108" s="49"/>
      <c r="B108" s="44" t="s">
        <v>73</v>
      </c>
      <c r="C108" s="51"/>
    </row>
    <row r="109" spans="1:11" ht="15" customHeight="1">
      <c r="A109" s="49">
        <v>1</v>
      </c>
      <c r="B109" s="50" t="s">
        <v>153</v>
      </c>
      <c r="C109" s="51"/>
    </row>
    <row r="110" spans="1:11" ht="15" customHeight="1">
      <c r="A110" s="49"/>
      <c r="B110" s="44"/>
      <c r="C110" s="51"/>
      <c r="E110" s="52" t="s">
        <v>154</v>
      </c>
      <c r="J110" s="54">
        <v>288</v>
      </c>
      <c r="K110" s="55" t="s">
        <v>8</v>
      </c>
    </row>
    <row r="111" spans="1:11" ht="15" customHeight="1">
      <c r="A111" s="49"/>
      <c r="B111" s="44"/>
      <c r="C111" s="51"/>
      <c r="E111" s="52" t="s">
        <v>155</v>
      </c>
      <c r="J111" s="54">
        <v>45</v>
      </c>
      <c r="K111" s="55" t="s">
        <v>8</v>
      </c>
    </row>
    <row r="112" spans="1:11" ht="15" customHeight="1">
      <c r="A112" s="49"/>
      <c r="B112" s="44"/>
      <c r="C112" s="51"/>
      <c r="E112" s="52" t="s">
        <v>156</v>
      </c>
      <c r="J112" s="54">
        <v>40</v>
      </c>
      <c r="K112" s="55" t="s">
        <v>8</v>
      </c>
    </row>
    <row r="113" spans="1:11" ht="15" customHeight="1">
      <c r="A113" s="49"/>
      <c r="B113" s="44"/>
      <c r="C113" s="51"/>
      <c r="J113" s="54">
        <f>SUM(J110:J112)</f>
        <v>373</v>
      </c>
      <c r="K113" s="55" t="s">
        <v>8</v>
      </c>
    </row>
    <row r="114" spans="1:11" ht="15" customHeight="1">
      <c r="A114" s="49"/>
      <c r="B114" s="44"/>
      <c r="C114" s="51"/>
    </row>
    <row r="115" spans="1:11" ht="15" customHeight="1">
      <c r="A115" s="49"/>
      <c r="B115" s="44"/>
      <c r="C115" s="51"/>
    </row>
    <row r="116" spans="1:11" ht="15" customHeight="1">
      <c r="A116" s="49">
        <v>2</v>
      </c>
      <c r="B116" s="163" t="s">
        <v>157</v>
      </c>
      <c r="C116" s="74"/>
      <c r="D116" s="88"/>
      <c r="E116" s="89"/>
      <c r="F116" s="82"/>
      <c r="G116" s="83"/>
      <c r="H116" s="80"/>
      <c r="I116" s="84"/>
      <c r="J116" s="85"/>
      <c r="K116" s="86"/>
    </row>
    <row r="117" spans="1:11" ht="15" customHeight="1">
      <c r="A117" s="49"/>
      <c r="B117" s="50" t="s">
        <v>158</v>
      </c>
      <c r="C117" s="51"/>
      <c r="E117" s="52" t="s">
        <v>159</v>
      </c>
      <c r="J117" s="54">
        <f>2*13.25*10</f>
        <v>265</v>
      </c>
      <c r="K117" s="55" t="s">
        <v>8</v>
      </c>
    </row>
    <row r="118" spans="1:11" ht="15" customHeight="1">
      <c r="A118" s="49"/>
      <c r="B118" s="50"/>
      <c r="C118" s="51"/>
      <c r="J118" s="56">
        <f>SUM(J117:J117)</f>
        <v>265</v>
      </c>
      <c r="K118" s="57" t="s">
        <v>8</v>
      </c>
    </row>
    <row r="119" spans="1:11" ht="15" customHeight="1">
      <c r="A119" s="52"/>
      <c r="I119" s="52"/>
      <c r="J119" s="52"/>
      <c r="K119" s="52"/>
    </row>
    <row r="120" spans="1:11" ht="15" customHeight="1">
      <c r="A120" s="52">
        <v>3</v>
      </c>
      <c r="B120" s="52" t="s">
        <v>221</v>
      </c>
      <c r="I120" s="52"/>
      <c r="J120" s="52"/>
      <c r="K120" s="52"/>
    </row>
    <row r="121" spans="1:11" ht="15" customHeight="1">
      <c r="A121" s="52"/>
      <c r="B121" s="52" t="s">
        <v>116</v>
      </c>
      <c r="E121" s="52" t="s">
        <v>222</v>
      </c>
      <c r="I121" s="52"/>
      <c r="J121" s="183">
        <v>440</v>
      </c>
      <c r="K121" s="52" t="s">
        <v>8</v>
      </c>
    </row>
    <row r="122" spans="1:11" ht="15" customHeight="1">
      <c r="A122" s="52"/>
      <c r="I122" s="52"/>
      <c r="J122" s="52"/>
      <c r="K122" s="52"/>
    </row>
    <row r="123" spans="1:11" ht="15" customHeight="1">
      <c r="A123" s="52"/>
      <c r="B123" s="52" t="s">
        <v>124</v>
      </c>
      <c r="I123" s="52"/>
      <c r="J123" s="52"/>
      <c r="K123" s="52"/>
    </row>
    <row r="124" spans="1:11" ht="15" customHeight="1">
      <c r="A124" s="52"/>
      <c r="E124" s="52" t="s">
        <v>220</v>
      </c>
      <c r="I124" s="52"/>
      <c r="J124" s="183">
        <v>21</v>
      </c>
      <c r="K124" s="52" t="s">
        <v>8</v>
      </c>
    </row>
    <row r="125" spans="1:11" ht="15" customHeight="1">
      <c r="A125" s="52"/>
      <c r="E125" s="52" t="s">
        <v>210</v>
      </c>
      <c r="I125" s="52"/>
      <c r="J125" s="183">
        <f>2*3*4</f>
        <v>24</v>
      </c>
      <c r="K125" s="52" t="s">
        <v>8</v>
      </c>
    </row>
    <row r="126" spans="1:11" ht="15" customHeight="1">
      <c r="A126" s="52"/>
      <c r="I126" s="52"/>
      <c r="J126" s="183">
        <v>45</v>
      </c>
      <c r="K126" s="52" t="s">
        <v>8</v>
      </c>
    </row>
    <row r="127" spans="1:11" ht="15" customHeight="1">
      <c r="A127" s="52"/>
      <c r="I127" s="52"/>
      <c r="J127" s="52"/>
      <c r="K127" s="52"/>
    </row>
    <row r="128" spans="1:11" ht="15" customHeight="1">
      <c r="A128" s="52"/>
      <c r="I128" s="52"/>
      <c r="J128" s="183">
        <f>J121-J126</f>
        <v>395</v>
      </c>
      <c r="K128" s="52" t="s">
        <v>8</v>
      </c>
    </row>
    <row r="129" spans="1:11" ht="15" customHeight="1">
      <c r="A129" s="52"/>
      <c r="I129" s="52"/>
      <c r="J129" s="52"/>
      <c r="K129" s="52"/>
    </row>
    <row r="130" spans="1:11" ht="15" customHeight="1">
      <c r="A130" s="52">
        <v>4</v>
      </c>
      <c r="B130" s="52" t="s">
        <v>223</v>
      </c>
      <c r="I130" s="52"/>
      <c r="J130" s="52"/>
      <c r="K130" s="52"/>
    </row>
    <row r="131" spans="1:11" ht="15" customHeight="1">
      <c r="A131" s="52"/>
      <c r="E131" s="52" t="s">
        <v>224</v>
      </c>
      <c r="I131" s="52"/>
      <c r="J131" s="183">
        <v>120</v>
      </c>
      <c r="K131" s="52" t="s">
        <v>8</v>
      </c>
    </row>
    <row r="132" spans="1:11" ht="15" customHeight="1">
      <c r="A132" s="52"/>
      <c r="I132" s="52"/>
      <c r="J132" s="52"/>
      <c r="K132" s="52"/>
    </row>
    <row r="133" spans="1:11" ht="15" customHeight="1">
      <c r="A133" s="52">
        <v>5</v>
      </c>
      <c r="B133" s="52" t="s">
        <v>225</v>
      </c>
      <c r="I133" s="52"/>
      <c r="J133" s="52"/>
      <c r="K133" s="52"/>
    </row>
    <row r="134" spans="1:11" ht="15" customHeight="1">
      <c r="A134" s="52"/>
      <c r="E134" s="52" t="s">
        <v>226</v>
      </c>
      <c r="I134" s="52"/>
      <c r="J134" s="183">
        <v>36</v>
      </c>
      <c r="K134" s="52" t="s">
        <v>8</v>
      </c>
    </row>
    <row r="135" spans="1:11" ht="15" customHeight="1">
      <c r="A135" s="52"/>
      <c r="I135" s="52"/>
      <c r="J135" s="52"/>
      <c r="K135" s="52"/>
    </row>
    <row r="136" spans="1:11" ht="15" customHeight="1">
      <c r="A136" s="122">
        <v>6</v>
      </c>
      <c r="B136" s="87" t="s">
        <v>273</v>
      </c>
      <c r="C136" s="87"/>
      <c r="D136" s="87"/>
      <c r="E136" s="87"/>
      <c r="F136" s="87"/>
      <c r="G136" s="87"/>
      <c r="H136" s="87"/>
      <c r="I136" s="87"/>
      <c r="J136" s="87"/>
      <c r="K136" s="87"/>
    </row>
    <row r="137" spans="1:11" ht="15" customHeight="1">
      <c r="A137" s="122"/>
      <c r="B137" s="87" t="s">
        <v>274</v>
      </c>
      <c r="C137" s="87"/>
      <c r="D137" s="199"/>
      <c r="E137" s="200"/>
      <c r="F137" s="175"/>
      <c r="G137" s="201"/>
      <c r="H137" s="202"/>
      <c r="I137" s="178"/>
      <c r="J137" s="179"/>
      <c r="K137" s="177"/>
    </row>
    <row r="138" spans="1:11" ht="15" customHeight="1">
      <c r="A138" s="49"/>
      <c r="B138" s="50" t="s">
        <v>278</v>
      </c>
      <c r="C138" s="51"/>
      <c r="E138" s="52" t="s">
        <v>279</v>
      </c>
      <c r="J138" s="54">
        <v>120</v>
      </c>
      <c r="K138" s="55" t="s">
        <v>216</v>
      </c>
    </row>
    <row r="139" spans="1:11" ht="15" customHeight="1">
      <c r="A139" s="49"/>
      <c r="B139" s="50" t="s">
        <v>280</v>
      </c>
      <c r="C139" s="51"/>
      <c r="E139" s="52" t="s">
        <v>281</v>
      </c>
      <c r="J139" s="56">
        <v>80</v>
      </c>
      <c r="K139" s="57" t="s">
        <v>216</v>
      </c>
    </row>
    <row r="140" spans="1:11" ht="15" customHeight="1">
      <c r="A140" s="49"/>
      <c r="B140" s="50"/>
      <c r="C140" s="51"/>
      <c r="J140" s="56">
        <v>200</v>
      </c>
      <c r="K140" s="57" t="s">
        <v>216</v>
      </c>
    </row>
    <row r="141" spans="1:11" ht="15" customHeight="1">
      <c r="A141" s="49"/>
      <c r="B141" s="50"/>
      <c r="C141" s="51"/>
      <c r="J141" s="56"/>
      <c r="K141" s="57"/>
    </row>
    <row r="142" spans="1:11" ht="15" customHeight="1">
      <c r="A142" s="49"/>
      <c r="B142" s="50"/>
      <c r="C142" s="51"/>
      <c r="J142" s="56"/>
      <c r="K142" s="57"/>
    </row>
    <row r="143" spans="1:11" ht="15" customHeight="1">
      <c r="B143" s="73" t="s">
        <v>2</v>
      </c>
      <c r="D143" s="49"/>
      <c r="E143" s="48"/>
      <c r="F143" s="124"/>
      <c r="G143" s="49"/>
      <c r="H143" s="73"/>
      <c r="I143" s="49" t="s">
        <v>0</v>
      </c>
      <c r="J143" s="49"/>
      <c r="K143" s="124"/>
    </row>
    <row r="144" spans="1:11" ht="15" customHeight="1">
      <c r="D144" s="49"/>
      <c r="G144" s="49"/>
      <c r="H144" s="73"/>
      <c r="I144" s="93" t="s">
        <v>65</v>
      </c>
      <c r="J144" s="49"/>
      <c r="K144" s="52"/>
    </row>
    <row r="145" spans="3:11" ht="15" customHeight="1">
      <c r="C145" s="49"/>
      <c r="D145" s="49"/>
      <c r="E145" s="49"/>
      <c r="F145" s="49"/>
      <c r="G145" s="49"/>
      <c r="H145" s="73"/>
      <c r="I145" s="79" t="s">
        <v>1</v>
      </c>
      <c r="J145" s="49"/>
      <c r="K145" s="49"/>
    </row>
    <row r="146" spans="3:11" ht="15" customHeight="1">
      <c r="E146" s="49"/>
      <c r="F146" s="49"/>
      <c r="I146" s="52"/>
      <c r="J146" s="52"/>
      <c r="K146" s="49"/>
    </row>
    <row r="147" spans="3:11" ht="15" customHeight="1">
      <c r="E147" s="49"/>
      <c r="F147" s="49"/>
      <c r="I147" s="52"/>
      <c r="J147" s="52"/>
      <c r="K147" s="49"/>
    </row>
    <row r="148" spans="3:11" ht="15" customHeight="1"/>
    <row r="149" spans="3:11" ht="15" customHeight="1"/>
    <row r="150" spans="3:11" ht="15" customHeight="1"/>
    <row r="151" spans="3:11" ht="15" customHeight="1"/>
    <row r="152" spans="3:11" ht="15" customHeight="1"/>
    <row r="153" spans="3:11" ht="15" customHeight="1"/>
    <row r="154" spans="3:11" ht="15" customHeight="1"/>
    <row r="155" spans="3:11" ht="15" customHeight="1"/>
    <row r="156" spans="3:11" ht="15" customHeight="1"/>
    <row r="157" spans="3:11" ht="15" customHeight="1"/>
    <row r="158" spans="3:11" ht="15" customHeight="1"/>
    <row r="159" spans="3:11" ht="15" customHeight="1"/>
    <row r="160" spans="3:11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spans="12:19" ht="15" customHeight="1"/>
    <row r="194" spans="12:19" ht="15" customHeight="1"/>
    <row r="195" spans="12:19" ht="15" customHeight="1"/>
    <row r="196" spans="12:19" ht="15" customHeight="1">
      <c r="L196" s="144"/>
      <c r="M196" s="144"/>
      <c r="N196" s="144"/>
      <c r="O196" s="144"/>
      <c r="P196" s="144"/>
      <c r="Q196" s="144"/>
      <c r="R196" s="144"/>
      <c r="S196" s="144"/>
    </row>
    <row r="197" spans="12:19" ht="15" customHeight="1">
      <c r="L197" s="144"/>
      <c r="M197" s="144"/>
      <c r="N197" s="144"/>
      <c r="O197" s="144"/>
      <c r="P197" s="144"/>
      <c r="Q197" s="144"/>
      <c r="R197" s="144"/>
      <c r="S197" s="144"/>
    </row>
    <row r="198" spans="12:19" ht="15" customHeight="1">
      <c r="L198" s="143"/>
    </row>
    <row r="199" spans="12:19" ht="15" customHeight="1">
      <c r="L199" s="143"/>
    </row>
    <row r="200" spans="12:19" ht="15" customHeight="1">
      <c r="L200" s="143"/>
    </row>
    <row r="201" spans="12:19" ht="15" customHeight="1">
      <c r="L201" s="143"/>
    </row>
    <row r="202" spans="12:19" ht="15" customHeight="1">
      <c r="L202" s="143"/>
    </row>
    <row r="203" spans="12:19" ht="15" customHeight="1">
      <c r="L203" s="143"/>
    </row>
    <row r="204" spans="12:19" ht="15" customHeight="1">
      <c r="L204" s="143"/>
    </row>
    <row r="205" spans="12:19" ht="15" customHeight="1">
      <c r="L205" s="143"/>
    </row>
    <row r="206" spans="12:19" ht="15" customHeight="1">
      <c r="L206" s="143"/>
    </row>
    <row r="207" spans="12:19" ht="15" customHeight="1">
      <c r="L207" s="143"/>
    </row>
    <row r="208" spans="12:19" ht="15" customHeight="1">
      <c r="L208" s="143"/>
    </row>
    <row r="209" spans="12:12" ht="15" customHeight="1">
      <c r="L209" s="143"/>
    </row>
    <row r="210" spans="12:12" ht="15" customHeight="1">
      <c r="L210" s="143"/>
    </row>
    <row r="211" spans="12:12" ht="15" customHeight="1">
      <c r="L211" s="143"/>
    </row>
    <row r="212" spans="12:12" ht="15" customHeight="1">
      <c r="L212" s="143"/>
    </row>
    <row r="213" spans="12:12" ht="15" customHeight="1">
      <c r="L213" s="143"/>
    </row>
    <row r="214" spans="12:12" ht="15" customHeight="1">
      <c r="L214" s="143"/>
    </row>
    <row r="215" spans="12:12" ht="15" customHeight="1">
      <c r="L215" s="143"/>
    </row>
    <row r="216" spans="12:12" ht="15" customHeight="1">
      <c r="L216" s="143"/>
    </row>
    <row r="217" spans="12:12" ht="15" customHeight="1">
      <c r="L217" s="143"/>
    </row>
    <row r="218" spans="12:12" ht="15" customHeight="1">
      <c r="L218" s="143"/>
    </row>
    <row r="219" spans="12:12" ht="15" customHeight="1">
      <c r="L219" s="143"/>
    </row>
    <row r="220" spans="12:12" ht="15" customHeight="1">
      <c r="L220" s="143"/>
    </row>
    <row r="221" spans="12:12" ht="15" customHeight="1">
      <c r="L221" s="143"/>
    </row>
    <row r="222" spans="12:12" ht="15" customHeight="1">
      <c r="L222" s="143"/>
    </row>
    <row r="223" spans="12:12" ht="15" customHeight="1">
      <c r="L223" s="143"/>
    </row>
    <row r="224" spans="12:12" ht="15" customHeight="1">
      <c r="L224" s="143"/>
    </row>
    <row r="225" spans="12:12" ht="15" customHeight="1">
      <c r="L225" s="143"/>
    </row>
    <row r="226" spans="12:12" ht="15" customHeight="1">
      <c r="L226" s="143"/>
    </row>
    <row r="227" spans="12:12" ht="15" customHeight="1">
      <c r="L227" s="143"/>
    </row>
    <row r="228" spans="12:12" ht="15" customHeight="1">
      <c r="L228" s="143"/>
    </row>
    <row r="229" spans="12:12" ht="15" customHeight="1">
      <c r="L229" s="143"/>
    </row>
    <row r="230" spans="12:12" ht="15" customHeight="1">
      <c r="L230" s="143"/>
    </row>
    <row r="231" spans="12:12" ht="15" customHeight="1">
      <c r="L231" s="143"/>
    </row>
    <row r="232" spans="12:12" ht="15" customHeight="1">
      <c r="L232" s="143"/>
    </row>
    <row r="233" spans="12:12" ht="15" customHeight="1">
      <c r="L233" s="143"/>
    </row>
    <row r="234" spans="12:12" ht="15" customHeight="1">
      <c r="L234" s="143"/>
    </row>
    <row r="235" spans="12:12" ht="15" customHeight="1">
      <c r="L235" s="143"/>
    </row>
    <row r="236" spans="12:12" ht="15" customHeight="1">
      <c r="L236" s="143"/>
    </row>
    <row r="237" spans="12:12" ht="15" customHeight="1">
      <c r="L237" s="143"/>
    </row>
    <row r="238" spans="12:12" ht="15" customHeight="1">
      <c r="L238" s="143"/>
    </row>
    <row r="239" spans="12:12" ht="15" customHeight="1">
      <c r="L239" s="143"/>
    </row>
    <row r="240" spans="12:12" ht="15" customHeight="1">
      <c r="L240" s="143"/>
    </row>
    <row r="241" spans="12:12" ht="15" customHeight="1">
      <c r="L241" s="143"/>
    </row>
    <row r="242" spans="12:12" ht="15" customHeight="1">
      <c r="L242" s="143"/>
    </row>
    <row r="243" spans="12:12" ht="15" customHeight="1">
      <c r="L243" s="143"/>
    </row>
    <row r="244" spans="12:12" ht="15" customHeight="1">
      <c r="L244" s="143"/>
    </row>
    <row r="245" spans="12:12" ht="15" customHeight="1">
      <c r="L245" s="143"/>
    </row>
    <row r="246" spans="12:12" ht="15" customHeight="1">
      <c r="L246" s="143"/>
    </row>
    <row r="247" spans="12:12" ht="15" customHeight="1">
      <c r="L247" s="143"/>
    </row>
    <row r="248" spans="12:12" ht="15" customHeight="1">
      <c r="L248" s="143"/>
    </row>
    <row r="249" spans="12:12" ht="15" customHeight="1">
      <c r="L249" s="143"/>
    </row>
    <row r="250" spans="12:12" ht="15" customHeight="1">
      <c r="L250" s="143"/>
    </row>
    <row r="251" spans="12:12" ht="15" customHeight="1">
      <c r="L251" s="143"/>
    </row>
    <row r="252" spans="12:12" ht="15" customHeight="1">
      <c r="L252" s="143"/>
    </row>
    <row r="253" spans="12:12" ht="15" customHeight="1">
      <c r="L253" s="143"/>
    </row>
    <row r="254" spans="12:12" ht="15" customHeight="1">
      <c r="L254" s="143"/>
    </row>
    <row r="255" spans="12:12" ht="15" customHeight="1">
      <c r="L255" s="143"/>
    </row>
    <row r="256" spans="12:12" ht="15" customHeight="1">
      <c r="L256" s="143"/>
    </row>
    <row r="257" spans="12:12" ht="15" customHeight="1">
      <c r="L257" s="143"/>
    </row>
    <row r="258" spans="12:12" ht="15" customHeight="1">
      <c r="L258" s="143"/>
    </row>
    <row r="259" spans="12:12" ht="15" customHeight="1">
      <c r="L259" s="143"/>
    </row>
    <row r="260" spans="12:12" ht="15" customHeight="1">
      <c r="L260" s="143"/>
    </row>
    <row r="261" spans="12:12" ht="15" customHeight="1">
      <c r="L261" s="143"/>
    </row>
    <row r="262" spans="12:12" ht="15" customHeight="1">
      <c r="L262" s="143"/>
    </row>
    <row r="263" spans="12:12" ht="15" customHeight="1">
      <c r="L263" s="143"/>
    </row>
    <row r="264" spans="12:12" ht="15" customHeight="1">
      <c r="L264" s="143"/>
    </row>
    <row r="265" spans="12:12" ht="15" customHeight="1">
      <c r="L265" s="143"/>
    </row>
    <row r="266" spans="12:12" ht="15" customHeight="1">
      <c r="L266" s="143"/>
    </row>
    <row r="267" spans="12:12" ht="15" customHeight="1">
      <c r="L267" s="143"/>
    </row>
    <row r="268" spans="12:12" ht="15" customHeight="1">
      <c r="L268" s="143"/>
    </row>
    <row r="269" spans="12:12" ht="15" customHeight="1">
      <c r="L269" s="143"/>
    </row>
    <row r="270" spans="12:12" ht="15" customHeight="1">
      <c r="L270" s="143"/>
    </row>
    <row r="271" spans="12:12" ht="15" customHeight="1">
      <c r="L271" s="143"/>
    </row>
    <row r="272" spans="12:12" ht="15" customHeight="1">
      <c r="L272" s="143"/>
    </row>
    <row r="273" spans="12:12" ht="15" customHeight="1">
      <c r="L273" s="143"/>
    </row>
    <row r="274" spans="12:12" ht="15" customHeight="1">
      <c r="L274" s="143"/>
    </row>
    <row r="275" spans="12:12" ht="15" customHeight="1">
      <c r="L275" s="143"/>
    </row>
    <row r="276" spans="12:12" ht="15" customHeight="1">
      <c r="L276" s="143"/>
    </row>
    <row r="277" spans="12:12" ht="15" customHeight="1">
      <c r="L277" s="143"/>
    </row>
    <row r="278" spans="12:12" ht="15" customHeight="1">
      <c r="L278" s="143"/>
    </row>
    <row r="279" spans="12:12" ht="15" customHeight="1">
      <c r="L279" s="143"/>
    </row>
    <row r="280" spans="12:12" ht="15" customHeight="1">
      <c r="L280" s="143"/>
    </row>
    <row r="281" spans="12:12" ht="15" customHeight="1">
      <c r="L281" s="143"/>
    </row>
    <row r="282" spans="12:12" ht="15" customHeight="1">
      <c r="L282" s="143"/>
    </row>
    <row r="283" spans="12:12" ht="15" customHeight="1">
      <c r="L283" s="143"/>
    </row>
    <row r="284" spans="12:12" ht="15" customHeight="1">
      <c r="L284" s="143"/>
    </row>
    <row r="285" spans="12:12" ht="15" customHeight="1">
      <c r="L285" s="143"/>
    </row>
    <row r="286" spans="12:12" ht="15" customHeight="1">
      <c r="L286" s="143"/>
    </row>
    <row r="287" spans="12:12" ht="15" customHeight="1">
      <c r="L287" s="143"/>
    </row>
    <row r="288" spans="12:12" ht="15" customHeight="1">
      <c r="L288" s="143"/>
    </row>
    <row r="289" spans="12:12" ht="15" customHeight="1">
      <c r="L289" s="143"/>
    </row>
    <row r="290" spans="12:12" ht="15" customHeight="1">
      <c r="L290" s="143"/>
    </row>
    <row r="291" spans="12:12" ht="15" customHeight="1">
      <c r="L291" s="143"/>
    </row>
    <row r="292" spans="12:12" ht="15" customHeight="1">
      <c r="L292" s="143"/>
    </row>
    <row r="293" spans="12:12" ht="15" customHeight="1">
      <c r="L293" s="143"/>
    </row>
    <row r="294" spans="12:12" ht="15" customHeight="1">
      <c r="L294" s="143"/>
    </row>
    <row r="295" spans="12:12" ht="15" customHeight="1">
      <c r="L295" s="143"/>
    </row>
    <row r="296" spans="12:12" ht="15" customHeight="1">
      <c r="L296" s="143"/>
    </row>
    <row r="297" spans="12:12" ht="15" customHeight="1">
      <c r="L297" s="143"/>
    </row>
    <row r="298" spans="12:12" ht="15" customHeight="1">
      <c r="L298" s="143"/>
    </row>
    <row r="299" spans="12:12" ht="15" customHeight="1">
      <c r="L299" s="143"/>
    </row>
    <row r="300" spans="12:12" ht="15" customHeight="1">
      <c r="L300" s="143"/>
    </row>
    <row r="301" spans="12:12" ht="15" customHeight="1">
      <c r="L301" s="143"/>
    </row>
    <row r="302" spans="12:12" ht="15" customHeight="1">
      <c r="L302" s="143"/>
    </row>
    <row r="303" spans="12:12" ht="15" customHeight="1">
      <c r="L303" s="143"/>
    </row>
    <row r="304" spans="12:12" ht="15" customHeight="1">
      <c r="L304" s="143"/>
    </row>
    <row r="305" spans="12:12" ht="15" customHeight="1">
      <c r="L305" s="143"/>
    </row>
    <row r="306" spans="12:12" ht="15" customHeight="1">
      <c r="L306" s="143"/>
    </row>
    <row r="307" spans="12:12" ht="15" customHeight="1">
      <c r="L307" s="143"/>
    </row>
    <row r="308" spans="12:12" ht="15" customHeight="1">
      <c r="L308" s="145"/>
    </row>
    <row r="309" spans="12:12" ht="15" customHeight="1">
      <c r="L309" s="143"/>
    </row>
    <row r="310" spans="12:12" ht="15" customHeight="1">
      <c r="L310" s="143"/>
    </row>
    <row r="311" spans="12:12" ht="15" customHeight="1">
      <c r="L311" s="143"/>
    </row>
    <row r="312" spans="12:12" ht="15" customHeight="1">
      <c r="L312" s="143"/>
    </row>
    <row r="313" spans="12:12" ht="15" customHeight="1">
      <c r="L313" s="143"/>
    </row>
    <row r="314" spans="12:12" ht="15" customHeight="1">
      <c r="L314" s="143"/>
    </row>
    <row r="315" spans="12:12" ht="15" customHeight="1">
      <c r="L315" s="143"/>
    </row>
    <row r="316" spans="12:12" ht="15" customHeight="1">
      <c r="L316" s="143"/>
    </row>
    <row r="317" spans="12:12" ht="15" customHeight="1">
      <c r="L317" s="143"/>
    </row>
    <row r="318" spans="12:12" ht="15" customHeight="1">
      <c r="L318" s="143"/>
    </row>
    <row r="319" spans="12:12" ht="15" customHeight="1">
      <c r="L319" s="143"/>
    </row>
    <row r="320" spans="12:12" ht="15" customHeight="1">
      <c r="L320" s="143"/>
    </row>
    <row r="321" spans="12:12" ht="15" customHeight="1">
      <c r="L321" s="143"/>
    </row>
    <row r="322" spans="12:12" ht="15" customHeight="1">
      <c r="L322" s="143"/>
    </row>
    <row r="323" spans="12:12" ht="15" customHeight="1">
      <c r="L323" s="143"/>
    </row>
    <row r="324" spans="12:12" ht="15" customHeight="1">
      <c r="L324" s="143"/>
    </row>
    <row r="325" spans="12:12" ht="15" customHeight="1">
      <c r="L325" s="143"/>
    </row>
    <row r="326" spans="12:12" ht="15" customHeight="1">
      <c r="L326" s="143"/>
    </row>
    <row r="327" spans="12:12" ht="15" customHeight="1">
      <c r="L327" s="143"/>
    </row>
    <row r="328" spans="12:12" ht="15" customHeight="1">
      <c r="L328" s="143"/>
    </row>
    <row r="329" spans="12:12" ht="15" customHeight="1">
      <c r="L329" s="143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68"/>
  <sheetViews>
    <sheetView tabSelected="1" view="pageBreakPreview" workbookViewId="0">
      <selection activeCell="C12" sqref="C12"/>
    </sheetView>
  </sheetViews>
  <sheetFormatPr defaultRowHeight="15"/>
  <cols>
    <col min="1" max="1" width="5.7109375" style="7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7" t="s">
        <v>6</v>
      </c>
      <c r="B1" s="7"/>
      <c r="C1" s="245" t="s">
        <v>321</v>
      </c>
      <c r="D1" s="245"/>
      <c r="E1" s="245"/>
      <c r="F1" s="245"/>
      <c r="G1" s="245"/>
      <c r="H1" s="245"/>
      <c r="I1" s="245"/>
      <c r="J1" s="245"/>
      <c r="K1" s="245"/>
    </row>
    <row r="2" spans="1:11" ht="18" customHeight="1">
      <c r="C2" s="245"/>
      <c r="D2" s="245"/>
      <c r="E2" s="245"/>
      <c r="F2" s="245"/>
      <c r="G2" s="245"/>
      <c r="H2" s="245"/>
      <c r="I2" s="245"/>
      <c r="J2" s="245"/>
      <c r="K2" s="245"/>
    </row>
    <row r="3" spans="1:11" ht="12" customHeight="1">
      <c r="C3" s="245"/>
      <c r="D3" s="245"/>
      <c r="E3" s="245"/>
      <c r="F3" s="245"/>
      <c r="G3" s="245"/>
      <c r="H3" s="245"/>
      <c r="I3" s="245"/>
      <c r="J3" s="245"/>
      <c r="K3" s="245"/>
    </row>
    <row r="4" spans="1:11" ht="15" customHeight="1">
      <c r="C4" s="90"/>
      <c r="D4" s="94" t="s">
        <v>282</v>
      </c>
      <c r="E4" s="93"/>
      <c r="F4" s="93"/>
      <c r="G4" s="4"/>
      <c r="H4" s="19"/>
    </row>
    <row r="5" spans="1:11" ht="15" customHeight="1" thickBot="1">
      <c r="C5" s="7"/>
      <c r="D5" s="9"/>
      <c r="E5" s="3"/>
      <c r="F5" s="3"/>
      <c r="G5" s="4"/>
      <c r="H5" s="19"/>
    </row>
    <row r="6" spans="1:11" ht="15" customHeight="1" thickBot="1">
      <c r="A6" s="66" t="s">
        <v>5</v>
      </c>
      <c r="B6" s="67" t="s">
        <v>14</v>
      </c>
      <c r="C6" s="68"/>
      <c r="D6" s="69" t="s">
        <v>13</v>
      </c>
      <c r="E6" s="68"/>
      <c r="F6" s="68" t="s">
        <v>12</v>
      </c>
      <c r="G6" s="69"/>
      <c r="H6" s="70"/>
      <c r="I6" s="71" t="s">
        <v>10</v>
      </c>
      <c r="J6" s="68" t="s">
        <v>11</v>
      </c>
      <c r="K6" s="72"/>
    </row>
    <row r="7" spans="1:11" ht="15.75" customHeight="1">
      <c r="A7" s="49"/>
      <c r="B7" s="44" t="s">
        <v>109</v>
      </c>
      <c r="C7" s="51"/>
      <c r="D7" s="49"/>
      <c r="E7" s="49"/>
      <c r="F7" s="49"/>
      <c r="G7" s="49"/>
      <c r="H7" s="73"/>
      <c r="I7" s="49"/>
      <c r="J7" s="49"/>
      <c r="K7" s="49"/>
    </row>
    <row r="8" spans="1:11" ht="14.1" customHeight="1">
      <c r="A8" s="58">
        <v>1</v>
      </c>
      <c r="B8" s="74" t="s">
        <v>74</v>
      </c>
      <c r="C8" s="74"/>
      <c r="D8" s="76"/>
      <c r="E8" s="77"/>
      <c r="F8" s="61"/>
      <c r="G8" s="64"/>
      <c r="H8" s="77"/>
      <c r="I8" s="64"/>
      <c r="J8" s="61"/>
      <c r="K8" s="77"/>
    </row>
    <row r="9" spans="1:11" ht="14.1" customHeight="1">
      <c r="A9" s="58"/>
      <c r="B9" s="74" t="s">
        <v>75</v>
      </c>
      <c r="C9" s="74"/>
      <c r="D9" s="76"/>
      <c r="E9" s="77"/>
      <c r="F9" s="61"/>
      <c r="G9" s="64"/>
      <c r="H9" s="77"/>
      <c r="I9" s="64"/>
      <c r="J9" s="61"/>
      <c r="K9" s="77"/>
    </row>
    <row r="10" spans="1:11" ht="12.75" customHeight="1">
      <c r="A10" s="58"/>
      <c r="B10" s="74" t="s">
        <v>76</v>
      </c>
      <c r="C10" s="74"/>
      <c r="D10" s="127"/>
      <c r="E10" s="48"/>
      <c r="F10" s="61"/>
      <c r="G10" s="62"/>
      <c r="H10" s="63"/>
      <c r="I10" s="64"/>
      <c r="J10" s="65"/>
      <c r="K10" s="75"/>
    </row>
    <row r="11" spans="1:11" ht="12.75" customHeight="1">
      <c r="A11" s="58"/>
      <c r="B11" s="74" t="s">
        <v>77</v>
      </c>
      <c r="C11" s="74"/>
      <c r="D11" s="127"/>
      <c r="E11" s="48"/>
      <c r="F11" s="61"/>
      <c r="G11" s="62"/>
      <c r="H11" s="63"/>
      <c r="I11" s="64"/>
      <c r="J11" s="65"/>
      <c r="K11" s="75"/>
    </row>
    <row r="12" spans="1:11" ht="14.1" customHeight="1">
      <c r="A12" s="58"/>
      <c r="B12" s="74" t="s">
        <v>78</v>
      </c>
      <c r="C12" s="74"/>
      <c r="D12" s="127"/>
      <c r="E12" s="48"/>
      <c r="F12" s="61"/>
      <c r="G12" s="62"/>
      <c r="H12" s="63"/>
      <c r="I12" s="64"/>
      <c r="J12" s="65"/>
      <c r="K12" s="75"/>
    </row>
    <row r="13" spans="1:11" ht="14.1" customHeight="1">
      <c r="A13" s="58"/>
      <c r="B13" s="74" t="s">
        <v>79</v>
      </c>
      <c r="C13" s="74"/>
      <c r="D13" s="127">
        <f>Mes!J13</f>
        <v>510</v>
      </c>
      <c r="E13" s="48" t="s">
        <v>70</v>
      </c>
      <c r="F13" s="61">
        <v>3554</v>
      </c>
      <c r="G13" s="62" t="s">
        <v>7</v>
      </c>
      <c r="H13" s="63">
        <v>38</v>
      </c>
      <c r="I13" s="64" t="s">
        <v>80</v>
      </c>
      <c r="J13" s="65">
        <f>D13*3554.38/1000</f>
        <v>1812.7338</v>
      </c>
      <c r="K13" s="75" t="s">
        <v>9</v>
      </c>
    </row>
    <row r="14" spans="1:11" ht="14.1" customHeight="1">
      <c r="A14" s="58"/>
      <c r="B14" s="74"/>
      <c r="C14" s="74"/>
      <c r="D14" s="255" t="s">
        <v>308</v>
      </c>
      <c r="E14" s="255"/>
      <c r="F14" s="255"/>
      <c r="G14" s="255"/>
      <c r="H14" s="255"/>
      <c r="I14" s="255"/>
      <c r="J14" s="255"/>
      <c r="K14" s="255"/>
    </row>
    <row r="15" spans="1:11" ht="17.25" customHeight="1">
      <c r="A15" s="122">
        <v>2</v>
      </c>
      <c r="B15" s="87" t="s">
        <v>81</v>
      </c>
      <c r="C15" s="87"/>
      <c r="D15" s="100"/>
      <c r="E15" s="125"/>
      <c r="F15" s="125"/>
      <c r="G15" s="110"/>
      <c r="H15" s="87"/>
      <c r="I15" s="87"/>
      <c r="J15" s="87"/>
      <c r="K15" s="87"/>
    </row>
    <row r="16" spans="1:11" ht="17.25" customHeight="1">
      <c r="A16" s="122"/>
      <c r="B16" s="87" t="s">
        <v>82</v>
      </c>
      <c r="C16" s="87"/>
      <c r="D16" s="128">
        <f>Mes!J19</f>
        <v>125</v>
      </c>
      <c r="E16" s="129" t="s">
        <v>70</v>
      </c>
      <c r="F16" s="110">
        <v>9416</v>
      </c>
      <c r="G16" s="130" t="s">
        <v>7</v>
      </c>
      <c r="H16" s="129">
        <v>28</v>
      </c>
      <c r="I16" s="125" t="s">
        <v>83</v>
      </c>
      <c r="J16" s="131">
        <f>IF(MID(I16,1,2)=("P."),(ROUND(D16*((F16)+(H16/100)),)),IF(MID(I16,1,2)=("%o"),(ROUND(D16*(((F16)+(H16/100))/1000),)),IF(MID(I16,1,2)=("Ea"),(ROUND(D16*((F16)+(H16/100)),)),ROUND(D16*(((F16)+(H16/100))/100),))))</f>
        <v>11770</v>
      </c>
      <c r="K16" s="132" t="s">
        <v>9</v>
      </c>
    </row>
    <row r="17" spans="1:11" ht="17.25" customHeight="1">
      <c r="A17" s="122"/>
      <c r="B17" s="87"/>
      <c r="C17" s="87"/>
      <c r="D17" s="256" t="s">
        <v>309</v>
      </c>
      <c r="E17" s="256"/>
      <c r="F17" s="256"/>
      <c r="G17" s="256"/>
      <c r="H17" s="256"/>
      <c r="I17" s="256"/>
      <c r="J17" s="256"/>
      <c r="K17" s="256"/>
    </row>
    <row r="18" spans="1:11" ht="16.5" customHeight="1">
      <c r="A18" s="122">
        <v>3</v>
      </c>
      <c r="B18" s="104" t="s">
        <v>84</v>
      </c>
      <c r="C18" s="104"/>
      <c r="D18" s="100"/>
      <c r="E18" s="133"/>
      <c r="F18" s="110"/>
      <c r="G18" s="87"/>
      <c r="H18" s="129"/>
      <c r="I18" s="126"/>
      <c r="J18" s="134"/>
      <c r="K18" s="129"/>
    </row>
    <row r="19" spans="1:11" ht="14.1" customHeight="1">
      <c r="A19" s="122"/>
      <c r="B19" s="104" t="s">
        <v>85</v>
      </c>
      <c r="C19" s="104"/>
      <c r="D19" s="100"/>
      <c r="E19" s="133"/>
      <c r="F19" s="110"/>
      <c r="G19" s="87"/>
      <c r="H19" s="129"/>
      <c r="I19" s="126"/>
      <c r="J19" s="134"/>
      <c r="K19" s="129"/>
    </row>
    <row r="20" spans="1:11" ht="12.75" customHeight="1">
      <c r="A20" s="122"/>
      <c r="B20" s="104" t="s">
        <v>86</v>
      </c>
      <c r="C20" s="104"/>
      <c r="D20" s="100"/>
      <c r="E20" s="133"/>
      <c r="F20" s="110"/>
      <c r="G20" s="87"/>
      <c r="H20" s="129"/>
      <c r="I20" s="126"/>
      <c r="J20" s="134"/>
      <c r="K20" s="129"/>
    </row>
    <row r="21" spans="1:11" ht="14.1" customHeight="1">
      <c r="A21" s="122"/>
      <c r="B21" s="104" t="s">
        <v>87</v>
      </c>
      <c r="C21" s="104"/>
      <c r="D21" s="100"/>
      <c r="E21" s="133"/>
      <c r="F21" s="110"/>
      <c r="G21" s="87"/>
      <c r="H21" s="129"/>
      <c r="I21" s="126"/>
      <c r="J21" s="134"/>
      <c r="K21" s="129"/>
    </row>
    <row r="22" spans="1:11" ht="14.1" customHeight="1">
      <c r="A22" s="122"/>
      <c r="B22" s="104" t="s">
        <v>88</v>
      </c>
      <c r="C22" s="104"/>
      <c r="D22" s="100"/>
      <c r="E22" s="133"/>
      <c r="F22" s="110"/>
      <c r="G22" s="87"/>
      <c r="H22" s="129"/>
      <c r="I22" s="126"/>
      <c r="J22" s="134"/>
      <c r="K22" s="129"/>
    </row>
    <row r="23" spans="1:11" ht="13.5" customHeight="1">
      <c r="A23" s="122"/>
      <c r="B23" s="104" t="s">
        <v>89</v>
      </c>
      <c r="C23" s="104"/>
      <c r="D23" s="100"/>
      <c r="E23" s="133"/>
      <c r="F23" s="110"/>
      <c r="G23" s="87"/>
      <c r="H23" s="129"/>
      <c r="I23" s="126"/>
      <c r="J23" s="134"/>
      <c r="K23" s="129"/>
    </row>
    <row r="24" spans="1:11" ht="13.5" customHeight="1">
      <c r="A24" s="122"/>
      <c r="B24" s="104" t="s">
        <v>90</v>
      </c>
      <c r="C24" s="104"/>
      <c r="D24" s="100"/>
      <c r="E24" s="133"/>
      <c r="F24" s="110"/>
      <c r="G24" s="87"/>
      <c r="H24" s="129"/>
      <c r="I24" s="126"/>
      <c r="J24" s="134"/>
      <c r="K24" s="129"/>
    </row>
    <row r="25" spans="1:11" ht="14.1" customHeight="1">
      <c r="A25" s="122"/>
      <c r="B25" s="104" t="s">
        <v>91</v>
      </c>
      <c r="C25" s="104"/>
      <c r="D25" s="100"/>
      <c r="E25" s="133"/>
      <c r="F25" s="110"/>
      <c r="G25" s="87"/>
      <c r="H25" s="129"/>
      <c r="I25" s="126"/>
      <c r="J25" s="134"/>
      <c r="K25" s="129"/>
    </row>
    <row r="26" spans="1:11" ht="14.1" customHeight="1">
      <c r="A26" s="122"/>
      <c r="B26" s="104" t="s">
        <v>92</v>
      </c>
      <c r="C26" s="104"/>
      <c r="D26" s="100"/>
      <c r="E26" s="133"/>
      <c r="F26" s="110"/>
      <c r="G26" s="87"/>
      <c r="H26" s="129"/>
      <c r="I26" s="126"/>
      <c r="J26" s="134"/>
      <c r="K26" s="129"/>
    </row>
    <row r="27" spans="1:11" ht="14.1" customHeight="1">
      <c r="A27" s="122"/>
      <c r="B27" s="104" t="s">
        <v>93</v>
      </c>
      <c r="C27" s="104"/>
      <c r="D27" s="100"/>
      <c r="E27" s="133"/>
      <c r="F27" s="110"/>
      <c r="G27" s="87"/>
      <c r="H27" s="129"/>
      <c r="I27" s="126"/>
      <c r="J27" s="134"/>
      <c r="K27" s="129"/>
    </row>
    <row r="28" spans="1:11" ht="14.1" customHeight="1">
      <c r="A28" s="122"/>
      <c r="B28" s="104" t="s">
        <v>94</v>
      </c>
      <c r="C28" s="104"/>
      <c r="D28" s="100"/>
      <c r="E28" s="133"/>
      <c r="F28" s="110"/>
      <c r="G28" s="87"/>
      <c r="H28" s="129"/>
      <c r="I28" s="126"/>
      <c r="J28" s="134"/>
      <c r="K28" s="129"/>
    </row>
    <row r="29" spans="1:11" ht="14.1" customHeight="1">
      <c r="A29" s="122"/>
      <c r="B29" s="104" t="s">
        <v>95</v>
      </c>
      <c r="C29" s="104"/>
      <c r="D29" s="100"/>
      <c r="E29" s="133"/>
      <c r="F29" s="110"/>
      <c r="G29" s="87"/>
      <c r="H29" s="129"/>
      <c r="I29" s="126"/>
      <c r="J29" s="134"/>
      <c r="K29" s="129"/>
    </row>
    <row r="30" spans="1:11" ht="12.75" customHeight="1">
      <c r="A30" s="122"/>
      <c r="B30" s="104" t="s">
        <v>96</v>
      </c>
      <c r="C30" s="104"/>
      <c r="D30" s="135">
        <f>Mes!J24</f>
        <v>174</v>
      </c>
      <c r="E30" s="133" t="s">
        <v>70</v>
      </c>
      <c r="F30" s="110">
        <v>337</v>
      </c>
      <c r="G30" s="130" t="s">
        <v>7</v>
      </c>
      <c r="H30" s="136">
        <v>0</v>
      </c>
      <c r="I30" s="126" t="s">
        <v>97</v>
      </c>
      <c r="J30" s="131">
        <f>IF(MID(I30,1,2)=("P."),(ROUND(D30*((F30)+(H30/100)),)),IF(MID(I30,1,2)=("%o"),(ROUND(D30*(((F30)+(H30/100))/1000),)),IF(MID(I30,1,2)=("Ea"),(ROUND(D30*((F30)+(H30/100)),)),ROUND(D30*(((F30)+(H30/100))/100),))))</f>
        <v>58638</v>
      </c>
      <c r="K30" s="132" t="s">
        <v>9</v>
      </c>
    </row>
    <row r="31" spans="1:11" ht="12.75" customHeight="1">
      <c r="A31" s="122"/>
      <c r="B31" s="104"/>
      <c r="C31" s="104"/>
      <c r="D31" s="257" t="s">
        <v>310</v>
      </c>
      <c r="E31" s="257"/>
      <c r="F31" s="257"/>
      <c r="G31" s="257"/>
      <c r="H31" s="257"/>
      <c r="I31" s="257"/>
      <c r="J31" s="257"/>
      <c r="K31" s="257"/>
    </row>
    <row r="32" spans="1:11" ht="15.75" customHeight="1">
      <c r="A32" s="58">
        <v>4</v>
      </c>
      <c r="B32" s="74" t="s">
        <v>160</v>
      </c>
      <c r="C32" s="170"/>
      <c r="D32" s="59"/>
      <c r="E32" s="48"/>
      <c r="F32" s="61"/>
      <c r="G32" s="62"/>
      <c r="H32" s="63"/>
      <c r="I32" s="64"/>
      <c r="J32" s="65"/>
      <c r="K32" s="75"/>
    </row>
    <row r="33" spans="1:11" ht="10.5" customHeight="1">
      <c r="A33" s="58"/>
      <c r="B33" s="74" t="s">
        <v>161</v>
      </c>
      <c r="C33" s="170"/>
      <c r="D33" s="59"/>
      <c r="E33" s="48"/>
      <c r="F33" s="61"/>
      <c r="G33" s="62"/>
      <c r="H33" s="63"/>
      <c r="I33" s="64"/>
      <c r="J33" s="65"/>
      <c r="K33" s="75"/>
    </row>
    <row r="34" spans="1:11" ht="14.1" customHeight="1">
      <c r="A34" s="58"/>
      <c r="B34" s="74" t="s">
        <v>162</v>
      </c>
      <c r="C34" s="170"/>
      <c r="D34" s="59"/>
      <c r="E34" s="48"/>
      <c r="F34" s="61"/>
      <c r="G34" s="62"/>
      <c r="H34" s="63"/>
      <c r="I34" s="64"/>
      <c r="J34" s="65"/>
      <c r="K34" s="75"/>
    </row>
    <row r="35" spans="1:11" ht="14.1" customHeight="1">
      <c r="A35" s="58"/>
      <c r="B35" s="74" t="s">
        <v>163</v>
      </c>
      <c r="C35" s="170"/>
      <c r="D35" s="59"/>
      <c r="E35" s="48"/>
      <c r="F35" s="61"/>
      <c r="G35" s="62"/>
      <c r="H35" s="63"/>
      <c r="I35" s="64"/>
      <c r="J35" s="65"/>
      <c r="K35" s="75"/>
    </row>
    <row r="36" spans="1:11" ht="15.75" customHeight="1">
      <c r="A36" s="58"/>
      <c r="B36" s="74" t="s">
        <v>164</v>
      </c>
      <c r="C36" s="170"/>
      <c r="D36" s="59">
        <f>Mes!J31</f>
        <v>454.79999999999995</v>
      </c>
      <c r="E36" s="48" t="s">
        <v>70</v>
      </c>
      <c r="F36" s="61">
        <v>14268</v>
      </c>
      <c r="G36" s="62" t="s">
        <v>7</v>
      </c>
      <c r="H36" s="63">
        <v>53</v>
      </c>
      <c r="I36" s="64" t="s">
        <v>165</v>
      </c>
      <c r="J36" s="65">
        <f>IF(MID(I36,1,2)=("P."),(ROUND(D36*((F36)+(H36/100)),)),IF(MID(I36,1,2)=("%o"),(ROUND(D36*(((F36)+(H36/100))/1000),)),IF(MID(I36,1,2)=("Ea"),(ROUND(D36*((F36)+(H36/100)),)),ROUND(D36*(((F36)+(H36/100))/100),))))</f>
        <v>64893</v>
      </c>
      <c r="K36" s="75" t="s">
        <v>9</v>
      </c>
    </row>
    <row r="37" spans="1:11" ht="14.1" customHeight="1">
      <c r="A37" s="58"/>
      <c r="B37" s="74"/>
      <c r="C37" s="170"/>
      <c r="D37" s="258" t="s">
        <v>311</v>
      </c>
      <c r="E37" s="258"/>
      <c r="F37" s="258"/>
      <c r="G37" s="258"/>
      <c r="H37" s="258"/>
      <c r="I37" s="258"/>
      <c r="J37" s="258"/>
      <c r="K37" s="258"/>
    </row>
    <row r="38" spans="1:11" ht="14.1" customHeight="1">
      <c r="A38" s="58">
        <v>5</v>
      </c>
      <c r="B38" s="74" t="s">
        <v>160</v>
      </c>
      <c r="C38" s="170"/>
      <c r="D38" s="59"/>
      <c r="E38" s="48"/>
      <c r="F38" s="61"/>
      <c r="G38" s="62"/>
      <c r="H38" s="63"/>
      <c r="I38" s="64"/>
      <c r="J38" s="65"/>
      <c r="K38" s="75"/>
    </row>
    <row r="39" spans="1:11" ht="14.1" customHeight="1">
      <c r="A39" s="58"/>
      <c r="B39" s="74" t="s">
        <v>166</v>
      </c>
      <c r="C39" s="170"/>
      <c r="D39" s="59"/>
      <c r="E39" s="48"/>
      <c r="F39" s="61"/>
      <c r="G39" s="62"/>
      <c r="H39" s="63"/>
      <c r="I39" s="64"/>
      <c r="J39" s="65"/>
      <c r="K39" s="75"/>
    </row>
    <row r="40" spans="1:11" ht="14.1" customHeight="1">
      <c r="A40" s="58"/>
      <c r="B40" s="74" t="s">
        <v>167</v>
      </c>
      <c r="C40" s="170"/>
      <c r="D40" s="59"/>
      <c r="E40" s="48"/>
      <c r="F40" s="61"/>
      <c r="G40" s="62"/>
      <c r="H40" s="63"/>
      <c r="I40" s="64"/>
      <c r="J40" s="65"/>
      <c r="K40" s="75"/>
    </row>
    <row r="41" spans="1:11" ht="14.1" customHeight="1">
      <c r="A41" s="58"/>
      <c r="B41" s="74" t="s">
        <v>168</v>
      </c>
      <c r="C41" s="170"/>
      <c r="D41" s="59"/>
      <c r="E41" s="48"/>
      <c r="F41" s="61"/>
      <c r="G41" s="62"/>
      <c r="H41" s="63"/>
      <c r="I41" s="64"/>
      <c r="J41" s="65"/>
      <c r="K41" s="75"/>
    </row>
    <row r="42" spans="1:11" ht="14.1" customHeight="1">
      <c r="A42" s="58"/>
      <c r="B42" s="74" t="s">
        <v>169</v>
      </c>
      <c r="C42" s="170"/>
      <c r="D42" s="59"/>
      <c r="E42" s="48"/>
      <c r="F42" s="61"/>
      <c r="G42" s="62"/>
      <c r="H42" s="63"/>
      <c r="I42" s="64"/>
      <c r="J42" s="65"/>
      <c r="K42" s="75"/>
    </row>
    <row r="43" spans="1:11" ht="14.1" customHeight="1">
      <c r="A43" s="58"/>
      <c r="B43" s="74" t="s">
        <v>170</v>
      </c>
      <c r="C43" s="170"/>
      <c r="D43" s="59">
        <f>Mes!J45</f>
        <v>295</v>
      </c>
      <c r="E43" s="48" t="s">
        <v>70</v>
      </c>
      <c r="F43" s="61">
        <v>14621</v>
      </c>
      <c r="G43" s="62" t="s">
        <v>7</v>
      </c>
      <c r="H43" s="63">
        <v>44</v>
      </c>
      <c r="I43" s="64" t="s">
        <v>165</v>
      </c>
      <c r="J43" s="65">
        <f>IF(MID(I43,1,2)=("P."),(ROUND(D43*((F43)+(H43/100)),)),IF(MID(I43,1,2)=("%o"),(ROUND(D43*(((F43)+(H43/100))/1000),)),IF(MID(I43,1,2)=("Ea"),(ROUND(D43*((F43)+(H43/100)),)),ROUND(D43*(((F43)+(H43/100))/100),))))</f>
        <v>43133</v>
      </c>
      <c r="K43" s="75" t="s">
        <v>9</v>
      </c>
    </row>
    <row r="44" spans="1:11" ht="14.1" customHeight="1">
      <c r="A44" s="58"/>
      <c r="B44" s="74"/>
      <c r="C44" s="170"/>
      <c r="D44" s="254" t="s">
        <v>312</v>
      </c>
      <c r="E44" s="254"/>
      <c r="F44" s="254"/>
      <c r="G44" s="254"/>
      <c r="H44" s="254"/>
      <c r="I44" s="254"/>
      <c r="J44" s="254"/>
      <c r="K44" s="254"/>
    </row>
    <row r="45" spans="1:11" ht="14.1" customHeight="1">
      <c r="A45" s="58">
        <v>6</v>
      </c>
      <c r="B45" s="74" t="s">
        <v>171</v>
      </c>
      <c r="C45" s="170"/>
      <c r="D45" s="59">
        <f>Mes!J60</f>
        <v>1377.56</v>
      </c>
      <c r="E45" s="48" t="s">
        <v>8</v>
      </c>
      <c r="F45" s="61">
        <v>660</v>
      </c>
      <c r="G45" s="62" t="s">
        <v>7</v>
      </c>
      <c r="H45" s="63">
        <v>0</v>
      </c>
      <c r="I45" s="64" t="s">
        <v>67</v>
      </c>
      <c r="J45" s="65">
        <f>IF(MID(I45,1,2)=("P."),(ROUND(D45*((F45)+(H45/100)),)),IF(MID(I45,1,2)=("%o"),(ROUND(D45*(((F45)+(H45/100))/1000),)),IF(MID(I45,1,2)=("Ea"),(ROUND(D45*((F45)+(H45/100)),)),ROUND(D45*(((F45)+(H45/100))/100),))))</f>
        <v>9092</v>
      </c>
      <c r="K45" s="75" t="s">
        <v>9</v>
      </c>
    </row>
    <row r="46" spans="1:11" ht="14.1" customHeight="1">
      <c r="A46" s="58"/>
      <c r="B46" s="74"/>
      <c r="C46" s="170"/>
      <c r="D46" s="251" t="s">
        <v>313</v>
      </c>
      <c r="E46" s="251"/>
      <c r="F46" s="251"/>
      <c r="G46" s="251"/>
      <c r="H46" s="251"/>
      <c r="I46" s="251"/>
      <c r="J46" s="251"/>
      <c r="K46" s="251"/>
    </row>
    <row r="47" spans="1:11" ht="14.1" customHeight="1">
      <c r="A47" s="122">
        <v>7</v>
      </c>
      <c r="B47" s="87" t="s">
        <v>98</v>
      </c>
      <c r="C47" s="87"/>
      <c r="D47" s="100"/>
      <c r="E47" s="126"/>
      <c r="F47" s="126"/>
      <c r="G47" s="110"/>
      <c r="H47" s="87"/>
      <c r="I47" s="87"/>
      <c r="J47" s="131"/>
      <c r="K47" s="87"/>
    </row>
    <row r="48" spans="1:11" ht="14.1" customHeight="1">
      <c r="A48" s="122"/>
      <c r="B48" s="87" t="s">
        <v>99</v>
      </c>
      <c r="C48" s="87"/>
      <c r="D48" s="100"/>
      <c r="E48" s="126"/>
      <c r="F48" s="126"/>
      <c r="G48" s="110"/>
      <c r="H48" s="87"/>
      <c r="I48" s="87"/>
      <c r="J48" s="87"/>
      <c r="K48" s="87"/>
    </row>
    <row r="49" spans="1:11" ht="14.1" customHeight="1">
      <c r="A49" s="122"/>
      <c r="B49" s="87" t="s">
        <v>100</v>
      </c>
      <c r="C49" s="87"/>
      <c r="D49" s="100"/>
      <c r="E49" s="126"/>
      <c r="F49" s="126"/>
      <c r="G49" s="110"/>
      <c r="H49" s="87"/>
      <c r="I49" s="87"/>
      <c r="J49" s="87"/>
      <c r="K49" s="87"/>
    </row>
    <row r="50" spans="1:11" ht="14.1" customHeight="1">
      <c r="A50" s="122"/>
      <c r="B50" s="87" t="s">
        <v>101</v>
      </c>
      <c r="C50" s="87"/>
      <c r="D50" s="100"/>
      <c r="E50" s="126"/>
      <c r="F50" s="126"/>
      <c r="G50" s="110"/>
      <c r="H50" s="87"/>
      <c r="I50" s="87"/>
      <c r="J50" s="87"/>
      <c r="K50" s="87"/>
    </row>
    <row r="51" spans="1:11" ht="14.1" customHeight="1">
      <c r="A51" s="122"/>
      <c r="B51" s="87" t="s">
        <v>102</v>
      </c>
      <c r="C51" s="87"/>
      <c r="D51" s="100"/>
      <c r="E51" s="126"/>
      <c r="F51" s="126"/>
      <c r="G51" s="110"/>
      <c r="H51" s="87"/>
      <c r="I51" s="87"/>
      <c r="J51" s="87"/>
      <c r="K51" s="87"/>
    </row>
    <row r="52" spans="1:11" ht="14.1" customHeight="1">
      <c r="A52" s="122"/>
      <c r="B52" s="87" t="s">
        <v>103</v>
      </c>
      <c r="C52" s="87"/>
      <c r="D52" s="135">
        <f>Mes!J73</f>
        <v>15.845000000000001</v>
      </c>
      <c r="E52" s="129" t="s">
        <v>104</v>
      </c>
      <c r="F52" s="110">
        <v>5001</v>
      </c>
      <c r="G52" s="137" t="s">
        <v>7</v>
      </c>
      <c r="H52" s="129">
        <v>70</v>
      </c>
      <c r="I52" s="126" t="s">
        <v>105</v>
      </c>
      <c r="J52" s="131">
        <f>IF(MID(I52,1,2)=("P."),(ROUND(D52*((F52)+(H52/100)),)),IF(MID(I52,1,2)=("%o"),(ROUND(D52*(((F52)+(H52/100))/1000),)),IF(MID(I52,1,2)=("Ea"),(ROUND(D52*((F52)+(H52/100)),)),ROUND(D52*(((F52)+(H52/100))/100),))))</f>
        <v>79252</v>
      </c>
      <c r="K52" s="132" t="s">
        <v>9</v>
      </c>
    </row>
    <row r="53" spans="1:11" ht="14.1" customHeight="1">
      <c r="A53" s="58"/>
      <c r="B53" s="74"/>
      <c r="C53" s="170"/>
      <c r="D53" s="251" t="s">
        <v>314</v>
      </c>
      <c r="E53" s="251"/>
      <c r="F53" s="251"/>
      <c r="G53" s="251"/>
      <c r="H53" s="251"/>
      <c r="I53" s="251"/>
      <c r="J53" s="251"/>
      <c r="K53" s="251"/>
    </row>
    <row r="54" spans="1:11" ht="14.1" customHeight="1">
      <c r="A54" s="122">
        <v>8</v>
      </c>
      <c r="B54" s="104" t="s">
        <v>84</v>
      </c>
      <c r="C54" s="104"/>
      <c r="D54" s="100"/>
      <c r="E54" s="133"/>
      <c r="F54" s="110"/>
      <c r="G54" s="87"/>
      <c r="H54" s="129"/>
      <c r="I54" s="169"/>
      <c r="J54" s="134"/>
      <c r="K54" s="129"/>
    </row>
    <row r="55" spans="1:11" ht="14.1" customHeight="1">
      <c r="A55" s="122"/>
      <c r="B55" s="104" t="s">
        <v>85</v>
      </c>
      <c r="C55" s="104"/>
      <c r="D55" s="100"/>
      <c r="E55" s="133"/>
      <c r="F55" s="110"/>
      <c r="G55" s="87"/>
      <c r="H55" s="129"/>
      <c r="I55" s="169"/>
      <c r="J55" s="134"/>
      <c r="K55" s="129"/>
    </row>
    <row r="56" spans="1:11" ht="14.1" customHeight="1">
      <c r="A56" s="122"/>
      <c r="B56" s="104" t="s">
        <v>86</v>
      </c>
      <c r="C56" s="104"/>
      <c r="D56" s="100"/>
      <c r="E56" s="133"/>
      <c r="F56" s="110"/>
      <c r="G56" s="87"/>
      <c r="H56" s="129"/>
      <c r="I56" s="169"/>
      <c r="J56" s="134"/>
      <c r="K56" s="129"/>
    </row>
    <row r="57" spans="1:11" ht="14.1" customHeight="1">
      <c r="A57" s="122"/>
      <c r="B57" s="104" t="s">
        <v>87</v>
      </c>
      <c r="C57" s="104"/>
      <c r="D57" s="100"/>
      <c r="E57" s="133"/>
      <c r="F57" s="110"/>
      <c r="G57" s="87"/>
      <c r="H57" s="129"/>
      <c r="I57" s="169"/>
      <c r="J57" s="134"/>
      <c r="K57" s="129"/>
    </row>
    <row r="58" spans="1:11" ht="14.1" customHeight="1">
      <c r="A58" s="122"/>
      <c r="B58" s="104" t="s">
        <v>88</v>
      </c>
      <c r="C58" s="104"/>
      <c r="D58" s="100"/>
      <c r="E58" s="133"/>
      <c r="F58" s="110"/>
      <c r="G58" s="87"/>
      <c r="H58" s="129"/>
      <c r="I58" s="169"/>
      <c r="J58" s="134"/>
      <c r="K58" s="129"/>
    </row>
    <row r="59" spans="1:11" ht="14.1" customHeight="1">
      <c r="A59" s="122"/>
      <c r="B59" s="104" t="s">
        <v>89</v>
      </c>
      <c r="C59" s="104"/>
      <c r="D59" s="100"/>
      <c r="E59" s="133"/>
      <c r="F59" s="110"/>
      <c r="G59" s="87"/>
      <c r="H59" s="129"/>
      <c r="I59" s="169"/>
      <c r="J59" s="134"/>
      <c r="K59" s="129"/>
    </row>
    <row r="60" spans="1:11" ht="14.1" customHeight="1">
      <c r="A60" s="122"/>
      <c r="B60" s="104" t="s">
        <v>90</v>
      </c>
      <c r="C60" s="104"/>
      <c r="D60" s="100"/>
      <c r="E60" s="133"/>
      <c r="F60" s="110"/>
      <c r="G60" s="87"/>
      <c r="H60" s="129"/>
      <c r="I60" s="169"/>
      <c r="J60" s="134"/>
      <c r="K60" s="129"/>
    </row>
    <row r="61" spans="1:11" ht="14.1" customHeight="1">
      <c r="A61" s="122"/>
      <c r="B61" s="104" t="s">
        <v>91</v>
      </c>
      <c r="C61" s="104"/>
      <c r="D61" s="100"/>
      <c r="E61" s="133"/>
      <c r="F61" s="110"/>
      <c r="G61" s="87"/>
      <c r="H61" s="129"/>
      <c r="I61" s="169"/>
      <c r="J61" s="134"/>
      <c r="K61" s="129"/>
    </row>
    <row r="62" spans="1:11" ht="14.1" customHeight="1">
      <c r="A62" s="122"/>
      <c r="B62" s="104" t="s">
        <v>92</v>
      </c>
      <c r="C62" s="104"/>
      <c r="D62" s="100"/>
      <c r="E62" s="133"/>
      <c r="F62" s="110"/>
      <c r="G62" s="87"/>
      <c r="H62" s="129"/>
      <c r="I62" s="169"/>
      <c r="J62" s="134"/>
      <c r="K62" s="129"/>
    </row>
    <row r="63" spans="1:11" ht="14.1" customHeight="1">
      <c r="A63" s="122"/>
      <c r="B63" s="104" t="s">
        <v>93</v>
      </c>
      <c r="C63" s="104"/>
      <c r="D63" s="100"/>
      <c r="E63" s="133"/>
      <c r="F63" s="110"/>
      <c r="G63" s="87"/>
      <c r="H63" s="129"/>
      <c r="I63" s="169"/>
      <c r="J63" s="134"/>
      <c r="K63" s="129"/>
    </row>
    <row r="64" spans="1:11" ht="13.5" customHeight="1">
      <c r="A64" s="122"/>
      <c r="B64" s="104" t="s">
        <v>94</v>
      </c>
      <c r="C64" s="104"/>
      <c r="D64" s="100"/>
      <c r="E64" s="133"/>
      <c r="F64" s="110"/>
      <c r="G64" s="87"/>
      <c r="H64" s="129"/>
      <c r="I64" s="169"/>
      <c r="J64" s="134"/>
      <c r="K64" s="129"/>
    </row>
    <row r="65" spans="1:11" ht="14.1" customHeight="1">
      <c r="A65" s="122"/>
      <c r="B65" s="104" t="s">
        <v>95</v>
      </c>
      <c r="C65" s="104"/>
      <c r="D65" s="100"/>
      <c r="E65" s="133"/>
      <c r="F65" s="110"/>
      <c r="G65" s="87"/>
      <c r="H65" s="129"/>
      <c r="I65" s="169"/>
      <c r="J65" s="134"/>
      <c r="K65" s="129"/>
    </row>
    <row r="66" spans="1:11" ht="14.1" customHeight="1">
      <c r="A66" s="122"/>
      <c r="B66" s="104" t="s">
        <v>96</v>
      </c>
      <c r="C66" s="104"/>
      <c r="D66" s="135">
        <f>Mes!J79</f>
        <v>398.24</v>
      </c>
      <c r="E66" s="133" t="s">
        <v>70</v>
      </c>
      <c r="F66" s="110">
        <v>337</v>
      </c>
      <c r="G66" s="130" t="s">
        <v>7</v>
      </c>
      <c r="H66" s="136">
        <v>0</v>
      </c>
      <c r="I66" s="169" t="s">
        <v>97</v>
      </c>
      <c r="J66" s="131">
        <f>IF(MID(I66,1,2)=("P."),(ROUND(D66*((F66)+(H66/100)),)),IF(MID(I66,1,2)=("%o"),(ROUND(D66*(((F66)+(H66/100))/1000),)),IF(MID(I66,1,2)=("Ea"),(ROUND(D66*((F66)+(H66/100)),)),ROUND(D66*(((F66)+(H66/100))/100),))))</f>
        <v>134207</v>
      </c>
      <c r="K66" s="132" t="s">
        <v>9</v>
      </c>
    </row>
    <row r="67" spans="1:11" ht="11.25" customHeight="1">
      <c r="A67" s="58"/>
      <c r="B67" s="74"/>
      <c r="C67" s="170"/>
      <c r="D67" s="251" t="s">
        <v>310</v>
      </c>
      <c r="E67" s="251"/>
      <c r="F67" s="251"/>
      <c r="G67" s="251"/>
      <c r="H67" s="251"/>
      <c r="I67" s="251"/>
      <c r="J67" s="251"/>
      <c r="K67" s="251"/>
    </row>
    <row r="68" spans="1:11" ht="14.1" customHeight="1">
      <c r="A68" s="171">
        <v>9</v>
      </c>
      <c r="B68" s="172" t="s">
        <v>172</v>
      </c>
      <c r="C68" s="172"/>
      <c r="D68" s="173"/>
      <c r="E68" s="174"/>
      <c r="F68" s="175"/>
      <c r="G68" s="176"/>
      <c r="H68" s="177"/>
      <c r="I68" s="178"/>
      <c r="J68" s="179"/>
      <c r="K68" s="177"/>
    </row>
    <row r="69" spans="1:11" ht="14.1" customHeight="1">
      <c r="A69" s="171"/>
      <c r="B69" s="172" t="s">
        <v>173</v>
      </c>
      <c r="C69" s="172"/>
      <c r="D69" s="173"/>
      <c r="E69" s="174"/>
      <c r="F69" s="175"/>
      <c r="G69" s="176"/>
      <c r="H69" s="177"/>
      <c r="I69" s="178"/>
      <c r="J69" s="179"/>
      <c r="K69" s="177"/>
    </row>
    <row r="70" spans="1:11" ht="14.1" customHeight="1">
      <c r="A70" s="171"/>
      <c r="B70" s="172" t="s">
        <v>174</v>
      </c>
      <c r="C70" s="172"/>
      <c r="D70" s="173"/>
      <c r="E70" s="174"/>
      <c r="F70" s="175"/>
      <c r="G70" s="176"/>
      <c r="H70" s="177"/>
      <c r="I70" s="178"/>
      <c r="J70" s="179"/>
      <c r="K70" s="177"/>
    </row>
    <row r="71" spans="1:11" ht="14.1" customHeight="1">
      <c r="A71" s="171"/>
      <c r="B71" s="172" t="s">
        <v>175</v>
      </c>
      <c r="C71" s="172"/>
      <c r="D71" s="173"/>
      <c r="E71" s="174"/>
      <c r="F71" s="175"/>
      <c r="G71" s="176"/>
      <c r="H71" s="177"/>
      <c r="I71" s="178"/>
      <c r="J71" s="179"/>
      <c r="K71" s="177"/>
    </row>
    <row r="72" spans="1:11" ht="14.1" customHeight="1">
      <c r="A72" s="171"/>
      <c r="B72" s="172" t="s">
        <v>176</v>
      </c>
      <c r="C72" s="172"/>
      <c r="D72" s="173"/>
      <c r="E72" s="174"/>
      <c r="F72" s="175"/>
      <c r="G72" s="176"/>
      <c r="H72" s="177"/>
      <c r="I72" s="178"/>
      <c r="J72" s="179"/>
      <c r="K72" s="177"/>
    </row>
    <row r="73" spans="1:11" ht="14.1" customHeight="1">
      <c r="A73" s="171"/>
      <c r="B73" s="172" t="s">
        <v>177</v>
      </c>
      <c r="C73" s="172"/>
      <c r="D73" s="173"/>
      <c r="E73" s="174"/>
      <c r="F73" s="175"/>
      <c r="G73" s="176"/>
      <c r="H73" s="177"/>
      <c r="I73" s="178"/>
      <c r="J73" s="179"/>
      <c r="K73" s="177"/>
    </row>
    <row r="74" spans="1:11" ht="12.75" customHeight="1">
      <c r="A74" s="171"/>
      <c r="B74" s="172" t="s">
        <v>178</v>
      </c>
      <c r="C74" s="172"/>
      <c r="D74" s="173"/>
      <c r="E74" s="174"/>
      <c r="F74" s="175"/>
      <c r="G74" s="176"/>
      <c r="H74" s="177"/>
      <c r="I74" s="178"/>
      <c r="J74" s="179"/>
      <c r="K74" s="177"/>
    </row>
    <row r="75" spans="1:11" ht="14.1" customHeight="1">
      <c r="A75" s="171"/>
      <c r="B75" s="172" t="s">
        <v>179</v>
      </c>
      <c r="C75" s="172"/>
      <c r="D75" s="173"/>
      <c r="E75" s="174"/>
      <c r="F75" s="175"/>
      <c r="G75" s="176"/>
      <c r="H75" s="177"/>
      <c r="I75" s="178"/>
      <c r="J75" s="179"/>
      <c r="K75" s="177"/>
    </row>
    <row r="76" spans="1:11" ht="14.1" customHeight="1">
      <c r="A76" s="171"/>
      <c r="B76" s="172" t="s">
        <v>180</v>
      </c>
      <c r="C76" s="172"/>
      <c r="D76" s="128">
        <f>Mes!J82</f>
        <v>298.24</v>
      </c>
      <c r="E76" s="129" t="s">
        <v>8</v>
      </c>
      <c r="F76" s="110">
        <v>34520</v>
      </c>
      <c r="G76" s="130" t="s">
        <v>7</v>
      </c>
      <c r="H76" s="129">
        <v>31</v>
      </c>
      <c r="I76" s="169" t="s">
        <v>67</v>
      </c>
      <c r="J76" s="131">
        <f>IF(MID(I76,1,2)=("P."),(ROUND(D76*((F76)+(H76/100)),)),IF(MID(I76,1,2)=("%o"),(ROUND(D76*(((F76)+(H76/100))/1000),)),IF(MID(I76,1,2)=("Ea"),(ROUND(D76*((F76)+(H76/100)),)),ROUND(D76*(((F76)+(H76/100))/100),))))</f>
        <v>102953</v>
      </c>
      <c r="K76" s="132" t="s">
        <v>9</v>
      </c>
    </row>
    <row r="77" spans="1:11" ht="14.1" customHeight="1">
      <c r="A77" s="58"/>
      <c r="B77" s="74"/>
      <c r="C77" s="170"/>
      <c r="D77" s="254" t="s">
        <v>315</v>
      </c>
      <c r="E77" s="254"/>
      <c r="F77" s="254"/>
      <c r="G77" s="254"/>
      <c r="H77" s="254"/>
      <c r="I77" s="254"/>
      <c r="J77" s="254"/>
      <c r="K77" s="254"/>
    </row>
    <row r="78" spans="1:11" ht="14.1" customHeight="1">
      <c r="A78" s="58">
        <v>10</v>
      </c>
      <c r="B78" s="74" t="s">
        <v>181</v>
      </c>
      <c r="C78" s="74"/>
      <c r="D78" s="76"/>
      <c r="E78" s="77"/>
      <c r="F78" s="61"/>
      <c r="G78" s="64"/>
      <c r="H78" s="77"/>
      <c r="I78" s="64"/>
      <c r="J78" s="61"/>
      <c r="K78" s="77"/>
    </row>
    <row r="79" spans="1:11" ht="14.1" customHeight="1">
      <c r="A79" s="58"/>
      <c r="B79" s="74" t="s">
        <v>182</v>
      </c>
      <c r="C79" s="74"/>
      <c r="D79" s="76"/>
      <c r="E79" s="77"/>
      <c r="F79" s="61"/>
      <c r="G79" s="64"/>
      <c r="H79" s="77"/>
      <c r="I79" s="64"/>
      <c r="J79" s="61"/>
      <c r="K79" s="77"/>
    </row>
    <row r="80" spans="1:11" ht="14.1" customHeight="1">
      <c r="A80" s="58"/>
      <c r="B80" s="74" t="s">
        <v>183</v>
      </c>
      <c r="C80" s="74"/>
      <c r="D80" s="76"/>
      <c r="E80" s="77"/>
      <c r="F80" s="61"/>
      <c r="G80" s="64"/>
      <c r="H80" s="77"/>
      <c r="I80" s="64"/>
      <c r="J80" s="61"/>
      <c r="K80" s="77"/>
    </row>
    <row r="81" spans="1:11" ht="14.1" customHeight="1">
      <c r="A81" s="58"/>
      <c r="B81" s="74" t="s">
        <v>184</v>
      </c>
      <c r="C81" s="74"/>
      <c r="D81" s="59"/>
      <c r="E81" s="48"/>
      <c r="F81" s="61"/>
      <c r="G81" s="62"/>
      <c r="H81" s="63"/>
      <c r="I81" s="64"/>
      <c r="J81" s="65"/>
      <c r="K81" s="75"/>
    </row>
    <row r="82" spans="1:11" ht="12.75" customHeight="1">
      <c r="A82" s="58"/>
      <c r="B82" s="74" t="s">
        <v>185</v>
      </c>
      <c r="C82" s="74"/>
      <c r="D82" s="59"/>
      <c r="E82" s="48"/>
      <c r="F82" s="61"/>
      <c r="G82" s="62"/>
      <c r="H82" s="63"/>
      <c r="I82" s="64"/>
      <c r="J82" s="65"/>
      <c r="K82" s="75"/>
    </row>
    <row r="83" spans="1:11" ht="14.1" customHeight="1">
      <c r="A83" s="74"/>
      <c r="B83" s="74" t="s">
        <v>186</v>
      </c>
      <c r="C83" s="74"/>
      <c r="D83" s="180"/>
      <c r="E83" s="74"/>
      <c r="F83" s="74"/>
      <c r="G83" s="74"/>
      <c r="H83" s="63"/>
      <c r="I83" s="74"/>
      <c r="J83" s="74"/>
      <c r="K83" s="74"/>
    </row>
    <row r="84" spans="1:11" ht="14.1" customHeight="1">
      <c r="A84" s="74"/>
      <c r="B84" s="78" t="s">
        <v>187</v>
      </c>
      <c r="C84" s="49"/>
      <c r="D84" s="180"/>
      <c r="E84" s="74"/>
      <c r="F84" s="74"/>
      <c r="G84" s="74"/>
      <c r="H84" s="63"/>
      <c r="I84" s="74"/>
      <c r="J84" s="74"/>
      <c r="K84" s="74"/>
    </row>
    <row r="85" spans="1:11" ht="14.1" customHeight="1">
      <c r="A85" s="58"/>
      <c r="B85" s="78" t="s">
        <v>188</v>
      </c>
      <c r="C85" s="74"/>
      <c r="D85" s="180"/>
      <c r="E85" s="60"/>
      <c r="F85" s="61"/>
      <c r="G85" s="62"/>
      <c r="H85" s="63"/>
      <c r="I85" s="64"/>
      <c r="J85" s="65"/>
      <c r="K85" s="75"/>
    </row>
    <row r="86" spans="1:11" ht="14.1" customHeight="1">
      <c r="A86" s="58"/>
      <c r="B86" s="78" t="s">
        <v>189</v>
      </c>
      <c r="C86" s="74"/>
      <c r="D86" s="59"/>
      <c r="E86" s="48"/>
      <c r="F86" s="61"/>
      <c r="G86" s="62"/>
      <c r="H86" s="63"/>
      <c r="I86" s="64"/>
      <c r="J86" s="65"/>
      <c r="K86" s="75"/>
    </row>
    <row r="87" spans="1:11" ht="14.1" customHeight="1">
      <c r="A87" s="58"/>
      <c r="B87" s="78" t="s">
        <v>190</v>
      </c>
      <c r="C87" s="74"/>
      <c r="D87" s="59">
        <f>Mes!J87</f>
        <v>302</v>
      </c>
      <c r="E87" s="48" t="s">
        <v>8</v>
      </c>
      <c r="F87" s="61">
        <v>106</v>
      </c>
      <c r="G87" s="62" t="s">
        <v>7</v>
      </c>
      <c r="H87" s="63">
        <v>73</v>
      </c>
      <c r="I87" s="64" t="s">
        <v>4</v>
      </c>
      <c r="J87" s="65">
        <f>IF(MID(I87,1,2)=("P."),(ROUND(D87*((F87)+(H87/100)),)),IF(MID(I87,1,2)=("%o"),(ROUND(D87*(((F87)+(H87/100))/1000),)),IF(MID(I87,1,2)=("Ea"),(ROUND(D87*((F87)+(H87/100)),)),ROUND(D87*(((F87)+(H87/100))/100),))))</f>
        <v>32232</v>
      </c>
      <c r="K87" s="75" t="s">
        <v>9</v>
      </c>
    </row>
    <row r="88" spans="1:11" ht="14.1" customHeight="1">
      <c r="D88" s="249" t="s">
        <v>316</v>
      </c>
      <c r="E88" s="249"/>
      <c r="F88" s="249"/>
      <c r="G88" s="249"/>
      <c r="H88" s="249"/>
      <c r="I88" s="249"/>
      <c r="J88" s="249"/>
      <c r="K88" s="249"/>
    </row>
    <row r="89" spans="1:11" ht="14.1" customHeight="1">
      <c r="A89" s="122">
        <v>11</v>
      </c>
      <c r="B89" s="144" t="s">
        <v>191</v>
      </c>
      <c r="C89" s="87"/>
      <c r="D89" s="128"/>
      <c r="E89" s="129"/>
      <c r="F89" s="110"/>
      <c r="G89" s="130"/>
      <c r="H89" s="129"/>
      <c r="I89" s="169"/>
      <c r="J89" s="131"/>
      <c r="K89" s="132"/>
    </row>
    <row r="90" spans="1:11" ht="14.25" customHeight="1">
      <c r="A90" s="122"/>
      <c r="B90" s="144" t="s">
        <v>192</v>
      </c>
      <c r="C90" s="87"/>
      <c r="D90" s="128">
        <f>Mes!J92</f>
        <v>108</v>
      </c>
      <c r="E90" s="129" t="s">
        <v>70</v>
      </c>
      <c r="F90" s="110">
        <v>3327</v>
      </c>
      <c r="G90" s="130" t="s">
        <v>7</v>
      </c>
      <c r="H90" s="129">
        <v>50</v>
      </c>
      <c r="I90" s="169" t="s">
        <v>165</v>
      </c>
      <c r="J90" s="131">
        <f>IF(MID(I90,1,2)=("P."),(ROUND(D90*((F90)+(H90/100)),)),IF(MID(I90,1,2)=("%o"),(ROUND(D90*(((F90)+(H90/100))/1000),)),IF(MID(I90,1,2)=("Ea"),(ROUND(D90*((F90)+(H90/100)),)),ROUND(D90*(((F90)+(H90/100))/100),))))</f>
        <v>3594</v>
      </c>
      <c r="K90" s="132" t="s">
        <v>9</v>
      </c>
    </row>
    <row r="91" spans="1:11" ht="14.25" customHeight="1">
      <c r="A91" s="122"/>
      <c r="B91" s="144"/>
      <c r="C91" s="87"/>
      <c r="D91" s="250" t="s">
        <v>317</v>
      </c>
      <c r="E91" s="250"/>
      <c r="F91" s="250"/>
      <c r="G91" s="250"/>
      <c r="H91" s="250"/>
      <c r="I91" s="250"/>
      <c r="J91" s="250"/>
      <c r="K91" s="250"/>
    </row>
    <row r="92" spans="1:11" ht="14.25" customHeight="1">
      <c r="A92" s="58">
        <v>12</v>
      </c>
      <c r="B92" s="74" t="s">
        <v>232</v>
      </c>
      <c r="C92" s="74"/>
      <c r="D92" s="59"/>
      <c r="E92" s="48"/>
      <c r="F92" s="61"/>
      <c r="G92" s="62"/>
      <c r="H92" s="63"/>
      <c r="I92" s="64"/>
      <c r="J92" s="65"/>
      <c r="K92" s="75"/>
    </row>
    <row r="93" spans="1:11" ht="14.25" customHeight="1">
      <c r="A93" s="58"/>
      <c r="B93" s="74" t="s">
        <v>233</v>
      </c>
      <c r="C93" s="74"/>
      <c r="D93" s="59"/>
      <c r="E93" s="48"/>
      <c r="F93" s="61"/>
      <c r="G93" s="62"/>
      <c r="H93" s="63"/>
      <c r="I93" s="64"/>
      <c r="J93" s="65"/>
      <c r="K93" s="75"/>
    </row>
    <row r="94" spans="1:11" ht="14.25" customHeight="1">
      <c r="A94" s="58"/>
      <c r="B94" s="74" t="s">
        <v>234</v>
      </c>
      <c r="C94" s="74"/>
      <c r="D94" s="59"/>
      <c r="E94" s="48"/>
      <c r="F94" s="61"/>
      <c r="G94" s="62"/>
      <c r="H94" s="63"/>
      <c r="I94" s="64"/>
      <c r="J94" s="65"/>
      <c r="K94" s="75"/>
    </row>
    <row r="95" spans="1:11" ht="14.25" customHeight="1">
      <c r="A95" s="58"/>
      <c r="B95" s="74" t="s">
        <v>235</v>
      </c>
      <c r="C95" s="74"/>
      <c r="D95" s="59"/>
      <c r="E95" s="48"/>
      <c r="F95" s="61"/>
      <c r="G95" s="62"/>
      <c r="H95" s="63"/>
      <c r="I95" s="64"/>
      <c r="J95" s="65"/>
      <c r="K95" s="75"/>
    </row>
    <row r="96" spans="1:11" ht="14.25" customHeight="1">
      <c r="A96" s="58"/>
      <c r="B96" s="74" t="s">
        <v>236</v>
      </c>
      <c r="C96" s="74"/>
      <c r="D96" s="59"/>
      <c r="E96" s="48"/>
      <c r="F96" s="61"/>
      <c r="G96" s="62"/>
      <c r="H96" s="63"/>
      <c r="I96" s="64"/>
      <c r="J96" s="65"/>
      <c r="K96" s="75"/>
    </row>
    <row r="97" spans="1:11" ht="14.25" customHeight="1">
      <c r="A97" s="58"/>
      <c r="B97" s="74" t="s">
        <v>237</v>
      </c>
      <c r="C97" s="74"/>
      <c r="D97" s="59"/>
      <c r="E97" s="48"/>
      <c r="F97" s="61"/>
      <c r="G97" s="62"/>
      <c r="H97" s="63"/>
      <c r="I97" s="64"/>
      <c r="J97" s="65"/>
      <c r="K97" s="75"/>
    </row>
    <row r="98" spans="1:11" ht="14.25" customHeight="1">
      <c r="A98" s="58"/>
      <c r="B98" s="74" t="s">
        <v>238</v>
      </c>
      <c r="C98" s="74"/>
      <c r="D98" s="59"/>
      <c r="E98" s="48"/>
      <c r="F98" s="61"/>
      <c r="G98" s="62"/>
      <c r="H98" s="63"/>
      <c r="I98" s="64"/>
      <c r="J98" s="65"/>
      <c r="K98" s="75"/>
    </row>
    <row r="99" spans="1:11" ht="14.25" customHeight="1">
      <c r="A99" s="58"/>
      <c r="B99" s="74" t="s">
        <v>239</v>
      </c>
      <c r="C99" s="74"/>
      <c r="D99" s="59">
        <f>Mes!J97</f>
        <v>39</v>
      </c>
      <c r="E99" s="48" t="s">
        <v>216</v>
      </c>
      <c r="F99" s="61">
        <v>228</v>
      </c>
      <c r="G99" s="62" t="s">
        <v>7</v>
      </c>
      <c r="H99" s="63">
        <v>90</v>
      </c>
      <c r="I99" s="64" t="s">
        <v>240</v>
      </c>
      <c r="J99" s="65">
        <f>IF(MID(I99,1,2)=("P."),(ROUND(D99*((F99)+(H99/100)),)),IF(MID(I99,1,2)=("%o"),(ROUND(D99*(((F99)+(H99/100))/1000),)),IF(MID(I99,1,2)=("Ea"),(ROUND(D99*((F99)+(H99/100)),)),ROUND(D99*(((F99)+(H99/100))/100),))))</f>
        <v>8927</v>
      </c>
      <c r="K99" s="75" t="s">
        <v>9</v>
      </c>
    </row>
    <row r="100" spans="1:11" ht="14.25" customHeight="1">
      <c r="A100" s="58"/>
      <c r="B100" s="74"/>
      <c r="C100" s="74"/>
      <c r="D100" s="251" t="s">
        <v>318</v>
      </c>
      <c r="E100" s="251"/>
      <c r="F100" s="251"/>
      <c r="G100" s="251"/>
      <c r="H100" s="251"/>
      <c r="I100" s="251"/>
      <c r="J100" s="251"/>
      <c r="K100" s="251"/>
    </row>
    <row r="101" spans="1:11" ht="14.25" customHeight="1">
      <c r="A101" s="58">
        <v>13</v>
      </c>
      <c r="B101" s="184" t="s">
        <v>241</v>
      </c>
      <c r="C101" s="185"/>
      <c r="D101" s="59"/>
      <c r="E101" s="48"/>
      <c r="F101" s="61"/>
      <c r="G101" s="62"/>
      <c r="H101" s="63"/>
      <c r="I101" s="64"/>
      <c r="J101" s="65"/>
      <c r="K101" s="75"/>
    </row>
    <row r="102" spans="1:11" ht="14.1" customHeight="1">
      <c r="A102" s="58"/>
      <c r="B102" s="184" t="s">
        <v>242</v>
      </c>
      <c r="C102" s="185"/>
      <c r="D102" s="59"/>
      <c r="E102" s="48"/>
      <c r="F102" s="61"/>
      <c r="G102" s="62"/>
      <c r="H102" s="63"/>
      <c r="I102" s="64"/>
      <c r="J102" s="65"/>
      <c r="K102" s="75"/>
    </row>
    <row r="103" spans="1:11" ht="14.1" customHeight="1">
      <c r="A103" s="58"/>
      <c r="B103" s="184" t="s">
        <v>243</v>
      </c>
      <c r="C103" s="185"/>
      <c r="D103" s="59"/>
      <c r="E103" s="48"/>
      <c r="F103" s="61"/>
      <c r="G103" s="62"/>
      <c r="H103" s="63"/>
      <c r="I103" s="64"/>
      <c r="J103" s="65"/>
      <c r="K103" s="75"/>
    </row>
    <row r="104" spans="1:11" ht="14.1" customHeight="1">
      <c r="A104" s="58"/>
      <c r="B104" s="184" t="s">
        <v>244</v>
      </c>
      <c r="C104" s="185"/>
      <c r="D104" s="59"/>
      <c r="E104" s="48"/>
      <c r="F104" s="61"/>
      <c r="G104" s="62"/>
      <c r="H104" s="63"/>
      <c r="I104" s="64"/>
      <c r="J104" s="65"/>
      <c r="K104" s="75"/>
    </row>
    <row r="105" spans="1:11" ht="14.1" customHeight="1">
      <c r="A105" s="58"/>
      <c r="B105" s="184" t="s">
        <v>245</v>
      </c>
      <c r="C105" s="185"/>
      <c r="D105" s="59"/>
      <c r="E105" s="48"/>
      <c r="F105" s="61"/>
      <c r="G105" s="62"/>
      <c r="H105" s="63"/>
      <c r="I105" s="64"/>
      <c r="J105" s="65"/>
      <c r="K105" s="75"/>
    </row>
    <row r="106" spans="1:11" ht="14.1" customHeight="1">
      <c r="A106" s="58"/>
      <c r="B106" s="184" t="s">
        <v>246</v>
      </c>
      <c r="C106" s="185"/>
      <c r="D106" s="74"/>
      <c r="E106" s="74"/>
      <c r="F106" s="74"/>
      <c r="G106" s="74"/>
      <c r="H106" s="74"/>
      <c r="I106" s="74"/>
      <c r="J106" s="74"/>
      <c r="K106" s="74"/>
    </row>
    <row r="107" spans="1:11" ht="12.75" customHeight="1">
      <c r="A107" s="58"/>
      <c r="B107" s="184" t="s">
        <v>247</v>
      </c>
      <c r="C107" s="185"/>
      <c r="D107" s="59"/>
      <c r="E107" s="48"/>
      <c r="F107" s="61"/>
      <c r="G107" s="62"/>
      <c r="H107" s="63"/>
      <c r="I107" s="64"/>
      <c r="J107" s="65"/>
      <c r="K107" s="75"/>
    </row>
    <row r="108" spans="1:11" ht="14.1" customHeight="1">
      <c r="A108" s="58"/>
      <c r="B108" s="184" t="s">
        <v>248</v>
      </c>
      <c r="C108" s="185"/>
      <c r="D108" s="186"/>
      <c r="E108" s="187"/>
      <c r="F108" s="188"/>
      <c r="G108" s="189"/>
      <c r="H108" s="187"/>
      <c r="I108" s="189"/>
      <c r="J108" s="188"/>
      <c r="K108" s="187"/>
    </row>
    <row r="109" spans="1:11" ht="14.1" customHeight="1">
      <c r="A109" s="58"/>
      <c r="B109" s="190" t="s">
        <v>249</v>
      </c>
      <c r="C109" s="185"/>
      <c r="D109" s="59">
        <f>Mes!J102</f>
        <v>45</v>
      </c>
      <c r="E109" s="48" t="s">
        <v>8</v>
      </c>
      <c r="F109" s="61">
        <v>706</v>
      </c>
      <c r="G109" s="62" t="s">
        <v>7</v>
      </c>
      <c r="H109" s="63">
        <v>23</v>
      </c>
      <c r="I109" s="64" t="s">
        <v>4</v>
      </c>
      <c r="J109" s="65">
        <f>IF(MID(I109,1,2)=("P."),(ROUND(D109*((F109)+(H109/100)),)),IF(MID(I109,1,2)=("%o"),(ROUND(D109*(((F109)+(H109/100))/1000),)),IF(MID(I109,1,2)=("Ea"),(ROUND(D109*((F109)+(H109/100)),)),ROUND(D109*(((F109)+(H109/100))/100),))))</f>
        <v>31780</v>
      </c>
      <c r="K109" s="75" t="s">
        <v>9</v>
      </c>
    </row>
    <row r="110" spans="1:11" ht="14.1" customHeight="1">
      <c r="A110" s="122"/>
      <c r="B110" s="144"/>
      <c r="C110" s="87"/>
      <c r="D110" s="252" t="s">
        <v>319</v>
      </c>
      <c r="E110" s="252"/>
      <c r="F110" s="252"/>
      <c r="G110" s="252"/>
      <c r="H110" s="252"/>
      <c r="I110" s="252"/>
      <c r="J110" s="252"/>
      <c r="K110" s="252"/>
    </row>
    <row r="111" spans="1:11" ht="14.1" customHeight="1">
      <c r="A111" s="58">
        <v>14</v>
      </c>
      <c r="B111" s="74" t="s">
        <v>250</v>
      </c>
      <c r="C111" s="74"/>
      <c r="D111" s="59"/>
      <c r="E111" s="48"/>
      <c r="F111" s="61"/>
      <c r="G111" s="62"/>
      <c r="H111" s="63"/>
      <c r="I111" s="64"/>
      <c r="J111" s="65"/>
      <c r="K111" s="75"/>
    </row>
    <row r="112" spans="1:11" ht="14.1" customHeight="1">
      <c r="A112" s="58"/>
      <c r="B112" s="74" t="s">
        <v>251</v>
      </c>
      <c r="C112" s="74"/>
      <c r="D112" s="76"/>
      <c r="E112" s="77"/>
      <c r="F112" s="61"/>
      <c r="G112" s="64"/>
      <c r="H112" s="77"/>
      <c r="I112" s="64"/>
      <c r="J112" s="61"/>
      <c r="K112" s="77"/>
    </row>
    <row r="113" spans="1:11" ht="14.1" customHeight="1">
      <c r="A113" s="58"/>
      <c r="B113" s="74" t="s">
        <v>252</v>
      </c>
      <c r="C113" s="170"/>
      <c r="D113" s="59"/>
      <c r="E113" s="48"/>
      <c r="F113" s="61"/>
      <c r="G113" s="62"/>
      <c r="H113" s="63"/>
      <c r="I113" s="64"/>
      <c r="J113" s="65"/>
      <c r="K113" s="75"/>
    </row>
    <row r="114" spans="1:11" ht="14.1" customHeight="1">
      <c r="A114" s="58"/>
      <c r="B114" s="74" t="s">
        <v>253</v>
      </c>
      <c r="C114" s="170"/>
      <c r="D114" s="88">
        <v>72</v>
      </c>
      <c r="E114" s="89" t="s">
        <v>8</v>
      </c>
      <c r="F114" s="82">
        <v>726</v>
      </c>
      <c r="G114" s="83" t="s">
        <v>7</v>
      </c>
      <c r="H114" s="80">
        <v>72</v>
      </c>
      <c r="I114" s="84" t="s">
        <v>4</v>
      </c>
      <c r="J114" s="85">
        <f>IF(MID(I114,1,2)=("P."),(ROUND(D114*((F114)+(H114/100)),)),IF(MID(I114,1,2)=("%o"),(ROUND(D114*(((F114)+(H114/100))/1000),)),IF(MID(I114,1,2)=("Ea"),(ROUND(D114*((F114)+(H114/100)),)),ROUND(D114*(((F114)+(H114/100))/100),))))</f>
        <v>52324</v>
      </c>
      <c r="K114" s="86" t="s">
        <v>9</v>
      </c>
    </row>
    <row r="115" spans="1:11" ht="14.1" customHeight="1">
      <c r="A115" s="58"/>
      <c r="B115" s="74"/>
      <c r="C115" s="170"/>
      <c r="D115" s="253" t="s">
        <v>320</v>
      </c>
      <c r="E115" s="253"/>
      <c r="F115" s="253"/>
      <c r="G115" s="253"/>
      <c r="H115" s="253"/>
      <c r="I115" s="253"/>
      <c r="J115" s="253"/>
      <c r="K115" s="253"/>
    </row>
    <row r="116" spans="1:11" ht="14.1" customHeight="1">
      <c r="A116" s="58"/>
      <c r="B116" s="74"/>
      <c r="C116" s="74"/>
      <c r="D116" s="59"/>
      <c r="E116" s="48"/>
      <c r="F116" s="61"/>
      <c r="G116" s="62"/>
      <c r="H116" s="63" t="s">
        <v>106</v>
      </c>
      <c r="I116" s="64"/>
      <c r="J116" s="146">
        <f>SUM(J13:J114)</f>
        <v>634607.73380000005</v>
      </c>
      <c r="K116" s="75" t="s">
        <v>9</v>
      </c>
    </row>
    <row r="117" spans="1:11" ht="14.1" customHeight="1">
      <c r="A117" s="58"/>
      <c r="B117" s="74"/>
      <c r="C117" s="74"/>
      <c r="D117" s="147" t="s">
        <v>283</v>
      </c>
      <c r="E117" s="48"/>
      <c r="F117" s="61"/>
      <c r="G117" s="62"/>
      <c r="H117" s="63"/>
      <c r="I117" s="64"/>
      <c r="J117" s="65"/>
      <c r="K117" s="75"/>
    </row>
    <row r="118" spans="1:11" ht="11.25" customHeight="1">
      <c r="A118" s="58"/>
      <c r="B118" s="74"/>
      <c r="C118" s="74"/>
      <c r="D118" s="59"/>
      <c r="E118" s="48"/>
      <c r="F118" s="61"/>
      <c r="G118" s="62"/>
      <c r="H118" s="63" t="s">
        <v>107</v>
      </c>
      <c r="I118" s="64"/>
      <c r="J118" s="146"/>
      <c r="K118" s="75"/>
    </row>
    <row r="119" spans="1:11" ht="11.25" customHeight="1">
      <c r="A119" s="58"/>
      <c r="B119" s="74"/>
      <c r="C119" s="74"/>
      <c r="D119" s="59"/>
      <c r="E119" s="48"/>
      <c r="F119" s="61"/>
      <c r="G119" s="62"/>
      <c r="H119" s="63"/>
      <c r="I119" s="64"/>
      <c r="J119" s="65"/>
      <c r="K119" s="75"/>
    </row>
    <row r="120" spans="1:11" ht="12.75" customHeight="1">
      <c r="A120" s="58"/>
      <c r="B120" s="74"/>
      <c r="C120" s="74"/>
      <c r="D120" s="59"/>
      <c r="E120" s="48"/>
      <c r="F120" s="61"/>
      <c r="G120" s="62"/>
      <c r="H120" s="63"/>
      <c r="I120" s="64"/>
      <c r="J120" s="65"/>
      <c r="K120" s="75"/>
    </row>
    <row r="121" spans="1:11" ht="14.1" customHeight="1">
      <c r="A121" s="58"/>
      <c r="B121" s="148" t="s">
        <v>73</v>
      </c>
      <c r="C121" s="74"/>
      <c r="D121" s="74"/>
      <c r="E121" s="74"/>
      <c r="F121" s="74"/>
      <c r="G121" s="74"/>
      <c r="H121" s="74"/>
      <c r="I121" s="74"/>
      <c r="J121" s="74"/>
      <c r="K121" s="74"/>
    </row>
    <row r="122" spans="1:11" ht="14.1" customHeight="1">
      <c r="A122" s="49">
        <v>1</v>
      </c>
      <c r="B122" s="78" t="s">
        <v>198</v>
      </c>
      <c r="C122" s="49"/>
      <c r="D122" s="49"/>
      <c r="E122" s="49"/>
      <c r="F122" s="49"/>
      <c r="G122" s="49"/>
      <c r="H122" s="73"/>
      <c r="I122" s="49"/>
      <c r="J122" s="49"/>
      <c r="K122" s="49"/>
    </row>
    <row r="123" spans="1:11" ht="14.1" customHeight="1">
      <c r="A123" s="51"/>
      <c r="B123" s="78" t="s">
        <v>199</v>
      </c>
      <c r="C123" s="49"/>
      <c r="D123" s="49"/>
      <c r="E123" s="49"/>
      <c r="F123" s="49"/>
      <c r="G123" s="49"/>
      <c r="H123" s="73"/>
      <c r="I123" s="49"/>
      <c r="J123" s="49"/>
      <c r="K123" s="49"/>
    </row>
    <row r="124" spans="1:11" ht="14.1" customHeight="1">
      <c r="A124" s="51"/>
      <c r="B124" s="78" t="s">
        <v>200</v>
      </c>
      <c r="C124" s="49"/>
      <c r="D124" s="49"/>
      <c r="E124" s="49"/>
      <c r="F124" s="49"/>
      <c r="G124" s="49"/>
      <c r="H124" s="73"/>
      <c r="I124" s="49"/>
      <c r="J124" s="49"/>
      <c r="K124" s="49"/>
    </row>
    <row r="125" spans="1:11" ht="14.1" customHeight="1">
      <c r="A125" s="51"/>
      <c r="B125" s="78" t="s">
        <v>201</v>
      </c>
      <c r="C125" s="49"/>
      <c r="D125" s="49"/>
      <c r="E125" s="49"/>
      <c r="F125" s="49"/>
      <c r="G125" s="49"/>
      <c r="H125" s="73"/>
      <c r="I125" s="49"/>
      <c r="J125" s="49"/>
      <c r="K125" s="49"/>
    </row>
    <row r="126" spans="1:11" ht="14.1" customHeight="1">
      <c r="A126" s="49"/>
      <c r="B126" s="78" t="s">
        <v>202</v>
      </c>
      <c r="C126" s="49"/>
      <c r="D126" s="59">
        <f>Mes!J113</f>
        <v>373</v>
      </c>
      <c r="E126" s="48" t="s">
        <v>8</v>
      </c>
      <c r="F126" s="61"/>
      <c r="G126" s="62"/>
      <c r="H126" s="63"/>
      <c r="I126" s="64" t="s">
        <v>4</v>
      </c>
      <c r="J126" s="65"/>
      <c r="K126" s="75"/>
    </row>
    <row r="127" spans="1:11" ht="14.1" customHeight="1">
      <c r="A127" s="49"/>
      <c r="B127" s="78"/>
      <c r="C127" s="49"/>
      <c r="D127" s="59"/>
      <c r="E127" s="48"/>
      <c r="F127" s="61"/>
      <c r="G127" s="62"/>
      <c r="H127" s="63"/>
      <c r="I127" s="64"/>
      <c r="J127" s="65"/>
      <c r="K127" s="75"/>
    </row>
    <row r="128" spans="1:11" ht="14.1" customHeight="1">
      <c r="A128" s="49">
        <v>2</v>
      </c>
      <c r="B128" s="181" t="s">
        <v>193</v>
      </c>
      <c r="C128" s="74"/>
      <c r="D128" s="88"/>
      <c r="E128" s="89"/>
      <c r="F128" s="82"/>
      <c r="G128" s="83"/>
      <c r="H128" s="80"/>
      <c r="I128" s="84"/>
      <c r="J128" s="85"/>
      <c r="K128" s="86"/>
    </row>
    <row r="129" spans="1:11" ht="14.1" customHeight="1">
      <c r="A129" s="49"/>
      <c r="B129" s="182" t="s">
        <v>194</v>
      </c>
      <c r="C129" s="74"/>
      <c r="D129" s="88"/>
      <c r="E129" s="89"/>
      <c r="F129" s="82"/>
      <c r="G129" s="83"/>
      <c r="H129" s="80"/>
      <c r="I129" s="84"/>
      <c r="J129" s="85"/>
      <c r="K129" s="86"/>
    </row>
    <row r="130" spans="1:11" ht="14.1" customHeight="1">
      <c r="A130" s="49"/>
      <c r="B130" s="182" t="s">
        <v>195</v>
      </c>
      <c r="C130" s="74"/>
      <c r="D130" s="88"/>
      <c r="E130" s="89"/>
      <c r="F130" s="82"/>
      <c r="G130" s="83"/>
      <c r="H130" s="80"/>
      <c r="I130" s="84"/>
      <c r="J130" s="85"/>
      <c r="K130" s="86"/>
    </row>
    <row r="131" spans="1:11" ht="14.1" customHeight="1">
      <c r="A131" s="49"/>
      <c r="B131" s="182" t="s">
        <v>196</v>
      </c>
      <c r="C131" s="74"/>
      <c r="D131" s="76"/>
      <c r="E131" s="77"/>
      <c r="F131" s="61"/>
      <c r="G131" s="64"/>
      <c r="H131" s="77"/>
      <c r="I131" s="64"/>
      <c r="J131" s="61"/>
      <c r="K131" s="77"/>
    </row>
    <row r="132" spans="1:11" ht="14.1" customHeight="1">
      <c r="A132" s="74"/>
      <c r="B132" s="182" t="s">
        <v>197</v>
      </c>
      <c r="C132" s="74"/>
      <c r="D132" s="74"/>
      <c r="E132" s="74"/>
      <c r="F132" s="74"/>
      <c r="G132" s="74"/>
      <c r="H132" s="164"/>
      <c r="I132" s="165"/>
      <c r="J132" s="166"/>
      <c r="K132" s="167"/>
    </row>
    <row r="133" spans="1:11" ht="14.1" customHeight="1">
      <c r="A133" s="74"/>
      <c r="B133" s="74"/>
      <c r="C133" s="74"/>
      <c r="D133" s="88">
        <f>Mes!J118</f>
        <v>265</v>
      </c>
      <c r="E133" s="89" t="s">
        <v>8</v>
      </c>
      <c r="F133" s="82"/>
      <c r="G133" s="83"/>
      <c r="H133" s="80"/>
      <c r="I133" s="84" t="s">
        <v>4</v>
      </c>
      <c r="J133" s="85"/>
      <c r="K133" s="86"/>
    </row>
    <row r="134" spans="1:11" ht="14.1" customHeight="1">
      <c r="A134" s="74"/>
      <c r="B134" s="74"/>
      <c r="C134" s="74"/>
      <c r="D134" s="88"/>
      <c r="E134" s="89"/>
      <c r="F134" s="82"/>
      <c r="G134" s="83"/>
      <c r="H134" s="80"/>
      <c r="I134" s="84"/>
      <c r="J134" s="85"/>
      <c r="K134" s="86"/>
    </row>
    <row r="135" spans="1:11" ht="14.1" customHeight="1">
      <c r="A135" s="58">
        <v>3</v>
      </c>
      <c r="B135" s="191" t="s">
        <v>254</v>
      </c>
      <c r="C135" s="192"/>
      <c r="D135" s="59"/>
      <c r="E135" s="60"/>
      <c r="F135" s="61"/>
      <c r="G135" s="62"/>
      <c r="H135" s="63"/>
      <c r="I135" s="64"/>
      <c r="J135" s="65"/>
      <c r="K135" s="193"/>
    </row>
    <row r="136" spans="1:11" ht="14.1" customHeight="1">
      <c r="A136" s="58"/>
      <c r="B136" s="191" t="s">
        <v>255</v>
      </c>
      <c r="C136" s="192"/>
      <c r="D136" s="59"/>
      <c r="E136" s="60"/>
      <c r="F136" s="61"/>
      <c r="G136" s="62"/>
      <c r="H136" s="63"/>
      <c r="I136" s="64"/>
      <c r="J136" s="65"/>
      <c r="K136" s="193"/>
    </row>
    <row r="137" spans="1:11" ht="14.1" customHeight="1">
      <c r="A137" s="58"/>
      <c r="B137" s="191" t="s">
        <v>256</v>
      </c>
      <c r="C137" s="192"/>
      <c r="D137" s="59"/>
      <c r="E137" s="60"/>
      <c r="F137" s="61"/>
      <c r="G137" s="62"/>
      <c r="H137" s="63"/>
      <c r="I137" s="64"/>
      <c r="J137" s="65"/>
      <c r="K137" s="193"/>
    </row>
    <row r="138" spans="1:11" ht="14.1" customHeight="1">
      <c r="A138" s="58"/>
      <c r="B138" s="194" t="s">
        <v>257</v>
      </c>
      <c r="C138" s="192"/>
      <c r="D138" s="186"/>
      <c r="E138" s="187"/>
      <c r="F138" s="188"/>
      <c r="G138" s="189"/>
      <c r="H138" s="187"/>
      <c r="I138" s="189"/>
      <c r="J138" s="188"/>
      <c r="K138" s="187"/>
    </row>
    <row r="139" spans="1:11" ht="14.1" customHeight="1">
      <c r="A139" s="8"/>
      <c r="B139" s="195" t="s">
        <v>258</v>
      </c>
      <c r="C139" s="196"/>
      <c r="D139" s="59">
        <f>Mes!J128</f>
        <v>395</v>
      </c>
      <c r="E139" s="60" t="s">
        <v>8</v>
      </c>
      <c r="F139" s="61"/>
      <c r="G139" s="62"/>
      <c r="H139" s="63"/>
      <c r="I139" s="64" t="s">
        <v>4</v>
      </c>
      <c r="J139" s="65"/>
      <c r="K139" s="193"/>
    </row>
    <row r="140" spans="1:11" ht="14.1" customHeight="1">
      <c r="A140" s="74"/>
      <c r="B140" s="74"/>
      <c r="C140" s="74"/>
      <c r="D140" s="88"/>
      <c r="E140" s="89"/>
      <c r="F140" s="82"/>
      <c r="G140" s="83"/>
      <c r="H140" s="80"/>
      <c r="I140" s="84"/>
      <c r="J140" s="85"/>
      <c r="K140" s="86"/>
    </row>
    <row r="141" spans="1:11" ht="14.1" customHeight="1">
      <c r="A141" s="49">
        <v>4</v>
      </c>
      <c r="B141" s="87" t="s">
        <v>259</v>
      </c>
      <c r="C141" s="74"/>
      <c r="D141" s="197"/>
      <c r="E141" s="77"/>
      <c r="F141" s="61"/>
      <c r="G141" s="198"/>
      <c r="H141" s="63"/>
      <c r="I141" s="64"/>
      <c r="J141" s="65"/>
      <c r="K141" s="75"/>
    </row>
    <row r="142" spans="1:11" ht="14.1" customHeight="1">
      <c r="A142" s="49"/>
      <c r="B142" s="87" t="s">
        <v>260</v>
      </c>
      <c r="C142" s="74"/>
      <c r="H142" s="1"/>
    </row>
    <row r="143" spans="1:11" ht="14.1" customHeight="1">
      <c r="A143" s="49"/>
      <c r="B143" s="87" t="s">
        <v>261</v>
      </c>
      <c r="C143" s="74"/>
      <c r="D143" s="197"/>
      <c r="E143" s="77"/>
      <c r="F143" s="61"/>
      <c r="G143" s="198"/>
      <c r="H143" s="63"/>
      <c r="I143" s="64"/>
      <c r="J143" s="65"/>
      <c r="K143" s="75"/>
    </row>
    <row r="144" spans="1:11" ht="14.1" customHeight="1">
      <c r="A144" s="49"/>
      <c r="B144" s="87" t="s">
        <v>262</v>
      </c>
      <c r="C144" s="74"/>
      <c r="D144" s="197"/>
      <c r="E144" s="77"/>
      <c r="F144" s="61"/>
      <c r="G144" s="198"/>
      <c r="H144" s="63"/>
      <c r="I144" s="64"/>
      <c r="J144" s="65"/>
      <c r="K144" s="75"/>
    </row>
    <row r="145" spans="1:12" ht="14.1" customHeight="1">
      <c r="A145" s="49"/>
      <c r="B145" s="51" t="s">
        <v>263</v>
      </c>
      <c r="C145" s="74"/>
      <c r="D145" s="197"/>
      <c r="E145" s="77"/>
      <c r="F145" s="61"/>
      <c r="G145" s="198"/>
      <c r="H145" s="63"/>
      <c r="I145" s="64"/>
      <c r="J145" s="65"/>
      <c r="K145" s="75"/>
    </row>
    <row r="146" spans="1:12" ht="14.1" customHeight="1">
      <c r="A146" s="49"/>
      <c r="B146" s="51" t="s">
        <v>264</v>
      </c>
      <c r="C146" s="74"/>
      <c r="D146" s="197"/>
      <c r="E146" s="77"/>
      <c r="F146" s="61"/>
      <c r="G146" s="198"/>
      <c r="H146" s="63"/>
      <c r="I146" s="64"/>
      <c r="J146" s="65"/>
      <c r="K146" s="75"/>
    </row>
    <row r="147" spans="1:12" ht="14.1" customHeight="1">
      <c r="A147" s="49"/>
      <c r="B147" s="51" t="s">
        <v>265</v>
      </c>
      <c r="C147" s="74"/>
      <c r="D147" s="197">
        <f>Mes!J131</f>
        <v>120</v>
      </c>
      <c r="E147" s="77" t="s">
        <v>8</v>
      </c>
      <c r="F147" s="61"/>
      <c r="G147" s="198"/>
      <c r="H147" s="63"/>
      <c r="I147" s="64" t="s">
        <v>4</v>
      </c>
      <c r="J147" s="65"/>
      <c r="K147" s="75"/>
    </row>
    <row r="148" spans="1:12" ht="14.1" customHeight="1">
      <c r="A148" s="49"/>
      <c r="B148" s="74"/>
      <c r="C148" s="74"/>
      <c r="D148" s="88"/>
      <c r="E148" s="89"/>
      <c r="F148" s="82"/>
      <c r="G148" s="83"/>
      <c r="H148" s="80"/>
      <c r="I148" s="84"/>
      <c r="J148" s="85"/>
      <c r="K148" s="86"/>
    </row>
    <row r="149" spans="1:12" ht="14.1" customHeight="1">
      <c r="A149" s="138">
        <v>5</v>
      </c>
      <c r="B149" s="87" t="s">
        <v>266</v>
      </c>
      <c r="C149" s="74"/>
      <c r="D149" s="197"/>
      <c r="E149" s="77"/>
      <c r="F149" s="61"/>
      <c r="G149" s="198"/>
      <c r="H149" s="63"/>
      <c r="I149" s="64"/>
      <c r="J149" s="65"/>
      <c r="K149" s="75"/>
    </row>
    <row r="150" spans="1:12" ht="14.1" customHeight="1">
      <c r="A150" s="138"/>
      <c r="B150" s="87" t="s">
        <v>267</v>
      </c>
      <c r="C150" s="74"/>
      <c r="D150" s="197"/>
      <c r="E150" s="77"/>
      <c r="F150" s="61"/>
      <c r="G150" s="198"/>
      <c r="H150" s="63"/>
      <c r="I150" s="64"/>
      <c r="J150" s="65"/>
      <c r="K150" s="75"/>
    </row>
    <row r="151" spans="1:12" ht="14.1" customHeight="1">
      <c r="A151" s="138"/>
      <c r="B151" s="87" t="s">
        <v>268</v>
      </c>
      <c r="C151" s="74"/>
      <c r="D151" s="197"/>
      <c r="E151" s="77"/>
      <c r="F151" s="61"/>
      <c r="G151" s="198"/>
      <c r="H151" s="63"/>
      <c r="I151" s="64"/>
      <c r="J151" s="65"/>
      <c r="K151" s="75"/>
    </row>
    <row r="152" spans="1:12" ht="14.1" customHeight="1">
      <c r="B152" s="87" t="s">
        <v>269</v>
      </c>
      <c r="C152" s="74"/>
      <c r="H152" s="1"/>
    </row>
    <row r="153" spans="1:12" ht="14.1" customHeight="1">
      <c r="B153" s="51" t="s">
        <v>270</v>
      </c>
    </row>
    <row r="154" spans="1:12" ht="14.1" customHeight="1">
      <c r="B154" s="51" t="s">
        <v>271</v>
      </c>
      <c r="H154" s="1"/>
    </row>
    <row r="155" spans="1:12" ht="14.1" customHeight="1">
      <c r="B155" s="51" t="s">
        <v>272</v>
      </c>
      <c r="D155" s="197">
        <f>Mes!J134</f>
        <v>36</v>
      </c>
      <c r="E155" s="77" t="s">
        <v>8</v>
      </c>
      <c r="F155" s="61"/>
      <c r="G155" s="198"/>
      <c r="H155" s="63"/>
      <c r="I155" s="64" t="s">
        <v>4</v>
      </c>
      <c r="J155" s="65"/>
      <c r="K155" s="75"/>
    </row>
    <row r="156" spans="1:12" ht="14.1" customHeight="1">
      <c r="B156" s="51"/>
      <c r="D156" s="197"/>
      <c r="E156" s="77"/>
      <c r="F156" s="61"/>
      <c r="G156" s="198"/>
      <c r="H156" s="63"/>
      <c r="I156" s="64"/>
      <c r="J156" s="65"/>
      <c r="K156" s="75"/>
    </row>
    <row r="157" spans="1:12" ht="14.1" customHeight="1">
      <c r="A157" s="122">
        <v>6</v>
      </c>
      <c r="B157" s="87" t="s">
        <v>273</v>
      </c>
      <c r="C157" s="87"/>
      <c r="D157" s="87"/>
      <c r="E157" s="87"/>
      <c r="F157" s="87"/>
      <c r="G157" s="87"/>
      <c r="H157" s="87"/>
      <c r="I157" s="87"/>
      <c r="J157" s="87"/>
      <c r="K157" s="87"/>
    </row>
    <row r="158" spans="1:12" ht="14.1" customHeight="1">
      <c r="A158" s="122"/>
      <c r="B158" s="87" t="s">
        <v>274</v>
      </c>
      <c r="C158" s="87"/>
      <c r="D158" s="199"/>
      <c r="E158" s="200"/>
      <c r="F158" s="175"/>
      <c r="G158" s="201"/>
      <c r="H158" s="202"/>
      <c r="I158" s="178"/>
      <c r="J158" s="179"/>
      <c r="K158" s="177"/>
    </row>
    <row r="159" spans="1:12" ht="14.1" customHeight="1">
      <c r="A159" s="122"/>
      <c r="B159" s="87" t="s">
        <v>275</v>
      </c>
      <c r="C159" s="87"/>
      <c r="D159" s="87"/>
      <c r="E159" s="87"/>
      <c r="F159" s="87"/>
      <c r="G159" s="87"/>
      <c r="H159" s="87"/>
      <c r="I159" s="87"/>
      <c r="J159" s="87"/>
      <c r="K159" s="87"/>
      <c r="L159" s="51"/>
    </row>
    <row r="160" spans="1:12" ht="14.1" customHeight="1">
      <c r="A160" s="203"/>
      <c r="B160" s="87" t="s">
        <v>276</v>
      </c>
      <c r="C160" s="204"/>
      <c r="D160" s="205"/>
      <c r="E160" s="129"/>
      <c r="F160" s="206"/>
      <c r="G160" s="207"/>
      <c r="H160" s="208"/>
      <c r="I160" s="209"/>
      <c r="J160" s="210"/>
      <c r="K160" s="87"/>
      <c r="L160" s="51"/>
    </row>
    <row r="161" spans="1:12" ht="14.1" customHeight="1">
      <c r="A161" s="203"/>
      <c r="B161" s="211" t="s">
        <v>277</v>
      </c>
      <c r="C161" s="204"/>
      <c r="D161" s="88">
        <f>Mes!J140</f>
        <v>200</v>
      </c>
      <c r="E161" s="89" t="s">
        <v>8</v>
      </c>
      <c r="F161" s="82"/>
      <c r="G161" s="83"/>
      <c r="H161" s="80"/>
      <c r="I161" s="84" t="s">
        <v>240</v>
      </c>
      <c r="J161" s="85"/>
      <c r="K161" s="86"/>
      <c r="L161" s="51"/>
    </row>
    <row r="162" spans="1:12" ht="14.1" customHeight="1">
      <c r="A162" s="49"/>
      <c r="B162" s="78"/>
      <c r="C162" s="79"/>
      <c r="D162" s="88"/>
      <c r="E162" s="81"/>
      <c r="F162" s="82"/>
      <c r="G162" s="83"/>
      <c r="H162" s="80"/>
      <c r="I162" s="168" t="s">
        <v>108</v>
      </c>
      <c r="J162" s="162"/>
      <c r="K162" s="75"/>
      <c r="L162" s="51"/>
    </row>
    <row r="163" spans="1:12" ht="14.1" customHeight="1" thickBot="1">
      <c r="A163" s="49"/>
      <c r="B163" s="78"/>
      <c r="C163" s="79"/>
      <c r="D163" s="88"/>
      <c r="E163" s="81"/>
      <c r="F163" s="82"/>
      <c r="G163" s="83"/>
      <c r="H163" s="80"/>
      <c r="I163" s="84"/>
      <c r="J163" s="85"/>
      <c r="K163" s="86"/>
      <c r="L163" s="51"/>
    </row>
    <row r="164" spans="1:12" ht="18" customHeight="1" thickBot="1">
      <c r="A164" s="58"/>
      <c r="B164" s="74"/>
      <c r="C164" s="212" t="s">
        <v>284</v>
      </c>
      <c r="D164" s="213"/>
      <c r="E164" s="81"/>
      <c r="F164" s="82"/>
      <c r="G164" s="83"/>
      <c r="H164" s="80"/>
      <c r="I164" s="84"/>
      <c r="J164" s="85"/>
      <c r="K164" s="86"/>
    </row>
    <row r="165" spans="1:12" ht="14.1" customHeight="1">
      <c r="A165" s="58"/>
      <c r="B165" s="214" t="s">
        <v>285</v>
      </c>
      <c r="C165" s="60" t="s">
        <v>286</v>
      </c>
      <c r="D165" s="60"/>
      <c r="E165" s="215"/>
      <c r="F165" s="82"/>
      <c r="G165" s="83"/>
      <c r="H165" s="216" t="s">
        <v>287</v>
      </c>
      <c r="I165" s="84"/>
      <c r="J165" s="85"/>
      <c r="K165" s="86"/>
    </row>
    <row r="166" spans="1:12" ht="14.1" customHeight="1">
      <c r="A166" s="58"/>
      <c r="B166" s="214" t="s">
        <v>288</v>
      </c>
      <c r="C166" s="214" t="s">
        <v>289</v>
      </c>
      <c r="D166" s="217"/>
      <c r="E166" s="215"/>
      <c r="F166" s="82"/>
      <c r="G166" s="83"/>
      <c r="H166" s="216" t="s">
        <v>287</v>
      </c>
      <c r="I166" s="84"/>
      <c r="J166" s="85"/>
      <c r="K166" s="86"/>
    </row>
    <row r="167" spans="1:12" ht="14.1" customHeight="1">
      <c r="A167" s="58"/>
      <c r="B167" s="74"/>
      <c r="C167" s="74"/>
      <c r="D167" s="218" t="s">
        <v>290</v>
      </c>
      <c r="E167" s="81"/>
      <c r="F167" s="77"/>
      <c r="G167" s="83"/>
      <c r="H167" s="216" t="s">
        <v>287</v>
      </c>
      <c r="I167" s="84"/>
      <c r="J167" s="85"/>
      <c r="K167" s="86"/>
    </row>
    <row r="168" spans="1:12" ht="14.1" customHeight="1">
      <c r="A168" s="58"/>
      <c r="B168" s="214" t="s">
        <v>291</v>
      </c>
      <c r="C168" s="74"/>
      <c r="D168" s="217"/>
      <c r="E168" s="81"/>
      <c r="F168" s="82"/>
      <c r="G168" s="83"/>
      <c r="H168" s="80"/>
      <c r="I168" s="84"/>
      <c r="J168" s="85"/>
      <c r="K168" s="86"/>
    </row>
    <row r="169" spans="1:12" ht="14.1" customHeight="1">
      <c r="A169" s="58">
        <v>1</v>
      </c>
      <c r="B169" s="219" t="s">
        <v>292</v>
      </c>
      <c r="C169" s="74"/>
      <c r="D169" s="217"/>
      <c r="E169" s="81"/>
      <c r="F169" s="82"/>
      <c r="G169" s="83"/>
      <c r="H169" s="80"/>
      <c r="I169" s="84"/>
      <c r="J169" s="85"/>
      <c r="K169" s="86"/>
    </row>
    <row r="170" spans="1:12" ht="14.1" customHeight="1">
      <c r="A170" s="58"/>
      <c r="B170" s="219" t="s">
        <v>293</v>
      </c>
      <c r="C170" s="74"/>
      <c r="D170" s="217"/>
      <c r="E170" s="81"/>
      <c r="F170" s="82"/>
      <c r="G170" s="83"/>
      <c r="H170" s="80"/>
      <c r="I170" s="84"/>
      <c r="J170" s="85"/>
      <c r="K170" s="86"/>
    </row>
    <row r="171" spans="1:12" ht="14.1" customHeight="1">
      <c r="A171" s="58">
        <v>2</v>
      </c>
      <c r="B171" s="219" t="s">
        <v>294</v>
      </c>
      <c r="C171" s="74"/>
      <c r="D171" s="217"/>
      <c r="E171" s="81"/>
      <c r="F171" s="82"/>
      <c r="G171" s="83"/>
      <c r="H171" s="80"/>
      <c r="I171" s="84"/>
      <c r="J171" s="85"/>
      <c r="K171" s="86"/>
    </row>
    <row r="172" spans="1:12" ht="14.1" customHeight="1">
      <c r="A172" s="58">
        <v>3</v>
      </c>
      <c r="B172" s="219" t="s">
        <v>295</v>
      </c>
      <c r="C172" s="74"/>
      <c r="D172" s="217"/>
      <c r="E172" s="81"/>
      <c r="F172" s="82"/>
      <c r="G172" s="83"/>
      <c r="H172" s="80"/>
      <c r="I172" s="84"/>
      <c r="J172" s="85"/>
      <c r="K172" s="86"/>
    </row>
    <row r="173" spans="1:12" ht="14.1" customHeight="1">
      <c r="A173" s="58">
        <v>4</v>
      </c>
      <c r="B173" s="219" t="s">
        <v>296</v>
      </c>
      <c r="C173" s="74"/>
      <c r="D173" s="217"/>
      <c r="E173" s="81"/>
      <c r="F173" s="82"/>
      <c r="G173" s="83"/>
      <c r="H173" s="80"/>
      <c r="I173" s="84"/>
      <c r="J173" s="85"/>
      <c r="K173" s="86"/>
    </row>
    <row r="174" spans="1:12" ht="14.1" customHeight="1">
      <c r="A174" s="58">
        <v>5</v>
      </c>
      <c r="B174" s="219" t="s">
        <v>297</v>
      </c>
      <c r="C174" s="74"/>
      <c r="D174" s="217"/>
      <c r="E174" s="81"/>
      <c r="F174" s="82"/>
      <c r="G174" s="83"/>
      <c r="H174" s="80"/>
      <c r="I174" s="84"/>
      <c r="J174" s="85"/>
      <c r="K174" s="86"/>
    </row>
    <row r="175" spans="1:12" ht="14.1" customHeight="1">
      <c r="A175" s="58">
        <v>6</v>
      </c>
      <c r="B175" s="219" t="s">
        <v>298</v>
      </c>
      <c r="C175" s="74"/>
      <c r="D175" s="217"/>
      <c r="E175" s="81"/>
      <c r="F175" s="82"/>
      <c r="G175" s="83"/>
      <c r="H175" s="80"/>
      <c r="I175" s="84"/>
      <c r="J175" s="85"/>
      <c r="K175" s="86"/>
    </row>
    <row r="176" spans="1:12" ht="14.1" customHeight="1">
      <c r="A176" s="58">
        <v>7</v>
      </c>
      <c r="B176" s="219" t="s">
        <v>299</v>
      </c>
      <c r="C176" s="74"/>
      <c r="D176" s="217"/>
      <c r="E176" s="81"/>
      <c r="F176" s="82"/>
      <c r="G176" s="83"/>
      <c r="H176" s="80"/>
      <c r="I176" s="84"/>
      <c r="J176" s="85"/>
      <c r="K176" s="86"/>
    </row>
    <row r="177" spans="1:11" ht="14.1" customHeight="1">
      <c r="A177" s="58">
        <v>8</v>
      </c>
      <c r="B177" s="219" t="s">
        <v>300</v>
      </c>
      <c r="C177" s="74"/>
      <c r="D177" s="217"/>
      <c r="E177" s="81"/>
      <c r="F177" s="82"/>
      <c r="G177" s="83"/>
      <c r="H177" s="80"/>
      <c r="I177" s="84"/>
      <c r="J177" s="85"/>
      <c r="K177" s="86"/>
    </row>
    <row r="178" spans="1:11" ht="14.1" customHeight="1">
      <c r="A178" s="58">
        <v>9</v>
      </c>
      <c r="B178" s="219" t="s">
        <v>301</v>
      </c>
      <c r="C178" s="74"/>
      <c r="D178" s="217"/>
      <c r="E178" s="81"/>
      <c r="F178" s="82"/>
      <c r="G178" s="83"/>
      <c r="H178" s="80"/>
      <c r="I178" s="84"/>
      <c r="J178" s="85"/>
      <c r="K178" s="86"/>
    </row>
    <row r="179" spans="1:11" ht="14.1" customHeight="1">
      <c r="A179" s="58">
        <v>10</v>
      </c>
      <c r="B179" s="219" t="s">
        <v>302</v>
      </c>
      <c r="C179" s="74"/>
      <c r="D179" s="217"/>
      <c r="E179" s="81"/>
      <c r="F179" s="82"/>
      <c r="G179" s="83"/>
      <c r="H179" s="80"/>
      <c r="I179" s="84"/>
      <c r="J179" s="85"/>
      <c r="K179" s="86"/>
    </row>
    <row r="180" spans="1:11" ht="14.1" customHeight="1">
      <c r="A180" s="58">
        <v>11</v>
      </c>
      <c r="B180" s="219" t="s">
        <v>303</v>
      </c>
      <c r="C180" s="74"/>
      <c r="D180" s="217"/>
      <c r="E180" s="81"/>
      <c r="F180" s="82"/>
      <c r="G180" s="83"/>
      <c r="H180" s="80"/>
      <c r="I180" s="84"/>
      <c r="J180" s="85"/>
      <c r="K180" s="86"/>
    </row>
    <row r="181" spans="1:11" ht="14.1" customHeight="1">
      <c r="A181" s="58"/>
      <c r="B181" s="219"/>
      <c r="C181" s="74"/>
      <c r="D181" s="217"/>
      <c r="E181" s="81"/>
      <c r="F181" s="82"/>
      <c r="G181" s="83"/>
      <c r="H181" s="80"/>
      <c r="I181" s="84"/>
      <c r="J181" s="85"/>
      <c r="K181" s="86"/>
    </row>
    <row r="182" spans="1:11" ht="15" customHeight="1">
      <c r="A182" s="58"/>
      <c r="B182" s="219"/>
      <c r="C182" s="74"/>
      <c r="D182" s="217"/>
      <c r="E182" s="81"/>
      <c r="F182" s="82"/>
      <c r="G182" s="83"/>
      <c r="H182" s="80"/>
      <c r="I182" s="84"/>
      <c r="J182" s="85"/>
      <c r="K182" s="86"/>
    </row>
    <row r="183" spans="1:11" ht="15" customHeight="1">
      <c r="A183" s="58"/>
      <c r="B183" s="220"/>
      <c r="C183" s="74"/>
      <c r="D183" s="217"/>
      <c r="E183" s="81"/>
      <c r="F183" s="82"/>
      <c r="G183" s="83"/>
      <c r="H183" s="80"/>
      <c r="I183" s="84"/>
      <c r="J183" s="85"/>
      <c r="K183" s="86"/>
    </row>
    <row r="184" spans="1:11" ht="14.1" customHeight="1">
      <c r="A184" s="58"/>
      <c r="B184" s="220"/>
      <c r="C184" s="74"/>
      <c r="D184" s="217"/>
      <c r="E184" s="81"/>
      <c r="F184" s="82"/>
      <c r="G184" s="83"/>
      <c r="H184" s="80"/>
      <c r="I184" s="84"/>
      <c r="J184" s="85"/>
      <c r="K184" s="86"/>
    </row>
    <row r="185" spans="1:11" ht="14.1" customHeight="1">
      <c r="A185" s="58"/>
      <c r="B185" s="214" t="s">
        <v>304</v>
      </c>
      <c r="C185" s="74"/>
      <c r="D185" s="217"/>
      <c r="E185" s="81"/>
      <c r="F185" s="82"/>
      <c r="G185" s="83"/>
      <c r="H185" s="80"/>
      <c r="I185" s="84"/>
      <c r="J185" s="85"/>
      <c r="K185" s="86"/>
    </row>
    <row r="186" spans="1:11" ht="14.1" customHeight="1">
      <c r="A186" s="58"/>
      <c r="B186" s="214"/>
      <c r="C186" s="74"/>
      <c r="D186" s="217"/>
      <c r="E186" s="81"/>
      <c r="F186" s="82"/>
      <c r="G186" s="83"/>
      <c r="H186" s="80"/>
      <c r="I186" s="84"/>
      <c r="J186" s="85"/>
      <c r="K186" s="86"/>
    </row>
    <row r="187" spans="1:11" ht="14.1" customHeight="1">
      <c r="A187" s="58"/>
      <c r="B187" s="214"/>
      <c r="C187" s="74"/>
      <c r="D187" s="217"/>
      <c r="E187" s="81"/>
      <c r="F187" s="82"/>
      <c r="G187" s="83"/>
      <c r="H187" s="80"/>
      <c r="I187" s="84"/>
      <c r="J187" s="85"/>
      <c r="K187" s="86"/>
    </row>
    <row r="188" spans="1:11" ht="14.1" customHeight="1">
      <c r="A188" s="58"/>
      <c r="B188" s="78"/>
      <c r="C188" s="79"/>
      <c r="D188" s="217"/>
      <c r="E188" s="81"/>
      <c r="F188" s="82"/>
      <c r="G188" s="83"/>
      <c r="H188" s="80"/>
      <c r="I188" s="84"/>
      <c r="J188" s="221"/>
      <c r="K188" s="86"/>
    </row>
    <row r="189" spans="1:11" ht="14.1" customHeight="1">
      <c r="A189" s="73"/>
      <c r="B189" s="61"/>
      <c r="C189" s="73"/>
      <c r="D189" s="222" t="s">
        <v>0</v>
      </c>
      <c r="E189" s="49"/>
      <c r="F189" s="73"/>
      <c r="G189" s="49"/>
      <c r="H189" s="61"/>
      <c r="I189" s="58" t="s">
        <v>68</v>
      </c>
      <c r="J189" s="162"/>
      <c r="K189" s="86"/>
    </row>
    <row r="190" spans="1:11" ht="14.1" customHeight="1">
      <c r="A190" s="49"/>
      <c r="B190" s="78"/>
      <c r="C190" s="49"/>
      <c r="D190" s="53" t="s">
        <v>305</v>
      </c>
      <c r="E190" s="49"/>
      <c r="F190" s="81" t="s">
        <v>306</v>
      </c>
      <c r="G190" s="223"/>
      <c r="H190" s="73"/>
      <c r="I190" s="64"/>
      <c r="J190" s="61"/>
      <c r="K190" s="86"/>
    </row>
    <row r="191" spans="1:11" ht="14.1" customHeight="1">
      <c r="A191" s="49"/>
      <c r="B191" s="78"/>
      <c r="C191" s="224" t="s">
        <v>1</v>
      </c>
      <c r="D191" s="76"/>
      <c r="E191" s="49"/>
      <c r="F191" s="73"/>
      <c r="G191" s="49"/>
      <c r="H191" s="225" t="s">
        <v>307</v>
      </c>
      <c r="I191" s="64"/>
      <c r="J191" s="49"/>
      <c r="K191" s="86"/>
    </row>
    <row r="192" spans="1:11" ht="14.1" customHeight="1">
      <c r="A192" s="58"/>
      <c r="B192" s="74"/>
      <c r="C192" s="74"/>
      <c r="D192" s="76"/>
      <c r="E192" s="77"/>
      <c r="F192" s="61"/>
      <c r="G192" s="64"/>
      <c r="H192" s="77"/>
      <c r="I192" s="64"/>
      <c r="J192" s="61"/>
      <c r="K192" s="77"/>
    </row>
    <row r="193" spans="1:11" ht="14.1" customHeight="1">
      <c r="A193" s="58"/>
      <c r="B193" s="74"/>
      <c r="C193" s="74"/>
      <c r="D193" s="76"/>
      <c r="E193" s="77"/>
      <c r="F193" s="61"/>
      <c r="G193" s="64"/>
      <c r="H193" s="77"/>
      <c r="I193" s="64"/>
      <c r="J193" s="61"/>
      <c r="K193" s="77"/>
    </row>
    <row r="194" spans="1:11" ht="14.1" customHeight="1">
      <c r="A194" s="58"/>
      <c r="B194" s="74"/>
      <c r="C194" s="74"/>
      <c r="D194" s="91"/>
      <c r="E194" s="77"/>
      <c r="F194" s="61"/>
      <c r="G194" s="64"/>
      <c r="H194" s="77"/>
      <c r="I194" s="64"/>
      <c r="J194" s="61"/>
      <c r="K194" s="77"/>
    </row>
    <row r="195" spans="1:11" ht="14.1" customHeight="1">
      <c r="A195" s="58"/>
      <c r="B195" s="74"/>
      <c r="C195" s="74"/>
      <c r="D195" s="91"/>
      <c r="E195" s="77"/>
      <c r="F195" s="61"/>
      <c r="G195" s="64"/>
      <c r="H195" s="77"/>
      <c r="I195" s="64"/>
      <c r="J195" s="61"/>
      <c r="K195" s="77"/>
    </row>
    <row r="196" spans="1:11" ht="14.1" customHeight="1">
      <c r="A196" s="58"/>
      <c r="B196" s="74"/>
      <c r="C196" s="74"/>
      <c r="D196" s="91"/>
      <c r="E196" s="77"/>
      <c r="F196" s="61"/>
      <c r="G196" s="64"/>
      <c r="H196" s="77"/>
      <c r="I196" s="64"/>
      <c r="J196" s="61"/>
      <c r="K196" s="77"/>
    </row>
    <row r="197" spans="1:11" ht="14.1" customHeight="1">
      <c r="A197" s="58"/>
      <c r="B197" s="74"/>
      <c r="C197" s="74"/>
      <c r="D197" s="91"/>
      <c r="E197" s="77"/>
      <c r="F197" s="61"/>
      <c r="G197" s="64"/>
      <c r="H197" s="77"/>
      <c r="I197" s="64"/>
      <c r="J197" s="61"/>
      <c r="K197" s="77"/>
    </row>
    <row r="198" spans="1:11" ht="14.1" customHeight="1">
      <c r="A198" s="58"/>
      <c r="B198" s="74"/>
      <c r="C198" s="74"/>
      <c r="D198" s="91"/>
      <c r="E198" s="77"/>
      <c r="F198" s="61"/>
      <c r="G198" s="64"/>
      <c r="H198" s="77"/>
      <c r="I198" s="64"/>
      <c r="J198" s="61"/>
      <c r="K198" s="77"/>
    </row>
    <row r="199" spans="1:11" ht="14.1" customHeight="1">
      <c r="A199" s="58"/>
      <c r="B199" s="74"/>
      <c r="C199" s="74"/>
      <c r="D199" s="91"/>
      <c r="E199" s="77"/>
      <c r="F199" s="61"/>
      <c r="G199" s="64"/>
      <c r="H199" s="77"/>
      <c r="I199" s="64"/>
      <c r="J199" s="61"/>
      <c r="K199" s="77"/>
    </row>
    <row r="200" spans="1:11" ht="14.1" customHeight="1">
      <c r="A200" s="58"/>
      <c r="B200" s="51"/>
      <c r="C200" s="51"/>
      <c r="D200" s="51"/>
      <c r="E200" s="51"/>
      <c r="F200" s="51"/>
      <c r="G200" s="64"/>
      <c r="H200" s="77"/>
      <c r="I200" s="64"/>
      <c r="J200" s="61"/>
      <c r="K200" s="77"/>
    </row>
    <row r="201" spans="1:11" ht="14.1" customHeight="1">
      <c r="A201" s="58"/>
      <c r="B201" s="51"/>
      <c r="C201" s="51"/>
      <c r="D201" s="51"/>
      <c r="E201" s="51"/>
      <c r="F201" s="51"/>
      <c r="G201" s="64"/>
      <c r="H201" s="77"/>
      <c r="I201" s="64"/>
      <c r="J201" s="61"/>
      <c r="K201" s="77"/>
    </row>
    <row r="202" spans="1:11" ht="14.1" customHeight="1">
      <c r="A202" s="58"/>
      <c r="B202" s="51"/>
      <c r="C202" s="51"/>
      <c r="D202" s="51"/>
      <c r="E202" s="51"/>
      <c r="F202" s="51"/>
      <c r="G202" s="64"/>
      <c r="H202" s="77"/>
      <c r="I202" s="64"/>
      <c r="J202" s="61"/>
      <c r="K202" s="77"/>
    </row>
    <row r="203" spans="1:11" ht="14.1" customHeight="1">
      <c r="A203" s="92"/>
      <c r="B203" s="73"/>
      <c r="C203" s="49"/>
      <c r="D203" s="49"/>
      <c r="E203" s="49"/>
      <c r="F203" s="73"/>
      <c r="G203" s="49"/>
      <c r="H203" s="49"/>
      <c r="I203" s="49"/>
      <c r="J203" s="49"/>
      <c r="K203" s="73"/>
    </row>
    <row r="204" spans="1:11" ht="14.1" customHeight="1">
      <c r="A204" s="92"/>
      <c r="B204" s="78"/>
      <c r="C204" s="49"/>
      <c r="D204" s="93"/>
      <c r="E204" s="49"/>
      <c r="F204" s="73"/>
      <c r="G204" s="49"/>
      <c r="H204" s="49"/>
      <c r="I204" s="93"/>
      <c r="J204" s="49"/>
      <c r="K204" s="73"/>
    </row>
    <row r="205" spans="1:11" ht="14.1" customHeight="1">
      <c r="A205" s="92"/>
      <c r="B205" s="78"/>
      <c r="C205" s="49"/>
      <c r="D205" s="79"/>
      <c r="E205" s="49"/>
      <c r="F205" s="73"/>
      <c r="G205" s="49"/>
      <c r="H205" s="49"/>
      <c r="I205" s="79"/>
      <c r="J205" s="49"/>
      <c r="K205" s="73"/>
    </row>
    <row r="206" spans="1:11" ht="14.1" customHeight="1">
      <c r="A206" s="1"/>
      <c r="H206" s="1"/>
    </row>
    <row r="207" spans="1:11" ht="14.1" customHeight="1">
      <c r="A207" s="1"/>
      <c r="H207" s="1"/>
    </row>
    <row r="208" spans="1:11" ht="14.1" customHeight="1">
      <c r="A208" s="1"/>
      <c r="H208" s="1"/>
    </row>
    <row r="209" spans="1:10" ht="14.1" customHeight="1">
      <c r="A209" s="1"/>
      <c r="H209" s="1"/>
    </row>
    <row r="210" spans="1:10" ht="14.1" customHeight="1">
      <c r="A210" s="1"/>
      <c r="H210" s="1"/>
    </row>
    <row r="211" spans="1:10" ht="14.1" customHeight="1">
      <c r="A211" s="1"/>
      <c r="H211" s="1"/>
    </row>
    <row r="212" spans="1:10" ht="14.1" customHeight="1">
      <c r="A212" s="8"/>
      <c r="B212" s="43"/>
      <c r="C212" s="6"/>
      <c r="D212" s="12"/>
      <c r="E212" s="13"/>
      <c r="F212" s="6"/>
      <c r="G212" s="6"/>
      <c r="H212" s="17"/>
      <c r="I212" s="5"/>
      <c r="J212" s="10"/>
    </row>
    <row r="213" spans="1:10" ht="14.1" customHeight="1">
      <c r="A213" s="8"/>
      <c r="B213" s="43"/>
      <c r="C213" s="6"/>
      <c r="D213" s="12"/>
      <c r="E213" s="13"/>
      <c r="F213" s="6"/>
      <c r="G213" s="6"/>
      <c r="H213" s="17"/>
      <c r="I213" s="5"/>
      <c r="J213" s="10"/>
    </row>
    <row r="214" spans="1:10" ht="14.1" customHeight="1">
      <c r="A214" s="8"/>
      <c r="B214" s="43"/>
      <c r="C214" s="6"/>
      <c r="D214" s="12"/>
      <c r="E214" s="13"/>
      <c r="F214" s="6"/>
      <c r="G214" s="6"/>
      <c r="H214" s="17"/>
      <c r="I214" s="5"/>
      <c r="J214" s="10"/>
    </row>
    <row r="215" spans="1:10" ht="14.1" customHeight="1">
      <c r="A215" s="8"/>
      <c r="B215" s="43"/>
      <c r="C215" s="6"/>
      <c r="D215" s="12"/>
      <c r="E215" s="13"/>
      <c r="F215" s="6"/>
      <c r="G215" s="6"/>
      <c r="H215" s="17"/>
      <c r="I215" s="5"/>
      <c r="J215" s="10"/>
    </row>
    <row r="216" spans="1:10" ht="14.1" customHeight="1">
      <c r="A216" s="8"/>
      <c r="B216" s="43"/>
      <c r="C216" s="6"/>
      <c r="D216" s="12"/>
      <c r="E216" s="13"/>
      <c r="F216" s="6"/>
      <c r="G216" s="6"/>
      <c r="H216" s="17"/>
      <c r="I216" s="5"/>
      <c r="J216" s="10"/>
    </row>
    <row r="217" spans="1:10" ht="14.1" customHeight="1">
      <c r="A217" s="8"/>
      <c r="B217" s="43"/>
      <c r="C217" s="6"/>
      <c r="D217" s="12"/>
      <c r="E217" s="13"/>
      <c r="F217" s="6"/>
      <c r="G217" s="6"/>
      <c r="H217" s="17"/>
      <c r="I217" s="5"/>
      <c r="J217" s="10"/>
    </row>
    <row r="218" spans="1:10" ht="14.1" customHeight="1">
      <c r="A218" s="8"/>
      <c r="B218" s="43"/>
      <c r="C218" s="6"/>
      <c r="D218" s="12"/>
      <c r="E218" s="13"/>
      <c r="F218" s="6"/>
      <c r="G218" s="6"/>
      <c r="H218" s="17"/>
      <c r="I218" s="5"/>
      <c r="J218" s="10"/>
    </row>
    <row r="219" spans="1:10" ht="14.1" customHeight="1">
      <c r="A219" s="8"/>
      <c r="B219" s="43"/>
      <c r="C219" s="6"/>
      <c r="D219" s="12"/>
      <c r="E219" s="13"/>
      <c r="F219" s="6"/>
      <c r="G219" s="6"/>
      <c r="H219" s="17"/>
      <c r="I219" s="5"/>
      <c r="J219" s="10"/>
    </row>
    <row r="220" spans="1:10" ht="14.1" customHeight="1">
      <c r="A220" s="8"/>
      <c r="B220" s="43"/>
      <c r="C220" s="6"/>
      <c r="D220" s="12"/>
      <c r="E220" s="13"/>
      <c r="F220" s="6"/>
      <c r="G220" s="6"/>
      <c r="H220" s="17"/>
      <c r="I220" s="5"/>
      <c r="J220" s="10"/>
    </row>
    <row r="221" spans="1:10" ht="14.1" customHeight="1">
      <c r="A221" s="8"/>
      <c r="B221" s="43"/>
      <c r="C221" s="6"/>
      <c r="D221" s="12"/>
      <c r="E221" s="13"/>
      <c r="F221" s="6"/>
      <c r="G221" s="6"/>
      <c r="H221" s="17"/>
      <c r="I221" s="5"/>
      <c r="J221" s="10"/>
    </row>
    <row r="222" spans="1:10" ht="14.1" customHeight="1">
      <c r="A222" s="8"/>
      <c r="B222" s="43"/>
      <c r="C222" s="6"/>
      <c r="D222" s="12"/>
      <c r="E222" s="13"/>
      <c r="F222" s="6"/>
      <c r="G222" s="6"/>
      <c r="H222" s="17"/>
      <c r="I222" s="5"/>
      <c r="J222" s="10"/>
    </row>
    <row r="223" spans="1:10" ht="14.1" customHeight="1">
      <c r="A223" s="8"/>
      <c r="B223" s="43"/>
      <c r="C223" s="6"/>
      <c r="D223" s="12"/>
      <c r="E223" s="13"/>
      <c r="F223" s="6"/>
      <c r="G223" s="6"/>
      <c r="H223" s="17"/>
      <c r="I223" s="5"/>
      <c r="J223" s="10"/>
    </row>
    <row r="224" spans="1:10" ht="14.1" customHeight="1">
      <c r="A224" s="8"/>
      <c r="B224" s="43"/>
      <c r="C224" s="6"/>
      <c r="D224" s="12"/>
      <c r="E224" s="13"/>
      <c r="F224" s="6"/>
      <c r="G224" s="6"/>
      <c r="H224" s="17"/>
      <c r="I224" s="5"/>
      <c r="J224" s="10"/>
    </row>
    <row r="225" spans="1:10" ht="14.1" customHeight="1">
      <c r="A225" s="8"/>
      <c r="B225" s="43"/>
      <c r="C225" s="6"/>
      <c r="D225" s="12"/>
      <c r="E225" s="13"/>
      <c r="F225" s="6"/>
      <c r="G225" s="6"/>
      <c r="H225" s="17"/>
      <c r="I225" s="5"/>
      <c r="J225" s="10"/>
    </row>
    <row r="226" spans="1:10" ht="14.1" customHeight="1">
      <c r="A226" s="8"/>
      <c r="B226" s="43"/>
      <c r="C226" s="6"/>
      <c r="D226" s="12"/>
      <c r="E226" s="13"/>
      <c r="F226" s="6"/>
      <c r="G226" s="6"/>
      <c r="H226" s="17"/>
      <c r="I226" s="5"/>
      <c r="J226" s="10"/>
    </row>
    <row r="227" spans="1:10" ht="14.1" customHeight="1">
      <c r="A227" s="8"/>
      <c r="B227" s="43"/>
      <c r="C227" s="6"/>
      <c r="D227" s="12"/>
      <c r="E227" s="13"/>
      <c r="F227" s="6"/>
      <c r="G227" s="6"/>
      <c r="H227" s="17"/>
      <c r="I227" s="5"/>
      <c r="J227" s="10"/>
    </row>
    <row r="228" spans="1:10" ht="14.1" customHeight="1">
      <c r="A228" s="8"/>
      <c r="B228" s="43"/>
      <c r="C228" s="6"/>
      <c r="D228" s="12"/>
      <c r="E228" s="13"/>
      <c r="F228" s="6"/>
      <c r="G228" s="6"/>
      <c r="H228" s="17"/>
      <c r="I228" s="5"/>
      <c r="J228" s="10"/>
    </row>
    <row r="229" spans="1:10" ht="14.1" customHeight="1">
      <c r="A229" s="8"/>
      <c r="B229" s="43"/>
      <c r="C229" s="6"/>
      <c r="D229" s="12"/>
      <c r="E229" s="13"/>
      <c r="F229" s="6"/>
      <c r="G229" s="6"/>
      <c r="H229" s="17"/>
      <c r="I229" s="5"/>
      <c r="J229" s="10"/>
    </row>
    <row r="230" spans="1:10" ht="14.1" customHeight="1">
      <c r="A230" s="8"/>
      <c r="B230" s="43"/>
      <c r="C230" s="6"/>
      <c r="D230" s="12"/>
      <c r="E230" s="13"/>
      <c r="F230" s="14"/>
      <c r="G230" s="15"/>
      <c r="H230" s="17"/>
      <c r="I230" s="16"/>
      <c r="J230" s="11"/>
    </row>
    <row r="231" spans="1:10" ht="14.1" customHeight="1">
      <c r="A231" s="1"/>
      <c r="B231" s="43"/>
      <c r="C231" s="6"/>
      <c r="D231" s="12"/>
      <c r="H231" s="1"/>
    </row>
    <row r="232" spans="1:10" ht="14.1" customHeight="1">
      <c r="A232" s="1"/>
      <c r="H232" s="1"/>
    </row>
    <row r="233" spans="1:10" ht="14.1" customHeight="1">
      <c r="A233" s="1"/>
      <c r="H233" s="1"/>
    </row>
    <row r="234" spans="1:10" ht="14.1" customHeight="1">
      <c r="A234" s="1"/>
      <c r="H234" s="1"/>
    </row>
    <row r="235" spans="1:10" ht="14.1" customHeight="1">
      <c r="A235" s="1"/>
      <c r="H235" s="1"/>
    </row>
    <row r="236" spans="1:10" ht="14.1" customHeight="1">
      <c r="A236" s="1"/>
      <c r="H236" s="1"/>
    </row>
    <row r="237" spans="1:10" ht="14.1" customHeight="1">
      <c r="A237" s="1"/>
      <c r="H237" s="1"/>
    </row>
    <row r="238" spans="1:10" ht="14.1" customHeight="1">
      <c r="A238" s="1"/>
      <c r="H238" s="1"/>
    </row>
    <row r="239" spans="1:10" ht="14.1" customHeight="1">
      <c r="A239" s="1"/>
      <c r="H239" s="1"/>
    </row>
    <row r="240" spans="1:10" ht="14.1" customHeight="1">
      <c r="A240" s="1"/>
      <c r="H240" s="1"/>
    </row>
    <row r="241" spans="1:8" ht="14.1" customHeight="1">
      <c r="A241" s="1"/>
      <c r="H241" s="1"/>
    </row>
    <row r="242" spans="1:8" ht="14.1" customHeight="1">
      <c r="A242" s="1"/>
      <c r="H242" s="1"/>
    </row>
    <row r="243" spans="1:8" ht="14.1" customHeight="1">
      <c r="A243" s="1"/>
      <c r="H243" s="1"/>
    </row>
    <row r="244" spans="1:8" ht="14.1" customHeight="1">
      <c r="A244" s="1"/>
      <c r="H244" s="1"/>
    </row>
    <row r="245" spans="1:8" ht="14.1" customHeight="1">
      <c r="A245" s="1"/>
      <c r="H245" s="1"/>
    </row>
    <row r="246" spans="1:8" ht="14.1" customHeight="1">
      <c r="A246" s="1"/>
      <c r="H246" s="1"/>
    </row>
    <row r="247" spans="1:8" ht="14.1" customHeight="1">
      <c r="A247" s="1"/>
      <c r="H247" s="1"/>
    </row>
    <row r="248" spans="1:8" ht="14.1" customHeight="1">
      <c r="A248" s="1"/>
      <c r="H248" s="1"/>
    </row>
    <row r="249" spans="1:8" ht="14.1" customHeight="1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 ht="15.75" customHeight="1">
      <c r="A272" s="1"/>
      <c r="H272" s="1"/>
    </row>
    <row r="273" spans="1:8" ht="15.75" customHeight="1">
      <c r="A273" s="1"/>
      <c r="H273" s="1"/>
    </row>
    <row r="274" spans="1:8" ht="15.75" customHeight="1">
      <c r="A274" s="1"/>
      <c r="H274" s="1"/>
    </row>
    <row r="275" spans="1:8" ht="15" customHeight="1">
      <c r="A275" s="1"/>
      <c r="H275" s="1"/>
    </row>
    <row r="276" spans="1:8" ht="15" customHeight="1">
      <c r="A276" s="1"/>
      <c r="H276" s="1"/>
    </row>
    <row r="277" spans="1:8" ht="15" customHeight="1">
      <c r="A277" s="1"/>
      <c r="H277" s="1"/>
    </row>
    <row r="278" spans="1:8" ht="15" customHeight="1">
      <c r="A278" s="1"/>
      <c r="H278" s="1"/>
    </row>
    <row r="279" spans="1:8" ht="15" customHeight="1">
      <c r="A279" s="1"/>
      <c r="H279" s="1"/>
    </row>
    <row r="280" spans="1:8" ht="15" customHeight="1">
      <c r="A280" s="1"/>
      <c r="H280" s="1"/>
    </row>
    <row r="281" spans="1:8" ht="15" customHeight="1">
      <c r="A281" s="1"/>
      <c r="H281" s="1"/>
    </row>
    <row r="282" spans="1:8" ht="15" customHeight="1">
      <c r="A282" s="1"/>
      <c r="H282" s="1"/>
    </row>
    <row r="283" spans="1:8" ht="15" customHeight="1">
      <c r="A283" s="1"/>
      <c r="H283" s="1"/>
    </row>
    <row r="284" spans="1:8" ht="15" customHeight="1">
      <c r="A284" s="1"/>
      <c r="H284" s="1"/>
    </row>
    <row r="285" spans="1:8" ht="15" customHeight="1">
      <c r="A285" s="1"/>
      <c r="H285" s="1"/>
    </row>
    <row r="286" spans="1:8" ht="15" customHeight="1">
      <c r="A286" s="1"/>
      <c r="H286" s="1"/>
    </row>
    <row r="287" spans="1:8" ht="15" customHeight="1">
      <c r="A287" s="1"/>
      <c r="H287" s="1"/>
    </row>
    <row r="288" spans="1:8" ht="15" customHeight="1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</sheetData>
  <mergeCells count="15">
    <mergeCell ref="C1:K3"/>
    <mergeCell ref="D14:K14"/>
    <mergeCell ref="D17:K17"/>
    <mergeCell ref="D31:K31"/>
    <mergeCell ref="D37:K37"/>
    <mergeCell ref="D44:K44"/>
    <mergeCell ref="D46:K46"/>
    <mergeCell ref="D53:K53"/>
    <mergeCell ref="D67:K67"/>
    <mergeCell ref="D77:K77"/>
    <mergeCell ref="D88:K88"/>
    <mergeCell ref="D91:K91"/>
    <mergeCell ref="D100:K100"/>
    <mergeCell ref="D110:K110"/>
    <mergeCell ref="D115:K115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Mes</vt:lpstr>
      <vt:lpstr>(Abs)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2017-05-07T14:23:46Z</cp:lastPrinted>
  <dcterms:created xsi:type="dcterms:W3CDTF">2004-01-20T03:33:34Z</dcterms:created>
  <dcterms:modified xsi:type="dcterms:W3CDTF">2017-05-08T09:30:10Z</dcterms:modified>
</cp:coreProperties>
</file>