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555" windowWidth="12240" windowHeight="751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Sheet1!$A$1:$S$213</definedName>
    <definedName name="_xlnm.Print_Area" localSheetId="1">Sheet2!$A$1:$J$30</definedName>
    <definedName name="_xlnm.Print_Area" localSheetId="2">Sheet3!$A$1:$E$38</definedName>
    <definedName name="_xlnm.Print_Titles" localSheetId="0">Sheet1!$5:$5</definedName>
  </definedNames>
  <calcPr calcId="144525"/>
</workbook>
</file>

<file path=xl/calcChain.xml><?xml version="1.0" encoding="utf-8"?>
<calcChain xmlns="http://schemas.openxmlformats.org/spreadsheetml/2006/main">
  <c r="S186" i="1" l="1"/>
  <c r="S184" i="1"/>
  <c r="S180" i="1" l="1"/>
  <c r="M179" i="1"/>
  <c r="M178" i="1"/>
  <c r="M177" i="1"/>
  <c r="S211" i="1"/>
  <c r="S175" i="1"/>
  <c r="S170" i="1"/>
  <c r="S168" i="1"/>
  <c r="S200" i="1" l="1"/>
  <c r="S198" i="1"/>
  <c r="S139" i="1" l="1"/>
  <c r="S130" i="1" l="1"/>
  <c r="S112" i="1"/>
  <c r="S65" i="1" l="1"/>
  <c r="S61" i="1"/>
  <c r="O60" i="1"/>
  <c r="O59" i="1"/>
  <c r="O58" i="1"/>
  <c r="O57" i="1"/>
  <c r="O56" i="1"/>
  <c r="O55" i="1"/>
  <c r="O74" i="1"/>
  <c r="S47" i="1" l="1"/>
  <c r="S16" i="1"/>
  <c r="S104" i="1" l="1"/>
  <c r="K6" i="2" l="1"/>
  <c r="K7" i="2"/>
  <c r="K8" i="2"/>
  <c r="K9" i="2"/>
  <c r="K10" i="2"/>
  <c r="K11" i="2"/>
  <c r="K12" i="2"/>
  <c r="K13" i="2"/>
  <c r="K14" i="2"/>
  <c r="O192" i="1" l="1"/>
  <c r="O107" i="1"/>
  <c r="S107" i="1" s="1"/>
  <c r="S99" i="1"/>
  <c r="O109" i="1" l="1"/>
  <c r="S110" i="1" s="1"/>
  <c r="O115" i="1"/>
  <c r="O114" i="1"/>
  <c r="O121" i="1"/>
  <c r="O120" i="1"/>
  <c r="O119" i="1"/>
  <c r="O116" i="1" l="1"/>
  <c r="S117" i="1" s="1"/>
  <c r="S164" i="1"/>
  <c r="O122" i="1"/>
  <c r="S123" i="1" s="1"/>
  <c r="O159" i="1" l="1"/>
  <c r="O158" i="1"/>
  <c r="O155" i="1"/>
  <c r="O154" i="1"/>
  <c r="O151" i="1"/>
  <c r="O150" i="1"/>
  <c r="S161" i="1"/>
  <c r="S147" i="1"/>
  <c r="O144" i="1"/>
  <c r="O145" i="1"/>
  <c r="O143" i="1"/>
  <c r="O142" i="1"/>
  <c r="O91" i="1"/>
  <c r="S53" i="1"/>
  <c r="O35" i="1"/>
  <c r="O34" i="1"/>
  <c r="O33" i="1"/>
  <c r="O32" i="1"/>
  <c r="O31" i="1"/>
  <c r="O30" i="1"/>
  <c r="O29" i="1"/>
  <c r="O20" i="1"/>
  <c r="O23" i="1"/>
  <c r="O21" i="1"/>
  <c r="O19" i="1"/>
  <c r="O18" i="1"/>
  <c r="O15" i="1"/>
  <c r="O14" i="1"/>
  <c r="O13" i="1"/>
  <c r="O12" i="1"/>
  <c r="O11" i="1"/>
  <c r="O10" i="1"/>
  <c r="T24" i="1"/>
  <c r="T15" i="1"/>
  <c r="T8" i="1"/>
  <c r="O146" i="1" l="1"/>
  <c r="O156" i="1"/>
  <c r="O160" i="1"/>
  <c r="S8" i="1"/>
  <c r="S24" i="1"/>
  <c r="S63" i="1" l="1"/>
  <c r="A3" i="3"/>
  <c r="J15" i="2" l="1"/>
  <c r="I15" i="2"/>
  <c r="F22" i="2"/>
  <c r="D5" i="2"/>
  <c r="K5" i="2" s="1"/>
  <c r="O208" i="1" l="1"/>
  <c r="O207" i="1"/>
  <c r="O210" i="1" l="1"/>
  <c r="S205" i="1"/>
  <c r="O69" i="1"/>
  <c r="O70" i="1" l="1"/>
  <c r="S203" i="1"/>
  <c r="S193" i="1" l="1"/>
  <c r="S196" i="1"/>
  <c r="S71" i="1" l="1"/>
  <c r="O202" i="1"/>
  <c r="O93" i="1"/>
  <c r="O95" i="1" l="1"/>
  <c r="O82" i="1"/>
  <c r="O81" i="1"/>
  <c r="S75" i="1" l="1"/>
  <c r="O83" i="1"/>
  <c r="S84" i="1" s="1"/>
  <c r="O78" i="1"/>
  <c r="S79" i="1" l="1"/>
  <c r="O45" i="1"/>
  <c r="O44" i="1"/>
  <c r="O49" i="1"/>
  <c r="O46" i="1" l="1"/>
  <c r="S67" i="1"/>
  <c r="S51" i="1"/>
  <c r="O28" i="1"/>
  <c r="O27" i="1"/>
  <c r="O36" i="1" l="1"/>
  <c r="S37" i="1"/>
  <c r="S42" i="1" l="1"/>
  <c r="S212" i="1" l="1"/>
  <c r="D4" i="2"/>
  <c r="K4" i="2" s="1"/>
  <c r="G3" i="2" l="1"/>
  <c r="D3" i="2" l="1"/>
  <c r="K3" i="2" s="1"/>
  <c r="F23" i="2"/>
  <c r="I23" i="2" s="1"/>
  <c r="F24" i="2"/>
  <c r="I24" i="2" s="1"/>
  <c r="I21" i="2" l="1"/>
  <c r="D15" i="2"/>
  <c r="I22" i="2" s="1"/>
  <c r="F20" i="2"/>
  <c r="I25" i="2" s="1"/>
  <c r="E7" i="3" s="1"/>
  <c r="E8" i="3" s="1"/>
  <c r="E12" i="3" s="1"/>
</calcChain>
</file>

<file path=xl/sharedStrings.xml><?xml version="1.0" encoding="utf-8"?>
<sst xmlns="http://schemas.openxmlformats.org/spreadsheetml/2006/main" count="656" uniqueCount="174">
  <si>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</si>
  <si>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</si>
  <si>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</si>
  <si>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</si>
  <si>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</si>
  <si>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</si>
  <si>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</si>
  <si>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</si>
  <si>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Nos</t>
  </si>
  <si>
    <t xml:space="preserve">MATERIAL STATEMENT </t>
  </si>
  <si>
    <t xml:space="preserve">Name of Item </t>
  </si>
  <si>
    <t>Cement</t>
  </si>
  <si>
    <t xml:space="preserve">H-Sand </t>
  </si>
  <si>
    <t>Stone</t>
  </si>
  <si>
    <t>Bricks</t>
  </si>
  <si>
    <t xml:space="preserve">Steel </t>
  </si>
  <si>
    <t>Total</t>
  </si>
  <si>
    <t xml:space="preserve">Qty: </t>
  </si>
  <si>
    <t>***</t>
  </si>
  <si>
    <t xml:space="preserve">ABSTRACT </t>
  </si>
  <si>
    <t>Name of Work</t>
  </si>
  <si>
    <t>% Cft</t>
  </si>
  <si>
    <t xml:space="preserve">Sand </t>
  </si>
  <si>
    <t>Cemet</t>
  </si>
  <si>
    <t>P.Bag</t>
  </si>
  <si>
    <t>Bajri</t>
  </si>
  <si>
    <t>Steel</t>
  </si>
  <si>
    <t>P-Tons</t>
  </si>
  <si>
    <t>Total: -</t>
  </si>
  <si>
    <t>"A"</t>
  </si>
  <si>
    <t>RS.</t>
  </si>
  <si>
    <t xml:space="preserve">COST OF CARRIAGE OF MATERIAL </t>
  </si>
  <si>
    <t>Say:</t>
  </si>
  <si>
    <t>Million</t>
  </si>
  <si>
    <t>x</t>
  </si>
  <si>
    <t>C/R</t>
  </si>
  <si>
    <t>Ver</t>
  </si>
  <si>
    <t>%Sft</t>
  </si>
  <si>
    <t>/=</t>
  </si>
  <si>
    <t>/-</t>
  </si>
  <si>
    <t>Passage</t>
  </si>
  <si>
    <t>P-Cwt</t>
  </si>
  <si>
    <t>W</t>
  </si>
  <si>
    <t>D</t>
  </si>
  <si>
    <t>%Cft</t>
  </si>
  <si>
    <t>""</t>
  </si>
  <si>
    <t>Deducation</t>
  </si>
  <si>
    <t>Fabrication of  mild steel  r/f for c.,c i/c cutting  bending  dbinding laying in Position i/c removal of rust from bars (S.I.NO.8-E P-16)</t>
  </si>
  <si>
    <t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</t>
  </si>
  <si>
    <t>P-Cft</t>
  </si>
  <si>
    <t>%0Cft</t>
  </si>
  <si>
    <t xml:space="preserve">Qty same as item No: 7 </t>
  </si>
  <si>
    <t>P/L G.I Frame/Chokate Size 7”x2” Or 4 ½ x3” for Door using 20” Gauge including welded hinges i/c cost of  cement sand slurry of 1:6 cost of tolls and plants used  in making and fixing (S.I.No.29 / P-92)</t>
  </si>
  <si>
    <t>P-Rft</t>
  </si>
  <si>
    <t xml:space="preserve">P/L G.I Frame/Chokate Size 7”x2” Or 4 ½ x3” for Door using 20” Gauge including welded hinges i/c cost of  cement sand slurry of 1:6 cost of tolls and plants used in making and fixing (S.I.No.28 / P-92) </t>
  </si>
  <si>
    <t>First class deodar wood  wrought joinery for doors and windows Fixed in position i/c chowkats holds fasts hings iron tower volts chocks cleats Handles  etc complete( Only shutters) (S.I.No.7, b / P-57)</t>
  </si>
  <si>
    <t>P-Sft</t>
  </si>
  <si>
    <t>Cement plaster ½” thick  upto  20’height ratio 1:6 (S.I.No.13-b P-51)</t>
  </si>
  <si>
    <t>Cement plaster3/8” thick  upto  20’height ratio 1:4 (S.I.No.13-b P-51)</t>
  </si>
  <si>
    <t>Cement pointing 1:2 strucking joints on wall ratio 1:3 (S.I.No.23 P-97)</t>
  </si>
  <si>
    <t>Primary coat of Chalk under distembering (S.I.No.23/ P-53)</t>
  </si>
  <si>
    <t>Colour Washing 2 Coats (S.I.No.256/ P-53)</t>
  </si>
  <si>
    <t xml:space="preserve">Prepare and Surface painting to doors and window 3 coats </t>
  </si>
  <si>
    <t>Griders</t>
  </si>
  <si>
    <t xml:space="preserve">Total </t>
  </si>
  <si>
    <t>Cement Plaster 1:6</t>
  </si>
  <si>
    <t>Cement Plaster 1:4</t>
  </si>
  <si>
    <t xml:space="preserve">C. pointing  1:2 </t>
  </si>
  <si>
    <t>Cement Conrete palin  i/c compacting finishing and curring complete i/c screning and washing of stone aggregate without Shuttering 1:2:4 (S.I.No:5h p_18)</t>
  </si>
  <si>
    <t>Lav:</t>
  </si>
  <si>
    <t>"</t>
  </si>
  <si>
    <t xml:space="preserve">Excavation in foundation of building  bridges and other structure i/c dag belling
dressing refilling around structure with  excavated earth watering and ramming 
earth lead upto one chain and lift upto five feet  (S.I.No – 18-b / P-4) 
</t>
  </si>
  <si>
    <t xml:space="preserve">Concrete brick or stone ballast.1 ½” to 2” guage ratio 1:5:10.   (S.I.NO. 4,B  /P-14)
</t>
  </si>
  <si>
    <t xml:space="preserve">Pacca brick work in foundation and plinth in cement sand mortar ratio 1:6  </t>
  </si>
  <si>
    <t>Lav: L.W</t>
  </si>
  <si>
    <t>"S.W</t>
  </si>
  <si>
    <t>""S.W</t>
  </si>
  <si>
    <t>Open C.Yard</t>
  </si>
  <si>
    <t>Pasasge</t>
  </si>
  <si>
    <t>2nd step</t>
  </si>
  <si>
    <t>S.W</t>
  </si>
  <si>
    <t>P.Beam Lav:</t>
  </si>
  <si>
    <t>Lintal Lav:</t>
  </si>
  <si>
    <t xml:space="preserve">3375 x 5 </t>
  </si>
  <si>
    <t>C.wall</t>
  </si>
  <si>
    <t>Pacca Brick Work in other than building  1:6 ( S.I.No: (e) P-21)</t>
  </si>
  <si>
    <t>Door</t>
  </si>
  <si>
    <t>Open: Yard</t>
  </si>
  <si>
    <t>2(5.0+5.0)</t>
  </si>
  <si>
    <t>O/S</t>
  </si>
  <si>
    <t>C.Wall</t>
  </si>
  <si>
    <t>Qty same as item No:4</t>
  </si>
  <si>
    <t xml:space="preserve">Laying floors of approved White  glazed tiles dado ¼” lthick in white cement 1:2 over ¾” thick cement mortor ratio 1:2 (S.I.No – 24 / P-42)  </t>
  </si>
  <si>
    <t>(</t>
  </si>
  <si>
    <t>+</t>
  </si>
  <si>
    <t>)</t>
  </si>
  <si>
    <t>Dedcution</t>
  </si>
  <si>
    <t>P/L Halla tiles  or pattern  glazed  6x6 x1/2” on floor or wall facingIn required floor  pattern of stile specification  and joints etc complete With white cement  and pigment  over base of 1:2 grey cement mortor ¾” thick.   (S.I.NO.61 P- 47)</t>
  </si>
  <si>
    <t>"'</t>
  </si>
  <si>
    <t>P/L 2" thick c.c topping 1:2:4 i/c finishing dividing in to pannals(S.I.No:16P-41)</t>
  </si>
  <si>
    <t>Over roof</t>
  </si>
  <si>
    <t>B/S C/R</t>
  </si>
  <si>
    <t>Making notice board made with cement.</t>
  </si>
  <si>
    <t>S/F iron steel grill 3/4"x1/4" size flate approved design</t>
  </si>
  <si>
    <t>i/c painting 03 coats(S.I.No:26 P-92)</t>
  </si>
  <si>
    <t>Add: extra lead for 03 miles.</t>
  </si>
  <si>
    <t>Same qty as itemFilling</t>
  </si>
  <si>
    <t>2(5.0+5.0)x3.0</t>
  </si>
  <si>
    <t>Distembering 3 coats (S.I.No.24/ P-53)</t>
  </si>
  <si>
    <t>Qty same as item Primary Coat</t>
  </si>
  <si>
    <t>Qty same as item Pointing</t>
  </si>
  <si>
    <t>Tear</t>
  </si>
  <si>
    <t>M.Gate</t>
  </si>
  <si>
    <t>Providing fixing cement paving block flooring size of 197x97x60(mm)</t>
  </si>
  <si>
    <t>of city guddra/cobble shape with pigment having strength b/w 5000 psi</t>
  </si>
  <si>
    <t>P:Sft</t>
  </si>
  <si>
    <t>C.C 1:5:10</t>
  </si>
  <si>
    <t>Pacca Brick 1:6</t>
  </si>
  <si>
    <t>R.C.C  1:2:4</t>
  </si>
  <si>
    <t>Febrication 150.17/20</t>
  </si>
  <si>
    <t>7. 50</t>
  </si>
  <si>
    <t>Applying floating</t>
  </si>
  <si>
    <t>C.C.Plain 1:2:4</t>
  </si>
  <si>
    <t>C.C 2" thick 1:2:4</t>
  </si>
  <si>
    <t>C.C Topping 3"</t>
  </si>
  <si>
    <t>Tiles/Halla</t>
  </si>
  <si>
    <t>COST OF MAIN BUILDING PART "A"(REH)</t>
  </si>
  <si>
    <t>"B"</t>
  </si>
  <si>
    <t>C</t>
  </si>
  <si>
    <t>COST OF SHEDULE ITEM PART B  W/S &amp; S/F</t>
  </si>
  <si>
    <t>RS:</t>
  </si>
  <si>
    <t>"D"</t>
  </si>
  <si>
    <t>1% T.P.M CHARGES</t>
  </si>
  <si>
    <t>G.Total</t>
  </si>
  <si>
    <t>13.249 (M)</t>
  </si>
  <si>
    <t>ABSTRACT</t>
  </si>
  <si>
    <t>Pacca Brick Work in Ground Floor cement sand mortor   1:6 ( S.I.No: (e) P-21)</t>
  </si>
  <si>
    <t>Providing &amp; Laying of verona marble tiles of size 12"x12"x3/4" fine dressed</t>
  </si>
  <si>
    <t>on the surface without winding set in white cement laid over 3/4"thick of 1:2</t>
  </si>
  <si>
    <t>grey cement mortor setting the tiles with grey cement slurry, jointing and washing</t>
  </si>
  <si>
    <t xml:space="preserve">the tiles with slurry of white cement and pigment to match the colour of tiles, </t>
  </si>
  <si>
    <t>including curing,grinding,rubbing and chemical polishing etc complete i/c cutting</t>
  </si>
  <si>
    <t>tiles to proper profile( R.A Approved Chief  Engineer E/W sukkur , copy attached)</t>
  </si>
  <si>
    <t>S/F iron steel grill door with angle frame i/c locking</t>
  </si>
  <si>
    <t>arrangment.(S.I.No:26 P-92)</t>
  </si>
  <si>
    <t>Supplying Filling River pit sand under floor pulgging in to walls S.I.No:     P-    )</t>
  </si>
  <si>
    <t>Locking arrangment.(S.I.No:     P-    )</t>
  </si>
  <si>
    <t>P/F Galvanized wire guaze fixed with chowkats.(S.I.No:    P-    )</t>
  </si>
  <si>
    <t>P/L 3" thick c.c topping 1:2:4 i/c finishing dividing in to pannals(S.I.No:16P-41)</t>
  </si>
  <si>
    <t>Providing and fixing 3/8" thick marble tiles of approved quality and</t>
  </si>
  <si>
    <t xml:space="preserve">colour and shade size 8" x 4"/6" x 4" in dado skiriting and facing removal </t>
  </si>
  <si>
    <t>tucking of exisiting plaster surface etc.over 1/2" thick base of cement</t>
  </si>
  <si>
    <t xml:space="preserve">mortor 1:3 setting of tiles in slurry of white cement over mortor base </t>
  </si>
  <si>
    <t xml:space="preserve">including filling the joints and washing the tiles with white cement slurry </t>
  </si>
  <si>
    <t>,currint finishing , cleaning (S.I.No: 68-1 P-48)</t>
  </si>
  <si>
    <t xml:space="preserve">Laying floors of approved white  glazed tiles ¼” lthick in white cement 1:2 mortor ratio 1:2 over ¾” thick cement (S.I.No – 25 / P-42)  </t>
  </si>
  <si>
    <t>Preparing the surface and painting with matt finish i/c rubbing the surface with batthy (silicon carbide rubbing bricks) filling the void with zink/chalk/plaster of pairs mixture applying first coats then painting make etc complete (S.I.No:36A P-54)</t>
  </si>
  <si>
    <t>Preparing new surface and painting guard bars iron bars ssimilar openwork  (S.I.N: 5 (a) P-69)</t>
  </si>
  <si>
    <t>Making and fixing steel grated door with 16" sheeting iron angl</t>
  </si>
  <si>
    <t>C/Wall M.Gate</t>
  </si>
  <si>
    <t>frame with locking arrangment (S.I.No:    P-     )</t>
  </si>
  <si>
    <t>Providing colour creat to walls surface to provide durrable crust and aestheties haing thick ness upto 3/4" with specified colour having water fire and timite resistance ( upto20)S.I.No:44 P-55)</t>
  </si>
  <si>
    <t>Supplying and fixing broken glass on court yard walls i/c 1:3:6 cement concrete copping (S.I.No:61 P-104)</t>
  </si>
  <si>
    <t>filling with hill sand and alyng specified manner/ptterns etc (S.I.No:71-48)</t>
  </si>
  <si>
    <t>Path</t>
  </si>
  <si>
    <t>Two coat of hot bitumen using laid over roof or wall(S.I.No:13P-34)</t>
  </si>
  <si>
    <t>Over Library</t>
  </si>
  <si>
    <t xml:space="preserve">P/F Khapriel of cement concrete 12"x8"x1" of approved design </t>
  </si>
  <si>
    <t xml:space="preserve">laid over flate 1:2 gray cement mortor over a bed of 3/4" thick </t>
  </si>
  <si>
    <t>gray cement mortor 1:2</t>
  </si>
  <si>
    <t>P/F Glass streps 4mmm for flooring upto  1" depth (S.I.No:    P-    )</t>
  </si>
  <si>
    <t xml:space="preserve"> NAME OF WORK : ESTABLISHMENT OF GOVERNMENT NASRA PUBLIC SCHOOL SoS VILLAGE KHAIRPUR TALUKA KHAIRPURADP NO:353</t>
  </si>
  <si>
    <t>BILL OF QUANTITES</t>
  </si>
  <si>
    <r>
      <t>(A)</t>
    </r>
    <r>
      <rPr>
        <b/>
        <sz val="7"/>
        <color theme="1"/>
        <rFont val="Times New Roman"/>
        <family val="1"/>
      </rPr>
      <t xml:space="preserve">  </t>
    </r>
    <r>
      <rPr>
        <b/>
        <u/>
        <sz val="12"/>
        <color theme="1"/>
        <rFont val="Calibri"/>
        <family val="2"/>
        <scheme val="minor"/>
      </rPr>
      <t>Description and rate of item based on composite schedule of rates.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</si>
</sst>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);\(0\)"/>
    <numFmt numFmtId="166" formatCode="0.0"/>
    <numFmt numFmtId="167" formatCode="0;[Red]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7"/>
      <color theme="1"/>
      <name val="Times New Roman"/>
      <family val="1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" fontId="7" fillId="0" borderId="1" xfId="0" applyNumberFormat="1" applyFont="1" applyBorder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165" fontId="1" fillId="0" borderId="0" xfId="0" applyNumberFormat="1" applyFont="1" applyAlignment="1">
      <alignment vertical="top"/>
    </xf>
    <xf numFmtId="0" fontId="0" fillId="0" borderId="0" xfId="0" applyAlignment="1">
      <alignment horizontal="left" vertical="top"/>
    </xf>
    <xf numFmtId="0" fontId="8" fillId="0" borderId="0" xfId="0" applyFont="1" applyAlignment="1">
      <alignment vertical="top"/>
    </xf>
    <xf numFmtId="166" fontId="0" fillId="0" borderId="0" xfId="0" applyNumberFormat="1" applyAlignment="1">
      <alignment horizontal="center" vertical="top"/>
    </xf>
    <xf numFmtId="2" fontId="0" fillId="0" borderId="0" xfId="0" applyNumberFormat="1" applyAlignment="1">
      <alignment horizontal="center" vertical="top"/>
    </xf>
    <xf numFmtId="166" fontId="0" fillId="0" borderId="0" xfId="0" applyNumberFormat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top"/>
    </xf>
    <xf numFmtId="0" fontId="1" fillId="0" borderId="3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1" fontId="0" fillId="0" borderId="0" xfId="0" applyNumberFormat="1" applyAlignment="1">
      <alignment horizontal="center" vertical="top"/>
    </xf>
    <xf numFmtId="2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/>
    <xf numFmtId="2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/>
    <xf numFmtId="167" fontId="0" fillId="0" borderId="0" xfId="0" applyNumberFormat="1" applyFont="1" applyAlignment="1">
      <alignment horizontal="left" vertical="center"/>
    </xf>
    <xf numFmtId="166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/>
    <xf numFmtId="0" fontId="0" fillId="0" borderId="0" xfId="0"/>
    <xf numFmtId="1" fontId="0" fillId="0" borderId="0" xfId="0" applyNumberForma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165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vertical="top"/>
    </xf>
    <xf numFmtId="0" fontId="14" fillId="0" borderId="0" xfId="0" applyFont="1"/>
    <xf numFmtId="1" fontId="0" fillId="0" borderId="0" xfId="0" applyNumberFormat="1" applyFont="1" applyAlignment="1">
      <alignment horizontal="center" vertical="top"/>
    </xf>
    <xf numFmtId="1" fontId="11" fillId="0" borderId="0" xfId="0" applyNumberFormat="1" applyFont="1" applyAlignment="1">
      <alignment horizontal="center" vertical="top"/>
    </xf>
    <xf numFmtId="1" fontId="0" fillId="0" borderId="0" xfId="0" applyNumberFormat="1" applyBorder="1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10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2" fillId="0" borderId="0" xfId="0" applyFont="1" applyAlignment="1">
      <alignment vertical="top"/>
    </xf>
    <xf numFmtId="1" fontId="5" fillId="0" borderId="0" xfId="0" applyNumberFormat="1" applyFont="1" applyAlignment="1">
      <alignment horizontal="center" vertical="top"/>
    </xf>
    <xf numFmtId="1" fontId="13" fillId="0" borderId="0" xfId="0" applyNumberFormat="1" applyFont="1" applyBorder="1" applyAlignment="1">
      <alignment horizontal="center" vertical="top"/>
    </xf>
    <xf numFmtId="2" fontId="5" fillId="0" borderId="0" xfId="0" applyNumberFormat="1" applyFont="1" applyAlignment="1">
      <alignment horizontal="left" vertical="top"/>
    </xf>
    <xf numFmtId="166" fontId="5" fillId="0" borderId="0" xfId="0" applyNumberFormat="1" applyFont="1" applyAlignment="1">
      <alignment horizontal="center" vertical="top"/>
    </xf>
    <xf numFmtId="1" fontId="13" fillId="0" borderId="0" xfId="0" applyNumberFormat="1" applyFont="1" applyAlignment="1">
      <alignment horizontal="center" vertical="top"/>
    </xf>
    <xf numFmtId="164" fontId="0" fillId="0" borderId="0" xfId="0" applyNumberFormat="1" applyFont="1" applyAlignment="1">
      <alignment horizontal="center" vertical="top"/>
    </xf>
    <xf numFmtId="1" fontId="0" fillId="0" borderId="0" xfId="0" applyNumberFormat="1" applyFont="1" applyBorder="1" applyAlignment="1">
      <alignment horizontal="center" vertical="top"/>
    </xf>
    <xf numFmtId="1" fontId="11" fillId="0" borderId="0" xfId="0" applyNumberFormat="1" applyFont="1" applyBorder="1" applyAlignment="1">
      <alignment horizontal="center" vertical="top"/>
    </xf>
    <xf numFmtId="0" fontId="14" fillId="0" borderId="0" xfId="0" applyFont="1" applyAlignment="1">
      <alignment vertical="top"/>
    </xf>
    <xf numFmtId="166" fontId="0" fillId="0" borderId="0" xfId="0" applyNumberFormat="1" applyFont="1" applyAlignment="1">
      <alignment horizontal="center" vertical="top"/>
    </xf>
    <xf numFmtId="165" fontId="1" fillId="0" borderId="0" xfId="0" applyNumberFormat="1" applyFont="1" applyAlignment="1">
      <alignment horizontal="center" vertical="top"/>
    </xf>
    <xf numFmtId="167" fontId="1" fillId="0" borderId="0" xfId="0" applyNumberFormat="1" applyFont="1" applyAlignment="1">
      <alignment horizontal="center" vertical="top"/>
    </xf>
    <xf numFmtId="167" fontId="0" fillId="0" borderId="0" xfId="0" applyNumberFormat="1" applyFont="1" applyAlignment="1">
      <alignment horizontal="center" vertical="top"/>
    </xf>
    <xf numFmtId="165" fontId="4" fillId="0" borderId="0" xfId="0" applyNumberFormat="1" applyFont="1" applyAlignment="1">
      <alignment horizontal="center" vertical="top"/>
    </xf>
    <xf numFmtId="165" fontId="9" fillId="0" borderId="0" xfId="0" applyNumberFormat="1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Font="1" applyAlignment="1">
      <alignment vertical="top"/>
    </xf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7" xfId="0" applyBorder="1"/>
    <xf numFmtId="1" fontId="0" fillId="0" borderId="1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591890</xdr:colOff>
      <xdr:row>26</xdr:row>
      <xdr:rowOff>188589</xdr:rowOff>
    </xdr:from>
    <xdr:to>
      <xdr:col>10</xdr:col>
      <xdr:colOff>7328</xdr:colOff>
      <xdr:row>30</xdr:row>
      <xdr:rowOff>160014</xdr:rowOff>
    </xdr:to>
    <xdr:sp macro="" textlink="">
      <xdr:nvSpPr>
        <xdr:cNvPr id="2" name="TextBox 1"/>
        <xdr:cNvSpPr txBox="1"/>
      </xdr:nvSpPr>
      <xdr:spPr>
        <a:xfrm>
          <a:off x="2753332" y="9039512"/>
          <a:ext cx="235353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26</xdr:row>
      <xdr:rowOff>168519</xdr:rowOff>
    </xdr:from>
    <xdr:to>
      <xdr:col>4</xdr:col>
      <xdr:colOff>109904</xdr:colOff>
      <xdr:row>29</xdr:row>
      <xdr:rowOff>161192</xdr:rowOff>
    </xdr:to>
    <xdr:sp macro="" textlink="">
      <xdr:nvSpPr>
        <xdr:cNvPr id="3" name="TextBox 2"/>
        <xdr:cNvSpPr txBox="1"/>
      </xdr:nvSpPr>
      <xdr:spPr>
        <a:xfrm>
          <a:off x="0" y="5788269"/>
          <a:ext cx="2271346" cy="5641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2647949</xdr:colOff>
      <xdr:row>15</xdr:row>
      <xdr:rowOff>133350</xdr:rowOff>
    </xdr:from>
    <xdr:to>
      <xdr:col>4</xdr:col>
      <xdr:colOff>794873</xdr:colOff>
      <xdr:row>19</xdr:row>
      <xdr:rowOff>104775</xdr:rowOff>
    </xdr:to>
    <xdr:sp macro="" textlink="">
      <xdr:nvSpPr>
        <xdr:cNvPr id="2" name="TextBox 1"/>
        <xdr:cNvSpPr txBox="1"/>
      </xdr:nvSpPr>
      <xdr:spPr>
        <a:xfrm>
          <a:off x="2943224" y="4914900"/>
          <a:ext cx="2404599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15</xdr:row>
      <xdr:rowOff>114300</xdr:rowOff>
    </xdr:from>
    <xdr:to>
      <xdr:col>1</xdr:col>
      <xdr:colOff>2309349</xdr:colOff>
      <xdr:row>19</xdr:row>
      <xdr:rowOff>85725</xdr:rowOff>
    </xdr:to>
    <xdr:sp macro="" textlink="">
      <xdr:nvSpPr>
        <xdr:cNvPr id="3" name="TextBox 2"/>
        <xdr:cNvSpPr txBox="1"/>
      </xdr:nvSpPr>
      <xdr:spPr>
        <a:xfrm>
          <a:off x="0" y="489585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2"/>
  <sheetViews>
    <sheetView tabSelected="1" view="pageBreakPreview" zoomScaleSheetLayoutView="100" workbookViewId="0">
      <selection activeCell="G218" sqref="G218"/>
    </sheetView>
  </sheetViews>
  <sheetFormatPr defaultRowHeight="15" x14ac:dyDescent="0.25"/>
  <cols>
    <col min="1" max="1" width="3.85546875" style="39" customWidth="1"/>
    <col min="2" max="2" width="10.85546875" style="76" customWidth="1"/>
    <col min="3" max="3" width="4.5703125" style="54" customWidth="1"/>
    <col min="4" max="4" width="1.7109375" style="29" customWidth="1"/>
    <col min="5" max="5" width="7.28515625" style="54" customWidth="1"/>
    <col min="6" max="6" width="4.28515625" style="29" bestFit="1" customWidth="1"/>
    <col min="7" max="7" width="7" style="54" customWidth="1"/>
    <col min="8" max="8" width="2" style="54" customWidth="1"/>
    <col min="9" max="9" width="6.140625" style="54" customWidth="1"/>
    <col min="10" max="11" width="1.85546875" style="29" customWidth="1"/>
    <col min="12" max="12" width="5" style="29" customWidth="1"/>
    <col min="13" max="13" width="1.7109375" style="29" customWidth="1"/>
    <col min="14" max="14" width="3.85546875" style="54" customWidth="1"/>
    <col min="15" max="15" width="8.140625" style="54" customWidth="1"/>
    <col min="16" max="16" width="9.140625" style="54" customWidth="1"/>
    <col min="17" max="17" width="5.28515625" style="29" customWidth="1"/>
    <col min="18" max="18" width="3.7109375" style="29" customWidth="1"/>
    <col min="19" max="19" width="10.28515625" style="103" customWidth="1"/>
    <col min="20" max="20" width="9.140625" hidden="1" customWidth="1"/>
    <col min="21" max="21" width="1.5703125" hidden="1" customWidth="1"/>
    <col min="22" max="22" width="0.140625" customWidth="1"/>
  </cols>
  <sheetData>
    <row r="1" spans="1:21" s="110" customFormat="1" x14ac:dyDescent="0.25">
      <c r="A1" s="39"/>
      <c r="B1" s="109"/>
      <c r="C1" s="108"/>
      <c r="D1" s="29"/>
      <c r="E1" s="108"/>
      <c r="F1" s="29"/>
      <c r="G1" s="108"/>
      <c r="H1" s="108"/>
      <c r="I1" s="108"/>
      <c r="J1" s="29"/>
      <c r="K1" s="29"/>
      <c r="L1" s="29"/>
      <c r="M1" s="29"/>
      <c r="N1" s="108"/>
      <c r="O1" s="108"/>
      <c r="P1" s="108"/>
      <c r="Q1" s="29"/>
      <c r="R1" s="29"/>
      <c r="S1" s="141">
        <v>1</v>
      </c>
    </row>
    <row r="2" spans="1:21" s="110" customFormat="1" ht="15.75" customHeight="1" x14ac:dyDescent="0.25">
      <c r="A2" s="139" t="s">
        <v>172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</row>
    <row r="3" spans="1:21" s="110" customFormat="1" ht="17.25" customHeight="1" x14ac:dyDescent="0.25">
      <c r="A3" s="140" t="s">
        <v>173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</row>
    <row r="4" spans="1:21" ht="44.25" customHeight="1" thickBot="1" x14ac:dyDescent="0.3">
      <c r="A4" s="117" t="s">
        <v>171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s="1" customFormat="1" ht="15.75" thickBot="1" x14ac:dyDescent="0.3">
      <c r="A5" s="38" t="s">
        <v>2</v>
      </c>
      <c r="B5" s="118" t="s">
        <v>3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20"/>
      <c r="O5" s="38" t="s">
        <v>4</v>
      </c>
      <c r="P5" s="38" t="s">
        <v>5</v>
      </c>
      <c r="Q5" s="38" t="s">
        <v>6</v>
      </c>
      <c r="R5" s="121" t="s">
        <v>7</v>
      </c>
      <c r="S5" s="121"/>
      <c r="T5" s="121"/>
      <c r="U5" s="122"/>
    </row>
    <row r="7" spans="1:21" s="55" customFormat="1" ht="47.25" customHeight="1" x14ac:dyDescent="0.25">
      <c r="A7" s="39">
        <v>1</v>
      </c>
      <c r="B7" s="123" t="s">
        <v>71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03"/>
      <c r="T7" s="30"/>
    </row>
    <row r="8" spans="1:21" s="55" customFormat="1" x14ac:dyDescent="0.25">
      <c r="A8" s="39"/>
      <c r="B8" s="32"/>
      <c r="C8" s="54"/>
      <c r="D8" s="29"/>
      <c r="E8" s="41"/>
      <c r="F8" s="29"/>
      <c r="G8" s="41"/>
      <c r="H8" s="54"/>
      <c r="I8" s="54"/>
      <c r="J8" s="29"/>
      <c r="K8" s="29"/>
      <c r="L8" s="29"/>
      <c r="M8" s="29"/>
      <c r="N8" s="54"/>
      <c r="O8" s="41">
        <v>17835</v>
      </c>
      <c r="P8" s="83">
        <v>3176.25</v>
      </c>
      <c r="Q8" s="39" t="s">
        <v>50</v>
      </c>
      <c r="R8" s="39" t="s">
        <v>1</v>
      </c>
      <c r="S8" s="104">
        <f>O8*P8/1000</f>
        <v>56648.418749999997</v>
      </c>
      <c r="T8" s="58" t="e">
        <f>P8*Q8/1000</f>
        <v>#VALUE!</v>
      </c>
    </row>
    <row r="9" spans="1:21" s="55" customFormat="1" ht="15" customHeight="1" x14ac:dyDescent="0.25">
      <c r="A9" s="39">
        <v>2</v>
      </c>
      <c r="B9" s="113" t="s">
        <v>72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54"/>
      <c r="S9" s="103"/>
      <c r="T9" s="30"/>
    </row>
    <row r="10" spans="1:21" s="55" customFormat="1" hidden="1" x14ac:dyDescent="0.25">
      <c r="A10" s="39"/>
      <c r="B10" s="32" t="s">
        <v>74</v>
      </c>
      <c r="C10" s="54">
        <v>3</v>
      </c>
      <c r="D10" s="29" t="s">
        <v>34</v>
      </c>
      <c r="E10" s="34">
        <v>19.25</v>
      </c>
      <c r="F10" s="29" t="s">
        <v>34</v>
      </c>
      <c r="G10" s="34">
        <v>2</v>
      </c>
      <c r="H10" s="54" t="s">
        <v>34</v>
      </c>
      <c r="I10" s="34">
        <v>0.75</v>
      </c>
      <c r="J10" s="29"/>
      <c r="K10" s="29"/>
      <c r="L10" s="29"/>
      <c r="M10" s="29"/>
      <c r="N10" s="54" t="s">
        <v>0</v>
      </c>
      <c r="O10" s="86">
        <f t="shared" ref="O10:O12" si="0">C10*E10*G10*I10</f>
        <v>86.625</v>
      </c>
      <c r="P10" s="54"/>
      <c r="Q10" s="54"/>
      <c r="R10" s="54"/>
      <c r="S10" s="103"/>
      <c r="T10" s="30"/>
    </row>
    <row r="11" spans="1:21" s="55" customFormat="1" hidden="1" x14ac:dyDescent="0.25">
      <c r="A11" s="39"/>
      <c r="B11" s="32" t="s">
        <v>75</v>
      </c>
      <c r="C11" s="54">
        <v>4</v>
      </c>
      <c r="D11" s="29" t="s">
        <v>34</v>
      </c>
      <c r="E11" s="34">
        <v>3.75</v>
      </c>
      <c r="F11" s="29" t="s">
        <v>34</v>
      </c>
      <c r="G11" s="34">
        <v>2</v>
      </c>
      <c r="H11" s="54" t="s">
        <v>34</v>
      </c>
      <c r="I11" s="34">
        <v>0.75</v>
      </c>
      <c r="J11" s="29"/>
      <c r="K11" s="29"/>
      <c r="L11" s="29"/>
      <c r="M11" s="29"/>
      <c r="N11" s="54" t="s">
        <v>0</v>
      </c>
      <c r="O11" s="86">
        <f t="shared" si="0"/>
        <v>22.5</v>
      </c>
      <c r="P11" s="54"/>
      <c r="Q11" s="54"/>
      <c r="R11" s="54"/>
      <c r="S11" s="103"/>
      <c r="T11" s="30"/>
    </row>
    <row r="12" spans="1:21" s="55" customFormat="1" hidden="1" x14ac:dyDescent="0.25">
      <c r="A12" s="39"/>
      <c r="B12" s="32" t="s">
        <v>76</v>
      </c>
      <c r="C12" s="54">
        <v>1</v>
      </c>
      <c r="D12" s="29" t="s">
        <v>34</v>
      </c>
      <c r="E12" s="34">
        <v>1.75</v>
      </c>
      <c r="F12" s="29" t="s">
        <v>34</v>
      </c>
      <c r="G12" s="34">
        <v>2</v>
      </c>
      <c r="H12" s="54" t="s">
        <v>34</v>
      </c>
      <c r="I12" s="34">
        <v>0.75</v>
      </c>
      <c r="J12" s="29"/>
      <c r="K12" s="29"/>
      <c r="L12" s="29"/>
      <c r="M12" s="29"/>
      <c r="N12" s="54" t="s">
        <v>0</v>
      </c>
      <c r="O12" s="86">
        <f t="shared" si="0"/>
        <v>2.625</v>
      </c>
      <c r="P12" s="54"/>
      <c r="Q12" s="54"/>
      <c r="R12" s="54"/>
      <c r="S12" s="103"/>
      <c r="T12" s="30"/>
    </row>
    <row r="13" spans="1:21" s="55" customFormat="1" hidden="1" x14ac:dyDescent="0.25">
      <c r="A13" s="39"/>
      <c r="B13" s="32" t="s">
        <v>77</v>
      </c>
      <c r="C13" s="54">
        <v>1</v>
      </c>
      <c r="D13" s="29" t="s">
        <v>34</v>
      </c>
      <c r="E13" s="34">
        <v>140</v>
      </c>
      <c r="F13" s="29" t="s">
        <v>34</v>
      </c>
      <c r="G13" s="34">
        <v>90</v>
      </c>
      <c r="H13" s="54" t="s">
        <v>34</v>
      </c>
      <c r="I13" s="34">
        <v>0.33</v>
      </c>
      <c r="J13" s="29"/>
      <c r="K13" s="29"/>
      <c r="L13" s="29"/>
      <c r="M13" s="29"/>
      <c r="N13" s="54" t="s">
        <v>0</v>
      </c>
      <c r="O13" s="86">
        <f t="shared" ref="O13:O15" si="1">C13*E13*G13*I13</f>
        <v>4158</v>
      </c>
      <c r="P13" s="54"/>
      <c r="Q13" s="54"/>
      <c r="R13" s="54"/>
      <c r="S13" s="103"/>
      <c r="T13" s="30"/>
    </row>
    <row r="14" spans="1:21" s="55" customFormat="1" hidden="1" x14ac:dyDescent="0.25">
      <c r="A14" s="39"/>
      <c r="B14" s="32" t="s">
        <v>69</v>
      </c>
      <c r="C14" s="54">
        <v>3</v>
      </c>
      <c r="D14" s="29" t="s">
        <v>34</v>
      </c>
      <c r="E14" s="34">
        <v>4.63</v>
      </c>
      <c r="F14" s="29" t="s">
        <v>34</v>
      </c>
      <c r="G14" s="34">
        <v>4.63</v>
      </c>
      <c r="H14" s="54" t="s">
        <v>34</v>
      </c>
      <c r="I14" s="34">
        <v>0.33</v>
      </c>
      <c r="J14" s="29"/>
      <c r="K14" s="29"/>
      <c r="L14" s="29"/>
      <c r="M14" s="29"/>
      <c r="N14" s="54" t="s">
        <v>0</v>
      </c>
      <c r="O14" s="86">
        <f t="shared" si="1"/>
        <v>21.222531</v>
      </c>
      <c r="P14" s="54"/>
      <c r="Q14" s="54"/>
      <c r="R14" s="54"/>
      <c r="S14" s="103"/>
      <c r="T14" s="30"/>
    </row>
    <row r="15" spans="1:21" s="55" customFormat="1" hidden="1" x14ac:dyDescent="0.25">
      <c r="A15" s="39"/>
      <c r="B15" s="32" t="s">
        <v>78</v>
      </c>
      <c r="C15" s="54">
        <v>1</v>
      </c>
      <c r="D15" s="29" t="s">
        <v>34</v>
      </c>
      <c r="E15" s="34">
        <v>16.5</v>
      </c>
      <c r="F15" s="29" t="s">
        <v>34</v>
      </c>
      <c r="G15" s="34">
        <v>2.63</v>
      </c>
      <c r="H15" s="54" t="s">
        <v>34</v>
      </c>
      <c r="I15" s="34">
        <v>0.33</v>
      </c>
      <c r="J15" s="29"/>
      <c r="K15" s="29"/>
      <c r="L15" s="29"/>
      <c r="M15" s="29"/>
      <c r="N15" s="54" t="s">
        <v>0</v>
      </c>
      <c r="O15" s="87">
        <f t="shared" si="1"/>
        <v>14.320349999999999</v>
      </c>
      <c r="P15" s="29"/>
      <c r="Q15" s="29"/>
      <c r="R15" s="29"/>
      <c r="S15" s="54"/>
      <c r="T15" s="30" t="e">
        <f>P16*Q16/100</f>
        <v>#VALUE!</v>
      </c>
    </row>
    <row r="16" spans="1:21" s="55" customFormat="1" x14ac:dyDescent="0.25">
      <c r="A16" s="39"/>
      <c r="B16" s="32"/>
      <c r="C16" s="54"/>
      <c r="D16" s="29"/>
      <c r="E16" s="34"/>
      <c r="F16" s="29"/>
      <c r="G16" s="34"/>
      <c r="H16" s="54"/>
      <c r="I16" s="34"/>
      <c r="J16" s="29"/>
      <c r="K16" s="29"/>
      <c r="L16" s="29"/>
      <c r="M16" s="29"/>
      <c r="N16" s="54" t="s">
        <v>0</v>
      </c>
      <c r="O16" s="86">
        <v>6196</v>
      </c>
      <c r="P16" s="54">
        <v>8694.9500000000007</v>
      </c>
      <c r="Q16" s="54" t="s">
        <v>44</v>
      </c>
      <c r="R16" s="54" t="s">
        <v>1</v>
      </c>
      <c r="S16" s="103">
        <f>O16*P16/100</f>
        <v>538739.10200000007</v>
      </c>
      <c r="T16" s="30"/>
    </row>
    <row r="17" spans="1:21" s="55" customFormat="1" ht="15.75" x14ac:dyDescent="0.25">
      <c r="A17" s="39">
        <v>3</v>
      </c>
      <c r="B17" s="81" t="s">
        <v>73</v>
      </c>
      <c r="C17" s="54"/>
      <c r="D17" s="29"/>
      <c r="E17" s="41"/>
      <c r="F17" s="29"/>
      <c r="G17" s="41"/>
      <c r="H17" s="54"/>
      <c r="I17" s="54"/>
      <c r="J17" s="29"/>
      <c r="K17" s="29"/>
      <c r="L17" s="29"/>
      <c r="M17" s="29"/>
      <c r="N17" s="54"/>
      <c r="O17" s="29"/>
      <c r="P17" s="54"/>
      <c r="Q17" s="54"/>
      <c r="R17" s="54"/>
      <c r="S17" s="103"/>
      <c r="T17" s="30"/>
    </row>
    <row r="18" spans="1:21" s="55" customFormat="1" hidden="1" x14ac:dyDescent="0.25">
      <c r="A18" s="39"/>
      <c r="B18" s="32" t="s">
        <v>74</v>
      </c>
      <c r="C18" s="54">
        <v>3</v>
      </c>
      <c r="D18" s="29" t="s">
        <v>34</v>
      </c>
      <c r="E18" s="34">
        <v>18.75</v>
      </c>
      <c r="F18" s="29" t="s">
        <v>34</v>
      </c>
      <c r="G18" s="34">
        <v>1.5</v>
      </c>
      <c r="H18" s="54" t="s">
        <v>34</v>
      </c>
      <c r="I18" s="34">
        <v>0.75</v>
      </c>
      <c r="J18" s="29"/>
      <c r="K18" s="29"/>
      <c r="L18" s="29"/>
      <c r="M18" s="29"/>
      <c r="N18" s="54" t="s">
        <v>0</v>
      </c>
      <c r="O18" s="86">
        <f t="shared" ref="O18:O23" si="2">C18*E18*G18*I18</f>
        <v>63.28125</v>
      </c>
      <c r="P18" s="54"/>
      <c r="Q18" s="54"/>
      <c r="R18" s="54"/>
      <c r="S18" s="103"/>
      <c r="T18" s="30"/>
    </row>
    <row r="19" spans="1:21" s="55" customFormat="1" hidden="1" x14ac:dyDescent="0.25">
      <c r="A19" s="39"/>
      <c r="B19" s="32" t="s">
        <v>75</v>
      </c>
      <c r="C19" s="54">
        <v>4</v>
      </c>
      <c r="D19" s="29" t="s">
        <v>34</v>
      </c>
      <c r="E19" s="34">
        <v>4.25</v>
      </c>
      <c r="F19" s="29" t="s">
        <v>34</v>
      </c>
      <c r="G19" s="34">
        <v>1.5</v>
      </c>
      <c r="H19" s="54" t="s">
        <v>34</v>
      </c>
      <c r="I19" s="34">
        <v>0.75</v>
      </c>
      <c r="J19" s="29"/>
      <c r="K19" s="29"/>
      <c r="L19" s="29"/>
      <c r="M19" s="29"/>
      <c r="N19" s="54" t="s">
        <v>0</v>
      </c>
      <c r="O19" s="86">
        <f t="shared" si="2"/>
        <v>19.125</v>
      </c>
      <c r="P19" s="54"/>
      <c r="Q19" s="54"/>
      <c r="R19" s="54"/>
      <c r="S19" s="103"/>
      <c r="T19" s="30"/>
    </row>
    <row r="20" spans="1:21" s="55" customFormat="1" hidden="1" x14ac:dyDescent="0.25">
      <c r="A20" s="39"/>
      <c r="B20" s="32" t="s">
        <v>80</v>
      </c>
      <c r="C20" s="54">
        <v>1</v>
      </c>
      <c r="D20" s="29" t="s">
        <v>34</v>
      </c>
      <c r="E20" s="34">
        <v>2.25</v>
      </c>
      <c r="F20" s="29" t="s">
        <v>34</v>
      </c>
      <c r="G20" s="34">
        <v>1.5</v>
      </c>
      <c r="H20" s="54" t="s">
        <v>34</v>
      </c>
      <c r="I20" s="34">
        <v>0.75</v>
      </c>
      <c r="J20" s="29"/>
      <c r="K20" s="29"/>
      <c r="L20" s="29"/>
      <c r="M20" s="29"/>
      <c r="N20" s="54" t="s">
        <v>0</v>
      </c>
      <c r="O20" s="86">
        <f t="shared" ref="O20" si="3">C20*E20*G20*I20</f>
        <v>2.53125</v>
      </c>
      <c r="P20" s="54"/>
      <c r="Q20" s="54"/>
      <c r="R20" s="54"/>
      <c r="S20" s="103"/>
      <c r="T20" s="30"/>
    </row>
    <row r="21" spans="1:21" s="55" customFormat="1" hidden="1" x14ac:dyDescent="0.25">
      <c r="A21" s="39"/>
      <c r="B21" s="32" t="s">
        <v>79</v>
      </c>
      <c r="C21" s="54">
        <v>3</v>
      </c>
      <c r="D21" s="29" t="s">
        <v>34</v>
      </c>
      <c r="E21" s="34">
        <v>18.37</v>
      </c>
      <c r="F21" s="29" t="s">
        <v>34</v>
      </c>
      <c r="G21" s="34">
        <v>1.1299999999999999</v>
      </c>
      <c r="H21" s="54" t="s">
        <v>34</v>
      </c>
      <c r="I21" s="34">
        <v>2.5</v>
      </c>
      <c r="J21" s="29"/>
      <c r="K21" s="29"/>
      <c r="L21" s="29"/>
      <c r="M21" s="29"/>
      <c r="N21" s="54" t="s">
        <v>0</v>
      </c>
      <c r="O21" s="86">
        <f t="shared" si="2"/>
        <v>155.68574999999998</v>
      </c>
      <c r="P21" s="54"/>
      <c r="Q21" s="54"/>
      <c r="R21" s="54"/>
      <c r="S21" s="103"/>
      <c r="T21" s="30"/>
    </row>
    <row r="22" spans="1:21" s="55" customFormat="1" hidden="1" x14ac:dyDescent="0.25">
      <c r="A22" s="39"/>
      <c r="B22" s="32" t="s">
        <v>80</v>
      </c>
      <c r="C22" s="54">
        <v>4</v>
      </c>
      <c r="D22" s="29" t="s">
        <v>34</v>
      </c>
      <c r="E22" s="34">
        <v>4.63</v>
      </c>
      <c r="F22" s="29" t="s">
        <v>34</v>
      </c>
      <c r="G22" s="34">
        <v>1.1299999999999999</v>
      </c>
      <c r="H22" s="54" t="s">
        <v>34</v>
      </c>
      <c r="I22" s="34">
        <v>2.5</v>
      </c>
      <c r="J22" s="29"/>
      <c r="K22" s="29"/>
      <c r="L22" s="29"/>
      <c r="M22" s="29"/>
      <c r="N22" s="54" t="s">
        <v>0</v>
      </c>
      <c r="O22" s="86">
        <v>60</v>
      </c>
      <c r="P22" s="54"/>
      <c r="Q22" s="54"/>
      <c r="R22" s="54"/>
      <c r="S22" s="103"/>
      <c r="T22" s="30"/>
    </row>
    <row r="23" spans="1:21" s="55" customFormat="1" hidden="1" x14ac:dyDescent="0.25">
      <c r="A23" s="39"/>
      <c r="B23" s="32" t="s">
        <v>80</v>
      </c>
      <c r="C23" s="54">
        <v>1</v>
      </c>
      <c r="D23" s="29" t="s">
        <v>34</v>
      </c>
      <c r="E23" s="34">
        <v>2.63</v>
      </c>
      <c r="F23" s="29" t="s">
        <v>34</v>
      </c>
      <c r="G23" s="34">
        <v>1.1299999999999999</v>
      </c>
      <c r="H23" s="54" t="s">
        <v>34</v>
      </c>
      <c r="I23" s="34">
        <v>2.5</v>
      </c>
      <c r="J23" s="29"/>
      <c r="K23" s="29"/>
      <c r="L23" s="29"/>
      <c r="M23" s="29"/>
      <c r="N23" s="54" t="s">
        <v>0</v>
      </c>
      <c r="O23" s="87">
        <f t="shared" si="2"/>
        <v>7.4297499999999994</v>
      </c>
      <c r="P23" s="54"/>
      <c r="Q23" s="54"/>
      <c r="R23" s="54"/>
      <c r="S23" s="103"/>
      <c r="T23" s="30"/>
    </row>
    <row r="24" spans="1:21" s="55" customFormat="1" x14ac:dyDescent="0.25">
      <c r="A24" s="39"/>
      <c r="B24" s="32"/>
      <c r="C24" s="54"/>
      <c r="D24" s="29"/>
      <c r="E24" s="41"/>
      <c r="F24" s="29"/>
      <c r="G24" s="41"/>
      <c r="H24" s="54"/>
      <c r="I24" s="54"/>
      <c r="J24" s="29"/>
      <c r="K24" s="29"/>
      <c r="L24" s="29"/>
      <c r="M24" s="29"/>
      <c r="N24" s="54"/>
      <c r="O24" s="41">
        <v>18465</v>
      </c>
      <c r="P24" s="54">
        <v>11948.36</v>
      </c>
      <c r="Q24" s="54" t="s">
        <v>44</v>
      </c>
      <c r="R24" s="54" t="s">
        <v>1</v>
      </c>
      <c r="S24" s="103">
        <f>O24*P24/100</f>
        <v>2206264.6740000001</v>
      </c>
      <c r="T24" s="30" t="e">
        <f>P24*Q24/100</f>
        <v>#VALUE!</v>
      </c>
    </row>
    <row r="25" spans="1:21" s="55" customFormat="1" x14ac:dyDescent="0.25">
      <c r="A25" s="39"/>
      <c r="B25" s="76"/>
      <c r="C25" s="54"/>
      <c r="D25" s="29"/>
      <c r="E25" s="54"/>
      <c r="F25" s="29"/>
      <c r="G25" s="54"/>
      <c r="H25" s="54"/>
      <c r="I25" s="54"/>
      <c r="J25" s="29"/>
      <c r="K25" s="29"/>
      <c r="L25" s="29"/>
      <c r="M25" s="29"/>
      <c r="N25" s="54"/>
      <c r="O25" s="41"/>
      <c r="P25" s="54"/>
      <c r="Q25" s="54"/>
      <c r="R25" s="54"/>
      <c r="S25" s="103"/>
    </row>
    <row r="26" spans="1:21" s="27" customFormat="1" ht="80.25" customHeight="1" x14ac:dyDescent="0.25">
      <c r="A26" s="39">
        <v>4</v>
      </c>
      <c r="B26" s="112" t="s">
        <v>48</v>
      </c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29"/>
      <c r="Q26" s="29"/>
      <c r="R26" s="29"/>
      <c r="S26" s="103"/>
      <c r="T26" s="31"/>
      <c r="U26" s="28"/>
    </row>
    <row r="27" spans="1:21" s="27" customFormat="1" hidden="1" x14ac:dyDescent="0.25">
      <c r="A27" s="39"/>
      <c r="B27" s="32" t="s">
        <v>81</v>
      </c>
      <c r="C27" s="54">
        <v>3</v>
      </c>
      <c r="D27" s="29" t="s">
        <v>34</v>
      </c>
      <c r="E27" s="34">
        <v>18.75</v>
      </c>
      <c r="F27" s="29" t="s">
        <v>34</v>
      </c>
      <c r="G27" s="34">
        <v>1.1299999999999999</v>
      </c>
      <c r="H27" s="54" t="s">
        <v>0</v>
      </c>
      <c r="I27" s="34">
        <v>0.75</v>
      </c>
      <c r="J27" s="29"/>
      <c r="K27" s="111"/>
      <c r="L27" s="111"/>
      <c r="M27" s="29"/>
      <c r="N27" s="54" t="s">
        <v>0</v>
      </c>
      <c r="O27" s="41">
        <f t="shared" ref="O27:O35" si="4">C27*E27*G27*I27</f>
        <v>47.671874999999993</v>
      </c>
      <c r="P27" s="29"/>
      <c r="Q27" s="29"/>
      <c r="R27" s="29"/>
      <c r="S27" s="103"/>
      <c r="T27" s="31"/>
      <c r="U27" s="28"/>
    </row>
    <row r="28" spans="1:21" s="27" customFormat="1" hidden="1" x14ac:dyDescent="0.25">
      <c r="A28" s="39"/>
      <c r="B28" s="32" t="s">
        <v>80</v>
      </c>
      <c r="C28" s="54">
        <v>4</v>
      </c>
      <c r="D28" s="29" t="s">
        <v>34</v>
      </c>
      <c r="E28" s="34">
        <v>4.63</v>
      </c>
      <c r="F28" s="29" t="s">
        <v>34</v>
      </c>
      <c r="G28" s="34">
        <v>1.1299999999999999</v>
      </c>
      <c r="H28" s="54" t="s">
        <v>0</v>
      </c>
      <c r="I28" s="34">
        <v>0.75</v>
      </c>
      <c r="J28" s="29"/>
      <c r="K28" s="111"/>
      <c r="L28" s="111"/>
      <c r="M28" s="29"/>
      <c r="N28" s="54" t="s">
        <v>0</v>
      </c>
      <c r="O28" s="88">
        <f t="shared" si="4"/>
        <v>15.695699999999999</v>
      </c>
      <c r="P28" s="29"/>
      <c r="Q28" s="29"/>
      <c r="R28" s="29"/>
      <c r="S28" s="103"/>
      <c r="T28" s="31"/>
      <c r="U28" s="28"/>
    </row>
    <row r="29" spans="1:21" s="55" customFormat="1" hidden="1" x14ac:dyDescent="0.25">
      <c r="A29" s="39"/>
      <c r="B29" s="32" t="s">
        <v>70</v>
      </c>
      <c r="C29" s="54">
        <v>1</v>
      </c>
      <c r="D29" s="29" t="s">
        <v>34</v>
      </c>
      <c r="E29" s="34">
        <v>2.63</v>
      </c>
      <c r="F29" s="29" t="s">
        <v>34</v>
      </c>
      <c r="G29" s="34">
        <v>1.1299999999999999</v>
      </c>
      <c r="H29" s="54" t="s">
        <v>0</v>
      </c>
      <c r="I29" s="34">
        <v>0.75</v>
      </c>
      <c r="J29" s="29"/>
      <c r="K29" s="111"/>
      <c r="L29" s="111"/>
      <c r="M29" s="29"/>
      <c r="N29" s="54" t="s">
        <v>0</v>
      </c>
      <c r="O29" s="41">
        <f t="shared" si="4"/>
        <v>2.2289249999999998</v>
      </c>
      <c r="P29" s="29"/>
      <c r="Q29" s="29"/>
      <c r="R29" s="29"/>
      <c r="S29" s="103"/>
      <c r="T29" s="52"/>
      <c r="U29" s="54"/>
    </row>
    <row r="30" spans="1:21" s="55" customFormat="1" hidden="1" x14ac:dyDescent="0.25">
      <c r="A30" s="39"/>
      <c r="B30" s="32" t="s">
        <v>82</v>
      </c>
      <c r="C30" s="54">
        <v>3</v>
      </c>
      <c r="D30" s="29" t="s">
        <v>34</v>
      </c>
      <c r="E30" s="34">
        <v>18</v>
      </c>
      <c r="F30" s="29" t="s">
        <v>34</v>
      </c>
      <c r="G30" s="34">
        <v>0.75</v>
      </c>
      <c r="H30" s="54" t="s">
        <v>0</v>
      </c>
      <c r="I30" s="34">
        <v>1</v>
      </c>
      <c r="J30" s="29"/>
      <c r="K30" s="111"/>
      <c r="L30" s="111"/>
      <c r="M30" s="29"/>
      <c r="N30" s="54" t="s">
        <v>0</v>
      </c>
      <c r="O30" s="88">
        <f t="shared" si="4"/>
        <v>40.5</v>
      </c>
      <c r="P30" s="29"/>
      <c r="Q30" s="29"/>
      <c r="R30" s="29"/>
      <c r="S30" s="103"/>
      <c r="T30" s="52"/>
      <c r="U30" s="54"/>
    </row>
    <row r="31" spans="1:21" s="55" customFormat="1" hidden="1" x14ac:dyDescent="0.25">
      <c r="A31" s="39"/>
      <c r="B31" s="32" t="s">
        <v>80</v>
      </c>
      <c r="C31" s="54">
        <v>4</v>
      </c>
      <c r="D31" s="29" t="s">
        <v>34</v>
      </c>
      <c r="E31" s="34">
        <v>5</v>
      </c>
      <c r="F31" s="29" t="s">
        <v>34</v>
      </c>
      <c r="G31" s="34">
        <v>0.75</v>
      </c>
      <c r="H31" s="54" t="s">
        <v>0</v>
      </c>
      <c r="I31" s="34">
        <v>1</v>
      </c>
      <c r="J31" s="29"/>
      <c r="K31" s="111"/>
      <c r="L31" s="111"/>
      <c r="M31" s="29"/>
      <c r="N31" s="54" t="s">
        <v>0</v>
      </c>
      <c r="O31" s="41">
        <f t="shared" si="4"/>
        <v>15</v>
      </c>
      <c r="P31" s="29"/>
      <c r="Q31" s="29"/>
      <c r="R31" s="29"/>
      <c r="S31" s="103"/>
      <c r="T31" s="52"/>
      <c r="U31" s="54"/>
    </row>
    <row r="32" spans="1:21" s="55" customFormat="1" hidden="1" x14ac:dyDescent="0.25">
      <c r="A32" s="39"/>
      <c r="B32" s="32" t="s">
        <v>70</v>
      </c>
      <c r="C32" s="54">
        <v>1</v>
      </c>
      <c r="D32" s="29" t="s">
        <v>34</v>
      </c>
      <c r="E32" s="34">
        <v>2.63</v>
      </c>
      <c r="F32" s="29" t="s">
        <v>34</v>
      </c>
      <c r="G32" s="34">
        <v>0.75</v>
      </c>
      <c r="H32" s="54" t="s">
        <v>0</v>
      </c>
      <c r="I32" s="34">
        <v>1</v>
      </c>
      <c r="J32" s="29"/>
      <c r="K32" s="111"/>
      <c r="L32" s="111"/>
      <c r="M32" s="29"/>
      <c r="N32" s="54" t="s">
        <v>0</v>
      </c>
      <c r="O32" s="88">
        <f t="shared" si="4"/>
        <v>1.9724999999999999</v>
      </c>
      <c r="P32" s="29"/>
      <c r="Q32" s="29"/>
      <c r="R32" s="29"/>
      <c r="S32" s="103"/>
      <c r="T32" s="52"/>
      <c r="U32" s="54"/>
    </row>
    <row r="33" spans="1:21" s="55" customFormat="1" hidden="1" x14ac:dyDescent="0.25">
      <c r="A33" s="39"/>
      <c r="B33" s="32"/>
      <c r="C33" s="54">
        <v>1</v>
      </c>
      <c r="D33" s="29" t="s">
        <v>34</v>
      </c>
      <c r="E33" s="34">
        <v>146</v>
      </c>
      <c r="F33" s="29" t="s">
        <v>34</v>
      </c>
      <c r="G33" s="34">
        <v>33.369999999999997</v>
      </c>
      <c r="H33" s="54" t="s">
        <v>0</v>
      </c>
      <c r="I33" s="34">
        <v>0.5</v>
      </c>
      <c r="J33" s="29"/>
      <c r="K33" s="111"/>
      <c r="L33" s="111"/>
      <c r="M33" s="29"/>
      <c r="N33" s="54" t="s">
        <v>0</v>
      </c>
      <c r="O33" s="88">
        <f t="shared" si="4"/>
        <v>2436.0099999999998</v>
      </c>
      <c r="P33" s="29"/>
      <c r="Q33" s="29"/>
      <c r="R33" s="29"/>
      <c r="S33" s="103"/>
      <c r="T33" s="52"/>
      <c r="U33" s="54"/>
    </row>
    <row r="34" spans="1:21" s="55" customFormat="1" hidden="1" x14ac:dyDescent="0.25">
      <c r="A34" s="39"/>
      <c r="B34" s="32" t="s">
        <v>80</v>
      </c>
      <c r="C34" s="54">
        <v>1</v>
      </c>
      <c r="D34" s="29" t="s">
        <v>34</v>
      </c>
      <c r="E34" s="34">
        <v>22.25</v>
      </c>
      <c r="F34" s="29" t="s">
        <v>34</v>
      </c>
      <c r="G34" s="34">
        <v>65.67</v>
      </c>
      <c r="H34" s="54" t="s">
        <v>0</v>
      </c>
      <c r="I34" s="34">
        <v>0.5</v>
      </c>
      <c r="J34" s="29"/>
      <c r="K34" s="111"/>
      <c r="L34" s="111"/>
      <c r="M34" s="29"/>
      <c r="N34" s="54" t="s">
        <v>0</v>
      </c>
      <c r="O34" s="41">
        <f t="shared" si="4"/>
        <v>730.57875000000001</v>
      </c>
      <c r="P34" s="29"/>
      <c r="Q34" s="29"/>
      <c r="R34" s="29"/>
      <c r="S34" s="103"/>
      <c r="T34" s="52"/>
      <c r="U34" s="54"/>
    </row>
    <row r="35" spans="1:21" s="55" customFormat="1" hidden="1" x14ac:dyDescent="0.25">
      <c r="A35" s="39"/>
      <c r="B35" s="32" t="s">
        <v>70</v>
      </c>
      <c r="C35" s="54">
        <v>1</v>
      </c>
      <c r="D35" s="29" t="s">
        <v>34</v>
      </c>
      <c r="E35" s="34">
        <v>20</v>
      </c>
      <c r="F35" s="29" t="s">
        <v>34</v>
      </c>
      <c r="G35" s="34">
        <v>8.5</v>
      </c>
      <c r="H35" s="54" t="s">
        <v>0</v>
      </c>
      <c r="I35" s="34">
        <v>0.5</v>
      </c>
      <c r="J35" s="29"/>
      <c r="K35" s="111"/>
      <c r="L35" s="111"/>
      <c r="M35" s="29"/>
      <c r="N35" s="54" t="s">
        <v>0</v>
      </c>
      <c r="O35" s="88">
        <f t="shared" si="4"/>
        <v>85</v>
      </c>
      <c r="P35" s="29"/>
      <c r="Q35" s="29"/>
      <c r="R35" s="29"/>
      <c r="S35" s="103"/>
      <c r="T35" s="52"/>
      <c r="U35" s="54"/>
    </row>
    <row r="36" spans="1:21" s="55" customFormat="1" hidden="1" x14ac:dyDescent="0.25">
      <c r="A36" s="39"/>
      <c r="B36" s="32"/>
      <c r="C36" s="54"/>
      <c r="D36" s="29"/>
      <c r="E36" s="34"/>
      <c r="F36" s="29"/>
      <c r="G36" s="34"/>
      <c r="H36" s="54"/>
      <c r="I36" s="34"/>
      <c r="J36" s="29"/>
      <c r="K36" s="75"/>
      <c r="L36" s="75"/>
      <c r="M36" s="29"/>
      <c r="N36" s="54"/>
      <c r="O36" s="88">
        <f>SUM(O27:O35)</f>
        <v>3374.6577499999999</v>
      </c>
      <c r="P36" s="29"/>
      <c r="Q36" s="29"/>
      <c r="R36" s="29"/>
      <c r="S36" s="103"/>
      <c r="T36" s="52"/>
      <c r="U36" s="54"/>
    </row>
    <row r="37" spans="1:21" s="27" customFormat="1" x14ac:dyDescent="0.25">
      <c r="A37" s="39"/>
      <c r="B37" s="76"/>
      <c r="C37" s="54"/>
      <c r="D37" s="29"/>
      <c r="E37" s="54"/>
      <c r="F37" s="29"/>
      <c r="G37" s="54"/>
      <c r="H37" s="54"/>
      <c r="I37" s="54"/>
      <c r="J37" s="29"/>
      <c r="K37" s="29"/>
      <c r="L37" s="29"/>
      <c r="M37" s="29"/>
      <c r="N37" s="54"/>
      <c r="O37" s="41">
        <v>11895</v>
      </c>
      <c r="P37" s="33">
        <v>337</v>
      </c>
      <c r="Q37" s="54" t="s">
        <v>49</v>
      </c>
      <c r="R37" s="54" t="s">
        <v>1</v>
      </c>
      <c r="S37" s="103">
        <f>O37*P37</f>
        <v>4008615</v>
      </c>
      <c r="T37" s="31" t="s">
        <v>38</v>
      </c>
      <c r="U37" s="28" t="s">
        <v>39</v>
      </c>
    </row>
    <row r="38" spans="1:21" s="36" customFormat="1" x14ac:dyDescent="0.25">
      <c r="A38" s="39"/>
      <c r="B38" s="76"/>
      <c r="C38" s="54"/>
      <c r="D38" s="29"/>
      <c r="E38" s="54"/>
      <c r="F38" s="29"/>
      <c r="G38" s="54"/>
      <c r="H38" s="54"/>
      <c r="I38" s="54"/>
      <c r="J38" s="29"/>
      <c r="K38" s="29"/>
      <c r="L38" s="29"/>
      <c r="M38" s="29"/>
      <c r="N38" s="54"/>
      <c r="O38" s="41"/>
      <c r="P38" s="33"/>
      <c r="Q38" s="54"/>
      <c r="R38" s="54"/>
      <c r="S38" s="103"/>
      <c r="T38" s="37"/>
      <c r="U38" s="28"/>
    </row>
    <row r="39" spans="1:21" ht="27.75" customHeight="1" x14ac:dyDescent="0.25">
      <c r="A39" s="39">
        <v>5</v>
      </c>
      <c r="B39" s="112" t="s">
        <v>47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29"/>
      <c r="T39" s="31"/>
    </row>
    <row r="40" spans="1:21" hidden="1" x14ac:dyDescent="0.25">
      <c r="B40" s="76" t="s">
        <v>51</v>
      </c>
      <c r="G40" s="53" t="s">
        <v>83</v>
      </c>
      <c r="N40" s="54" t="s">
        <v>0</v>
      </c>
      <c r="O40" s="34">
        <v>150.71</v>
      </c>
      <c r="P40" s="29"/>
      <c r="T40" s="31"/>
    </row>
    <row r="41" spans="1:21" hidden="1" x14ac:dyDescent="0.25">
      <c r="G41" s="54">
        <v>112</v>
      </c>
      <c r="P41" s="29"/>
      <c r="T41" s="31"/>
    </row>
    <row r="42" spans="1:21" x14ac:dyDescent="0.25">
      <c r="O42" s="89">
        <v>531.02599999999995</v>
      </c>
      <c r="P42" s="34">
        <v>5001.7</v>
      </c>
      <c r="Q42" s="54" t="s">
        <v>41</v>
      </c>
      <c r="R42" s="54" t="s">
        <v>1</v>
      </c>
      <c r="S42" s="103">
        <f>O42*P42</f>
        <v>2656032.7441999996</v>
      </c>
      <c r="T42" s="31" t="s">
        <v>38</v>
      </c>
      <c r="U42" s="28" t="s">
        <v>39</v>
      </c>
    </row>
    <row r="43" spans="1:21" s="73" customFormat="1" ht="20.25" customHeight="1" x14ac:dyDescent="0.25">
      <c r="A43" s="39">
        <v>6</v>
      </c>
      <c r="B43" s="113" t="s">
        <v>145</v>
      </c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54"/>
      <c r="Q43" s="29"/>
      <c r="R43" s="29"/>
      <c r="S43" s="103"/>
      <c r="T43" s="72"/>
      <c r="U43" s="54"/>
    </row>
    <row r="44" spans="1:21" s="73" customFormat="1" hidden="1" x14ac:dyDescent="0.25">
      <c r="A44" s="39"/>
      <c r="B44" s="32" t="s">
        <v>69</v>
      </c>
      <c r="C44" s="54">
        <v>3</v>
      </c>
      <c r="D44" s="29" t="s">
        <v>34</v>
      </c>
      <c r="E44" s="34">
        <v>4.63</v>
      </c>
      <c r="F44" s="29" t="s">
        <v>34</v>
      </c>
      <c r="G44" s="34">
        <v>4.63</v>
      </c>
      <c r="H44" s="54" t="s">
        <v>0</v>
      </c>
      <c r="I44" s="34">
        <v>2</v>
      </c>
      <c r="J44" s="29"/>
      <c r="K44" s="111"/>
      <c r="L44" s="111"/>
      <c r="M44" s="29"/>
      <c r="N44" s="54" t="s">
        <v>0</v>
      </c>
      <c r="O44" s="41">
        <f t="shared" ref="O44:O45" si="5">C44*E44*G44*I44</f>
        <v>128.62139999999999</v>
      </c>
      <c r="P44" s="54"/>
      <c r="Q44" s="29"/>
      <c r="R44" s="29"/>
      <c r="S44" s="103"/>
      <c r="T44" s="72"/>
      <c r="U44" s="54"/>
    </row>
    <row r="45" spans="1:21" s="73" customFormat="1" hidden="1" x14ac:dyDescent="0.25">
      <c r="A45" s="39"/>
      <c r="B45" s="32" t="s">
        <v>87</v>
      </c>
      <c r="C45" s="54">
        <v>1</v>
      </c>
      <c r="D45" s="29" t="s">
        <v>34</v>
      </c>
      <c r="E45" s="34">
        <v>140</v>
      </c>
      <c r="F45" s="29" t="s">
        <v>34</v>
      </c>
      <c r="G45" s="34">
        <v>90</v>
      </c>
      <c r="H45" s="54" t="s">
        <v>0</v>
      </c>
      <c r="I45" s="34">
        <v>1</v>
      </c>
      <c r="J45" s="29"/>
      <c r="K45" s="111"/>
      <c r="L45" s="111"/>
      <c r="M45" s="29"/>
      <c r="N45" s="54" t="s">
        <v>0</v>
      </c>
      <c r="O45" s="87">
        <f t="shared" si="5"/>
        <v>12600</v>
      </c>
      <c r="P45" s="54"/>
      <c r="Q45" s="29"/>
      <c r="R45" s="29"/>
      <c r="S45" s="103"/>
      <c r="T45" s="72"/>
      <c r="U45" s="54"/>
    </row>
    <row r="46" spans="1:21" s="73" customFormat="1" hidden="1" x14ac:dyDescent="0.25">
      <c r="A46" s="39"/>
      <c r="B46" s="76"/>
      <c r="C46" s="54"/>
      <c r="D46" s="29"/>
      <c r="E46" s="54"/>
      <c r="F46" s="29"/>
      <c r="G46" s="54"/>
      <c r="H46" s="54"/>
      <c r="I46" s="54"/>
      <c r="J46" s="29"/>
      <c r="K46" s="29"/>
      <c r="L46" s="29"/>
      <c r="M46" s="29"/>
      <c r="N46" s="54"/>
      <c r="O46" s="41">
        <f>SUM(O44:O45)</f>
        <v>12728.6214</v>
      </c>
      <c r="P46" s="54"/>
      <c r="Q46" s="29"/>
      <c r="R46" s="29"/>
      <c r="S46" s="103"/>
      <c r="T46" s="72"/>
      <c r="U46" s="54"/>
    </row>
    <row r="47" spans="1:21" s="73" customFormat="1" x14ac:dyDescent="0.25">
      <c r="A47" s="39"/>
      <c r="B47" s="76"/>
      <c r="C47" s="54"/>
      <c r="D47" s="29"/>
      <c r="E47" s="54"/>
      <c r="F47" s="29"/>
      <c r="G47" s="54"/>
      <c r="H47" s="54"/>
      <c r="I47" s="54"/>
      <c r="J47" s="29"/>
      <c r="K47" s="29"/>
      <c r="L47" s="29"/>
      <c r="M47" s="29"/>
      <c r="N47" s="54"/>
      <c r="O47" s="41">
        <v>31747</v>
      </c>
      <c r="P47" s="34">
        <v>1141.25</v>
      </c>
      <c r="Q47" s="54" t="s">
        <v>21</v>
      </c>
      <c r="R47" s="54" t="s">
        <v>1</v>
      </c>
      <c r="S47" s="103">
        <f>O47*P47/100</f>
        <v>362312.63750000001</v>
      </c>
      <c r="T47" s="72"/>
      <c r="U47" s="54"/>
    </row>
    <row r="48" spans="1:21" x14ac:dyDescent="0.25">
      <c r="A48" s="39">
        <v>7</v>
      </c>
      <c r="B48" s="29" t="s">
        <v>136</v>
      </c>
      <c r="P48" s="29"/>
      <c r="T48" s="37"/>
    </row>
    <row r="49" spans="1:21" hidden="1" x14ac:dyDescent="0.25">
      <c r="B49" s="32" t="s">
        <v>84</v>
      </c>
      <c r="C49" s="54">
        <v>1</v>
      </c>
      <c r="D49" s="29" t="s">
        <v>34</v>
      </c>
      <c r="E49" s="34">
        <v>800</v>
      </c>
      <c r="F49" s="29" t="s">
        <v>34</v>
      </c>
      <c r="G49" s="34">
        <v>0.75</v>
      </c>
      <c r="H49" s="54" t="s">
        <v>34</v>
      </c>
      <c r="I49" s="34">
        <v>2</v>
      </c>
      <c r="K49" s="111"/>
      <c r="L49" s="111"/>
      <c r="N49" s="54" t="s">
        <v>0</v>
      </c>
      <c r="O49" s="87">
        <f>C49*E49*G49*I49</f>
        <v>1200</v>
      </c>
      <c r="P49" s="29"/>
      <c r="T49" s="37"/>
    </row>
    <row r="50" spans="1:21" x14ac:dyDescent="0.25">
      <c r="O50" s="41"/>
      <c r="P50" s="29"/>
      <c r="T50" s="37"/>
    </row>
    <row r="51" spans="1:21" x14ac:dyDescent="0.25">
      <c r="E51" s="41"/>
      <c r="G51" s="41"/>
      <c r="O51" s="41">
        <v>12448</v>
      </c>
      <c r="P51" s="34">
        <v>12674.36</v>
      </c>
      <c r="Q51" s="54" t="s">
        <v>44</v>
      </c>
      <c r="R51" s="54" t="s">
        <v>1</v>
      </c>
      <c r="S51" s="103">
        <f>O51*P51/100</f>
        <v>1577704.3328</v>
      </c>
      <c r="T51" s="37" t="s">
        <v>38</v>
      </c>
      <c r="U51" s="28" t="s">
        <v>39</v>
      </c>
    </row>
    <row r="52" spans="1:21" s="36" customFormat="1" x14ac:dyDescent="0.25">
      <c r="A52" s="39">
        <v>8</v>
      </c>
      <c r="B52" s="29" t="s">
        <v>85</v>
      </c>
      <c r="C52" s="54"/>
      <c r="D52" s="29"/>
      <c r="E52" s="54"/>
      <c r="F52" s="29"/>
      <c r="G52" s="54"/>
      <c r="H52" s="54"/>
      <c r="I52" s="54"/>
      <c r="J52" s="29"/>
      <c r="K52" s="29"/>
      <c r="L52" s="29"/>
      <c r="M52" s="29"/>
      <c r="N52" s="54"/>
      <c r="O52" s="54"/>
      <c r="P52" s="29"/>
      <c r="Q52" s="29"/>
      <c r="R52" s="29"/>
      <c r="S52" s="103"/>
      <c r="T52" s="37"/>
      <c r="U52" s="28"/>
    </row>
    <row r="53" spans="1:21" s="55" customFormat="1" x14ac:dyDescent="0.25">
      <c r="A53" s="39"/>
      <c r="B53" s="76"/>
      <c r="C53" s="54"/>
      <c r="D53" s="29"/>
      <c r="E53" s="41"/>
      <c r="F53" s="29"/>
      <c r="G53" s="41"/>
      <c r="H53" s="54"/>
      <c r="I53" s="54"/>
      <c r="J53" s="29"/>
      <c r="K53" s="29"/>
      <c r="L53" s="29"/>
      <c r="M53" s="29"/>
      <c r="N53" s="54"/>
      <c r="O53" s="41">
        <v>6144</v>
      </c>
      <c r="P53" s="34">
        <v>12346.65</v>
      </c>
      <c r="Q53" s="54" t="s">
        <v>44</v>
      </c>
      <c r="R53" s="54" t="s">
        <v>1</v>
      </c>
      <c r="S53" s="103">
        <f>O53*P53/100</f>
        <v>758578.17599999998</v>
      </c>
      <c r="T53" s="52"/>
      <c r="U53" s="54"/>
    </row>
    <row r="54" spans="1:21" ht="21" customHeight="1" x14ac:dyDescent="0.25">
      <c r="A54" s="39">
        <v>9</v>
      </c>
      <c r="B54" s="113" t="s">
        <v>72</v>
      </c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54"/>
    </row>
    <row r="55" spans="1:21" ht="15" hidden="1" customHeight="1" x14ac:dyDescent="0.25">
      <c r="B55" s="32" t="s">
        <v>74</v>
      </c>
      <c r="C55" s="54">
        <v>3</v>
      </c>
      <c r="D55" s="29" t="s">
        <v>34</v>
      </c>
      <c r="E55" s="34">
        <v>19.25</v>
      </c>
      <c r="F55" s="29" t="s">
        <v>34</v>
      </c>
      <c r="G55" s="34">
        <v>2</v>
      </c>
      <c r="H55" s="54" t="s">
        <v>34</v>
      </c>
      <c r="I55" s="34">
        <v>0.75</v>
      </c>
      <c r="N55" s="54" t="s">
        <v>0</v>
      </c>
      <c r="O55" s="86">
        <f t="shared" ref="O55:O60" si="6">C55*E55*G55*I55</f>
        <v>86.625</v>
      </c>
      <c r="Q55" s="54"/>
      <c r="R55" s="54"/>
    </row>
    <row r="56" spans="1:21" ht="15" hidden="1" customHeight="1" x14ac:dyDescent="0.25">
      <c r="B56" s="32" t="s">
        <v>75</v>
      </c>
      <c r="C56" s="54">
        <v>4</v>
      </c>
      <c r="D56" s="29" t="s">
        <v>34</v>
      </c>
      <c r="E56" s="34">
        <v>3.75</v>
      </c>
      <c r="F56" s="29" t="s">
        <v>34</v>
      </c>
      <c r="G56" s="34">
        <v>2</v>
      </c>
      <c r="H56" s="54" t="s">
        <v>34</v>
      </c>
      <c r="I56" s="34">
        <v>0.75</v>
      </c>
      <c r="N56" s="54" t="s">
        <v>0</v>
      </c>
      <c r="O56" s="86">
        <f t="shared" si="6"/>
        <v>22.5</v>
      </c>
      <c r="Q56" s="54"/>
      <c r="R56" s="54"/>
    </row>
    <row r="57" spans="1:21" ht="15" hidden="1" customHeight="1" x14ac:dyDescent="0.25">
      <c r="B57" s="32" t="s">
        <v>76</v>
      </c>
      <c r="C57" s="54">
        <v>1</v>
      </c>
      <c r="D57" s="29" t="s">
        <v>34</v>
      </c>
      <c r="E57" s="34">
        <v>1.75</v>
      </c>
      <c r="F57" s="29" t="s">
        <v>34</v>
      </c>
      <c r="G57" s="34">
        <v>2</v>
      </c>
      <c r="H57" s="54" t="s">
        <v>34</v>
      </c>
      <c r="I57" s="34">
        <v>0.75</v>
      </c>
      <c r="N57" s="54" t="s">
        <v>0</v>
      </c>
      <c r="O57" s="86">
        <f t="shared" si="6"/>
        <v>2.625</v>
      </c>
      <c r="Q57" s="54"/>
      <c r="R57" s="54"/>
    </row>
    <row r="58" spans="1:21" s="73" customFormat="1" ht="15" hidden="1" customHeight="1" x14ac:dyDescent="0.25">
      <c r="A58" s="39"/>
      <c r="B58" s="32" t="s">
        <v>77</v>
      </c>
      <c r="C58" s="54">
        <v>1</v>
      </c>
      <c r="D58" s="29" t="s">
        <v>34</v>
      </c>
      <c r="E58" s="34">
        <v>140</v>
      </c>
      <c r="F58" s="29" t="s">
        <v>34</v>
      </c>
      <c r="G58" s="34">
        <v>90</v>
      </c>
      <c r="H58" s="54" t="s">
        <v>34</v>
      </c>
      <c r="I58" s="34">
        <v>0.33</v>
      </c>
      <c r="J58" s="29"/>
      <c r="K58" s="29"/>
      <c r="L58" s="29"/>
      <c r="M58" s="29"/>
      <c r="N58" s="54" t="s">
        <v>0</v>
      </c>
      <c r="O58" s="86">
        <f t="shared" si="6"/>
        <v>4158</v>
      </c>
      <c r="P58" s="54"/>
      <c r="Q58" s="54"/>
      <c r="R58" s="54"/>
      <c r="S58" s="103"/>
    </row>
    <row r="59" spans="1:21" s="73" customFormat="1" ht="15" hidden="1" customHeight="1" x14ac:dyDescent="0.25">
      <c r="A59" s="39"/>
      <c r="B59" s="32" t="s">
        <v>69</v>
      </c>
      <c r="C59" s="54">
        <v>3</v>
      </c>
      <c r="D59" s="29" t="s">
        <v>34</v>
      </c>
      <c r="E59" s="34">
        <v>4.63</v>
      </c>
      <c r="F59" s="29" t="s">
        <v>34</v>
      </c>
      <c r="G59" s="34">
        <v>4.63</v>
      </c>
      <c r="H59" s="54" t="s">
        <v>34</v>
      </c>
      <c r="I59" s="34">
        <v>0.33</v>
      </c>
      <c r="J59" s="29"/>
      <c r="K59" s="29"/>
      <c r="L59" s="29"/>
      <c r="M59" s="29"/>
      <c r="N59" s="54" t="s">
        <v>0</v>
      </c>
      <c r="O59" s="86">
        <f t="shared" si="6"/>
        <v>21.222531</v>
      </c>
      <c r="P59" s="54"/>
      <c r="Q59" s="54"/>
      <c r="R59" s="54"/>
      <c r="S59" s="103"/>
    </row>
    <row r="60" spans="1:21" s="73" customFormat="1" ht="15" hidden="1" customHeight="1" x14ac:dyDescent="0.25">
      <c r="A60" s="39"/>
      <c r="B60" s="32" t="s">
        <v>78</v>
      </c>
      <c r="C60" s="54">
        <v>1</v>
      </c>
      <c r="D60" s="29" t="s">
        <v>34</v>
      </c>
      <c r="E60" s="34">
        <v>16.5</v>
      </c>
      <c r="F60" s="29" t="s">
        <v>34</v>
      </c>
      <c r="G60" s="34">
        <v>2.63</v>
      </c>
      <c r="H60" s="54" t="s">
        <v>34</v>
      </c>
      <c r="I60" s="34">
        <v>0.33</v>
      </c>
      <c r="J60" s="29"/>
      <c r="K60" s="29"/>
      <c r="L60" s="29"/>
      <c r="M60" s="29"/>
      <c r="N60" s="54" t="s">
        <v>0</v>
      </c>
      <c r="O60" s="87">
        <f t="shared" si="6"/>
        <v>14.320349999999999</v>
      </c>
      <c r="P60" s="29"/>
      <c r="Q60" s="29"/>
      <c r="R60" s="29"/>
      <c r="S60" s="54"/>
    </row>
    <row r="61" spans="1:21" s="73" customFormat="1" ht="15" customHeight="1" x14ac:dyDescent="0.25">
      <c r="A61" s="39"/>
      <c r="B61" s="32"/>
      <c r="C61" s="54"/>
      <c r="D61" s="29"/>
      <c r="E61" s="34"/>
      <c r="F61" s="29"/>
      <c r="G61" s="34"/>
      <c r="H61" s="54"/>
      <c r="I61" s="34"/>
      <c r="J61" s="29"/>
      <c r="K61" s="29"/>
      <c r="L61" s="29"/>
      <c r="M61" s="29"/>
      <c r="N61" s="54" t="s">
        <v>0</v>
      </c>
      <c r="O61" s="86">
        <v>3557</v>
      </c>
      <c r="P61" s="54">
        <v>8122.95</v>
      </c>
      <c r="Q61" s="54" t="s">
        <v>44</v>
      </c>
      <c r="R61" s="54" t="s">
        <v>1</v>
      </c>
      <c r="S61" s="103">
        <f>O61*P61/100</f>
        <v>288933.33149999997</v>
      </c>
    </row>
    <row r="62" spans="1:21" s="73" customFormat="1" ht="45.75" customHeight="1" x14ac:dyDescent="0.25">
      <c r="A62" s="39">
        <v>10</v>
      </c>
      <c r="B62" s="112" t="s">
        <v>68</v>
      </c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54"/>
      <c r="Q62" s="29"/>
      <c r="R62" s="29"/>
      <c r="S62" s="103"/>
    </row>
    <row r="63" spans="1:21" s="73" customFormat="1" ht="15" customHeight="1" x14ac:dyDescent="0.25">
      <c r="A63" s="39"/>
      <c r="B63" s="76"/>
      <c r="C63" s="54"/>
      <c r="D63" s="29"/>
      <c r="E63" s="54"/>
      <c r="F63" s="29"/>
      <c r="G63" s="54"/>
      <c r="H63" s="54"/>
      <c r="I63" s="54"/>
      <c r="J63" s="29"/>
      <c r="K63" s="29"/>
      <c r="L63" s="29"/>
      <c r="M63" s="29"/>
      <c r="N63" s="54"/>
      <c r="O63" s="41">
        <v>1266</v>
      </c>
      <c r="P63" s="90">
        <v>14429.25</v>
      </c>
      <c r="Q63" s="54" t="s">
        <v>37</v>
      </c>
      <c r="R63" s="54" t="s">
        <v>1</v>
      </c>
      <c r="S63" s="103">
        <f>O63*P63/100</f>
        <v>182674.30499999999</v>
      </c>
    </row>
    <row r="64" spans="1:21" s="73" customFormat="1" ht="15" customHeight="1" x14ac:dyDescent="0.25">
      <c r="A64" s="39">
        <v>11</v>
      </c>
      <c r="B64" s="76" t="s">
        <v>57</v>
      </c>
      <c r="C64" s="54"/>
      <c r="D64" s="29"/>
      <c r="E64" s="54"/>
      <c r="F64" s="29"/>
      <c r="G64" s="54"/>
      <c r="H64" s="54"/>
      <c r="I64" s="54"/>
      <c r="J64" s="29"/>
      <c r="K64" s="29"/>
      <c r="L64" s="29"/>
      <c r="M64" s="29"/>
      <c r="N64" s="54"/>
      <c r="O64" s="41"/>
      <c r="P64" s="90"/>
      <c r="Q64" s="54"/>
      <c r="R64" s="54"/>
      <c r="S64" s="103"/>
    </row>
    <row r="65" spans="1:21" s="73" customFormat="1" ht="15" customHeight="1" x14ac:dyDescent="0.25">
      <c r="A65" s="39"/>
      <c r="B65" s="76"/>
      <c r="C65" s="54"/>
      <c r="D65" s="29"/>
      <c r="E65" s="54"/>
      <c r="F65" s="29"/>
      <c r="G65" s="54"/>
      <c r="H65" s="54"/>
      <c r="I65" s="54"/>
      <c r="J65" s="29"/>
      <c r="K65" s="29"/>
      <c r="L65" s="29"/>
      <c r="M65" s="29"/>
      <c r="N65" s="54"/>
      <c r="O65" s="41">
        <v>37259</v>
      </c>
      <c r="P65" s="34">
        <v>2206.6</v>
      </c>
      <c r="Q65" s="54" t="s">
        <v>37</v>
      </c>
      <c r="R65" s="54" t="s">
        <v>1</v>
      </c>
      <c r="S65" s="103">
        <f>O65*P65/100</f>
        <v>822157.09399999992</v>
      </c>
    </row>
    <row r="66" spans="1:21" s="73" customFormat="1" ht="15" customHeight="1" x14ac:dyDescent="0.25">
      <c r="A66" s="39">
        <v>12</v>
      </c>
      <c r="B66" s="76" t="s">
        <v>58</v>
      </c>
      <c r="C66" s="54"/>
      <c r="D66" s="29"/>
      <c r="E66" s="54"/>
      <c r="F66" s="29"/>
      <c r="G66" s="54"/>
      <c r="H66" s="54"/>
      <c r="I66" s="54"/>
      <c r="J66" s="29"/>
      <c r="K66" s="29"/>
      <c r="L66" s="29"/>
      <c r="M66" s="29"/>
      <c r="N66" s="54"/>
      <c r="O66" s="54"/>
      <c r="P66" s="29"/>
      <c r="Q66" s="29"/>
      <c r="R66" s="29"/>
      <c r="S66" s="103"/>
    </row>
    <row r="67" spans="1:21" s="73" customFormat="1" ht="15" customHeight="1" x14ac:dyDescent="0.25">
      <c r="A67" s="39"/>
      <c r="B67" s="76"/>
      <c r="C67" s="54"/>
      <c r="D67" s="29"/>
      <c r="E67" s="54"/>
      <c r="F67" s="29"/>
      <c r="G67" s="54"/>
      <c r="H67" s="54"/>
      <c r="I67" s="54"/>
      <c r="J67" s="29"/>
      <c r="K67" s="29"/>
      <c r="L67" s="29"/>
      <c r="M67" s="29"/>
      <c r="N67" s="54"/>
      <c r="O67" s="41">
        <v>37259</v>
      </c>
      <c r="P67" s="34">
        <v>2197.52</v>
      </c>
      <c r="Q67" s="54" t="s">
        <v>37</v>
      </c>
      <c r="R67" s="54" t="s">
        <v>1</v>
      </c>
      <c r="S67" s="103">
        <f>O67*P67/100</f>
        <v>818773.97679999995</v>
      </c>
    </row>
    <row r="68" spans="1:21" s="73" customFormat="1" ht="15" customHeight="1" x14ac:dyDescent="0.25">
      <c r="A68" s="39">
        <v>13</v>
      </c>
      <c r="B68" s="76" t="s">
        <v>59</v>
      </c>
      <c r="C68" s="54"/>
      <c r="D68" s="29"/>
      <c r="E68" s="54"/>
      <c r="F68" s="29"/>
      <c r="G68" s="54"/>
      <c r="H68" s="54"/>
      <c r="I68" s="54"/>
      <c r="J68" s="29"/>
      <c r="K68" s="29"/>
      <c r="L68" s="29"/>
      <c r="M68" s="29"/>
      <c r="N68" s="54"/>
      <c r="O68" s="54"/>
      <c r="P68" s="29"/>
      <c r="Q68" s="29"/>
      <c r="R68" s="29"/>
      <c r="S68" s="103"/>
    </row>
    <row r="69" spans="1:21" s="73" customFormat="1" ht="15" hidden="1" customHeight="1" x14ac:dyDescent="0.25">
      <c r="A69" s="39"/>
      <c r="B69" s="29" t="s">
        <v>84</v>
      </c>
      <c r="C69" s="54">
        <v>1</v>
      </c>
      <c r="D69" s="29" t="s">
        <v>34</v>
      </c>
      <c r="E69" s="34">
        <v>800</v>
      </c>
      <c r="F69" s="29" t="s">
        <v>34</v>
      </c>
      <c r="G69" s="34">
        <v>2</v>
      </c>
      <c r="H69" s="54"/>
      <c r="I69" s="34"/>
      <c r="J69" s="29"/>
      <c r="K69" s="111"/>
      <c r="L69" s="111"/>
      <c r="M69" s="29"/>
      <c r="N69" s="54" t="s">
        <v>0</v>
      </c>
      <c r="O69" s="87">
        <f>C69*E69*G69</f>
        <v>1600</v>
      </c>
      <c r="P69" s="29"/>
      <c r="Q69" s="29"/>
      <c r="R69" s="29"/>
      <c r="S69" s="103"/>
    </row>
    <row r="70" spans="1:21" s="73" customFormat="1" ht="15" hidden="1" customHeight="1" x14ac:dyDescent="0.25">
      <c r="A70" s="39"/>
      <c r="B70" s="76"/>
      <c r="C70" s="54"/>
      <c r="D70" s="29"/>
      <c r="E70" s="54"/>
      <c r="F70" s="29"/>
      <c r="G70" s="54"/>
      <c r="H70" s="54"/>
      <c r="I70" s="54"/>
      <c r="J70" s="29"/>
      <c r="K70" s="29"/>
      <c r="L70" s="29"/>
      <c r="M70" s="29"/>
      <c r="N70" s="54"/>
      <c r="O70" s="41">
        <f>SUM(O69:O69)</f>
        <v>1600</v>
      </c>
      <c r="P70" s="29"/>
      <c r="Q70" s="29"/>
      <c r="R70" s="29"/>
      <c r="S70" s="103"/>
    </row>
    <row r="71" spans="1:21" s="73" customFormat="1" ht="15" customHeight="1" x14ac:dyDescent="0.25">
      <c r="A71" s="39"/>
      <c r="B71" s="76"/>
      <c r="C71" s="54"/>
      <c r="D71" s="29"/>
      <c r="E71" s="41"/>
      <c r="F71" s="29"/>
      <c r="G71" s="41"/>
      <c r="H71" s="54"/>
      <c r="I71" s="54"/>
      <c r="J71" s="29"/>
      <c r="K71" s="29"/>
      <c r="L71" s="29"/>
      <c r="M71" s="29"/>
      <c r="N71" s="54"/>
      <c r="O71" s="41">
        <v>11931</v>
      </c>
      <c r="P71" s="34">
        <v>1287.44</v>
      </c>
      <c r="Q71" s="54" t="s">
        <v>37</v>
      </c>
      <c r="R71" s="54" t="s">
        <v>1</v>
      </c>
      <c r="S71" s="103">
        <f>O71*P71/100</f>
        <v>153604.4664</v>
      </c>
    </row>
    <row r="72" spans="1:21" ht="47.25" customHeight="1" x14ac:dyDescent="0.25">
      <c r="A72" s="39">
        <v>14</v>
      </c>
      <c r="B72" s="113" t="s">
        <v>52</v>
      </c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</row>
    <row r="73" spans="1:21" ht="15" hidden="1" customHeight="1" x14ac:dyDescent="0.25">
      <c r="B73" s="29" t="s">
        <v>86</v>
      </c>
      <c r="C73" s="54">
        <v>4</v>
      </c>
      <c r="D73" s="29" t="s">
        <v>34</v>
      </c>
      <c r="E73" s="111">
        <v>17.5</v>
      </c>
      <c r="F73" s="111"/>
      <c r="G73" s="111"/>
      <c r="H73" s="111"/>
      <c r="I73" s="111"/>
      <c r="J73" s="111"/>
      <c r="K73" s="111"/>
      <c r="N73" s="54" t="s">
        <v>0</v>
      </c>
      <c r="O73" s="87">
        <v>88</v>
      </c>
    </row>
    <row r="74" spans="1:21" ht="15" hidden="1" customHeight="1" x14ac:dyDescent="0.25">
      <c r="O74" s="41">
        <f>SUM(O73:O73)</f>
        <v>88</v>
      </c>
    </row>
    <row r="75" spans="1:21" x14ac:dyDescent="0.25">
      <c r="O75" s="41">
        <v>391</v>
      </c>
      <c r="P75" s="34">
        <v>228.9</v>
      </c>
      <c r="Q75" s="54" t="s">
        <v>53</v>
      </c>
      <c r="R75" s="54" t="s">
        <v>1</v>
      </c>
      <c r="S75" s="103">
        <f>O75*P75</f>
        <v>89499.900000000009</v>
      </c>
      <c r="T75" s="37" t="s">
        <v>38</v>
      </c>
      <c r="U75" s="28" t="s">
        <v>39</v>
      </c>
    </row>
    <row r="76" spans="1:21" ht="49.5" customHeight="1" x14ac:dyDescent="0.25">
      <c r="A76" s="39">
        <v>15</v>
      </c>
      <c r="B76" s="112" t="s">
        <v>54</v>
      </c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</row>
    <row r="77" spans="1:21" hidden="1" x14ac:dyDescent="0.25">
      <c r="B77" s="76" t="s">
        <v>42</v>
      </c>
      <c r="C77" s="54">
        <v>15</v>
      </c>
      <c r="D77" s="29" t="s">
        <v>34</v>
      </c>
      <c r="E77" s="41">
        <v>22</v>
      </c>
      <c r="G77" s="34"/>
      <c r="I77" s="34"/>
      <c r="K77" s="111"/>
      <c r="L77" s="111"/>
      <c r="N77" s="54" t="s">
        <v>0</v>
      </c>
      <c r="O77" s="87">
        <v>330</v>
      </c>
      <c r="T77" s="36"/>
      <c r="U77" s="36"/>
    </row>
    <row r="78" spans="1:21" hidden="1" x14ac:dyDescent="0.25">
      <c r="O78" s="41">
        <f>SUM(O77:O77)</f>
        <v>330</v>
      </c>
      <c r="T78" s="36"/>
      <c r="U78" s="36"/>
    </row>
    <row r="79" spans="1:21" x14ac:dyDescent="0.25">
      <c r="O79" s="41">
        <v>917</v>
      </c>
      <c r="P79" s="34">
        <v>240.5</v>
      </c>
      <c r="Q79" s="54" t="s">
        <v>53</v>
      </c>
      <c r="R79" s="54" t="s">
        <v>1</v>
      </c>
      <c r="S79" s="103">
        <f>O79*P79</f>
        <v>220538.5</v>
      </c>
      <c r="T79" s="37" t="s">
        <v>38</v>
      </c>
      <c r="U79" s="28" t="s">
        <v>39</v>
      </c>
    </row>
    <row r="80" spans="1:21" ht="52.5" customHeight="1" x14ac:dyDescent="0.25">
      <c r="A80" s="39">
        <v>16</v>
      </c>
      <c r="B80" s="112" t="s">
        <v>55</v>
      </c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</row>
    <row r="81" spans="1:21" hidden="1" x14ac:dyDescent="0.25">
      <c r="B81" s="32" t="s">
        <v>43</v>
      </c>
      <c r="C81" s="54">
        <v>5</v>
      </c>
      <c r="D81" s="29" t="s">
        <v>34</v>
      </c>
      <c r="E81" s="34">
        <v>3.5</v>
      </c>
      <c r="F81" s="29" t="s">
        <v>34</v>
      </c>
      <c r="G81" s="34">
        <v>6.75</v>
      </c>
      <c r="I81" s="34"/>
      <c r="K81" s="111"/>
      <c r="L81" s="111"/>
      <c r="N81" s="54" t="s">
        <v>0</v>
      </c>
      <c r="O81" s="41">
        <f>C81*E81*G81</f>
        <v>118.125</v>
      </c>
    </row>
    <row r="82" spans="1:21" hidden="1" x14ac:dyDescent="0.25">
      <c r="B82" s="32" t="s">
        <v>42</v>
      </c>
      <c r="C82" s="54">
        <v>15</v>
      </c>
      <c r="D82" s="29" t="s">
        <v>34</v>
      </c>
      <c r="E82" s="41">
        <v>3</v>
      </c>
      <c r="F82" s="29" t="s">
        <v>34</v>
      </c>
      <c r="G82" s="34">
        <v>1.17</v>
      </c>
      <c r="H82" s="54" t="s">
        <v>34</v>
      </c>
      <c r="I82" s="34">
        <v>3.58</v>
      </c>
      <c r="K82" s="111"/>
      <c r="L82" s="111"/>
      <c r="N82" s="54" t="s">
        <v>0</v>
      </c>
      <c r="O82" s="87">
        <f>C82*E82*G82*I82</f>
        <v>188.48699999999999</v>
      </c>
    </row>
    <row r="83" spans="1:21" hidden="1" x14ac:dyDescent="0.25">
      <c r="O83" s="41">
        <f>SUM(O81:O82)</f>
        <v>306.61199999999997</v>
      </c>
    </row>
    <row r="84" spans="1:21" x14ac:dyDescent="0.25">
      <c r="O84" s="41">
        <v>1281</v>
      </c>
      <c r="P84" s="34">
        <v>902.93</v>
      </c>
      <c r="Q84" s="54" t="s">
        <v>56</v>
      </c>
      <c r="R84" s="54" t="s">
        <v>1</v>
      </c>
      <c r="S84" s="103">
        <f>O84*P84</f>
        <v>1156653.3299999998</v>
      </c>
      <c r="T84" s="37" t="s">
        <v>38</v>
      </c>
      <c r="U84" s="28" t="s">
        <v>39</v>
      </c>
    </row>
    <row r="85" spans="1:21" hidden="1" x14ac:dyDescent="0.25">
      <c r="A85" s="39">
        <v>23</v>
      </c>
      <c r="B85" s="76" t="s">
        <v>57</v>
      </c>
    </row>
    <row r="86" spans="1:21" hidden="1" x14ac:dyDescent="0.25">
      <c r="B86" s="32" t="s">
        <v>69</v>
      </c>
      <c r="C86" s="54">
        <v>3</v>
      </c>
      <c r="D86" s="29" t="s">
        <v>34</v>
      </c>
      <c r="E86" s="42" t="s">
        <v>88</v>
      </c>
      <c r="F86" s="42"/>
      <c r="G86" s="42"/>
      <c r="H86" s="42" t="s">
        <v>34</v>
      </c>
      <c r="I86" s="34">
        <v>8</v>
      </c>
      <c r="K86" s="111"/>
      <c r="L86" s="111"/>
      <c r="N86" s="54" t="s">
        <v>0</v>
      </c>
      <c r="O86" s="41">
        <v>480</v>
      </c>
    </row>
    <row r="87" spans="1:21" hidden="1" x14ac:dyDescent="0.25">
      <c r="B87" s="32" t="s">
        <v>89</v>
      </c>
      <c r="C87" s="54">
        <v>1</v>
      </c>
      <c r="D87" s="29" t="s">
        <v>34</v>
      </c>
      <c r="E87" s="42">
        <v>2</v>
      </c>
      <c r="F87" s="42" t="s">
        <v>34</v>
      </c>
      <c r="G87" s="42">
        <v>18</v>
      </c>
      <c r="H87" s="42" t="s">
        <v>34</v>
      </c>
      <c r="I87" s="34">
        <v>8</v>
      </c>
      <c r="K87" s="111"/>
      <c r="L87" s="111"/>
      <c r="N87" s="54" t="s">
        <v>0</v>
      </c>
      <c r="O87" s="41">
        <v>288</v>
      </c>
    </row>
    <row r="88" spans="1:21" hidden="1" x14ac:dyDescent="0.25">
      <c r="B88" s="32" t="s">
        <v>40</v>
      </c>
      <c r="C88" s="54">
        <v>1</v>
      </c>
      <c r="D88" s="29" t="s">
        <v>34</v>
      </c>
      <c r="E88" s="42">
        <v>18</v>
      </c>
      <c r="F88" s="42" t="s">
        <v>34</v>
      </c>
      <c r="G88" s="42">
        <v>6</v>
      </c>
      <c r="H88" s="42"/>
      <c r="I88" s="34"/>
      <c r="K88" s="111"/>
      <c r="L88" s="111"/>
      <c r="N88" s="54" t="s">
        <v>0</v>
      </c>
      <c r="O88" s="41">
        <v>216</v>
      </c>
    </row>
    <row r="89" spans="1:21" hidden="1" x14ac:dyDescent="0.25">
      <c r="B89" s="32" t="s">
        <v>90</v>
      </c>
      <c r="C89" s="54">
        <v>1</v>
      </c>
      <c r="D89" s="29" t="s">
        <v>34</v>
      </c>
      <c r="E89" s="59">
        <v>800</v>
      </c>
      <c r="F89" s="42" t="s">
        <v>34</v>
      </c>
      <c r="G89" s="42">
        <v>2</v>
      </c>
      <c r="H89" s="42"/>
      <c r="I89" s="34"/>
      <c r="K89" s="111"/>
      <c r="L89" s="111"/>
      <c r="N89" s="54" t="s">
        <v>0</v>
      </c>
      <c r="O89" s="41">
        <v>1600</v>
      </c>
    </row>
    <row r="90" spans="1:21" hidden="1" x14ac:dyDescent="0.25">
      <c r="B90" s="32" t="s">
        <v>91</v>
      </c>
      <c r="C90" s="54">
        <v>2</v>
      </c>
      <c r="D90" s="29" t="s">
        <v>34</v>
      </c>
      <c r="E90" s="34">
        <v>12</v>
      </c>
      <c r="F90" s="29" t="s">
        <v>34</v>
      </c>
      <c r="G90" s="34">
        <v>7.75</v>
      </c>
      <c r="I90" s="34"/>
      <c r="K90" s="111"/>
      <c r="L90" s="111"/>
      <c r="N90" s="54" t="s">
        <v>0</v>
      </c>
      <c r="O90" s="87">
        <v>3353</v>
      </c>
    </row>
    <row r="91" spans="1:21" hidden="1" x14ac:dyDescent="0.25">
      <c r="O91" s="41">
        <f>SUM(O86:O90)</f>
        <v>5937</v>
      </c>
    </row>
    <row r="92" spans="1:21" hidden="1" x14ac:dyDescent="0.25">
      <c r="B92" s="40" t="s">
        <v>46</v>
      </c>
      <c r="P92" s="29"/>
      <c r="T92" s="43"/>
      <c r="U92" s="44"/>
    </row>
    <row r="93" spans="1:21" hidden="1" x14ac:dyDescent="0.25">
      <c r="B93" s="32" t="s">
        <v>43</v>
      </c>
      <c r="C93" s="54">
        <v>3</v>
      </c>
      <c r="D93" s="29" t="s">
        <v>34</v>
      </c>
      <c r="E93" s="34">
        <v>2.5</v>
      </c>
      <c r="F93" s="29" t="s">
        <v>34</v>
      </c>
      <c r="G93" s="34">
        <v>7</v>
      </c>
      <c r="I93" s="34"/>
      <c r="K93" s="111"/>
      <c r="L93" s="111"/>
      <c r="N93" s="54" t="s">
        <v>0</v>
      </c>
      <c r="O93" s="41">
        <f>C93*E93*G93</f>
        <v>52.5</v>
      </c>
      <c r="P93" s="29"/>
      <c r="T93" s="43"/>
      <c r="U93" s="44"/>
    </row>
    <row r="94" spans="1:21" hidden="1" x14ac:dyDescent="0.25">
      <c r="B94" s="32" t="s">
        <v>43</v>
      </c>
      <c r="C94" s="54">
        <v>7</v>
      </c>
      <c r="D94" s="29" t="s">
        <v>34</v>
      </c>
      <c r="E94" s="34">
        <v>2</v>
      </c>
      <c r="F94" s="29" t="s">
        <v>34</v>
      </c>
      <c r="G94" s="34">
        <v>4</v>
      </c>
      <c r="H94" s="54" t="s">
        <v>34</v>
      </c>
      <c r="I94" s="34">
        <v>7</v>
      </c>
      <c r="K94" s="111"/>
      <c r="L94" s="111"/>
      <c r="N94" s="54" t="s">
        <v>0</v>
      </c>
      <c r="O94" s="87">
        <v>392</v>
      </c>
      <c r="P94" s="29"/>
      <c r="T94" s="43"/>
      <c r="U94" s="44"/>
    </row>
    <row r="95" spans="1:21" hidden="1" x14ac:dyDescent="0.25">
      <c r="O95" s="41">
        <f>SUM(O93:O94)</f>
        <v>444.5</v>
      </c>
      <c r="P95" s="29"/>
      <c r="T95" s="43"/>
      <c r="U95" s="44"/>
    </row>
    <row r="96" spans="1:21" s="71" customFormat="1" ht="20.25" customHeight="1" x14ac:dyDescent="0.25">
      <c r="A96" s="39">
        <v>17</v>
      </c>
      <c r="B96" s="29" t="s">
        <v>103</v>
      </c>
      <c r="C96" s="54"/>
      <c r="D96" s="29"/>
      <c r="E96" s="54"/>
      <c r="F96" s="29"/>
      <c r="G96" s="54"/>
      <c r="H96" s="54"/>
      <c r="I96" s="54"/>
      <c r="J96" s="29"/>
      <c r="K96" s="29"/>
      <c r="L96" s="29"/>
      <c r="M96" s="29"/>
      <c r="N96" s="54"/>
      <c r="O96" s="41"/>
      <c r="P96" s="83"/>
      <c r="Q96" s="54"/>
      <c r="R96" s="54"/>
      <c r="S96" s="103"/>
      <c r="T96" s="70"/>
    </row>
    <row r="97" spans="1:21" x14ac:dyDescent="0.25">
      <c r="B97" s="29" t="s">
        <v>104</v>
      </c>
      <c r="O97" s="41"/>
      <c r="P97" s="83"/>
      <c r="Q97" s="54"/>
      <c r="R97" s="54"/>
      <c r="T97" s="45"/>
    </row>
    <row r="98" spans="1:21" hidden="1" x14ac:dyDescent="0.25">
      <c r="B98" s="29" t="s">
        <v>42</v>
      </c>
      <c r="C98" s="54">
        <v>15</v>
      </c>
      <c r="D98" s="29" t="s">
        <v>34</v>
      </c>
      <c r="E98" s="34">
        <v>3</v>
      </c>
      <c r="F98" s="29" t="s">
        <v>34</v>
      </c>
      <c r="G98" s="34">
        <v>1.08</v>
      </c>
      <c r="N98" s="54" t="s">
        <v>0</v>
      </c>
      <c r="O98" s="87">
        <v>174</v>
      </c>
      <c r="P98" s="83"/>
      <c r="Q98" s="39"/>
      <c r="R98" s="39"/>
      <c r="S98" s="105"/>
      <c r="T98" s="45"/>
    </row>
    <row r="99" spans="1:21" x14ac:dyDescent="0.25">
      <c r="O99" s="41">
        <v>1105</v>
      </c>
      <c r="P99" s="34">
        <v>180.5</v>
      </c>
      <c r="Q99" s="54" t="s">
        <v>56</v>
      </c>
      <c r="R99" s="54" t="s">
        <v>1</v>
      </c>
      <c r="S99" s="103">
        <f>O99*P99</f>
        <v>199452.5</v>
      </c>
      <c r="T99" s="45" t="s">
        <v>38</v>
      </c>
      <c r="U99" s="46" t="s">
        <v>39</v>
      </c>
    </row>
    <row r="100" spans="1:21" ht="20.25" customHeight="1" x14ac:dyDescent="0.25">
      <c r="A100" s="39">
        <v>18</v>
      </c>
      <c r="B100" s="29" t="s">
        <v>143</v>
      </c>
      <c r="O100" s="41"/>
      <c r="P100" s="83"/>
      <c r="Q100" s="54"/>
      <c r="R100" s="54"/>
      <c r="T100" s="45"/>
    </row>
    <row r="101" spans="1:21" hidden="1" x14ac:dyDescent="0.25">
      <c r="B101" s="29" t="s">
        <v>144</v>
      </c>
      <c r="O101" s="41"/>
      <c r="P101" s="83"/>
      <c r="Q101" s="54"/>
      <c r="R101" s="54"/>
      <c r="T101" s="45"/>
    </row>
    <row r="102" spans="1:21" hidden="1" x14ac:dyDescent="0.25">
      <c r="B102" s="29" t="s">
        <v>42</v>
      </c>
      <c r="C102" s="54">
        <v>15</v>
      </c>
      <c r="D102" s="29" t="s">
        <v>34</v>
      </c>
      <c r="E102" s="34">
        <v>3</v>
      </c>
      <c r="F102" s="29" t="s">
        <v>34</v>
      </c>
      <c r="G102" s="34">
        <v>1.08</v>
      </c>
      <c r="N102" s="54" t="s">
        <v>0</v>
      </c>
      <c r="O102" s="87">
        <v>174</v>
      </c>
      <c r="P102" s="83"/>
      <c r="Q102" s="39"/>
      <c r="R102" s="39"/>
      <c r="S102" s="105"/>
      <c r="T102" s="45"/>
    </row>
    <row r="103" spans="1:21" x14ac:dyDescent="0.25">
      <c r="B103" s="76" t="s">
        <v>146</v>
      </c>
      <c r="T103" s="45" t="s">
        <v>38</v>
      </c>
      <c r="U103" s="46" t="s">
        <v>39</v>
      </c>
    </row>
    <row r="104" spans="1:21" ht="19.5" customHeight="1" x14ac:dyDescent="0.25">
      <c r="O104" s="41">
        <v>418</v>
      </c>
      <c r="P104" s="34">
        <v>231.6</v>
      </c>
      <c r="Q104" s="54" t="s">
        <v>56</v>
      </c>
      <c r="R104" s="54" t="s">
        <v>1</v>
      </c>
      <c r="S104" s="103">
        <f>O104*P104</f>
        <v>96808.8</v>
      </c>
    </row>
    <row r="105" spans="1:21" x14ac:dyDescent="0.25">
      <c r="A105" s="39">
        <v>19</v>
      </c>
      <c r="B105" s="29" t="s">
        <v>105</v>
      </c>
      <c r="O105" s="41"/>
      <c r="P105" s="34"/>
      <c r="Q105" s="54"/>
      <c r="R105" s="54"/>
      <c r="T105" s="45" t="s">
        <v>38</v>
      </c>
      <c r="U105" s="46" t="s">
        <v>39</v>
      </c>
    </row>
    <row r="106" spans="1:21" s="63" customFormat="1" hidden="1" x14ac:dyDescent="0.25">
      <c r="A106" s="39"/>
      <c r="B106" s="29" t="s">
        <v>106</v>
      </c>
      <c r="C106" s="54"/>
      <c r="D106" s="29"/>
      <c r="E106" s="54"/>
      <c r="F106" s="29"/>
      <c r="G106" s="54"/>
      <c r="H106" s="54"/>
      <c r="I106" s="54"/>
      <c r="J106" s="29"/>
      <c r="K106" s="29"/>
      <c r="L106" s="29"/>
      <c r="M106" s="29"/>
      <c r="N106" s="54" t="s">
        <v>0</v>
      </c>
      <c r="O106" s="87">
        <v>31747</v>
      </c>
      <c r="P106" s="54"/>
      <c r="Q106" s="29"/>
      <c r="R106" s="29"/>
      <c r="S106" s="103"/>
      <c r="T106" s="62"/>
      <c r="U106" s="54"/>
    </row>
    <row r="107" spans="1:21" s="73" customFormat="1" x14ac:dyDescent="0.25">
      <c r="A107" s="39"/>
      <c r="B107" s="76"/>
      <c r="C107" s="54"/>
      <c r="D107" s="29"/>
      <c r="E107" s="54"/>
      <c r="F107" s="29"/>
      <c r="G107" s="54"/>
      <c r="H107" s="54"/>
      <c r="I107" s="54"/>
      <c r="J107" s="29"/>
      <c r="K107" s="29"/>
      <c r="L107" s="29"/>
      <c r="M107" s="29"/>
      <c r="N107" s="54"/>
      <c r="O107" s="41">
        <f>O106</f>
        <v>31747</v>
      </c>
      <c r="P107" s="34">
        <v>579.41</v>
      </c>
      <c r="Q107" s="54" t="s">
        <v>44</v>
      </c>
      <c r="R107" s="54" t="s">
        <v>1</v>
      </c>
      <c r="S107" s="103">
        <f>O107*P107/100</f>
        <v>183945.29269999999</v>
      </c>
      <c r="T107" s="72"/>
      <c r="U107" s="54"/>
    </row>
    <row r="108" spans="1:21" s="73" customFormat="1" x14ac:dyDescent="0.25">
      <c r="A108" s="39">
        <v>20</v>
      </c>
      <c r="B108" s="29" t="s">
        <v>102</v>
      </c>
      <c r="C108" s="54"/>
      <c r="D108" s="29"/>
      <c r="E108" s="54"/>
      <c r="F108" s="29"/>
      <c r="G108" s="54"/>
      <c r="H108" s="54"/>
      <c r="I108" s="54"/>
      <c r="J108" s="29"/>
      <c r="K108" s="29"/>
      <c r="L108" s="29"/>
      <c r="M108" s="29"/>
      <c r="N108" s="54"/>
      <c r="O108" s="41"/>
      <c r="P108" s="83"/>
      <c r="Q108" s="39"/>
      <c r="R108" s="39"/>
      <c r="S108" s="105"/>
      <c r="T108" s="72"/>
      <c r="U108" s="54"/>
    </row>
    <row r="109" spans="1:21" s="73" customFormat="1" hidden="1" x14ac:dyDescent="0.25">
      <c r="A109" s="39"/>
      <c r="B109" s="29" t="s">
        <v>35</v>
      </c>
      <c r="C109" s="54">
        <v>10</v>
      </c>
      <c r="D109" s="29" t="s">
        <v>34</v>
      </c>
      <c r="E109" s="34">
        <v>8</v>
      </c>
      <c r="F109" s="29" t="s">
        <v>34</v>
      </c>
      <c r="G109" s="34">
        <v>4</v>
      </c>
      <c r="H109" s="54"/>
      <c r="I109" s="34"/>
      <c r="J109" s="29"/>
      <c r="K109" s="111"/>
      <c r="L109" s="111"/>
      <c r="M109" s="29"/>
      <c r="N109" s="54" t="s">
        <v>0</v>
      </c>
      <c r="O109" s="87">
        <f>C109*E109*G109</f>
        <v>320</v>
      </c>
      <c r="P109" s="83"/>
      <c r="Q109" s="39"/>
      <c r="R109" s="39"/>
      <c r="S109" s="105"/>
      <c r="T109" s="72"/>
      <c r="U109" s="54"/>
    </row>
    <row r="110" spans="1:21" s="73" customFormat="1" x14ac:dyDescent="0.25">
      <c r="A110" s="39"/>
      <c r="B110" s="76"/>
      <c r="C110" s="54"/>
      <c r="D110" s="29"/>
      <c r="E110" s="54"/>
      <c r="F110" s="29"/>
      <c r="G110" s="54"/>
      <c r="H110" s="54"/>
      <c r="I110" s="54"/>
      <c r="J110" s="29"/>
      <c r="K110" s="29"/>
      <c r="L110" s="29"/>
      <c r="M110" s="29"/>
      <c r="N110" s="54"/>
      <c r="O110" s="41">
        <v>440</v>
      </c>
      <c r="P110" s="34">
        <v>58.11</v>
      </c>
      <c r="Q110" s="54" t="s">
        <v>56</v>
      </c>
      <c r="R110" s="54" t="s">
        <v>1</v>
      </c>
      <c r="S110" s="103">
        <f>O110*P110</f>
        <v>25568.400000000001</v>
      </c>
      <c r="T110" s="72"/>
      <c r="U110" s="54"/>
    </row>
    <row r="111" spans="1:21" s="73" customFormat="1" x14ac:dyDescent="0.25">
      <c r="A111" s="39">
        <v>21</v>
      </c>
      <c r="B111" s="76" t="s">
        <v>147</v>
      </c>
      <c r="C111" s="54"/>
      <c r="D111" s="29"/>
      <c r="E111" s="54"/>
      <c r="F111" s="29"/>
      <c r="G111" s="54"/>
      <c r="H111" s="54"/>
      <c r="I111" s="54"/>
      <c r="J111" s="29"/>
      <c r="K111" s="29"/>
      <c r="L111" s="29"/>
      <c r="M111" s="29"/>
      <c r="N111" s="54"/>
      <c r="O111" s="41"/>
      <c r="P111" s="90"/>
      <c r="Q111" s="54"/>
      <c r="R111" s="54"/>
      <c r="S111" s="103"/>
      <c r="T111" s="72"/>
      <c r="U111" s="54"/>
    </row>
    <row r="112" spans="1:21" s="73" customFormat="1" x14ac:dyDescent="0.25">
      <c r="A112" s="39"/>
      <c r="B112" s="76"/>
      <c r="C112" s="54"/>
      <c r="D112" s="29"/>
      <c r="E112" s="54"/>
      <c r="F112" s="29"/>
      <c r="G112" s="54"/>
      <c r="H112" s="54"/>
      <c r="I112" s="54"/>
      <c r="J112" s="29"/>
      <c r="K112" s="29"/>
      <c r="L112" s="29"/>
      <c r="M112" s="29"/>
      <c r="N112" s="54"/>
      <c r="O112" s="41">
        <v>900</v>
      </c>
      <c r="P112" s="34">
        <v>190.72</v>
      </c>
      <c r="Q112" s="54" t="s">
        <v>56</v>
      </c>
      <c r="R112" s="54" t="s">
        <v>1</v>
      </c>
      <c r="S112" s="103">
        <f>O112*P112</f>
        <v>171648</v>
      </c>
      <c r="T112" s="72"/>
      <c r="U112" s="54"/>
    </row>
    <row r="113" spans="1:21" s="73" customFormat="1" x14ac:dyDescent="0.25">
      <c r="A113" s="74">
        <v>22</v>
      </c>
      <c r="B113" s="29" t="s">
        <v>148</v>
      </c>
      <c r="C113" s="74"/>
      <c r="D113" s="91"/>
      <c r="E113" s="74"/>
      <c r="F113" s="29"/>
      <c r="G113" s="54"/>
      <c r="H113" s="54"/>
      <c r="I113" s="54"/>
      <c r="J113" s="29"/>
      <c r="K113" s="29"/>
      <c r="L113" s="29"/>
      <c r="M113" s="29"/>
      <c r="N113" s="54"/>
      <c r="O113" s="41"/>
      <c r="P113" s="83"/>
      <c r="Q113" s="39"/>
      <c r="R113" s="39"/>
      <c r="S113" s="105"/>
      <c r="T113" s="72"/>
      <c r="U113" s="54"/>
    </row>
    <row r="114" spans="1:21" s="73" customFormat="1" hidden="1" x14ac:dyDescent="0.25">
      <c r="A114" s="39"/>
      <c r="B114" s="29" t="s">
        <v>101</v>
      </c>
      <c r="C114" s="54">
        <v>1</v>
      </c>
      <c r="D114" s="29" t="s">
        <v>34</v>
      </c>
      <c r="E114" s="34">
        <v>140</v>
      </c>
      <c r="F114" s="29" t="s">
        <v>34</v>
      </c>
      <c r="G114" s="34">
        <v>5</v>
      </c>
      <c r="H114" s="54"/>
      <c r="I114" s="34"/>
      <c r="J114" s="29"/>
      <c r="K114" s="111"/>
      <c r="L114" s="111"/>
      <c r="M114" s="29"/>
      <c r="N114" s="54" t="s">
        <v>0</v>
      </c>
      <c r="O114" s="86">
        <f>C114*E114*G114</f>
        <v>700</v>
      </c>
      <c r="P114" s="54"/>
      <c r="Q114" s="29"/>
      <c r="R114" s="29"/>
      <c r="S114" s="103"/>
      <c r="T114" s="72"/>
      <c r="U114" s="54"/>
    </row>
    <row r="115" spans="1:21" s="73" customFormat="1" hidden="1" x14ac:dyDescent="0.25">
      <c r="A115" s="39"/>
      <c r="B115" s="29" t="s">
        <v>98</v>
      </c>
      <c r="C115" s="54">
        <v>1</v>
      </c>
      <c r="D115" s="29" t="s">
        <v>34</v>
      </c>
      <c r="E115" s="34">
        <v>65.67</v>
      </c>
      <c r="F115" s="29" t="s">
        <v>34</v>
      </c>
      <c r="G115" s="34">
        <v>10</v>
      </c>
      <c r="H115" s="54"/>
      <c r="I115" s="34"/>
      <c r="J115" s="29"/>
      <c r="K115" s="111"/>
      <c r="L115" s="111"/>
      <c r="M115" s="29"/>
      <c r="N115" s="54" t="s">
        <v>0</v>
      </c>
      <c r="O115" s="86">
        <f>C115*E115*G115</f>
        <v>656.7</v>
      </c>
      <c r="P115" s="54"/>
      <c r="Q115" s="29"/>
      <c r="R115" s="29"/>
      <c r="S115" s="103"/>
      <c r="T115" s="72"/>
      <c r="U115" s="54"/>
    </row>
    <row r="116" spans="1:21" s="73" customFormat="1" hidden="1" x14ac:dyDescent="0.25">
      <c r="A116" s="39"/>
      <c r="B116" s="76"/>
      <c r="C116" s="54"/>
      <c r="D116" s="29"/>
      <c r="E116" s="54"/>
      <c r="F116" s="29"/>
      <c r="G116" s="54"/>
      <c r="H116" s="54"/>
      <c r="I116" s="54"/>
      <c r="J116" s="29"/>
      <c r="K116" s="29"/>
      <c r="L116" s="29"/>
      <c r="M116" s="29"/>
      <c r="N116" s="54"/>
      <c r="O116" s="41">
        <f>SUM(O114:O115)</f>
        <v>1356.7</v>
      </c>
      <c r="P116" s="54"/>
      <c r="Q116" s="29"/>
      <c r="R116" s="29"/>
      <c r="S116" s="103"/>
      <c r="T116" s="72"/>
      <c r="U116" s="54"/>
    </row>
    <row r="117" spans="1:21" s="73" customFormat="1" x14ac:dyDescent="0.25">
      <c r="A117" s="39"/>
      <c r="B117" s="76"/>
      <c r="C117" s="54"/>
      <c r="D117" s="29"/>
      <c r="E117" s="54"/>
      <c r="F117" s="29"/>
      <c r="G117" s="54"/>
      <c r="H117" s="54"/>
      <c r="I117" s="54"/>
      <c r="J117" s="29"/>
      <c r="K117" s="29"/>
      <c r="L117" s="29"/>
      <c r="M117" s="29"/>
      <c r="N117" s="54"/>
      <c r="O117" s="41">
        <v>3254</v>
      </c>
      <c r="P117" s="34">
        <v>4411.82</v>
      </c>
      <c r="Q117" s="54" t="s">
        <v>37</v>
      </c>
      <c r="R117" s="54" t="s">
        <v>1</v>
      </c>
      <c r="S117" s="103">
        <f>O117*P117/100</f>
        <v>143560.62279999998</v>
      </c>
      <c r="T117" s="72"/>
      <c r="U117" s="54"/>
    </row>
    <row r="118" spans="1:21" s="63" customFormat="1" x14ac:dyDescent="0.25">
      <c r="A118" s="39">
        <v>23</v>
      </c>
      <c r="B118" s="29" t="s">
        <v>99</v>
      </c>
      <c r="C118" s="54"/>
      <c r="D118" s="29"/>
      <c r="E118" s="54"/>
      <c r="F118" s="29"/>
      <c r="G118" s="54"/>
      <c r="H118" s="54"/>
      <c r="I118" s="54"/>
      <c r="J118" s="29"/>
      <c r="K118" s="29"/>
      <c r="L118" s="29"/>
      <c r="M118" s="29"/>
      <c r="N118" s="54"/>
      <c r="O118" s="41"/>
      <c r="P118" s="34"/>
      <c r="Q118" s="54"/>
      <c r="R118" s="54"/>
      <c r="S118" s="103"/>
      <c r="T118" s="62"/>
      <c r="U118" s="54"/>
    </row>
    <row r="119" spans="1:21" s="61" customFormat="1" hidden="1" x14ac:dyDescent="0.25">
      <c r="A119" s="39"/>
      <c r="B119" s="29" t="s">
        <v>100</v>
      </c>
      <c r="C119" s="54">
        <v>1</v>
      </c>
      <c r="D119" s="29" t="s">
        <v>34</v>
      </c>
      <c r="E119" s="34">
        <v>146</v>
      </c>
      <c r="F119" s="29" t="s">
        <v>34</v>
      </c>
      <c r="G119" s="34">
        <v>33.369999999999997</v>
      </c>
      <c r="H119" s="54"/>
      <c r="I119" s="34"/>
      <c r="J119" s="29"/>
      <c r="K119" s="111"/>
      <c r="L119" s="111"/>
      <c r="M119" s="29"/>
      <c r="N119" s="54" t="s">
        <v>0</v>
      </c>
      <c r="O119" s="86">
        <f>C119*E119*G119</f>
        <v>4872.0199999999995</v>
      </c>
      <c r="P119" s="54"/>
      <c r="Q119" s="29"/>
      <c r="R119" s="29"/>
      <c r="S119" s="103"/>
      <c r="T119" s="60"/>
      <c r="U119" s="54"/>
    </row>
    <row r="120" spans="1:21" s="71" customFormat="1" hidden="1" x14ac:dyDescent="0.25">
      <c r="A120" s="39"/>
      <c r="B120" s="29" t="s">
        <v>98</v>
      </c>
      <c r="C120" s="54">
        <v>1</v>
      </c>
      <c r="D120" s="29" t="s">
        <v>34</v>
      </c>
      <c r="E120" s="34">
        <v>22.25</v>
      </c>
      <c r="F120" s="29" t="s">
        <v>34</v>
      </c>
      <c r="G120" s="34">
        <v>65.67</v>
      </c>
      <c r="H120" s="54"/>
      <c r="I120" s="34"/>
      <c r="J120" s="29"/>
      <c r="K120" s="111"/>
      <c r="L120" s="111"/>
      <c r="M120" s="29"/>
      <c r="N120" s="54" t="s">
        <v>0</v>
      </c>
      <c r="O120" s="86">
        <f>C120*E120*G120</f>
        <v>1461.1575</v>
      </c>
      <c r="P120" s="54"/>
      <c r="Q120" s="29"/>
      <c r="R120" s="29"/>
      <c r="S120" s="103"/>
      <c r="T120" s="70"/>
      <c r="U120" s="54"/>
    </row>
    <row r="121" spans="1:21" s="71" customFormat="1" hidden="1" x14ac:dyDescent="0.25">
      <c r="A121" s="39"/>
      <c r="B121" s="29" t="s">
        <v>69</v>
      </c>
      <c r="C121" s="54">
        <v>1</v>
      </c>
      <c r="D121" s="29" t="s">
        <v>34</v>
      </c>
      <c r="E121" s="34">
        <v>20</v>
      </c>
      <c r="F121" s="29" t="s">
        <v>34</v>
      </c>
      <c r="G121" s="34">
        <v>8.5</v>
      </c>
      <c r="H121" s="54"/>
      <c r="I121" s="34"/>
      <c r="J121" s="29"/>
      <c r="K121" s="111"/>
      <c r="L121" s="111"/>
      <c r="M121" s="29"/>
      <c r="N121" s="54" t="s">
        <v>0</v>
      </c>
      <c r="O121" s="87">
        <f>C121*E121*G121</f>
        <v>170</v>
      </c>
      <c r="P121" s="54"/>
      <c r="Q121" s="29"/>
      <c r="R121" s="29"/>
      <c r="S121" s="103"/>
      <c r="T121" s="70"/>
      <c r="U121" s="54"/>
    </row>
    <row r="122" spans="1:21" s="71" customFormat="1" hidden="1" x14ac:dyDescent="0.25">
      <c r="A122" s="39"/>
      <c r="B122" s="76"/>
      <c r="C122" s="54"/>
      <c r="D122" s="29"/>
      <c r="E122" s="54"/>
      <c r="F122" s="29"/>
      <c r="G122" s="54"/>
      <c r="H122" s="54"/>
      <c r="I122" s="54"/>
      <c r="J122" s="29"/>
      <c r="K122" s="29"/>
      <c r="L122" s="29"/>
      <c r="M122" s="29"/>
      <c r="N122" s="54"/>
      <c r="O122" s="41">
        <f>SUM(O119:O121)</f>
        <v>6503.1774999999998</v>
      </c>
      <c r="P122" s="54"/>
      <c r="Q122" s="29"/>
      <c r="R122" s="29"/>
      <c r="S122" s="103"/>
      <c r="T122" s="70"/>
      <c r="U122" s="54"/>
    </row>
    <row r="123" spans="1:21" s="71" customFormat="1" x14ac:dyDescent="0.25">
      <c r="A123" s="39"/>
      <c r="B123" s="76"/>
      <c r="C123" s="54"/>
      <c r="D123" s="29"/>
      <c r="E123" s="54"/>
      <c r="F123" s="29"/>
      <c r="G123" s="54"/>
      <c r="H123" s="54"/>
      <c r="I123" s="54"/>
      <c r="J123" s="29"/>
      <c r="K123" s="29"/>
      <c r="L123" s="29"/>
      <c r="M123" s="29"/>
      <c r="N123" s="54"/>
      <c r="O123" s="41">
        <v>9881</v>
      </c>
      <c r="P123" s="34">
        <v>3275.5</v>
      </c>
      <c r="Q123" s="54" t="s">
        <v>37</v>
      </c>
      <c r="R123" s="54" t="s">
        <v>1</v>
      </c>
      <c r="S123" s="103">
        <f>O123*P123/100</f>
        <v>323652.15500000003</v>
      </c>
      <c r="T123" s="70"/>
      <c r="U123" s="54"/>
    </row>
    <row r="124" spans="1:21" s="71" customFormat="1" ht="15.75" customHeight="1" x14ac:dyDescent="0.25">
      <c r="A124" s="81">
        <v>24</v>
      </c>
      <c r="B124" s="116" t="s">
        <v>137</v>
      </c>
      <c r="C124" s="116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54"/>
      <c r="S124" s="103"/>
      <c r="T124" s="70"/>
      <c r="U124" s="54"/>
    </row>
    <row r="125" spans="1:21" s="71" customFormat="1" ht="15.75" customHeight="1" x14ac:dyDescent="0.25">
      <c r="A125" s="81"/>
      <c r="B125" s="116" t="s">
        <v>138</v>
      </c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54"/>
      <c r="S125" s="103"/>
      <c r="T125" s="70"/>
      <c r="U125" s="54"/>
    </row>
    <row r="126" spans="1:21" s="71" customFormat="1" ht="15.75" customHeight="1" x14ac:dyDescent="0.25">
      <c r="A126" s="81"/>
      <c r="B126" s="116" t="s">
        <v>139</v>
      </c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54"/>
      <c r="S126" s="103"/>
      <c r="T126" s="70"/>
      <c r="U126" s="54"/>
    </row>
    <row r="127" spans="1:21" s="71" customFormat="1" ht="15.75" customHeight="1" x14ac:dyDescent="0.25">
      <c r="A127" s="81"/>
      <c r="B127" s="116" t="s">
        <v>140</v>
      </c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54"/>
      <c r="S127" s="103"/>
      <c r="T127" s="70"/>
      <c r="U127" s="54"/>
    </row>
    <row r="128" spans="1:21" s="71" customFormat="1" ht="15.75" customHeight="1" x14ac:dyDescent="0.25">
      <c r="A128" s="81"/>
      <c r="B128" s="116" t="s">
        <v>141</v>
      </c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54"/>
      <c r="S128" s="103"/>
      <c r="T128" s="70"/>
      <c r="U128" s="54"/>
    </row>
    <row r="129" spans="1:21" s="71" customFormat="1" ht="15.75" customHeight="1" x14ac:dyDescent="0.25">
      <c r="A129" s="81"/>
      <c r="B129" s="116" t="s">
        <v>142</v>
      </c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54"/>
      <c r="S129" s="103"/>
      <c r="T129" s="70"/>
      <c r="U129" s="54"/>
    </row>
    <row r="130" spans="1:21" s="71" customFormat="1" x14ac:dyDescent="0.25">
      <c r="A130" s="39"/>
      <c r="B130" s="76"/>
      <c r="C130" s="54"/>
      <c r="D130" s="29"/>
      <c r="E130" s="54"/>
      <c r="F130" s="29"/>
      <c r="G130" s="54"/>
      <c r="H130" s="54"/>
      <c r="I130" s="54"/>
      <c r="J130" s="29"/>
      <c r="K130" s="29"/>
      <c r="L130" s="29"/>
      <c r="M130" s="29"/>
      <c r="N130" s="54"/>
      <c r="O130" s="41">
        <v>3640</v>
      </c>
      <c r="P130" s="34">
        <v>307</v>
      </c>
      <c r="Q130" s="54" t="s">
        <v>56</v>
      </c>
      <c r="R130" s="54" t="s">
        <v>1</v>
      </c>
      <c r="S130" s="103">
        <f>O130*P130</f>
        <v>1117480</v>
      </c>
      <c r="T130" s="70"/>
      <c r="U130" s="54"/>
    </row>
    <row r="131" spans="1:21" s="71" customFormat="1" x14ac:dyDescent="0.25">
      <c r="A131" s="39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  <c r="O131" s="115"/>
      <c r="P131" s="29"/>
      <c r="Q131" s="29"/>
      <c r="R131" s="29"/>
      <c r="S131" s="54"/>
      <c r="T131" s="70"/>
      <c r="U131" s="54"/>
    </row>
    <row r="132" spans="1:21" s="71" customFormat="1" ht="15.75" x14ac:dyDescent="0.25">
      <c r="A132" s="39">
        <v>25</v>
      </c>
      <c r="B132" s="81" t="s">
        <v>149</v>
      </c>
      <c r="C132" s="39"/>
      <c r="D132" s="76"/>
      <c r="E132" s="83"/>
      <c r="F132" s="76"/>
      <c r="G132" s="83"/>
      <c r="H132" s="39"/>
      <c r="I132" s="83"/>
      <c r="J132" s="76"/>
      <c r="K132" s="76"/>
      <c r="L132" s="39"/>
      <c r="M132" s="86"/>
      <c r="N132" s="29"/>
      <c r="O132" s="29"/>
      <c r="P132" s="29"/>
      <c r="Q132" s="29"/>
      <c r="R132" s="29"/>
      <c r="S132" s="54"/>
      <c r="T132" s="70"/>
      <c r="U132" s="54"/>
    </row>
    <row r="133" spans="1:21" s="71" customFormat="1" ht="15.75" hidden="1" x14ac:dyDescent="0.25">
      <c r="A133" s="39"/>
      <c r="B133" s="81" t="s">
        <v>150</v>
      </c>
      <c r="C133" s="39"/>
      <c r="D133" s="76"/>
      <c r="E133" s="83"/>
      <c r="F133" s="76"/>
      <c r="G133" s="83"/>
      <c r="H133" s="39"/>
      <c r="I133" s="83"/>
      <c r="J133" s="76"/>
      <c r="K133" s="76"/>
      <c r="L133" s="39"/>
      <c r="M133" s="86"/>
      <c r="N133" s="29"/>
      <c r="O133" s="29"/>
      <c r="P133" s="29"/>
      <c r="Q133" s="29"/>
      <c r="R133" s="29"/>
      <c r="S133" s="54"/>
      <c r="T133" s="70"/>
      <c r="U133" s="54"/>
    </row>
    <row r="134" spans="1:21" s="71" customFormat="1" ht="15.75" x14ac:dyDescent="0.25">
      <c r="A134" s="39"/>
      <c r="B134" s="81" t="s">
        <v>151</v>
      </c>
      <c r="C134" s="39"/>
      <c r="D134" s="76"/>
      <c r="E134" s="83"/>
      <c r="F134" s="76"/>
      <c r="G134" s="83"/>
      <c r="H134" s="39"/>
      <c r="I134" s="83"/>
      <c r="J134" s="76"/>
      <c r="K134" s="76"/>
      <c r="L134" s="39"/>
      <c r="M134" s="86"/>
      <c r="N134" s="29"/>
      <c r="O134" s="29"/>
      <c r="P134" s="29"/>
      <c r="Q134" s="29"/>
      <c r="R134" s="29"/>
      <c r="S134" s="54"/>
      <c r="T134" s="70"/>
      <c r="U134" s="54"/>
    </row>
    <row r="135" spans="1:21" s="71" customFormat="1" ht="15.75" x14ac:dyDescent="0.25">
      <c r="A135" s="39"/>
      <c r="B135" s="81" t="s">
        <v>152</v>
      </c>
      <c r="C135" s="39"/>
      <c r="D135" s="76"/>
      <c r="E135" s="83"/>
      <c r="F135" s="76"/>
      <c r="G135" s="83"/>
      <c r="H135" s="39"/>
      <c r="I135" s="83"/>
      <c r="J135" s="76"/>
      <c r="K135" s="76"/>
      <c r="L135" s="39"/>
      <c r="M135" s="86"/>
      <c r="N135" s="29"/>
      <c r="O135" s="29"/>
      <c r="P135" s="29"/>
      <c r="Q135" s="29"/>
      <c r="R135" s="29"/>
      <c r="S135" s="54"/>
      <c r="T135" s="70"/>
      <c r="U135" s="54"/>
    </row>
    <row r="136" spans="1:21" s="71" customFormat="1" ht="15.75" x14ac:dyDescent="0.25">
      <c r="A136" s="39"/>
      <c r="B136" s="81" t="s">
        <v>153</v>
      </c>
      <c r="C136" s="39"/>
      <c r="D136" s="76"/>
      <c r="E136" s="83"/>
      <c r="F136" s="76"/>
      <c r="G136" s="83"/>
      <c r="H136" s="39"/>
      <c r="I136" s="83"/>
      <c r="J136" s="76"/>
      <c r="K136" s="76"/>
      <c r="L136" s="39"/>
      <c r="M136" s="86"/>
      <c r="N136" s="29"/>
      <c r="O136" s="29"/>
      <c r="P136" s="29"/>
      <c r="Q136" s="29"/>
      <c r="R136" s="29"/>
      <c r="S136" s="54"/>
      <c r="T136" s="70"/>
      <c r="U136" s="54"/>
    </row>
    <row r="137" spans="1:21" s="71" customFormat="1" ht="15.75" hidden="1" x14ac:dyDescent="0.25">
      <c r="A137" s="39"/>
      <c r="B137" s="81" t="s">
        <v>154</v>
      </c>
      <c r="C137" s="39"/>
      <c r="D137" s="76"/>
      <c r="E137" s="83"/>
      <c r="F137" s="76"/>
      <c r="G137" s="83"/>
      <c r="H137" s="39"/>
      <c r="I137" s="83"/>
      <c r="J137" s="76"/>
      <c r="K137" s="76"/>
      <c r="L137" s="39"/>
      <c r="M137" s="86"/>
      <c r="N137" s="29"/>
      <c r="O137" s="29"/>
      <c r="P137" s="29"/>
      <c r="Q137" s="29"/>
      <c r="R137" s="29"/>
      <c r="S137" s="54"/>
      <c r="T137" s="70"/>
      <c r="U137" s="54"/>
    </row>
    <row r="138" spans="1:21" s="71" customFormat="1" ht="15.75" x14ac:dyDescent="0.25">
      <c r="A138" s="39"/>
      <c r="B138" s="81" t="s">
        <v>154</v>
      </c>
      <c r="C138" s="39"/>
      <c r="D138" s="76"/>
      <c r="E138" s="83"/>
      <c r="F138" s="76"/>
      <c r="G138" s="83"/>
      <c r="H138" s="39"/>
      <c r="I138" s="83"/>
      <c r="J138" s="29"/>
      <c r="K138" s="29"/>
      <c r="L138" s="29"/>
      <c r="M138" s="29"/>
      <c r="N138" s="29"/>
      <c r="O138" s="29"/>
      <c r="P138" s="29"/>
      <c r="Q138" s="29"/>
      <c r="R138" s="29"/>
      <c r="S138" s="54"/>
      <c r="T138" s="70"/>
      <c r="U138" s="54"/>
    </row>
    <row r="139" spans="1:21" s="71" customFormat="1" x14ac:dyDescent="0.25">
      <c r="A139" s="3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41">
        <v>271</v>
      </c>
      <c r="P139" s="34">
        <v>186.04</v>
      </c>
      <c r="Q139" s="54" t="s">
        <v>56</v>
      </c>
      <c r="R139" s="54" t="s">
        <v>1</v>
      </c>
      <c r="S139" s="103">
        <f>O139*P139</f>
        <v>50416.84</v>
      </c>
      <c r="T139" s="70"/>
      <c r="U139" s="54"/>
    </row>
    <row r="140" spans="1:21" s="71" customFormat="1" hidden="1" x14ac:dyDescent="0.25">
      <c r="A140" s="3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74"/>
      <c r="T140" s="70"/>
      <c r="U140" s="54"/>
    </row>
    <row r="141" spans="1:21" s="51" customFormat="1" ht="35.25" customHeight="1" x14ac:dyDescent="0.25">
      <c r="A141" s="39">
        <v>26</v>
      </c>
      <c r="B141" s="113" t="s">
        <v>155</v>
      </c>
      <c r="C141" s="113"/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29"/>
      <c r="S141" s="103"/>
      <c r="T141" s="49"/>
      <c r="U141" s="50"/>
    </row>
    <row r="142" spans="1:21" s="51" customFormat="1" ht="15" hidden="1" customHeight="1" x14ac:dyDescent="0.25">
      <c r="A142" s="39"/>
      <c r="B142" s="29" t="s">
        <v>69</v>
      </c>
      <c r="C142" s="54">
        <v>3</v>
      </c>
      <c r="D142" s="29" t="s">
        <v>34</v>
      </c>
      <c r="E142" s="34">
        <v>5</v>
      </c>
      <c r="F142" s="29" t="s">
        <v>34</v>
      </c>
      <c r="G142" s="34">
        <v>5</v>
      </c>
      <c r="H142" s="54"/>
      <c r="I142" s="34"/>
      <c r="J142" s="29"/>
      <c r="K142" s="111"/>
      <c r="L142" s="111"/>
      <c r="M142" s="29"/>
      <c r="N142" s="54" t="s">
        <v>0</v>
      </c>
      <c r="O142" s="41">
        <f>C142*E142*G142</f>
        <v>75</v>
      </c>
      <c r="P142" s="54"/>
      <c r="Q142" s="29"/>
      <c r="R142" s="29"/>
      <c r="S142" s="103"/>
      <c r="T142" s="49"/>
      <c r="U142" s="50"/>
    </row>
    <row r="143" spans="1:21" s="51" customFormat="1" hidden="1" x14ac:dyDescent="0.25">
      <c r="A143" s="39"/>
      <c r="B143" s="29" t="s">
        <v>40</v>
      </c>
      <c r="C143" s="54">
        <v>1</v>
      </c>
      <c r="D143" s="29" t="s">
        <v>34</v>
      </c>
      <c r="E143" s="34">
        <v>18</v>
      </c>
      <c r="F143" s="29" t="s">
        <v>34</v>
      </c>
      <c r="G143" s="34">
        <v>3</v>
      </c>
      <c r="H143" s="54"/>
      <c r="I143" s="34"/>
      <c r="J143" s="29"/>
      <c r="K143" s="111"/>
      <c r="L143" s="111"/>
      <c r="M143" s="29"/>
      <c r="N143" s="54" t="s">
        <v>0</v>
      </c>
      <c r="O143" s="41">
        <f>C143*E143*G143</f>
        <v>54</v>
      </c>
      <c r="P143" s="54"/>
      <c r="Q143" s="29"/>
      <c r="R143" s="29"/>
      <c r="S143" s="103"/>
      <c r="T143" s="49"/>
      <c r="U143" s="50"/>
    </row>
    <row r="144" spans="1:21" s="51" customFormat="1" hidden="1" x14ac:dyDescent="0.25">
      <c r="A144" s="39"/>
      <c r="B144" s="76" t="s">
        <v>35</v>
      </c>
      <c r="C144" s="54">
        <v>4</v>
      </c>
      <c r="D144" s="29" t="s">
        <v>34</v>
      </c>
      <c r="E144" s="34">
        <v>24</v>
      </c>
      <c r="F144" s="29" t="s">
        <v>34</v>
      </c>
      <c r="G144" s="34">
        <v>20</v>
      </c>
      <c r="H144" s="54"/>
      <c r="I144" s="34"/>
      <c r="J144" s="29"/>
      <c r="K144" s="111"/>
      <c r="L144" s="111"/>
      <c r="M144" s="29"/>
      <c r="N144" s="54" t="s">
        <v>0</v>
      </c>
      <c r="O144" s="41">
        <f>C144*E144*G144</f>
        <v>1920</v>
      </c>
      <c r="P144" s="54"/>
      <c r="Q144" s="29"/>
      <c r="R144" s="29"/>
      <c r="S144" s="103"/>
      <c r="T144" s="49"/>
      <c r="U144" s="50"/>
    </row>
    <row r="145" spans="1:21" s="51" customFormat="1" hidden="1" x14ac:dyDescent="0.25">
      <c r="A145" s="39"/>
      <c r="B145" s="29" t="s">
        <v>45</v>
      </c>
      <c r="C145" s="54">
        <v>3</v>
      </c>
      <c r="D145" s="29" t="s">
        <v>34</v>
      </c>
      <c r="E145" s="34">
        <v>18</v>
      </c>
      <c r="F145" s="29" t="s">
        <v>34</v>
      </c>
      <c r="G145" s="34">
        <v>20</v>
      </c>
      <c r="H145" s="54"/>
      <c r="I145" s="34"/>
      <c r="J145" s="29"/>
      <c r="K145" s="111"/>
      <c r="L145" s="111"/>
      <c r="M145" s="29"/>
      <c r="N145" s="54" t="s">
        <v>0</v>
      </c>
      <c r="O145" s="41">
        <f>C145*E145*G145</f>
        <v>1080</v>
      </c>
      <c r="P145" s="54"/>
      <c r="Q145" s="29"/>
      <c r="R145" s="29"/>
      <c r="S145" s="103"/>
      <c r="T145" s="49"/>
      <c r="U145" s="50"/>
    </row>
    <row r="146" spans="1:21" s="51" customFormat="1" hidden="1" x14ac:dyDescent="0.25">
      <c r="A146" s="39"/>
      <c r="B146" s="76"/>
      <c r="C146" s="54"/>
      <c r="D146" s="29"/>
      <c r="E146" s="54"/>
      <c r="F146" s="29"/>
      <c r="G146" s="54"/>
      <c r="H146" s="54"/>
      <c r="I146" s="54"/>
      <c r="J146" s="29"/>
      <c r="K146" s="29"/>
      <c r="L146" s="29"/>
      <c r="M146" s="29"/>
      <c r="N146" s="54"/>
      <c r="O146" s="41">
        <f>SUM(O142:O145)</f>
        <v>3129</v>
      </c>
      <c r="P146" s="54"/>
      <c r="Q146" s="29"/>
      <c r="R146" s="29"/>
      <c r="S146" s="103"/>
      <c r="T146" s="49"/>
      <c r="U146" s="50"/>
    </row>
    <row r="147" spans="1:21" s="51" customFormat="1" x14ac:dyDescent="0.25">
      <c r="A147" s="39"/>
      <c r="B147" s="76"/>
      <c r="C147" s="54"/>
      <c r="D147" s="29"/>
      <c r="E147" s="54"/>
      <c r="F147" s="29"/>
      <c r="G147" s="54"/>
      <c r="H147" s="54"/>
      <c r="I147" s="54"/>
      <c r="J147" s="29"/>
      <c r="K147" s="29"/>
      <c r="L147" s="29"/>
      <c r="M147" s="29"/>
      <c r="N147" s="54"/>
      <c r="O147" s="41">
        <v>340</v>
      </c>
      <c r="P147" s="83">
        <v>27678.86</v>
      </c>
      <c r="Q147" s="54" t="s">
        <v>37</v>
      </c>
      <c r="R147" s="54" t="s">
        <v>1</v>
      </c>
      <c r="S147" s="103">
        <f>O147*P147/100</f>
        <v>94108.124000000011</v>
      </c>
      <c r="T147" s="49"/>
      <c r="U147" s="50"/>
    </row>
    <row r="148" spans="1:21" s="55" customFormat="1" ht="34.5" customHeight="1" x14ac:dyDescent="0.25">
      <c r="A148" s="39">
        <v>27</v>
      </c>
      <c r="B148" s="113" t="s">
        <v>92</v>
      </c>
      <c r="C148" s="113"/>
      <c r="D148" s="113"/>
      <c r="E148" s="113"/>
      <c r="F148" s="113"/>
      <c r="G148" s="113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  <c r="R148" s="54"/>
      <c r="S148" s="103"/>
      <c r="T148" s="52"/>
      <c r="U148" s="54"/>
    </row>
    <row r="149" spans="1:21" s="55" customFormat="1" hidden="1" x14ac:dyDescent="0.25">
      <c r="A149" s="39"/>
      <c r="B149" s="32" t="s">
        <v>69</v>
      </c>
      <c r="C149" s="54">
        <v>3</v>
      </c>
      <c r="D149" s="29" t="s">
        <v>34</v>
      </c>
      <c r="E149" s="41">
        <v>2</v>
      </c>
      <c r="F149" s="29" t="s">
        <v>93</v>
      </c>
      <c r="G149" s="34">
        <v>5</v>
      </c>
      <c r="H149" s="54" t="s">
        <v>94</v>
      </c>
      <c r="I149" s="34">
        <v>5</v>
      </c>
      <c r="J149" s="29" t="s">
        <v>95</v>
      </c>
      <c r="K149" s="34" t="s">
        <v>34</v>
      </c>
      <c r="L149" s="34">
        <v>5</v>
      </c>
      <c r="M149" s="29"/>
      <c r="N149" s="54" t="s">
        <v>0</v>
      </c>
      <c r="O149" s="41">
        <v>300</v>
      </c>
      <c r="P149" s="54"/>
      <c r="Q149" s="54"/>
      <c r="R149" s="54"/>
      <c r="S149" s="103"/>
      <c r="T149" s="52"/>
      <c r="U149" s="54"/>
    </row>
    <row r="150" spans="1:21" s="55" customFormat="1" hidden="1" x14ac:dyDescent="0.25">
      <c r="A150" s="39"/>
      <c r="B150" s="32" t="s">
        <v>40</v>
      </c>
      <c r="C150" s="54">
        <v>1</v>
      </c>
      <c r="D150" s="29" t="s">
        <v>34</v>
      </c>
      <c r="E150" s="34">
        <v>2</v>
      </c>
      <c r="F150" s="29" t="s">
        <v>34</v>
      </c>
      <c r="G150" s="34">
        <v>18</v>
      </c>
      <c r="H150" s="54" t="s">
        <v>34</v>
      </c>
      <c r="I150" s="34">
        <v>5</v>
      </c>
      <c r="J150" s="29"/>
      <c r="K150" s="111"/>
      <c r="L150" s="111"/>
      <c r="M150" s="29"/>
      <c r="N150" s="54" t="s">
        <v>0</v>
      </c>
      <c r="O150" s="41">
        <f>C150*E150*G150*I150</f>
        <v>180</v>
      </c>
      <c r="P150" s="54"/>
      <c r="Q150" s="54"/>
      <c r="R150" s="54"/>
      <c r="S150" s="103"/>
      <c r="T150" s="52"/>
      <c r="U150" s="54"/>
    </row>
    <row r="151" spans="1:21" s="55" customFormat="1" hidden="1" x14ac:dyDescent="0.25">
      <c r="A151" s="39"/>
      <c r="B151" s="32" t="s">
        <v>70</v>
      </c>
      <c r="C151" s="54">
        <v>1</v>
      </c>
      <c r="D151" s="29" t="s">
        <v>34</v>
      </c>
      <c r="E151" s="34">
        <v>1</v>
      </c>
      <c r="F151" s="29" t="s">
        <v>34</v>
      </c>
      <c r="G151" s="34">
        <v>3</v>
      </c>
      <c r="H151" s="54" t="s">
        <v>34</v>
      </c>
      <c r="I151" s="34">
        <v>5</v>
      </c>
      <c r="J151" s="29"/>
      <c r="K151" s="111"/>
      <c r="L151" s="111"/>
      <c r="M151" s="29"/>
      <c r="N151" s="54" t="s">
        <v>0</v>
      </c>
      <c r="O151" s="41">
        <f>C151*E151*G151*I151</f>
        <v>15</v>
      </c>
      <c r="P151" s="54"/>
      <c r="Q151" s="54"/>
      <c r="R151" s="54"/>
      <c r="S151" s="103"/>
      <c r="T151" s="52"/>
      <c r="U151" s="54"/>
    </row>
    <row r="152" spans="1:21" s="55" customFormat="1" hidden="1" x14ac:dyDescent="0.25">
      <c r="A152" s="39"/>
      <c r="B152" s="32" t="s">
        <v>35</v>
      </c>
      <c r="C152" s="54">
        <v>4</v>
      </c>
      <c r="D152" s="29" t="s">
        <v>34</v>
      </c>
      <c r="E152" s="41">
        <v>2</v>
      </c>
      <c r="F152" s="29" t="s">
        <v>93</v>
      </c>
      <c r="G152" s="34">
        <v>24</v>
      </c>
      <c r="H152" s="54" t="s">
        <v>94</v>
      </c>
      <c r="I152" s="34">
        <v>20</v>
      </c>
      <c r="J152" s="29" t="s">
        <v>95</v>
      </c>
      <c r="K152" s="34" t="s">
        <v>34</v>
      </c>
      <c r="L152" s="34">
        <v>1</v>
      </c>
      <c r="M152" s="29"/>
      <c r="N152" s="54" t="s">
        <v>0</v>
      </c>
      <c r="O152" s="41">
        <v>352</v>
      </c>
      <c r="P152" s="54"/>
      <c r="Q152" s="54"/>
      <c r="R152" s="54"/>
      <c r="S152" s="103"/>
      <c r="T152" s="52"/>
      <c r="U152" s="54"/>
    </row>
    <row r="153" spans="1:21" s="55" customFormat="1" hidden="1" x14ac:dyDescent="0.25">
      <c r="A153" s="39"/>
      <c r="B153" s="32" t="s">
        <v>35</v>
      </c>
      <c r="C153" s="54">
        <v>3</v>
      </c>
      <c r="D153" s="29" t="s">
        <v>34</v>
      </c>
      <c r="E153" s="41">
        <v>2</v>
      </c>
      <c r="F153" s="29" t="s">
        <v>93</v>
      </c>
      <c r="G153" s="34">
        <v>18</v>
      </c>
      <c r="H153" s="54" t="s">
        <v>94</v>
      </c>
      <c r="I153" s="34">
        <v>20</v>
      </c>
      <c r="J153" s="29" t="s">
        <v>95</v>
      </c>
      <c r="K153" s="34" t="s">
        <v>34</v>
      </c>
      <c r="L153" s="34">
        <v>1</v>
      </c>
      <c r="M153" s="29"/>
      <c r="N153" s="54" t="s">
        <v>0</v>
      </c>
      <c r="O153" s="41">
        <v>228</v>
      </c>
      <c r="P153" s="54"/>
      <c r="Q153" s="54"/>
      <c r="R153" s="54"/>
      <c r="S153" s="103"/>
      <c r="T153" s="52"/>
      <c r="U153" s="54"/>
    </row>
    <row r="154" spans="1:21" s="55" customFormat="1" hidden="1" x14ac:dyDescent="0.25">
      <c r="A154" s="39"/>
      <c r="B154" s="32" t="s">
        <v>36</v>
      </c>
      <c r="C154" s="54">
        <v>1</v>
      </c>
      <c r="D154" s="29" t="s">
        <v>34</v>
      </c>
      <c r="E154" s="34">
        <v>2</v>
      </c>
      <c r="F154" s="29" t="s">
        <v>34</v>
      </c>
      <c r="G154" s="34">
        <v>140.75</v>
      </c>
      <c r="H154" s="54" t="s">
        <v>34</v>
      </c>
      <c r="I154" s="34">
        <v>3</v>
      </c>
      <c r="J154" s="29"/>
      <c r="K154" s="111"/>
      <c r="L154" s="111"/>
      <c r="M154" s="29"/>
      <c r="N154" s="54" t="s">
        <v>0</v>
      </c>
      <c r="O154" s="41">
        <f>C154*E154*G154*I154</f>
        <v>844.5</v>
      </c>
      <c r="P154" s="54"/>
      <c r="Q154" s="54"/>
      <c r="R154" s="54"/>
      <c r="S154" s="103"/>
      <c r="T154" s="52"/>
      <c r="U154" s="54"/>
    </row>
    <row r="155" spans="1:21" s="55" customFormat="1" hidden="1" x14ac:dyDescent="0.25">
      <c r="A155" s="39"/>
      <c r="B155" s="32" t="s">
        <v>70</v>
      </c>
      <c r="C155" s="54">
        <v>1</v>
      </c>
      <c r="D155" s="29" t="s">
        <v>34</v>
      </c>
      <c r="E155" s="34">
        <v>2</v>
      </c>
      <c r="F155" s="29" t="s">
        <v>34</v>
      </c>
      <c r="G155" s="34">
        <v>92.25</v>
      </c>
      <c r="H155" s="54" t="s">
        <v>34</v>
      </c>
      <c r="I155" s="34">
        <v>3</v>
      </c>
      <c r="J155" s="29"/>
      <c r="K155" s="111"/>
      <c r="L155" s="111"/>
      <c r="M155" s="29"/>
      <c r="N155" s="54" t="s">
        <v>0</v>
      </c>
      <c r="O155" s="87">
        <f>C155*E155*G155*I155</f>
        <v>553.5</v>
      </c>
      <c r="P155" s="54"/>
      <c r="Q155" s="54"/>
      <c r="R155" s="54"/>
      <c r="S155" s="103"/>
      <c r="T155" s="52"/>
      <c r="U155" s="54"/>
    </row>
    <row r="156" spans="1:21" s="55" customFormat="1" hidden="1" x14ac:dyDescent="0.25">
      <c r="A156" s="39"/>
      <c r="B156" s="32"/>
      <c r="C156" s="54"/>
      <c r="D156" s="29"/>
      <c r="E156" s="34"/>
      <c r="F156" s="29"/>
      <c r="G156" s="34"/>
      <c r="H156" s="54"/>
      <c r="I156" s="34"/>
      <c r="J156" s="29"/>
      <c r="K156" s="75"/>
      <c r="L156" s="75"/>
      <c r="M156" s="29"/>
      <c r="N156" s="54"/>
      <c r="O156" s="41">
        <f>SUM(O149:O155)</f>
        <v>2473</v>
      </c>
      <c r="P156" s="54"/>
      <c r="Q156" s="54"/>
      <c r="R156" s="54"/>
      <c r="S156" s="103"/>
      <c r="T156" s="52"/>
      <c r="U156" s="54"/>
    </row>
    <row r="157" spans="1:21" s="55" customFormat="1" hidden="1" x14ac:dyDescent="0.25">
      <c r="A157" s="39"/>
      <c r="B157" s="92" t="s">
        <v>96</v>
      </c>
      <c r="C157" s="54"/>
      <c r="D157" s="29"/>
      <c r="E157" s="34"/>
      <c r="F157" s="29"/>
      <c r="G157" s="34"/>
      <c r="H157" s="54"/>
      <c r="I157" s="34"/>
      <c r="J157" s="29"/>
      <c r="K157" s="75"/>
      <c r="L157" s="75"/>
      <c r="M157" s="29"/>
      <c r="N157" s="54"/>
      <c r="O157" s="41"/>
      <c r="P157" s="54"/>
      <c r="Q157" s="54"/>
      <c r="R157" s="54"/>
      <c r="S157" s="103"/>
      <c r="T157" s="52"/>
      <c r="U157" s="54"/>
    </row>
    <row r="158" spans="1:21" s="55" customFormat="1" hidden="1" x14ac:dyDescent="0.25">
      <c r="A158" s="39"/>
      <c r="B158" s="29" t="s">
        <v>86</v>
      </c>
      <c r="C158" s="54">
        <v>3</v>
      </c>
      <c r="D158" s="29" t="s">
        <v>34</v>
      </c>
      <c r="E158" s="34">
        <v>2.5</v>
      </c>
      <c r="F158" s="29" t="s">
        <v>34</v>
      </c>
      <c r="G158" s="34">
        <v>5</v>
      </c>
      <c r="H158" s="54"/>
      <c r="I158" s="34"/>
      <c r="J158" s="29"/>
      <c r="K158" s="111"/>
      <c r="L158" s="111"/>
      <c r="M158" s="29"/>
      <c r="N158" s="54" t="s">
        <v>0</v>
      </c>
      <c r="O158" s="41">
        <f>C158*E158*G158</f>
        <v>37.5</v>
      </c>
      <c r="P158" s="29"/>
      <c r="Q158" s="29"/>
      <c r="R158" s="29"/>
      <c r="S158" s="74"/>
      <c r="T158" s="52"/>
      <c r="U158" s="54"/>
    </row>
    <row r="159" spans="1:21" s="55" customFormat="1" hidden="1" x14ac:dyDescent="0.25">
      <c r="A159" s="39"/>
      <c r="B159" s="29"/>
      <c r="C159" s="54">
        <v>7</v>
      </c>
      <c r="D159" s="29" t="s">
        <v>34</v>
      </c>
      <c r="E159" s="34">
        <v>4</v>
      </c>
      <c r="F159" s="29" t="s">
        <v>34</v>
      </c>
      <c r="G159" s="34">
        <v>3</v>
      </c>
      <c r="H159" s="54"/>
      <c r="I159" s="34"/>
      <c r="J159" s="29"/>
      <c r="K159" s="111"/>
      <c r="L159" s="111"/>
      <c r="M159" s="29"/>
      <c r="N159" s="54" t="s">
        <v>0</v>
      </c>
      <c r="O159" s="87">
        <f>C159*E159*G159</f>
        <v>84</v>
      </c>
      <c r="P159" s="83"/>
      <c r="Q159" s="54"/>
      <c r="R159" s="54"/>
      <c r="S159" s="103"/>
      <c r="T159" s="52"/>
      <c r="U159" s="54"/>
    </row>
    <row r="160" spans="1:21" s="55" customFormat="1" hidden="1" x14ac:dyDescent="0.25">
      <c r="A160" s="39"/>
      <c r="B160" s="76"/>
      <c r="C160" s="54"/>
      <c r="D160" s="29"/>
      <c r="E160" s="54"/>
      <c r="F160" s="29"/>
      <c r="G160" s="54"/>
      <c r="H160" s="54"/>
      <c r="I160" s="54"/>
      <c r="J160" s="29"/>
      <c r="K160" s="29"/>
      <c r="L160" s="29"/>
      <c r="M160" s="29"/>
      <c r="N160" s="54"/>
      <c r="O160" s="41">
        <f>SUM(O158:O159)</f>
        <v>121.5</v>
      </c>
      <c r="P160" s="83"/>
      <c r="Q160" s="54"/>
      <c r="R160" s="54"/>
      <c r="S160" s="103"/>
      <c r="T160" s="52"/>
      <c r="U160" s="54"/>
    </row>
    <row r="161" spans="1:21" s="55" customFormat="1" x14ac:dyDescent="0.25">
      <c r="A161" s="39"/>
      <c r="B161" s="29"/>
      <c r="C161" s="54"/>
      <c r="D161" s="29"/>
      <c r="E161" s="54"/>
      <c r="F161" s="29"/>
      <c r="G161" s="54"/>
      <c r="H161" s="54"/>
      <c r="I161" s="54"/>
      <c r="J161" s="29"/>
      <c r="K161" s="29"/>
      <c r="L161" s="29"/>
      <c r="M161" s="29"/>
      <c r="N161" s="54" t="s">
        <v>0</v>
      </c>
      <c r="O161" s="41">
        <v>1030</v>
      </c>
      <c r="P161" s="83">
        <v>28253.599999999999</v>
      </c>
      <c r="Q161" s="39" t="s">
        <v>37</v>
      </c>
      <c r="R161" s="39" t="s">
        <v>1</v>
      </c>
      <c r="S161" s="104">
        <f>O161*P161/100</f>
        <v>291012.08</v>
      </c>
      <c r="T161" s="52"/>
      <c r="U161" s="54"/>
    </row>
    <row r="162" spans="1:21" s="57" customFormat="1" x14ac:dyDescent="0.25">
      <c r="A162" s="39"/>
      <c r="B162" s="29"/>
      <c r="C162" s="54"/>
      <c r="D162" s="29"/>
      <c r="E162" s="54"/>
      <c r="F162" s="29"/>
      <c r="G162" s="54"/>
      <c r="H162" s="54"/>
      <c r="I162" s="54"/>
      <c r="J162" s="29"/>
      <c r="K162" s="29"/>
      <c r="L162" s="29"/>
      <c r="M162" s="29"/>
      <c r="N162" s="54"/>
      <c r="O162" s="41"/>
      <c r="P162" s="83"/>
      <c r="Q162" s="39"/>
      <c r="R162" s="39"/>
      <c r="S162" s="104"/>
      <c r="T162" s="56"/>
      <c r="U162" s="54"/>
    </row>
    <row r="163" spans="1:21" s="57" customFormat="1" ht="43.5" customHeight="1" x14ac:dyDescent="0.25">
      <c r="A163" s="29">
        <v>28</v>
      </c>
      <c r="B163" s="112" t="s">
        <v>97</v>
      </c>
      <c r="C163" s="112"/>
      <c r="D163" s="112"/>
      <c r="E163" s="112"/>
      <c r="F163" s="112"/>
      <c r="G163" s="112"/>
      <c r="H163" s="112"/>
      <c r="I163" s="112"/>
      <c r="J163" s="112"/>
      <c r="K163" s="112"/>
      <c r="L163" s="112"/>
      <c r="M163" s="112"/>
      <c r="N163" s="112"/>
      <c r="O163" s="112"/>
      <c r="P163" s="112"/>
      <c r="Q163" s="112"/>
      <c r="R163" s="39"/>
      <c r="S163" s="104"/>
      <c r="T163" s="56"/>
      <c r="U163" s="54"/>
    </row>
    <row r="164" spans="1:21" s="57" customFormat="1" ht="17.25" customHeight="1" x14ac:dyDescent="0.25">
      <c r="A164" s="39"/>
      <c r="B164" s="76"/>
      <c r="C164" s="76"/>
      <c r="D164" s="76"/>
      <c r="E164" s="76"/>
      <c r="F164" s="76"/>
      <c r="G164" s="76"/>
      <c r="H164" s="76"/>
      <c r="I164" s="76"/>
      <c r="J164" s="76"/>
      <c r="K164" s="76"/>
      <c r="L164" s="76"/>
      <c r="M164" s="29"/>
      <c r="N164" s="29"/>
      <c r="O164" s="86">
        <v>1115</v>
      </c>
      <c r="P164" s="83">
        <v>47651.56</v>
      </c>
      <c r="Q164" s="39" t="s">
        <v>37</v>
      </c>
      <c r="R164" s="39" t="s">
        <v>1</v>
      </c>
      <c r="S164" s="104">
        <f>O164*P164/100</f>
        <v>531314.89399999997</v>
      </c>
      <c r="T164" s="56"/>
      <c r="U164" s="54"/>
    </row>
    <row r="165" spans="1:21" s="73" customFormat="1" ht="17.25" customHeight="1" x14ac:dyDescent="0.25">
      <c r="A165" s="39">
        <v>29</v>
      </c>
      <c r="B165" s="81" t="s">
        <v>158</v>
      </c>
      <c r="C165" s="79"/>
      <c r="D165" s="82"/>
      <c r="E165" s="82"/>
      <c r="F165" s="81"/>
      <c r="G165" s="79"/>
      <c r="H165" s="79"/>
      <c r="I165" s="79"/>
      <c r="J165" s="81"/>
      <c r="K165" s="81"/>
      <c r="L165" s="81"/>
      <c r="M165" s="81"/>
      <c r="N165" s="79"/>
      <c r="O165" s="93"/>
      <c r="P165" s="78"/>
      <c r="Q165" s="79"/>
      <c r="R165" s="79"/>
      <c r="S165" s="106"/>
      <c r="T165" s="72"/>
      <c r="U165" s="54"/>
    </row>
    <row r="166" spans="1:21" s="73" customFormat="1" ht="17.25" customHeight="1" x14ac:dyDescent="0.25">
      <c r="A166" s="39"/>
      <c r="B166" s="81" t="s">
        <v>160</v>
      </c>
      <c r="C166" s="81"/>
      <c r="D166" s="81"/>
      <c r="E166" s="81"/>
      <c r="F166" s="81"/>
      <c r="G166" s="81"/>
      <c r="H166" s="81"/>
      <c r="I166" s="81"/>
      <c r="J166" s="81"/>
      <c r="K166" s="81"/>
      <c r="L166" s="81"/>
      <c r="M166" s="81"/>
      <c r="N166" s="79"/>
      <c r="O166" s="93"/>
      <c r="P166" s="78"/>
      <c r="Q166" s="79"/>
      <c r="R166" s="79"/>
      <c r="S166" s="106"/>
      <c r="T166" s="72"/>
      <c r="U166" s="54"/>
    </row>
    <row r="167" spans="1:21" s="73" customFormat="1" ht="17.25" hidden="1" customHeight="1" x14ac:dyDescent="0.25">
      <c r="A167" s="39"/>
      <c r="B167" s="81" t="s">
        <v>159</v>
      </c>
      <c r="C167" s="79">
        <v>1</v>
      </c>
      <c r="D167" s="81" t="s">
        <v>34</v>
      </c>
      <c r="E167" s="78">
        <v>8</v>
      </c>
      <c r="F167" s="81" t="s">
        <v>34</v>
      </c>
      <c r="G167" s="78">
        <v>6</v>
      </c>
      <c r="H167" s="79"/>
      <c r="I167" s="78"/>
      <c r="J167" s="81"/>
      <c r="K167" s="82"/>
      <c r="L167" s="82"/>
      <c r="M167" s="81"/>
      <c r="N167" s="79" t="s">
        <v>0</v>
      </c>
      <c r="O167" s="94">
        <v>48</v>
      </c>
      <c r="P167" s="78"/>
      <c r="Q167" s="79"/>
      <c r="R167" s="79"/>
      <c r="S167" s="106"/>
      <c r="T167" s="72"/>
      <c r="U167" s="54"/>
    </row>
    <row r="168" spans="1:21" s="73" customFormat="1" ht="17.25" customHeight="1" x14ac:dyDescent="0.25">
      <c r="A168" s="39"/>
      <c r="B168" s="81"/>
      <c r="C168" s="79"/>
      <c r="D168" s="82"/>
      <c r="E168" s="82"/>
      <c r="F168" s="81"/>
      <c r="G168" s="79"/>
      <c r="H168" s="79"/>
      <c r="I168" s="79"/>
      <c r="J168" s="81"/>
      <c r="K168" s="81"/>
      <c r="L168" s="81"/>
      <c r="M168" s="81"/>
      <c r="N168" s="79"/>
      <c r="O168" s="93">
        <v>160</v>
      </c>
      <c r="P168" s="78">
        <v>726.72</v>
      </c>
      <c r="Q168" s="79" t="s">
        <v>115</v>
      </c>
      <c r="R168" s="79" t="s">
        <v>1</v>
      </c>
      <c r="S168" s="106">
        <f>O168*P168</f>
        <v>116275.20000000001</v>
      </c>
      <c r="T168" s="72"/>
      <c r="U168" s="54"/>
    </row>
    <row r="169" spans="1:21" s="73" customFormat="1" ht="33" customHeight="1" x14ac:dyDescent="0.25">
      <c r="A169" s="39">
        <v>30</v>
      </c>
      <c r="B169" s="112" t="s">
        <v>162</v>
      </c>
      <c r="C169" s="112"/>
      <c r="D169" s="112"/>
      <c r="E169" s="112"/>
      <c r="F169" s="112"/>
      <c r="G169" s="112"/>
      <c r="H169" s="112"/>
      <c r="I169" s="112"/>
      <c r="J169" s="112"/>
      <c r="K169" s="112"/>
      <c r="L169" s="112"/>
      <c r="M169" s="112"/>
      <c r="N169" s="112"/>
      <c r="O169" s="112"/>
      <c r="P169" s="78"/>
      <c r="Q169" s="79"/>
      <c r="R169" s="79"/>
      <c r="S169" s="106"/>
      <c r="T169" s="72"/>
      <c r="U169" s="54"/>
    </row>
    <row r="170" spans="1:21" s="73" customFormat="1" ht="17.25" customHeight="1" x14ac:dyDescent="0.25">
      <c r="A170" s="39"/>
      <c r="B170" s="81"/>
      <c r="C170" s="79"/>
      <c r="D170" s="82"/>
      <c r="E170" s="82"/>
      <c r="F170" s="81"/>
      <c r="G170" s="79"/>
      <c r="H170" s="79"/>
      <c r="I170" s="79"/>
      <c r="J170" s="81"/>
      <c r="K170" s="81"/>
      <c r="L170" s="81"/>
      <c r="M170" s="81"/>
      <c r="N170" s="79"/>
      <c r="O170" s="93">
        <v>800</v>
      </c>
      <c r="P170" s="78">
        <v>70.44</v>
      </c>
      <c r="Q170" s="79" t="s">
        <v>115</v>
      </c>
      <c r="R170" s="79" t="s">
        <v>1</v>
      </c>
      <c r="S170" s="106">
        <f>O170*P170</f>
        <v>56352</v>
      </c>
      <c r="T170" s="72"/>
      <c r="U170" s="54"/>
    </row>
    <row r="171" spans="1:21" s="73" customFormat="1" ht="17.25" customHeight="1" x14ac:dyDescent="0.25">
      <c r="A171" s="39">
        <v>31</v>
      </c>
      <c r="B171" s="81" t="s">
        <v>113</v>
      </c>
      <c r="C171" s="79"/>
      <c r="D171" s="81"/>
      <c r="E171" s="95"/>
      <c r="F171" s="95"/>
      <c r="G171" s="95"/>
      <c r="H171" s="81"/>
      <c r="I171" s="81"/>
      <c r="J171" s="81"/>
      <c r="K171" s="81"/>
      <c r="L171" s="81"/>
      <c r="M171" s="81"/>
      <c r="N171" s="81"/>
      <c r="O171" s="93"/>
      <c r="P171" s="78"/>
      <c r="Q171" s="79"/>
      <c r="R171" s="79"/>
      <c r="S171" s="106"/>
      <c r="T171" s="72"/>
      <c r="U171" s="54"/>
    </row>
    <row r="172" spans="1:21" s="73" customFormat="1" ht="17.25" customHeight="1" x14ac:dyDescent="0.25">
      <c r="A172" s="39"/>
      <c r="B172" s="81" t="s">
        <v>114</v>
      </c>
      <c r="C172" s="79"/>
      <c r="D172" s="81"/>
      <c r="E172" s="95"/>
      <c r="F172" s="95"/>
      <c r="G172" s="95"/>
      <c r="H172" s="81"/>
      <c r="I172" s="81"/>
      <c r="J172" s="81"/>
      <c r="K172" s="81"/>
      <c r="L172" s="81"/>
      <c r="M172" s="81"/>
      <c r="N172" s="81"/>
      <c r="O172" s="93"/>
      <c r="P172" s="78"/>
      <c r="Q172" s="79"/>
      <c r="R172" s="79"/>
      <c r="S172" s="106"/>
      <c r="T172" s="72"/>
      <c r="U172" s="54"/>
    </row>
    <row r="173" spans="1:21" s="73" customFormat="1" ht="17.25" customHeight="1" x14ac:dyDescent="0.25">
      <c r="A173" s="39"/>
      <c r="B173" s="81" t="s">
        <v>163</v>
      </c>
      <c r="C173" s="79"/>
      <c r="D173" s="81"/>
      <c r="E173" s="95"/>
      <c r="F173" s="95"/>
      <c r="G173" s="95"/>
      <c r="H173" s="81"/>
      <c r="I173" s="81"/>
      <c r="J173" s="81"/>
      <c r="K173" s="81"/>
      <c r="L173" s="81"/>
      <c r="M173" s="81"/>
      <c r="N173" s="81"/>
      <c r="O173" s="93"/>
      <c r="P173" s="78"/>
      <c r="Q173" s="79"/>
      <c r="R173" s="79"/>
      <c r="S173" s="106"/>
      <c r="T173" s="72"/>
      <c r="U173" s="54"/>
    </row>
    <row r="174" spans="1:21" s="73" customFormat="1" ht="17.25" hidden="1" customHeight="1" x14ac:dyDescent="0.25">
      <c r="A174" s="39"/>
      <c r="B174" s="81" t="s">
        <v>164</v>
      </c>
      <c r="C174" s="93">
        <v>2</v>
      </c>
      <c r="D174" s="79" t="s">
        <v>34</v>
      </c>
      <c r="E174" s="78">
        <v>20</v>
      </c>
      <c r="F174" s="96" t="s">
        <v>34</v>
      </c>
      <c r="G174" s="78">
        <v>6</v>
      </c>
      <c r="H174" s="79"/>
      <c r="I174" s="96"/>
      <c r="J174" s="81"/>
      <c r="K174" s="81"/>
      <c r="L174" s="81"/>
      <c r="M174" s="81"/>
      <c r="N174" s="79" t="s">
        <v>0</v>
      </c>
      <c r="O174" s="97">
        <v>120</v>
      </c>
      <c r="P174" s="81"/>
      <c r="Q174" s="81"/>
      <c r="R174" s="81"/>
      <c r="S174" s="106"/>
      <c r="T174" s="72"/>
      <c r="U174" s="54"/>
    </row>
    <row r="175" spans="1:21" s="73" customFormat="1" ht="17.25" customHeight="1" x14ac:dyDescent="0.25">
      <c r="A175" s="39"/>
      <c r="B175" s="81"/>
      <c r="C175" s="93"/>
      <c r="D175" s="79"/>
      <c r="E175" s="78"/>
      <c r="F175" s="96"/>
      <c r="G175" s="96"/>
      <c r="H175" s="79"/>
      <c r="I175" s="96"/>
      <c r="J175" s="81"/>
      <c r="K175" s="81"/>
      <c r="L175" s="81"/>
      <c r="M175" s="81"/>
      <c r="N175" s="79"/>
      <c r="O175" s="93">
        <v>3752</v>
      </c>
      <c r="P175" s="78">
        <v>248.17</v>
      </c>
      <c r="Q175" s="79" t="s">
        <v>115</v>
      </c>
      <c r="R175" s="79" t="s">
        <v>1</v>
      </c>
      <c r="S175" s="106">
        <f>O175*P175</f>
        <v>931133.84</v>
      </c>
      <c r="T175" s="72"/>
      <c r="U175" s="54"/>
    </row>
    <row r="176" spans="1:21" s="73" customFormat="1" ht="17.25" customHeight="1" x14ac:dyDescent="0.25">
      <c r="A176" s="39">
        <v>32</v>
      </c>
      <c r="B176" s="76" t="s">
        <v>165</v>
      </c>
      <c r="C176" s="39"/>
      <c r="D176" s="76"/>
      <c r="E176" s="39"/>
      <c r="F176" s="76"/>
      <c r="G176" s="39"/>
      <c r="H176" s="39"/>
      <c r="I176" s="39"/>
      <c r="J176" s="76"/>
      <c r="K176" s="76"/>
      <c r="L176" s="39"/>
      <c r="M176" s="98"/>
      <c r="N176" s="83"/>
      <c r="O176" s="39"/>
      <c r="P176" s="39"/>
      <c r="Q176" s="84"/>
      <c r="R176" s="79"/>
      <c r="S176" s="106"/>
      <c r="T176" s="72"/>
      <c r="U176" s="54"/>
    </row>
    <row r="177" spans="1:21" s="73" customFormat="1" ht="17.25" hidden="1" customHeight="1" x14ac:dyDescent="0.25">
      <c r="A177" s="39"/>
      <c r="B177" s="76" t="s">
        <v>166</v>
      </c>
      <c r="C177" s="39">
        <v>1</v>
      </c>
      <c r="D177" s="76" t="s">
        <v>34</v>
      </c>
      <c r="E177" s="83">
        <v>38.369999999999997</v>
      </c>
      <c r="F177" s="76" t="s">
        <v>34</v>
      </c>
      <c r="G177" s="83">
        <v>22.25</v>
      </c>
      <c r="H177" s="39"/>
      <c r="I177" s="83"/>
      <c r="J177" s="76"/>
      <c r="K177" s="77"/>
      <c r="L177" s="39" t="s">
        <v>0</v>
      </c>
      <c r="M177" s="99">
        <f>C177*E177*G177</f>
        <v>853.73249999999996</v>
      </c>
      <c r="N177" s="83"/>
      <c r="O177" s="39"/>
      <c r="P177" s="39"/>
      <c r="Q177" s="84"/>
      <c r="R177" s="79"/>
      <c r="S177" s="106"/>
      <c r="T177" s="72"/>
      <c r="U177" s="54"/>
    </row>
    <row r="178" spans="1:21" s="73" customFormat="1" ht="17.25" hidden="1" customHeight="1" x14ac:dyDescent="0.25">
      <c r="A178" s="39"/>
      <c r="B178" s="76" t="s">
        <v>69</v>
      </c>
      <c r="C178" s="39">
        <v>1</v>
      </c>
      <c r="D178" s="76" t="s">
        <v>34</v>
      </c>
      <c r="E178" s="83">
        <v>17</v>
      </c>
      <c r="F178" s="76" t="s">
        <v>34</v>
      </c>
      <c r="G178" s="83">
        <v>6.5</v>
      </c>
      <c r="H178" s="39"/>
      <c r="I178" s="83"/>
      <c r="J178" s="76"/>
      <c r="K178" s="77"/>
      <c r="L178" s="39" t="s">
        <v>0</v>
      </c>
      <c r="M178" s="99">
        <f>C178*E178*G178</f>
        <v>110.5</v>
      </c>
      <c r="N178" s="83"/>
      <c r="O178" s="39"/>
      <c r="P178" s="39"/>
      <c r="Q178" s="84"/>
      <c r="R178" s="79"/>
      <c r="S178" s="106"/>
      <c r="T178" s="72"/>
      <c r="U178" s="54"/>
    </row>
    <row r="179" spans="1:21" s="73" customFormat="1" ht="17.25" hidden="1" customHeight="1" x14ac:dyDescent="0.25">
      <c r="A179" s="39"/>
      <c r="B179" s="76" t="s">
        <v>98</v>
      </c>
      <c r="C179" s="39">
        <v>1</v>
      </c>
      <c r="D179" s="76" t="s">
        <v>34</v>
      </c>
      <c r="E179" s="83">
        <v>12.25</v>
      </c>
      <c r="F179" s="76" t="s">
        <v>34</v>
      </c>
      <c r="G179" s="83">
        <v>6.5</v>
      </c>
      <c r="H179" s="39"/>
      <c r="I179" s="83"/>
      <c r="J179" s="76"/>
      <c r="K179" s="77"/>
      <c r="L179" s="39" t="s">
        <v>0</v>
      </c>
      <c r="M179" s="100">
        <f>C179*E179*G179</f>
        <v>79.625</v>
      </c>
      <c r="N179" s="83"/>
      <c r="O179" s="39"/>
      <c r="P179" s="39"/>
      <c r="Q179" s="84"/>
      <c r="R179" s="79"/>
      <c r="S179" s="106"/>
      <c r="T179" s="72"/>
      <c r="U179" s="54"/>
    </row>
    <row r="180" spans="1:21" s="73" customFormat="1" ht="17.25" customHeight="1" x14ac:dyDescent="0.25">
      <c r="A180" s="39"/>
      <c r="B180" s="76"/>
      <c r="C180" s="39"/>
      <c r="D180" s="76"/>
      <c r="E180" s="39"/>
      <c r="F180" s="76"/>
      <c r="G180" s="39"/>
      <c r="H180" s="39"/>
      <c r="I180" s="39"/>
      <c r="J180" s="76"/>
      <c r="K180" s="76"/>
      <c r="L180" s="39"/>
      <c r="M180" s="29"/>
      <c r="N180" s="29"/>
      <c r="O180" s="86">
        <v>9881</v>
      </c>
      <c r="P180" s="83">
        <v>1887.4</v>
      </c>
      <c r="Q180" s="39" t="s">
        <v>37</v>
      </c>
      <c r="R180" s="39" t="s">
        <v>1</v>
      </c>
      <c r="S180" s="103">
        <f>O180*P180/100</f>
        <v>186493.99400000004</v>
      </c>
      <c r="T180" s="79"/>
      <c r="U180" s="80"/>
    </row>
    <row r="181" spans="1:21" s="73" customFormat="1" ht="17.25" customHeight="1" x14ac:dyDescent="0.3">
      <c r="A181" s="39">
        <v>33</v>
      </c>
      <c r="B181" s="29" t="s">
        <v>167</v>
      </c>
      <c r="C181" s="76"/>
      <c r="D181" s="76"/>
      <c r="E181" s="76"/>
      <c r="F181" s="76"/>
      <c r="G181" s="76"/>
      <c r="H181" s="76"/>
      <c r="I181" s="76"/>
      <c r="J181" s="76"/>
      <c r="K181" s="76"/>
      <c r="L181" s="76"/>
      <c r="M181" s="101"/>
      <c r="N181" s="101"/>
      <c r="O181" s="86"/>
      <c r="P181" s="83"/>
      <c r="Q181" s="39"/>
      <c r="R181" s="39"/>
      <c r="S181" s="104"/>
      <c r="T181" s="85"/>
      <c r="U181" s="54"/>
    </row>
    <row r="182" spans="1:21" s="73" customFormat="1" ht="17.25" customHeight="1" x14ac:dyDescent="0.3">
      <c r="A182" s="39"/>
      <c r="B182" s="29" t="s">
        <v>168</v>
      </c>
      <c r="C182" s="76"/>
      <c r="D182" s="76"/>
      <c r="E182" s="76"/>
      <c r="F182" s="76"/>
      <c r="G182" s="76"/>
      <c r="H182" s="76"/>
      <c r="I182" s="76"/>
      <c r="J182" s="76"/>
      <c r="K182" s="76"/>
      <c r="L182" s="76"/>
      <c r="M182" s="101"/>
      <c r="N182" s="101"/>
      <c r="O182" s="86"/>
      <c r="P182" s="83"/>
      <c r="Q182" s="39"/>
      <c r="R182" s="39"/>
      <c r="S182" s="104"/>
      <c r="T182" s="85"/>
      <c r="U182" s="54"/>
    </row>
    <row r="183" spans="1:21" s="73" customFormat="1" ht="17.25" customHeight="1" x14ac:dyDescent="0.3">
      <c r="A183" s="39"/>
      <c r="B183" s="29" t="s">
        <v>169</v>
      </c>
      <c r="C183" s="76"/>
      <c r="D183" s="76"/>
      <c r="E183" s="76"/>
      <c r="F183" s="76"/>
      <c r="G183" s="76"/>
      <c r="H183" s="76"/>
      <c r="I183" s="76"/>
      <c r="J183" s="76"/>
      <c r="K183" s="76"/>
      <c r="L183" s="76"/>
      <c r="M183" s="101"/>
      <c r="N183" s="101"/>
      <c r="O183" s="86"/>
      <c r="P183" s="83"/>
      <c r="Q183" s="39"/>
      <c r="R183" s="39"/>
      <c r="S183" s="104"/>
      <c r="T183" s="85"/>
      <c r="U183" s="54"/>
    </row>
    <row r="184" spans="1:21" s="73" customFormat="1" ht="17.25" customHeight="1" x14ac:dyDescent="0.3">
      <c r="A184" s="39"/>
      <c r="B184" s="76"/>
      <c r="C184" s="76"/>
      <c r="D184" s="76"/>
      <c r="E184" s="76"/>
      <c r="F184" s="76"/>
      <c r="G184" s="76"/>
      <c r="H184" s="76"/>
      <c r="I184" s="76"/>
      <c r="J184" s="76"/>
      <c r="K184" s="76"/>
      <c r="L184" s="76"/>
      <c r="M184" s="101"/>
      <c r="N184" s="101"/>
      <c r="O184" s="86">
        <v>600</v>
      </c>
      <c r="P184" s="83">
        <v>8977.9</v>
      </c>
      <c r="Q184" s="39" t="s">
        <v>37</v>
      </c>
      <c r="R184" s="39" t="s">
        <v>1</v>
      </c>
      <c r="S184" s="104">
        <f>O184*P184/100</f>
        <v>53867.4</v>
      </c>
      <c r="T184" s="85" t="s">
        <v>38</v>
      </c>
      <c r="U184" s="54"/>
    </row>
    <row r="185" spans="1:21" s="73" customFormat="1" ht="17.25" customHeight="1" x14ac:dyDescent="0.25">
      <c r="A185" s="29">
        <v>34</v>
      </c>
      <c r="B185" s="76" t="s">
        <v>170</v>
      </c>
      <c r="C185" s="39"/>
      <c r="D185" s="39"/>
      <c r="E185" s="83"/>
      <c r="F185" s="102"/>
      <c r="G185" s="102"/>
      <c r="H185" s="39"/>
      <c r="I185" s="102"/>
      <c r="J185" s="76"/>
      <c r="K185" s="76"/>
      <c r="L185" s="76"/>
      <c r="M185" s="76"/>
      <c r="N185" s="39"/>
      <c r="O185" s="86"/>
      <c r="P185" s="83"/>
      <c r="Q185" s="39"/>
      <c r="R185" s="39"/>
      <c r="S185" s="103"/>
      <c r="T185" s="72"/>
      <c r="U185" s="54"/>
    </row>
    <row r="186" spans="1:21" s="73" customFormat="1" ht="17.25" customHeight="1" x14ac:dyDescent="0.25">
      <c r="A186" s="39"/>
      <c r="B186" s="76"/>
      <c r="C186" s="86"/>
      <c r="D186" s="39"/>
      <c r="E186" s="83"/>
      <c r="F186" s="102"/>
      <c r="G186" s="102"/>
      <c r="H186" s="39"/>
      <c r="I186" s="102"/>
      <c r="J186" s="76"/>
      <c r="K186" s="76"/>
      <c r="L186" s="76"/>
      <c r="M186" s="76"/>
      <c r="N186" s="39"/>
      <c r="O186" s="86">
        <v>13135</v>
      </c>
      <c r="P186" s="83">
        <v>11.16</v>
      </c>
      <c r="Q186" s="39" t="s">
        <v>115</v>
      </c>
      <c r="R186" s="39" t="s">
        <v>1</v>
      </c>
      <c r="S186" s="103">
        <f>O186*P186</f>
        <v>146586.6</v>
      </c>
      <c r="T186" s="72"/>
      <c r="U186" s="54"/>
    </row>
    <row r="187" spans="1:21" x14ac:dyDescent="0.25">
      <c r="A187" s="39">
        <v>35</v>
      </c>
      <c r="B187" s="29" t="s">
        <v>60</v>
      </c>
      <c r="C187" s="29"/>
      <c r="E187" s="29"/>
      <c r="G187" s="29"/>
      <c r="H187" s="29"/>
      <c r="I187" s="29"/>
      <c r="M187" s="41"/>
      <c r="N187" s="34"/>
      <c r="P187" s="29"/>
      <c r="T187" s="45"/>
    </row>
    <row r="188" spans="1:21" s="61" customFormat="1" hidden="1" x14ac:dyDescent="0.25">
      <c r="A188" s="39"/>
      <c r="B188" s="29" t="s">
        <v>69</v>
      </c>
      <c r="C188" s="54">
        <v>3</v>
      </c>
      <c r="D188" s="29" t="s">
        <v>34</v>
      </c>
      <c r="E188" s="75" t="s">
        <v>107</v>
      </c>
      <c r="F188" s="75"/>
      <c r="G188" s="75"/>
      <c r="H188" s="54"/>
      <c r="I188" s="54"/>
      <c r="J188" s="29"/>
      <c r="K188" s="29"/>
      <c r="L188" s="29"/>
      <c r="M188" s="29"/>
      <c r="N188" s="54" t="s">
        <v>0</v>
      </c>
      <c r="O188" s="41">
        <v>180</v>
      </c>
      <c r="P188" s="29"/>
      <c r="Q188" s="29"/>
      <c r="R188" s="29"/>
      <c r="S188" s="103"/>
      <c r="T188" s="60"/>
    </row>
    <row r="189" spans="1:21" s="61" customFormat="1" hidden="1" x14ac:dyDescent="0.25">
      <c r="A189" s="39"/>
      <c r="B189" s="29" t="s">
        <v>70</v>
      </c>
      <c r="C189" s="54">
        <v>1</v>
      </c>
      <c r="D189" s="29" t="s">
        <v>34</v>
      </c>
      <c r="E189" s="34">
        <v>2</v>
      </c>
      <c r="F189" s="29" t="s">
        <v>34</v>
      </c>
      <c r="G189" s="34">
        <v>18</v>
      </c>
      <c r="H189" s="75" t="s">
        <v>34</v>
      </c>
      <c r="I189" s="34">
        <v>3</v>
      </c>
      <c r="J189" s="29"/>
      <c r="K189" s="29"/>
      <c r="L189" s="29"/>
      <c r="M189" s="29"/>
      <c r="N189" s="54" t="s">
        <v>0</v>
      </c>
      <c r="O189" s="41">
        <v>108</v>
      </c>
      <c r="P189" s="29"/>
      <c r="Q189" s="29"/>
      <c r="R189" s="29"/>
      <c r="S189" s="103"/>
      <c r="T189" s="60"/>
    </row>
    <row r="190" spans="1:21" s="61" customFormat="1" hidden="1" x14ac:dyDescent="0.25">
      <c r="A190" s="39"/>
      <c r="B190" s="29" t="s">
        <v>40</v>
      </c>
      <c r="C190" s="54">
        <v>1</v>
      </c>
      <c r="D190" s="29" t="s">
        <v>34</v>
      </c>
      <c r="E190" s="34">
        <v>1</v>
      </c>
      <c r="F190" s="29" t="s">
        <v>34</v>
      </c>
      <c r="G190" s="34">
        <v>18</v>
      </c>
      <c r="H190" s="75" t="s">
        <v>34</v>
      </c>
      <c r="I190" s="34">
        <v>6</v>
      </c>
      <c r="J190" s="29"/>
      <c r="K190" s="29"/>
      <c r="L190" s="29"/>
      <c r="M190" s="29"/>
      <c r="N190" s="54" t="s">
        <v>0</v>
      </c>
      <c r="O190" s="41">
        <v>108</v>
      </c>
      <c r="P190" s="29"/>
      <c r="Q190" s="29"/>
      <c r="R190" s="29"/>
      <c r="S190" s="103"/>
      <c r="T190" s="60"/>
    </row>
    <row r="191" spans="1:21" s="61" customFormat="1" hidden="1" x14ac:dyDescent="0.25">
      <c r="A191" s="39"/>
      <c r="B191" s="29" t="s">
        <v>45</v>
      </c>
      <c r="C191" s="54">
        <v>1</v>
      </c>
      <c r="D191" s="29" t="s">
        <v>34</v>
      </c>
      <c r="E191" s="34">
        <v>1</v>
      </c>
      <c r="F191" s="29" t="s">
        <v>34</v>
      </c>
      <c r="G191" s="34">
        <v>3</v>
      </c>
      <c r="H191" s="75" t="s">
        <v>34</v>
      </c>
      <c r="I191" s="34">
        <v>6</v>
      </c>
      <c r="J191" s="29"/>
      <c r="K191" s="29"/>
      <c r="L191" s="29"/>
      <c r="M191" s="29"/>
      <c r="N191" s="54" t="s">
        <v>0</v>
      </c>
      <c r="O191" s="41">
        <v>18</v>
      </c>
      <c r="P191" s="29"/>
      <c r="Q191" s="29"/>
      <c r="R191" s="29"/>
      <c r="S191" s="103"/>
      <c r="T191" s="60"/>
    </row>
    <row r="192" spans="1:21" s="61" customFormat="1" hidden="1" x14ac:dyDescent="0.25">
      <c r="A192" s="39"/>
      <c r="B192" s="29"/>
      <c r="C192" s="54">
        <v>1</v>
      </c>
      <c r="D192" s="29" t="s">
        <v>34</v>
      </c>
      <c r="E192" s="34">
        <v>2</v>
      </c>
      <c r="F192" s="29" t="s">
        <v>34</v>
      </c>
      <c r="G192" s="34">
        <v>277</v>
      </c>
      <c r="H192" s="75"/>
      <c r="I192" s="34">
        <v>12</v>
      </c>
      <c r="J192" s="29"/>
      <c r="K192" s="29"/>
      <c r="L192" s="29"/>
      <c r="M192" s="29"/>
      <c r="N192" s="54" t="s">
        <v>0</v>
      </c>
      <c r="O192" s="41">
        <f>SUM(O188:O191)</f>
        <v>414</v>
      </c>
      <c r="P192" s="29"/>
      <c r="Q192" s="29"/>
      <c r="R192" s="29"/>
      <c r="S192" s="103"/>
      <c r="T192" s="60"/>
    </row>
    <row r="193" spans="1:21" x14ac:dyDescent="0.25">
      <c r="O193" s="41">
        <v>9392</v>
      </c>
      <c r="P193" s="34">
        <v>442.75</v>
      </c>
      <c r="Q193" s="54" t="s">
        <v>37</v>
      </c>
      <c r="R193" s="54" t="s">
        <v>1</v>
      </c>
      <c r="S193" s="103">
        <f>O193*P193/100</f>
        <v>41583.08</v>
      </c>
      <c r="T193" s="45" t="s">
        <v>38</v>
      </c>
      <c r="U193" s="46" t="s">
        <v>39</v>
      </c>
    </row>
    <row r="194" spans="1:21" x14ac:dyDescent="0.25">
      <c r="A194" s="39">
        <v>36</v>
      </c>
      <c r="B194" s="29" t="s">
        <v>108</v>
      </c>
      <c r="C194" s="29"/>
      <c r="E194" s="29"/>
      <c r="G194" s="29"/>
      <c r="H194" s="29"/>
      <c r="I194" s="29"/>
      <c r="P194" s="29"/>
      <c r="T194" s="45"/>
    </row>
    <row r="195" spans="1:21" hidden="1" x14ac:dyDescent="0.25">
      <c r="B195" s="29" t="s">
        <v>109</v>
      </c>
      <c r="N195" s="54" t="s">
        <v>0</v>
      </c>
      <c r="O195" s="41">
        <v>44411</v>
      </c>
      <c r="P195" s="29"/>
      <c r="T195" s="45"/>
    </row>
    <row r="196" spans="1:21" x14ac:dyDescent="0.25">
      <c r="O196" s="41">
        <v>9392</v>
      </c>
      <c r="P196" s="34">
        <v>1079.6500000000001</v>
      </c>
      <c r="Q196" s="54" t="s">
        <v>37</v>
      </c>
      <c r="R196" s="54" t="s">
        <v>1</v>
      </c>
      <c r="S196" s="103">
        <f>O196*P196/100</f>
        <v>101400.728</v>
      </c>
      <c r="T196" s="45" t="s">
        <v>38</v>
      </c>
      <c r="U196" s="46" t="s">
        <v>39</v>
      </c>
    </row>
    <row r="197" spans="1:21" s="73" customFormat="1" ht="70.5" customHeight="1" x14ac:dyDescent="0.25">
      <c r="A197" s="39">
        <v>37</v>
      </c>
      <c r="B197" s="112" t="s">
        <v>156</v>
      </c>
      <c r="C197" s="112"/>
      <c r="D197" s="112"/>
      <c r="E197" s="112"/>
      <c r="F197" s="112"/>
      <c r="G197" s="112"/>
      <c r="H197" s="112"/>
      <c r="I197" s="112"/>
      <c r="J197" s="112"/>
      <c r="K197" s="112"/>
      <c r="L197" s="112"/>
      <c r="M197" s="112"/>
      <c r="N197" s="112"/>
      <c r="O197" s="112"/>
      <c r="P197" s="34"/>
      <c r="Q197" s="54"/>
      <c r="R197" s="54"/>
      <c r="S197" s="103"/>
      <c r="T197" s="72"/>
      <c r="U197" s="54"/>
    </row>
    <row r="198" spans="1:21" s="73" customFormat="1" x14ac:dyDescent="0.25">
      <c r="A198" s="39"/>
      <c r="B198" s="76"/>
      <c r="C198" s="54"/>
      <c r="D198" s="29"/>
      <c r="E198" s="54"/>
      <c r="F198" s="29"/>
      <c r="G198" s="54"/>
      <c r="H198" s="54"/>
      <c r="I198" s="54"/>
      <c r="J198" s="29"/>
      <c r="K198" s="29"/>
      <c r="L198" s="29"/>
      <c r="M198" s="29"/>
      <c r="N198" s="54"/>
      <c r="O198" s="41">
        <v>15169</v>
      </c>
      <c r="P198" s="34">
        <v>1989.62</v>
      </c>
      <c r="Q198" s="54" t="s">
        <v>37</v>
      </c>
      <c r="R198" s="54" t="s">
        <v>1</v>
      </c>
      <c r="S198" s="103">
        <f>O198*P198/100</f>
        <v>301805.45779999997</v>
      </c>
      <c r="T198" s="72"/>
      <c r="U198" s="54"/>
    </row>
    <row r="199" spans="1:21" s="73" customFormat="1" ht="49.5" customHeight="1" x14ac:dyDescent="0.25">
      <c r="A199" s="39">
        <v>38</v>
      </c>
      <c r="B199" s="112" t="s">
        <v>161</v>
      </c>
      <c r="C199" s="112"/>
      <c r="D199" s="112"/>
      <c r="E199" s="112"/>
      <c r="F199" s="112"/>
      <c r="G199" s="112"/>
      <c r="H199" s="112"/>
      <c r="I199" s="112"/>
      <c r="J199" s="112"/>
      <c r="K199" s="112"/>
      <c r="L199" s="112"/>
      <c r="M199" s="112"/>
      <c r="N199" s="112"/>
      <c r="O199" s="112"/>
      <c r="P199" s="34"/>
      <c r="Q199" s="54"/>
      <c r="R199" s="54"/>
      <c r="S199" s="103"/>
      <c r="T199" s="72"/>
      <c r="U199" s="54"/>
    </row>
    <row r="200" spans="1:21" s="73" customFormat="1" x14ac:dyDescent="0.25">
      <c r="A200" s="39"/>
      <c r="B200" s="76"/>
      <c r="C200" s="54"/>
      <c r="D200" s="29"/>
      <c r="E200" s="54"/>
      <c r="F200" s="29"/>
      <c r="G200" s="54"/>
      <c r="H200" s="54"/>
      <c r="I200" s="54"/>
      <c r="J200" s="29"/>
      <c r="K200" s="29"/>
      <c r="L200" s="29"/>
      <c r="M200" s="29"/>
      <c r="N200" s="54"/>
      <c r="O200" s="41">
        <v>2120</v>
      </c>
      <c r="P200" s="34">
        <v>6319.9</v>
      </c>
      <c r="Q200" s="54" t="s">
        <v>37</v>
      </c>
      <c r="R200" s="54" t="s">
        <v>1</v>
      </c>
      <c r="S200" s="103">
        <f>O200*P200/100</f>
        <v>133981.88</v>
      </c>
      <c r="T200" s="72"/>
      <c r="U200" s="54"/>
    </row>
    <row r="201" spans="1:21" x14ac:dyDescent="0.25">
      <c r="A201" s="39">
        <v>39</v>
      </c>
      <c r="B201" s="29" t="s">
        <v>61</v>
      </c>
      <c r="C201" s="29"/>
      <c r="E201" s="29"/>
      <c r="G201" s="29"/>
      <c r="H201" s="29"/>
      <c r="I201" s="29"/>
      <c r="P201" s="29"/>
      <c r="T201" s="45"/>
    </row>
    <row r="202" spans="1:21" hidden="1" x14ac:dyDescent="0.25">
      <c r="B202" s="29" t="s">
        <v>110</v>
      </c>
      <c r="N202" s="54" t="s">
        <v>0</v>
      </c>
      <c r="O202" s="87">
        <f>O71</f>
        <v>11931</v>
      </c>
      <c r="P202" s="29"/>
      <c r="T202" s="45"/>
    </row>
    <row r="203" spans="1:21" x14ac:dyDescent="0.25">
      <c r="O203" s="41">
        <v>15482</v>
      </c>
      <c r="P203" s="34">
        <v>859.9</v>
      </c>
      <c r="Q203" s="54" t="s">
        <v>37</v>
      </c>
      <c r="R203" s="54" t="s">
        <v>1</v>
      </c>
      <c r="S203" s="103">
        <f>O203*P203/100</f>
        <v>133129.71799999999</v>
      </c>
      <c r="T203" s="45" t="s">
        <v>38</v>
      </c>
      <c r="U203" s="46" t="s">
        <v>39</v>
      </c>
    </row>
    <row r="204" spans="1:21" x14ac:dyDescent="0.25">
      <c r="A204" s="39">
        <v>40</v>
      </c>
      <c r="B204" s="76" t="s">
        <v>62</v>
      </c>
    </row>
    <row r="205" spans="1:21" x14ac:dyDescent="0.25">
      <c r="D205" s="111"/>
      <c r="E205" s="111"/>
      <c r="O205" s="41">
        <v>3620</v>
      </c>
      <c r="P205" s="34">
        <v>2116.41</v>
      </c>
      <c r="Q205" s="54" t="s">
        <v>37</v>
      </c>
      <c r="R205" s="54" t="s">
        <v>1</v>
      </c>
      <c r="S205" s="103">
        <f>O205*P205/100</f>
        <v>76614.041999999987</v>
      </c>
      <c r="T205" s="45" t="s">
        <v>38</v>
      </c>
      <c r="U205" s="46" t="s">
        <v>39</v>
      </c>
    </row>
    <row r="206" spans="1:21" ht="30.75" customHeight="1" x14ac:dyDescent="0.25">
      <c r="A206" s="39">
        <v>41</v>
      </c>
      <c r="B206" s="113" t="s">
        <v>157</v>
      </c>
      <c r="C206" s="112"/>
      <c r="D206" s="112"/>
      <c r="E206" s="112"/>
      <c r="F206" s="112"/>
      <c r="G206" s="112"/>
      <c r="H206" s="112"/>
      <c r="I206" s="112"/>
      <c r="J206" s="112"/>
      <c r="K206" s="112"/>
      <c r="L206" s="112"/>
      <c r="M206" s="112"/>
      <c r="N206" s="112"/>
      <c r="O206" s="41"/>
    </row>
    <row r="207" spans="1:21" hidden="1" x14ac:dyDescent="0.25">
      <c r="B207" s="76" t="s">
        <v>63</v>
      </c>
      <c r="C207" s="54">
        <v>8</v>
      </c>
      <c r="D207" s="29" t="s">
        <v>34</v>
      </c>
      <c r="E207" s="34">
        <v>17</v>
      </c>
      <c r="F207" s="29" t="s">
        <v>34</v>
      </c>
      <c r="G207" s="34">
        <v>2.67</v>
      </c>
      <c r="I207" s="34"/>
      <c r="K207" s="111"/>
      <c r="L207" s="111"/>
      <c r="N207" s="54" t="s">
        <v>0</v>
      </c>
      <c r="O207" s="41">
        <f t="shared" ref="O207:O208" si="7">C207*E207*G207</f>
        <v>363.12</v>
      </c>
    </row>
    <row r="208" spans="1:21" hidden="1" x14ac:dyDescent="0.25">
      <c r="B208" s="76" t="s">
        <v>111</v>
      </c>
      <c r="C208" s="54">
        <v>15</v>
      </c>
      <c r="D208" s="29" t="s">
        <v>34</v>
      </c>
      <c r="E208" s="34">
        <v>43</v>
      </c>
      <c r="F208" s="29" t="s">
        <v>34</v>
      </c>
      <c r="G208" s="34">
        <v>0.67</v>
      </c>
      <c r="I208" s="34"/>
      <c r="K208" s="111"/>
      <c r="L208" s="111"/>
      <c r="N208" s="54" t="s">
        <v>0</v>
      </c>
      <c r="O208" s="41">
        <f t="shared" si="7"/>
        <v>432.15000000000003</v>
      </c>
    </row>
    <row r="209" spans="2:21" hidden="1" x14ac:dyDescent="0.25">
      <c r="B209" s="76" t="s">
        <v>112</v>
      </c>
      <c r="C209" s="54">
        <v>1</v>
      </c>
      <c r="D209" s="29" t="s">
        <v>34</v>
      </c>
      <c r="E209" s="34">
        <v>2</v>
      </c>
      <c r="F209" s="29" t="s">
        <v>34</v>
      </c>
      <c r="G209" s="34">
        <v>10</v>
      </c>
      <c r="H209" s="54" t="s">
        <v>34</v>
      </c>
      <c r="I209" s="34">
        <v>8</v>
      </c>
      <c r="K209" s="111"/>
      <c r="L209" s="111"/>
      <c r="N209" s="54" t="s">
        <v>0</v>
      </c>
      <c r="O209" s="87">
        <v>160</v>
      </c>
    </row>
    <row r="210" spans="2:21" hidden="1" x14ac:dyDescent="0.25">
      <c r="O210" s="41">
        <f>SUM(O207:O209)</f>
        <v>955.27</v>
      </c>
    </row>
    <row r="211" spans="2:21" x14ac:dyDescent="0.25">
      <c r="O211" s="41">
        <v>320</v>
      </c>
      <c r="P211" s="34">
        <v>1270.83</v>
      </c>
      <c r="Q211" s="54" t="s">
        <v>37</v>
      </c>
      <c r="R211" s="54" t="s">
        <v>1</v>
      </c>
      <c r="S211" s="107">
        <f>O211*P211/100</f>
        <v>4066.6559999999999</v>
      </c>
      <c r="T211" s="45" t="s">
        <v>38</v>
      </c>
      <c r="U211" s="46" t="s">
        <v>39</v>
      </c>
    </row>
    <row r="212" spans="2:21" x14ac:dyDescent="0.25">
      <c r="Q212" s="29" t="s">
        <v>64</v>
      </c>
      <c r="R212" s="54" t="s">
        <v>1</v>
      </c>
      <c r="S212" s="103">
        <f>SUM(S7:S211)</f>
        <v>21409988.293249995</v>
      </c>
      <c r="T212" s="45" t="s">
        <v>38</v>
      </c>
      <c r="U212" s="46" t="s">
        <v>39</v>
      </c>
    </row>
  </sheetData>
  <mergeCells count="73">
    <mergeCell ref="A2:S2"/>
    <mergeCell ref="A3:S3"/>
    <mergeCell ref="A4:U4"/>
    <mergeCell ref="B72:O72"/>
    <mergeCell ref="E73:K73"/>
    <mergeCell ref="B5:N5"/>
    <mergeCell ref="R5:U5"/>
    <mergeCell ref="B39:O39"/>
    <mergeCell ref="B26:O26"/>
    <mergeCell ref="K27:L27"/>
    <mergeCell ref="K28:L28"/>
    <mergeCell ref="K32:L32"/>
    <mergeCell ref="K33:L33"/>
    <mergeCell ref="K34:L34"/>
    <mergeCell ref="K35:L35"/>
    <mergeCell ref="B7:R7"/>
    <mergeCell ref="B9:Q9"/>
    <mergeCell ref="K93:L93"/>
    <mergeCell ref="K94:L94"/>
    <mergeCell ref="B128:Q128"/>
    <mergeCell ref="K209:L209"/>
    <mergeCell ref="K115:L115"/>
    <mergeCell ref="K158:L158"/>
    <mergeCell ref="K151:L151"/>
    <mergeCell ref="K154:L154"/>
    <mergeCell ref="K155:L155"/>
    <mergeCell ref="B141:Q141"/>
    <mergeCell ref="D205:E205"/>
    <mergeCell ref="K142:L142"/>
    <mergeCell ref="K143:L143"/>
    <mergeCell ref="K144:L144"/>
    <mergeCell ref="K159:L159"/>
    <mergeCell ref="B124:Q124"/>
    <mergeCell ref="K114:L114"/>
    <mergeCell ref="K109:L109"/>
    <mergeCell ref="B131:O131"/>
    <mergeCell ref="B197:O197"/>
    <mergeCell ref="B129:Q129"/>
    <mergeCell ref="B125:Q125"/>
    <mergeCell ref="B126:Q126"/>
    <mergeCell ref="B127:Q127"/>
    <mergeCell ref="K90:L90"/>
    <mergeCell ref="K87:L87"/>
    <mergeCell ref="B76:O76"/>
    <mergeCell ref="K77:L77"/>
    <mergeCell ref="K81:L81"/>
    <mergeCell ref="B80:O80"/>
    <mergeCell ref="K82:L82"/>
    <mergeCell ref="K86:L86"/>
    <mergeCell ref="K88:L88"/>
    <mergeCell ref="K89:L89"/>
    <mergeCell ref="B43:O43"/>
    <mergeCell ref="K44:L44"/>
    <mergeCell ref="B62:O62"/>
    <mergeCell ref="K69:L69"/>
    <mergeCell ref="B54:Q54"/>
    <mergeCell ref="K45:L45"/>
    <mergeCell ref="K29:L29"/>
    <mergeCell ref="K30:L30"/>
    <mergeCell ref="K31:L31"/>
    <mergeCell ref="K208:L208"/>
    <mergeCell ref="K150:L150"/>
    <mergeCell ref="B163:Q163"/>
    <mergeCell ref="K119:L119"/>
    <mergeCell ref="K120:L120"/>
    <mergeCell ref="K121:L121"/>
    <mergeCell ref="B199:O199"/>
    <mergeCell ref="B169:O169"/>
    <mergeCell ref="K145:L145"/>
    <mergeCell ref="B148:Q148"/>
    <mergeCell ref="K207:L207"/>
    <mergeCell ref="B206:N206"/>
    <mergeCell ref="K49:L49"/>
  </mergeCells>
  <pageMargins left="0.25" right="0.25" top="0.75" bottom="0.75" header="0.3" footer="0.3"/>
  <pageSetup paperSize="9" scale="97" orientation="portrait" horizontalDpi="200" verticalDpi="200" r:id="rId1"/>
  <headerFooter>
    <oddFooter>Page &amp;P</oddFooter>
  </headerFooter>
  <rowBreaks count="1" manualBreakCount="1">
    <brk id="162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topLeftCell="A16" zoomScale="130" zoomScaleSheetLayoutView="130" workbookViewId="0">
      <selection activeCell="H23" sqref="H23"/>
    </sheetView>
  </sheetViews>
  <sheetFormatPr defaultRowHeight="15" x14ac:dyDescent="0.25"/>
  <cols>
    <col min="1" max="1" width="5" customWidth="1"/>
    <col min="2" max="2" width="20.5703125" customWidth="1"/>
    <col min="3" max="3" width="9.85546875" customWidth="1"/>
    <col min="4" max="4" width="6" hidden="1" customWidth="1"/>
    <col min="5" max="5" width="8" style="24" customWidth="1"/>
    <col min="7" max="7" width="8.5703125" customWidth="1"/>
    <col min="8" max="8" width="6.5703125" customWidth="1"/>
    <col min="9" max="9" width="9.5703125" bestFit="1" customWidth="1"/>
  </cols>
  <sheetData>
    <row r="1" spans="1:11" ht="35.25" customHeight="1" thickBot="1" x14ac:dyDescent="0.3">
      <c r="A1" s="126" t="s">
        <v>9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1" ht="16.5" thickBot="1" x14ac:dyDescent="0.3">
      <c r="A2" s="4" t="s">
        <v>2</v>
      </c>
      <c r="B2" s="4" t="s">
        <v>10</v>
      </c>
      <c r="C2" s="4" t="s">
        <v>17</v>
      </c>
      <c r="D2" s="4" t="s">
        <v>11</v>
      </c>
      <c r="E2" s="4" t="s">
        <v>11</v>
      </c>
      <c r="F2" s="5" t="s">
        <v>12</v>
      </c>
      <c r="G2" s="4" t="s">
        <v>25</v>
      </c>
      <c r="H2" s="4" t="s">
        <v>13</v>
      </c>
      <c r="I2" s="4" t="s">
        <v>14</v>
      </c>
      <c r="J2" s="4" t="s">
        <v>15</v>
      </c>
    </row>
    <row r="3" spans="1:11" ht="22.5" customHeight="1" x14ac:dyDescent="0.25">
      <c r="A3" s="1">
        <v>1</v>
      </c>
      <c r="B3" s="6" t="s">
        <v>116</v>
      </c>
      <c r="C3" s="8">
        <v>4305</v>
      </c>
      <c r="D3" s="8">
        <f>C3*7.8/100</f>
        <v>335.79</v>
      </c>
      <c r="E3" s="8">
        <v>336</v>
      </c>
      <c r="F3" s="8">
        <v>2109</v>
      </c>
      <c r="G3" s="8">
        <f>C3*98/100</f>
        <v>4218.8999999999996</v>
      </c>
      <c r="H3" s="7" t="s">
        <v>18</v>
      </c>
      <c r="I3" s="7" t="s">
        <v>18</v>
      </c>
      <c r="J3" s="7" t="s">
        <v>18</v>
      </c>
      <c r="K3" s="65">
        <f t="shared" ref="K3:K14" si="0">SUM(C3:H3)</f>
        <v>11304.689999999999</v>
      </c>
    </row>
    <row r="4" spans="1:11" ht="30" customHeight="1" x14ac:dyDescent="0.25">
      <c r="A4" s="7">
        <v>2</v>
      </c>
      <c r="B4" s="6" t="s">
        <v>117</v>
      </c>
      <c r="C4" s="8">
        <v>1975</v>
      </c>
      <c r="D4" s="8">
        <f>C4*3/100</f>
        <v>59.25</v>
      </c>
      <c r="E4" s="8">
        <v>67</v>
      </c>
      <c r="F4" s="8">
        <v>526</v>
      </c>
      <c r="G4" s="8" t="s">
        <v>18</v>
      </c>
      <c r="H4" s="7" t="s">
        <v>18</v>
      </c>
      <c r="I4" s="7">
        <v>26663</v>
      </c>
      <c r="J4" s="7" t="s">
        <v>18</v>
      </c>
      <c r="K4" s="65">
        <f t="shared" si="0"/>
        <v>2627.25</v>
      </c>
    </row>
    <row r="5" spans="1:11" s="47" customFormat="1" ht="30" customHeight="1" x14ac:dyDescent="0.25">
      <c r="A5" s="7">
        <v>3</v>
      </c>
      <c r="B5" s="6" t="s">
        <v>118</v>
      </c>
      <c r="C5" s="8">
        <v>3375</v>
      </c>
      <c r="D5" s="8">
        <f>C5*3/100</f>
        <v>101.25</v>
      </c>
      <c r="E5" s="8">
        <v>594</v>
      </c>
      <c r="F5" s="8">
        <v>1485</v>
      </c>
      <c r="G5" s="8">
        <v>3970</v>
      </c>
      <c r="H5" s="7" t="s">
        <v>18</v>
      </c>
      <c r="I5" s="7" t="s">
        <v>18</v>
      </c>
      <c r="J5" s="7" t="s">
        <v>18</v>
      </c>
      <c r="K5" s="65">
        <f t="shared" si="0"/>
        <v>9525.25</v>
      </c>
    </row>
    <row r="6" spans="1:11" s="47" customFormat="1" ht="30" customHeight="1" x14ac:dyDescent="0.25">
      <c r="A6" s="7">
        <v>4</v>
      </c>
      <c r="B6" s="6" t="s">
        <v>119</v>
      </c>
      <c r="C6" s="8" t="s">
        <v>120</v>
      </c>
      <c r="D6" s="8"/>
      <c r="E6" s="8">
        <v>60</v>
      </c>
      <c r="F6" s="8">
        <v>451</v>
      </c>
      <c r="G6" s="8" t="s">
        <v>18</v>
      </c>
      <c r="H6" s="7" t="s">
        <v>18</v>
      </c>
      <c r="I6" s="7" t="s">
        <v>18</v>
      </c>
      <c r="J6" s="7">
        <v>7.5</v>
      </c>
      <c r="K6" s="65">
        <f t="shared" si="0"/>
        <v>511</v>
      </c>
    </row>
    <row r="7" spans="1:11" s="47" customFormat="1" ht="30" customHeight="1" x14ac:dyDescent="0.25">
      <c r="A7" s="7">
        <v>5</v>
      </c>
      <c r="B7" s="6" t="s">
        <v>65</v>
      </c>
      <c r="C7" s="8">
        <v>5493</v>
      </c>
      <c r="D7" s="8"/>
      <c r="E7" s="8">
        <v>29</v>
      </c>
      <c r="F7" s="8">
        <v>220</v>
      </c>
      <c r="G7" s="8" t="s">
        <v>18</v>
      </c>
      <c r="H7" s="7" t="s">
        <v>18</v>
      </c>
      <c r="I7" s="7" t="s">
        <v>18</v>
      </c>
      <c r="J7" s="7" t="s">
        <v>18</v>
      </c>
      <c r="K7" s="65">
        <f t="shared" si="0"/>
        <v>5742</v>
      </c>
    </row>
    <row r="8" spans="1:11" s="47" customFormat="1" ht="30" customHeight="1" x14ac:dyDescent="0.25">
      <c r="A8" s="7">
        <v>6</v>
      </c>
      <c r="B8" s="6" t="s">
        <v>66</v>
      </c>
      <c r="C8" s="8">
        <v>5493</v>
      </c>
      <c r="D8" s="8"/>
      <c r="E8" s="8">
        <v>32</v>
      </c>
      <c r="F8" s="8">
        <v>165</v>
      </c>
      <c r="G8" s="8" t="s">
        <v>18</v>
      </c>
      <c r="H8" s="7" t="s">
        <v>18</v>
      </c>
      <c r="I8" s="7" t="s">
        <v>18</v>
      </c>
      <c r="J8" s="7" t="s">
        <v>18</v>
      </c>
      <c r="K8" s="65">
        <f t="shared" si="0"/>
        <v>5690</v>
      </c>
    </row>
    <row r="9" spans="1:11" s="47" customFormat="1" ht="30" customHeight="1" x14ac:dyDescent="0.25">
      <c r="A9" s="7">
        <v>7</v>
      </c>
      <c r="B9" s="6" t="s">
        <v>67</v>
      </c>
      <c r="C9" s="8">
        <v>1600</v>
      </c>
      <c r="D9" s="8"/>
      <c r="E9" s="8">
        <v>12</v>
      </c>
      <c r="F9" s="8">
        <v>29</v>
      </c>
      <c r="G9" s="8" t="s">
        <v>18</v>
      </c>
      <c r="H9" s="7" t="s">
        <v>18</v>
      </c>
      <c r="I9" s="7" t="s">
        <v>18</v>
      </c>
      <c r="J9" s="7" t="s">
        <v>18</v>
      </c>
      <c r="K9" s="65">
        <f t="shared" si="0"/>
        <v>1641</v>
      </c>
    </row>
    <row r="10" spans="1:11" s="63" customFormat="1" ht="30" customHeight="1" x14ac:dyDescent="0.25">
      <c r="A10" s="7">
        <v>8</v>
      </c>
      <c r="B10" s="6" t="s">
        <v>121</v>
      </c>
      <c r="C10" s="8">
        <v>3354</v>
      </c>
      <c r="D10" s="8"/>
      <c r="E10" s="8">
        <v>13</v>
      </c>
      <c r="F10" s="8" t="s">
        <v>18</v>
      </c>
      <c r="G10" s="7" t="s">
        <v>18</v>
      </c>
      <c r="H10" s="7" t="s">
        <v>18</v>
      </c>
      <c r="I10" s="7" t="s">
        <v>18</v>
      </c>
      <c r="J10" s="7" t="s">
        <v>18</v>
      </c>
      <c r="K10" s="65">
        <f t="shared" si="0"/>
        <v>3367</v>
      </c>
    </row>
    <row r="11" spans="1:11" s="63" customFormat="1" ht="30" customHeight="1" x14ac:dyDescent="0.25">
      <c r="A11" s="7">
        <v>9</v>
      </c>
      <c r="B11" s="6" t="s">
        <v>122</v>
      </c>
      <c r="C11" s="8">
        <v>2674</v>
      </c>
      <c r="D11" s="8"/>
      <c r="E11" s="8">
        <v>471</v>
      </c>
      <c r="F11" s="8">
        <v>1176</v>
      </c>
      <c r="G11" s="8">
        <v>2353</v>
      </c>
      <c r="H11" s="7" t="s">
        <v>18</v>
      </c>
      <c r="I11" s="7" t="s">
        <v>18</v>
      </c>
      <c r="J11" s="7" t="s">
        <v>18</v>
      </c>
      <c r="K11" s="65">
        <f t="shared" si="0"/>
        <v>6674</v>
      </c>
    </row>
    <row r="12" spans="1:11" s="63" customFormat="1" ht="30" customHeight="1" x14ac:dyDescent="0.25">
      <c r="A12" s="7">
        <v>10</v>
      </c>
      <c r="B12" s="6" t="s">
        <v>123</v>
      </c>
      <c r="C12" s="8">
        <v>6503</v>
      </c>
      <c r="D12" s="8"/>
      <c r="E12" s="8">
        <v>195</v>
      </c>
      <c r="F12" s="8">
        <v>481</v>
      </c>
      <c r="G12" s="8">
        <v>956</v>
      </c>
      <c r="H12" s="7" t="s">
        <v>18</v>
      </c>
      <c r="I12" s="7" t="s">
        <v>18</v>
      </c>
      <c r="J12" s="7" t="s">
        <v>18</v>
      </c>
      <c r="K12" s="65">
        <f t="shared" si="0"/>
        <v>8135</v>
      </c>
    </row>
    <row r="13" spans="1:11" s="47" customFormat="1" ht="30" customHeight="1" x14ac:dyDescent="0.25">
      <c r="A13" s="7">
        <v>11</v>
      </c>
      <c r="B13" s="6" t="s">
        <v>124</v>
      </c>
      <c r="C13" s="8">
        <v>1357</v>
      </c>
      <c r="D13" s="8"/>
      <c r="E13" s="8">
        <v>60</v>
      </c>
      <c r="F13" s="8">
        <v>149</v>
      </c>
      <c r="G13" s="8">
        <v>299</v>
      </c>
      <c r="H13" s="7" t="s">
        <v>18</v>
      </c>
      <c r="I13" s="7" t="s">
        <v>18</v>
      </c>
      <c r="J13" s="7" t="s">
        <v>18</v>
      </c>
      <c r="K13" s="65">
        <f t="shared" si="0"/>
        <v>1865</v>
      </c>
    </row>
    <row r="14" spans="1:11" s="63" customFormat="1" ht="30" customHeight="1" thickBot="1" x14ac:dyDescent="0.3">
      <c r="A14" s="7">
        <v>12</v>
      </c>
      <c r="B14" s="6" t="s">
        <v>125</v>
      </c>
      <c r="C14" s="8">
        <v>6399</v>
      </c>
      <c r="D14" s="8"/>
      <c r="E14" s="8">
        <v>138</v>
      </c>
      <c r="F14" s="8">
        <v>352</v>
      </c>
      <c r="G14" s="7" t="s">
        <v>18</v>
      </c>
      <c r="H14" s="7" t="s">
        <v>18</v>
      </c>
      <c r="I14" s="7" t="s">
        <v>18</v>
      </c>
      <c r="J14" s="7" t="s">
        <v>18</v>
      </c>
      <c r="K14" s="65">
        <f t="shared" si="0"/>
        <v>6889</v>
      </c>
    </row>
    <row r="15" spans="1:11" ht="20.25" customHeight="1" thickBot="1" x14ac:dyDescent="0.3">
      <c r="A15" s="127" t="s">
        <v>16</v>
      </c>
      <c r="B15" s="128"/>
      <c r="C15" s="129"/>
      <c r="D15" s="9">
        <f>SUM(D3:D4)</f>
        <v>395.04</v>
      </c>
      <c r="E15" s="9">
        <v>1947</v>
      </c>
      <c r="F15" s="9">
        <v>6692</v>
      </c>
      <c r="G15" s="9">
        <v>7578</v>
      </c>
      <c r="H15" s="9">
        <v>4219</v>
      </c>
      <c r="I15" s="9">
        <f t="shared" ref="I15:J15" si="1">SUM(I3:I13)</f>
        <v>26663</v>
      </c>
      <c r="J15" s="48">
        <f t="shared" si="1"/>
        <v>7.5</v>
      </c>
    </row>
    <row r="16" spans="1:11" ht="29.25" customHeight="1" thickBot="1" x14ac:dyDescent="0.3">
      <c r="A16" s="126" t="s">
        <v>19</v>
      </c>
      <c r="B16" s="126"/>
      <c r="C16" s="126"/>
      <c r="D16" s="126"/>
      <c r="E16" s="126"/>
      <c r="F16" s="126"/>
      <c r="G16" s="126"/>
      <c r="H16" s="126"/>
      <c r="I16" s="126"/>
      <c r="J16" s="126"/>
    </row>
    <row r="17" spans="1:10" ht="16.5" thickBot="1" x14ac:dyDescent="0.3">
      <c r="A17" s="4" t="s">
        <v>2</v>
      </c>
      <c r="B17" s="127" t="s">
        <v>20</v>
      </c>
      <c r="C17" s="128"/>
      <c r="D17" s="129"/>
      <c r="E17" s="25"/>
      <c r="F17" s="4" t="s">
        <v>17</v>
      </c>
      <c r="G17" s="4" t="s">
        <v>5</v>
      </c>
      <c r="H17" s="5" t="s">
        <v>6</v>
      </c>
      <c r="I17" s="127" t="s">
        <v>7</v>
      </c>
      <c r="J17" s="129"/>
    </row>
    <row r="18" spans="1:10" ht="15" customHeight="1" x14ac:dyDescent="0.25">
      <c r="B18" s="125"/>
      <c r="C18" s="125"/>
      <c r="D18" s="125"/>
      <c r="I18" s="133"/>
      <c r="J18" s="133"/>
    </row>
    <row r="19" spans="1:10" ht="30" customHeight="1" x14ac:dyDescent="0.25">
      <c r="A19" s="1">
        <v>1</v>
      </c>
      <c r="B19" s="131" t="s">
        <v>13</v>
      </c>
      <c r="C19" s="131"/>
      <c r="D19" s="131"/>
      <c r="E19" s="26"/>
      <c r="F19" s="10">
        <v>4219</v>
      </c>
      <c r="G19" s="2">
        <v>1260.3599999999999</v>
      </c>
      <c r="H19" s="1" t="s">
        <v>21</v>
      </c>
      <c r="I19" s="132">
        <v>54175</v>
      </c>
      <c r="J19" s="132"/>
    </row>
    <row r="20" spans="1:10" ht="30" customHeight="1" x14ac:dyDescent="0.25">
      <c r="A20" s="1">
        <v>2</v>
      </c>
      <c r="B20" s="131" t="s">
        <v>22</v>
      </c>
      <c r="C20" s="131"/>
      <c r="D20" s="131"/>
      <c r="E20" s="26"/>
      <c r="F20" s="10">
        <f>F15</f>
        <v>6692</v>
      </c>
      <c r="G20" s="35">
        <v>9763</v>
      </c>
      <c r="H20" s="1" t="s">
        <v>21</v>
      </c>
      <c r="I20" s="132">
        <v>653340</v>
      </c>
      <c r="J20" s="132"/>
    </row>
    <row r="21" spans="1:10" ht="30" customHeight="1" x14ac:dyDescent="0.25">
      <c r="A21" s="1">
        <v>3</v>
      </c>
      <c r="B21" s="3" t="s">
        <v>25</v>
      </c>
      <c r="C21" s="3"/>
      <c r="D21" s="3"/>
      <c r="E21" s="26"/>
      <c r="F21" s="10">
        <v>7578</v>
      </c>
      <c r="G21" s="2">
        <v>1260.3599999999999</v>
      </c>
      <c r="H21" s="1" t="s">
        <v>21</v>
      </c>
      <c r="I21" s="132">
        <f t="shared" ref="I21" si="2">F21*G21/100</f>
        <v>95510.080799999996</v>
      </c>
      <c r="J21" s="132"/>
    </row>
    <row r="22" spans="1:10" ht="30" customHeight="1" x14ac:dyDescent="0.25">
      <c r="A22" s="1">
        <v>4</v>
      </c>
      <c r="B22" s="131" t="s">
        <v>23</v>
      </c>
      <c r="C22" s="131"/>
      <c r="D22" s="131"/>
      <c r="E22" s="26"/>
      <c r="F22" s="10">
        <f>E15</f>
        <v>1947</v>
      </c>
      <c r="G22" s="1">
        <v>111.93</v>
      </c>
      <c r="H22" s="1" t="s">
        <v>24</v>
      </c>
      <c r="I22" s="132">
        <f>F22*G22</f>
        <v>217927.71000000002</v>
      </c>
      <c r="J22" s="132"/>
    </row>
    <row r="23" spans="1:10" ht="30" customHeight="1" x14ac:dyDescent="0.25">
      <c r="A23" s="1">
        <v>5</v>
      </c>
      <c r="B23" s="131" t="s">
        <v>14</v>
      </c>
      <c r="C23" s="131"/>
      <c r="D23" s="131"/>
      <c r="E23" s="26"/>
      <c r="F23" s="10">
        <f>I15</f>
        <v>26663</v>
      </c>
      <c r="G23" s="2">
        <v>617.54</v>
      </c>
      <c r="H23" s="1" t="s">
        <v>8</v>
      </c>
      <c r="I23" s="132">
        <f>F23*G23/1000</f>
        <v>16465.46902</v>
      </c>
      <c r="J23" s="132"/>
    </row>
    <row r="24" spans="1:10" ht="30" customHeight="1" x14ac:dyDescent="0.25">
      <c r="A24" s="1">
        <v>6</v>
      </c>
      <c r="B24" s="131" t="s">
        <v>26</v>
      </c>
      <c r="C24" s="131"/>
      <c r="D24" s="131"/>
      <c r="E24" s="26"/>
      <c r="F24" s="13">
        <f>J15</f>
        <v>7.5</v>
      </c>
      <c r="G24" s="1">
        <v>252.07</v>
      </c>
      <c r="H24" s="1" t="s">
        <v>27</v>
      </c>
      <c r="I24" s="134">
        <f>F24*G24</f>
        <v>1890.5249999999999</v>
      </c>
      <c r="J24" s="134"/>
    </row>
    <row r="25" spans="1:10" ht="30" customHeight="1" x14ac:dyDescent="0.25">
      <c r="B25" s="130" t="s">
        <v>28</v>
      </c>
      <c r="C25" s="130"/>
      <c r="D25" s="130"/>
      <c r="E25" s="130"/>
      <c r="F25" s="130"/>
      <c r="G25" s="130"/>
      <c r="H25" s="12" t="s">
        <v>0</v>
      </c>
      <c r="I25" s="135">
        <f>I24+I23+I22+I21+I20+I19</f>
        <v>1039308.7848200001</v>
      </c>
      <c r="J25" s="136"/>
    </row>
    <row r="26" spans="1:10" ht="15" customHeight="1" x14ac:dyDescent="0.25">
      <c r="B26" s="125"/>
      <c r="C26" s="125"/>
      <c r="D26" s="125"/>
      <c r="I26" s="125"/>
      <c r="J26" s="125"/>
    </row>
    <row r="27" spans="1:10" ht="15" customHeight="1" x14ac:dyDescent="0.25">
      <c r="B27" s="125"/>
      <c r="C27" s="125"/>
      <c r="D27" s="125"/>
      <c r="I27" s="125"/>
      <c r="J27" s="125"/>
    </row>
    <row r="28" spans="1:10" ht="15" customHeight="1" x14ac:dyDescent="0.25">
      <c r="B28" s="125"/>
      <c r="C28" s="125"/>
      <c r="D28" s="125"/>
      <c r="I28" s="125"/>
      <c r="J28" s="125"/>
    </row>
    <row r="29" spans="1:10" ht="15" customHeight="1" x14ac:dyDescent="0.25">
      <c r="B29" s="125"/>
      <c r="C29" s="125"/>
      <c r="D29" s="125"/>
      <c r="I29" s="125"/>
      <c r="J29" s="125"/>
    </row>
    <row r="30" spans="1:10" ht="15" customHeight="1" x14ac:dyDescent="0.25">
      <c r="B30" s="125"/>
      <c r="C30" s="125"/>
      <c r="D30" s="125"/>
      <c r="I30" s="125"/>
      <c r="J30" s="125"/>
    </row>
    <row r="31" spans="1:10" ht="15" customHeight="1" x14ac:dyDescent="0.25">
      <c r="B31" s="125"/>
      <c r="C31" s="125"/>
      <c r="D31" s="125"/>
      <c r="I31" s="125"/>
      <c r="J31" s="125"/>
    </row>
    <row r="32" spans="1:10" x14ac:dyDescent="0.25">
      <c r="I32" s="125"/>
      <c r="J32" s="125"/>
    </row>
    <row r="33" spans="9:10" x14ac:dyDescent="0.25">
      <c r="I33" s="125"/>
      <c r="J33" s="125"/>
    </row>
    <row r="34" spans="9:10" x14ac:dyDescent="0.25">
      <c r="I34" s="125"/>
      <c r="J34" s="125"/>
    </row>
    <row r="35" spans="9:10" x14ac:dyDescent="0.25">
      <c r="I35" s="125"/>
      <c r="J35" s="125"/>
    </row>
    <row r="36" spans="9:10" x14ac:dyDescent="0.25">
      <c r="I36" s="125"/>
      <c r="J36" s="125"/>
    </row>
    <row r="37" spans="9:10" x14ac:dyDescent="0.25">
      <c r="I37" s="125"/>
      <c r="J37" s="125"/>
    </row>
  </sheetData>
  <mergeCells count="38">
    <mergeCell ref="I36:J36"/>
    <mergeCell ref="I37:J37"/>
    <mergeCell ref="I31:J31"/>
    <mergeCell ref="I32:J32"/>
    <mergeCell ref="I33:J33"/>
    <mergeCell ref="I34:J34"/>
    <mergeCell ref="I35:J35"/>
    <mergeCell ref="B30:D30"/>
    <mergeCell ref="B31:D31"/>
    <mergeCell ref="I17:J17"/>
    <mergeCell ref="I18:J18"/>
    <mergeCell ref="I19:J19"/>
    <mergeCell ref="I20:J20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B27:D27"/>
    <mergeCell ref="B28:D28"/>
    <mergeCell ref="B29:D29"/>
    <mergeCell ref="A1:J1"/>
    <mergeCell ref="A15:C15"/>
    <mergeCell ref="A16:J16"/>
    <mergeCell ref="B25:G25"/>
    <mergeCell ref="B23:D23"/>
    <mergeCell ref="B24:D24"/>
    <mergeCell ref="B26:D26"/>
    <mergeCell ref="B17:D17"/>
    <mergeCell ref="B18:D18"/>
    <mergeCell ref="B19:D19"/>
    <mergeCell ref="B20:D20"/>
    <mergeCell ref="B22:D22"/>
    <mergeCell ref="I21:J21"/>
  </mergeCells>
  <pageMargins left="0.7" right="0.7" top="0.33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view="pageBreakPreview" topLeftCell="A10" zoomScaleSheetLayoutView="100" workbookViewId="0">
      <selection activeCell="B8" sqref="B8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1" customWidth="1"/>
    <col min="4" max="4" width="3.28515625" customWidth="1"/>
    <col min="5" max="5" width="16.5703125" customWidth="1"/>
    <col min="6" max="10" width="9.140625" hidden="1" customWidth="1"/>
    <col min="11" max="11" width="9.5703125" bestFit="1" customWidth="1"/>
  </cols>
  <sheetData>
    <row r="1" spans="1:19" ht="19.5" x14ac:dyDescent="0.25">
      <c r="A1" s="137" t="s">
        <v>135</v>
      </c>
      <c r="B1" s="137"/>
      <c r="C1" s="137"/>
      <c r="D1" s="137"/>
      <c r="E1" s="137"/>
      <c r="F1" s="137"/>
      <c r="G1" s="137"/>
      <c r="H1" s="137"/>
      <c r="I1" s="137"/>
      <c r="J1" s="137"/>
    </row>
    <row r="3" spans="1:19" ht="60.75" customHeight="1" x14ac:dyDescent="0.25">
      <c r="A3" s="138" t="str">
        <f>Sheet1!A4</f>
        <v xml:space="preserve"> NAME OF WORK : ESTABLISHMENT OF GOVERNMENT NASRA PUBLIC SCHOOL SoS VILLAGE KHAIRPUR TALUKA KHAIRPURADP NO:353</v>
      </c>
      <c r="B3" s="138"/>
      <c r="C3" s="138"/>
      <c r="D3" s="138"/>
      <c r="E3" s="138"/>
      <c r="F3" s="138"/>
      <c r="G3" s="138"/>
      <c r="H3" s="138"/>
      <c r="I3" s="138"/>
      <c r="J3" s="138"/>
      <c r="K3" s="14"/>
      <c r="L3" s="14"/>
      <c r="M3" s="14"/>
      <c r="N3" s="14"/>
      <c r="O3" s="14"/>
      <c r="P3" s="14"/>
      <c r="Q3" s="14"/>
      <c r="R3" s="14"/>
      <c r="S3" s="14"/>
    </row>
    <row r="5" spans="1:19" ht="24" customHeight="1" x14ac:dyDescent="0.25">
      <c r="A5" s="6" t="s">
        <v>29</v>
      </c>
      <c r="B5" s="67" t="s">
        <v>126</v>
      </c>
      <c r="C5" s="15"/>
      <c r="D5" s="23" t="s">
        <v>30</v>
      </c>
      <c r="E5" s="18">
        <v>11778384</v>
      </c>
    </row>
    <row r="6" spans="1:19" ht="15.75" x14ac:dyDescent="0.25">
      <c r="A6" s="16"/>
      <c r="B6" s="68"/>
      <c r="C6" s="6"/>
      <c r="D6" s="69"/>
      <c r="E6" s="19"/>
    </row>
    <row r="7" spans="1:19" ht="36.75" customHeight="1" x14ac:dyDescent="0.25">
      <c r="A7" s="6" t="s">
        <v>127</v>
      </c>
      <c r="B7" s="68" t="s">
        <v>31</v>
      </c>
      <c r="C7" s="6"/>
      <c r="D7" s="23" t="s">
        <v>30</v>
      </c>
      <c r="E7" s="20">
        <f>Sheet2!I25</f>
        <v>1039308.7848200001</v>
      </c>
    </row>
    <row r="8" spans="1:19" ht="32.25" customHeight="1" x14ac:dyDescent="0.25">
      <c r="B8" s="22" t="s">
        <v>16</v>
      </c>
      <c r="C8" s="17"/>
      <c r="D8" s="23" t="s">
        <v>30</v>
      </c>
      <c r="E8" s="18">
        <f>E5+E7</f>
        <v>12817692.78482</v>
      </c>
    </row>
    <row r="9" spans="1:19" s="64" customFormat="1" ht="32.25" customHeight="1" x14ac:dyDescent="0.25">
      <c r="A9" s="64" t="s">
        <v>128</v>
      </c>
      <c r="B9" s="66" t="s">
        <v>129</v>
      </c>
      <c r="C9" s="17"/>
      <c r="D9" s="23" t="s">
        <v>130</v>
      </c>
      <c r="E9" s="18">
        <v>300000</v>
      </c>
    </row>
    <row r="10" spans="1:19" s="64" customFormat="1" ht="32.25" customHeight="1" x14ac:dyDescent="0.25">
      <c r="B10" s="66"/>
      <c r="C10" s="17"/>
      <c r="D10" s="7"/>
      <c r="E10" s="18"/>
    </row>
    <row r="11" spans="1:19" s="64" customFormat="1" ht="32.25" customHeight="1" x14ac:dyDescent="0.25">
      <c r="A11" s="64" t="s">
        <v>131</v>
      </c>
      <c r="B11" s="66" t="s">
        <v>132</v>
      </c>
      <c r="C11" s="17"/>
      <c r="D11" s="23" t="s">
        <v>130</v>
      </c>
      <c r="E11" s="18">
        <v>131177</v>
      </c>
    </row>
    <row r="12" spans="1:19" s="64" customFormat="1" ht="32.25" customHeight="1" x14ac:dyDescent="0.25">
      <c r="B12" s="22" t="s">
        <v>133</v>
      </c>
      <c r="C12" s="17"/>
      <c r="D12" s="23"/>
      <c r="E12" s="18">
        <f>SUM(E8:E11)</f>
        <v>13248869.78482</v>
      </c>
    </row>
    <row r="13" spans="1:19" ht="33.75" customHeight="1" x14ac:dyDescent="0.25">
      <c r="B13" s="22" t="s">
        <v>32</v>
      </c>
      <c r="C13" s="23" t="s">
        <v>33</v>
      </c>
      <c r="E13" s="21" t="s">
        <v>134</v>
      </c>
    </row>
  </sheetData>
  <mergeCells count="2">
    <mergeCell ref="A1:J1"/>
    <mergeCell ref="A3:J3"/>
  </mergeCells>
  <pageMargins left="1.17" right="0.36" top="0.35" bottom="0.2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Sheet1!Print_Area</vt:lpstr>
      <vt:lpstr>Sheet2!Print_Area</vt:lpstr>
      <vt:lpstr>Sheet3!Print_Area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Zubair Computers</cp:lastModifiedBy>
  <cp:lastPrinted>2017-05-07T12:01:57Z</cp:lastPrinted>
  <dcterms:created xsi:type="dcterms:W3CDTF">2014-03-04T07:22:02Z</dcterms:created>
  <dcterms:modified xsi:type="dcterms:W3CDTF">2017-05-07T12:01:58Z</dcterms:modified>
</cp:coreProperties>
</file>