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0" windowWidth="11415" windowHeight="5790"/>
  </bookViews>
  <sheets>
    <sheet name="Sheet2" sheetId="2" r:id="rId1"/>
    <sheet name="Sheet1" sheetId="1" r:id="rId2"/>
    <sheet name="Sheet3" sheetId="3" r:id="rId3"/>
    <sheet name="Sheet4" sheetId="4" r:id="rId4"/>
    <sheet name="Sheet5" sheetId="5" r:id="rId5"/>
    <sheet name="Sheet6" sheetId="6" r:id="rId6"/>
  </sheets>
  <calcPr calcId="124519"/>
</workbook>
</file>

<file path=xl/calcChain.xml><?xml version="1.0" encoding="utf-8"?>
<calcChain xmlns="http://schemas.openxmlformats.org/spreadsheetml/2006/main">
  <c r="F187" i="2"/>
  <c r="F186"/>
  <c r="F176"/>
  <c r="F168"/>
  <c r="F159"/>
  <c r="F150"/>
  <c r="F142"/>
  <c r="F141"/>
  <c r="F140"/>
  <c r="F139"/>
  <c r="F138"/>
  <c r="F126"/>
  <c r="F121"/>
  <c r="F115"/>
  <c r="F111"/>
  <c r="F103"/>
  <c r="F96"/>
  <c r="F90"/>
  <c r="F86"/>
  <c r="F82"/>
  <c r="F77"/>
  <c r="F73"/>
  <c r="F70"/>
  <c r="F59"/>
  <c r="F106" i="4"/>
  <c r="C49" i="2"/>
  <c r="F49" s="1"/>
  <c r="C50"/>
  <c r="F50" s="1"/>
  <c r="H192" i="1"/>
  <c r="H193" s="1"/>
  <c r="H189"/>
  <c r="H190" s="1"/>
  <c r="C48" i="2"/>
  <c r="F48" s="1"/>
  <c r="C47"/>
  <c r="F47" s="1"/>
  <c r="C46"/>
  <c r="F46" s="1"/>
  <c r="C45"/>
  <c r="F45" s="1"/>
  <c r="H187" i="1"/>
  <c r="H186"/>
  <c r="H183"/>
  <c r="H184" s="1"/>
  <c r="H180"/>
  <c r="H181" s="1"/>
  <c r="H177"/>
  <c r="H178" s="1"/>
  <c r="H174"/>
  <c r="H175" s="1"/>
  <c r="H171"/>
  <c r="H172" s="1"/>
  <c r="C43" i="2" s="1"/>
  <c r="G14" i="5"/>
  <c r="H61" i="1"/>
  <c r="F108" i="4"/>
  <c r="F18"/>
  <c r="H75" i="1"/>
  <c r="H76" s="1"/>
  <c r="C19" i="2" s="1"/>
  <c r="F19" s="1"/>
  <c r="H68" i="1"/>
  <c r="H69" s="1"/>
  <c r="C18" i="2" s="1"/>
  <c r="F18" s="1"/>
  <c r="H165" i="1"/>
  <c r="H166" s="1"/>
  <c r="C41" i="2" s="1"/>
  <c r="F41" s="1"/>
  <c r="H162" i="1"/>
  <c r="H163" s="1"/>
  <c r="C40" i="2" s="1"/>
  <c r="F40" s="1"/>
  <c r="H159" i="1"/>
  <c r="H160" s="1"/>
  <c r="C39" i="2" s="1"/>
  <c r="F39" s="1"/>
  <c r="H155" i="1"/>
  <c r="H156" s="1"/>
  <c r="C38" i="2" s="1"/>
  <c r="F38" s="1"/>
  <c r="H134" i="1"/>
  <c r="H135" s="1"/>
  <c r="C34" i="2" s="1"/>
  <c r="F34" s="1"/>
  <c r="H131" i="1"/>
  <c r="H132" s="1"/>
  <c r="C33" i="2" s="1"/>
  <c r="F33" s="1"/>
  <c r="H128" i="1"/>
  <c r="H129" s="1"/>
  <c r="C32" i="2" s="1"/>
  <c r="F32" s="1"/>
  <c r="H122" i="1"/>
  <c r="H123" s="1"/>
  <c r="C30" i="2" s="1"/>
  <c r="F30" s="1"/>
  <c r="H119" i="1"/>
  <c r="H118"/>
  <c r="H117"/>
  <c r="H116"/>
  <c r="H111"/>
  <c r="H112" s="1"/>
  <c r="C27" i="2" s="1"/>
  <c r="F27" s="1"/>
  <c r="H108" i="1"/>
  <c r="H109" s="1"/>
  <c r="C26" i="2" s="1"/>
  <c r="F26" s="1"/>
  <c r="H105" i="1"/>
  <c r="H106" s="1"/>
  <c r="C25" i="2" s="1"/>
  <c r="F25" s="1"/>
  <c r="H102" i="1"/>
  <c r="H103" s="1"/>
  <c r="C24" i="2" s="1"/>
  <c r="F24" s="1"/>
  <c r="H51" i="1"/>
  <c r="H40"/>
  <c r="H41" s="1"/>
  <c r="C11" i="2" s="1"/>
  <c r="F11" s="1"/>
  <c r="H35" i="1"/>
  <c r="H34"/>
  <c r="H33"/>
  <c r="H32"/>
  <c r="H31"/>
  <c r="F26"/>
  <c r="H26" s="1"/>
  <c r="F25"/>
  <c r="H25" s="1"/>
  <c r="F24"/>
  <c r="H24" s="1"/>
  <c r="H20"/>
  <c r="H19"/>
  <c r="H18"/>
  <c r="H17"/>
  <c r="H10"/>
  <c r="H9"/>
  <c r="H168"/>
  <c r="H169" s="1"/>
  <c r="C42" i="2" s="1"/>
  <c r="F42" s="1"/>
  <c r="F189" l="1"/>
  <c r="C9" i="3"/>
  <c r="C44" i="2"/>
  <c r="F44" s="1"/>
  <c r="F43"/>
  <c r="H120" i="1"/>
  <c r="C29" i="2" s="1"/>
  <c r="F29" s="1"/>
  <c r="H52" i="1"/>
  <c r="C14" i="2" s="1"/>
  <c r="F14" s="1"/>
  <c r="H11" i="1"/>
  <c r="C7" i="2" s="1"/>
  <c r="F7" s="1"/>
  <c r="H21" i="1"/>
  <c r="H36"/>
  <c r="H28"/>
  <c r="H6"/>
  <c r="H5"/>
  <c r="H47"/>
  <c r="H43"/>
  <c r="H95"/>
  <c r="F105" i="4"/>
  <c r="F97"/>
  <c r="F91"/>
  <c r="F83"/>
  <c r="F75"/>
  <c r="F69"/>
  <c r="F68"/>
  <c r="F67"/>
  <c r="F66"/>
  <c r="F65"/>
  <c r="F55"/>
  <c r="F52"/>
  <c r="F48"/>
  <c r="F45"/>
  <c r="F40"/>
  <c r="F35"/>
  <c r="F30"/>
  <c r="F28"/>
  <c r="F25"/>
  <c r="F21"/>
  <c r="F16"/>
  <c r="F7"/>
  <c r="G15" i="3"/>
  <c r="E15"/>
  <c r="G13"/>
  <c r="E13"/>
  <c r="M9"/>
  <c r="M19" s="1"/>
  <c r="M22" s="1"/>
  <c r="G9"/>
  <c r="E9"/>
  <c r="K19"/>
  <c r="K22" s="1"/>
  <c r="H151" i="1"/>
  <c r="H152" s="1"/>
  <c r="C37" i="2" s="1"/>
  <c r="F37" s="1"/>
  <c r="H147" i="1"/>
  <c r="H146"/>
  <c r="H145"/>
  <c r="H141"/>
  <c r="H140"/>
  <c r="H139"/>
  <c r="H138"/>
  <c r="H137"/>
  <c r="H125"/>
  <c r="H83"/>
  <c r="H84" s="1"/>
  <c r="H14"/>
  <c r="H13"/>
  <c r="H62" l="1"/>
  <c r="C17" i="2" s="1"/>
  <c r="C12" i="3" s="1"/>
  <c r="C9" i="2"/>
  <c r="F9" s="1"/>
  <c r="H91" i="1"/>
  <c r="H92" s="1"/>
  <c r="C21" i="2" s="1"/>
  <c r="C20"/>
  <c r="H54" i="1"/>
  <c r="H58"/>
  <c r="H37"/>
  <c r="H7"/>
  <c r="C6" i="2" s="1"/>
  <c r="F6" s="1"/>
  <c r="H48" i="1"/>
  <c r="H49" s="1"/>
  <c r="C13" i="2" s="1"/>
  <c r="F13" s="1"/>
  <c r="H44" i="1"/>
  <c r="H45" s="1"/>
  <c r="C12" i="2" s="1"/>
  <c r="F12" s="1"/>
  <c r="H126" i="1"/>
  <c r="C31" i="2" s="1"/>
  <c r="F31" s="1"/>
  <c r="H96" i="1"/>
  <c r="H142"/>
  <c r="C35" i="2" s="1"/>
  <c r="F35" s="1"/>
  <c r="H15" i="1"/>
  <c r="C8" i="2" s="1"/>
  <c r="F8" s="1"/>
  <c r="G12" i="3" l="1"/>
  <c r="E12"/>
  <c r="H99" i="1"/>
  <c r="H100" s="1"/>
  <c r="C23" i="2" s="1"/>
  <c r="F23" s="1"/>
  <c r="C22"/>
  <c r="F22" s="1"/>
  <c r="H38" i="1"/>
  <c r="C10" i="2" s="1"/>
  <c r="F10" s="1"/>
  <c r="H144" i="1"/>
  <c r="H148" s="1"/>
  <c r="C36" i="2" s="1"/>
  <c r="F36" s="1"/>
  <c r="F21"/>
  <c r="C11" i="3"/>
  <c r="O11" s="1"/>
  <c r="O19" s="1"/>
  <c r="O22" s="1"/>
  <c r="F20" i="2"/>
  <c r="C10" i="3"/>
  <c r="H55" i="1"/>
  <c r="C15" i="2" s="1"/>
  <c r="H59" i="1"/>
  <c r="C17" i="3"/>
  <c r="E10" l="1"/>
  <c r="I10"/>
  <c r="G10"/>
  <c r="C16" i="2"/>
  <c r="F16" s="1"/>
  <c r="C8" i="3"/>
  <c r="E8" s="1"/>
  <c r="F15" i="2"/>
  <c r="C14" i="3"/>
  <c r="G14" s="1"/>
  <c r="F17" i="2"/>
  <c r="E17" i="3"/>
  <c r="I17"/>
  <c r="G17"/>
  <c r="F51" i="2" l="1"/>
  <c r="I19" i="3"/>
  <c r="I22" s="1"/>
  <c r="E14"/>
  <c r="E19" s="1"/>
  <c r="E22" s="1"/>
  <c r="G19"/>
  <c r="G22" s="1"/>
  <c r="M26" l="1"/>
  <c r="G12" i="5" s="1"/>
  <c r="G17" s="1"/>
</calcChain>
</file>

<file path=xl/sharedStrings.xml><?xml version="1.0" encoding="utf-8"?>
<sst xmlns="http://schemas.openxmlformats.org/spreadsheetml/2006/main" count="663" uniqueCount="313">
  <si>
    <t>Part (A)  (Civil work)</t>
  </si>
  <si>
    <t>S#</t>
  </si>
  <si>
    <t>Item Of Work</t>
  </si>
  <si>
    <t>No</t>
  </si>
  <si>
    <t>length</t>
  </si>
  <si>
    <t>Bredth</t>
  </si>
  <si>
    <t>Height</t>
  </si>
  <si>
    <t>Quantity</t>
  </si>
  <si>
    <t>Rooms</t>
  </si>
  <si>
    <t>Ver:</t>
  </si>
  <si>
    <t xml:space="preserve">wc </t>
  </si>
  <si>
    <t>C.Yard</t>
  </si>
  <si>
    <t>Total</t>
  </si>
  <si>
    <t>W&amp;E side</t>
  </si>
  <si>
    <t>Scraping of ordinary distemper</t>
  </si>
  <si>
    <t>2(5+5)</t>
  </si>
  <si>
    <t>2(10+12)</t>
  </si>
  <si>
    <t>2(18+6)</t>
  </si>
  <si>
    <t>deduction</t>
  </si>
  <si>
    <t xml:space="preserve">d </t>
  </si>
  <si>
    <t>toilet                        d</t>
  </si>
  <si>
    <t>w</t>
  </si>
  <si>
    <t>wc                        H.W</t>
  </si>
  <si>
    <t>Oppening</t>
  </si>
  <si>
    <t>Net Qty    A-B  =</t>
  </si>
  <si>
    <t>Allowed 50%</t>
  </si>
  <si>
    <t>Removing of cement or lime  Plaster</t>
  </si>
  <si>
    <t>W &amp;E Side</t>
  </si>
  <si>
    <t>Hall  Ceilling</t>
  </si>
  <si>
    <t>"</t>
  </si>
  <si>
    <t>Applying floating coat of cement 1/32" thick</t>
  </si>
  <si>
    <t xml:space="preserve">C/Plaster 3/4" thick up to 12' height in cement </t>
  </si>
  <si>
    <t>sand morter ratio (1:4)</t>
  </si>
  <si>
    <t xml:space="preserve">R.CC Work in roof slab, beams column </t>
  </si>
  <si>
    <t xml:space="preserve">rafts, litels and other strcutural </t>
  </si>
  <si>
    <t>members laid in situ or precast laid in</t>
  </si>
  <si>
    <t xml:space="preserve"> position complete in all respects. </t>
  </si>
  <si>
    <t xml:space="preserve">Ration (1:2:4) 90 Lbs cement 2 C.ft </t>
  </si>
  <si>
    <t>Sand 4 C.ft Shingle 1/8 to 1/4 gauge.</t>
  </si>
  <si>
    <t>Kit: slab</t>
  </si>
  <si>
    <t>Fabrication of Mild Steel</t>
  </si>
  <si>
    <t xml:space="preserve"> Reinforcement for cement </t>
  </si>
  <si>
    <t>concret including cutting,bending,</t>
  </si>
  <si>
    <t xml:space="preserve"> laying in position, making joints and </t>
  </si>
  <si>
    <t xml:space="preserve">fastenings including cost of binding </t>
  </si>
  <si>
    <t xml:space="preserve">wire (also includes removal of </t>
  </si>
  <si>
    <t>Same QTY of Item NO: 12 as above</t>
  </si>
  <si>
    <t xml:space="preserve">C/Plaster 1/2" thick up to 12' height in cement </t>
  </si>
  <si>
    <t>sand morter ratio (1:6)</t>
  </si>
  <si>
    <t xml:space="preserve">C/Plaster 3/8" thick up to 12' height in cement </t>
  </si>
  <si>
    <t>Same Qty Item No: 14</t>
  </si>
  <si>
    <t>P/Fixing G.I frame /Chowkats of size 7"x2" or</t>
  </si>
  <si>
    <t xml:space="preserve"> 4-1/2"x3" for Doors using 20 gauge G.I sheet </t>
  </si>
  <si>
    <t>I/C welded Hings and fixing at site with</t>
  </si>
  <si>
    <t xml:space="preserve"> necessary hold fast filling with cement sand </t>
  </si>
  <si>
    <t>slurry ratio 1:5 and repairing the jambs.</t>
  </si>
  <si>
    <t xml:space="preserve"> 4-1/2"x3" for windows using 20 gauge G.I sheet </t>
  </si>
  <si>
    <t>H.W</t>
  </si>
  <si>
    <t>1:2:4)</t>
  </si>
  <si>
    <t>b)   2" thick</t>
  </si>
  <si>
    <t>Distempering on walls 2 coats (Old surface)</t>
  </si>
  <si>
    <t>Same Qty Item No: 7  as above</t>
  </si>
  <si>
    <t>deodar strips and screws</t>
  </si>
  <si>
    <t>W</t>
  </si>
  <si>
    <t>Rate</t>
  </si>
  <si>
    <t>unit</t>
  </si>
  <si>
    <t>Amount</t>
  </si>
  <si>
    <t>P%cft</t>
  </si>
  <si>
    <t>P%Sft</t>
  </si>
  <si>
    <t>P.Cft</t>
  </si>
  <si>
    <t>P.Cwt</t>
  </si>
  <si>
    <t>P.Rft</t>
  </si>
  <si>
    <t>c)   2" thick</t>
  </si>
  <si>
    <t>P.sft</t>
  </si>
  <si>
    <t xml:space="preserve">Material Statement </t>
  </si>
  <si>
    <t xml:space="preserve">Item of work </t>
  </si>
  <si>
    <t>cement</t>
  </si>
  <si>
    <t>H/Sand</t>
  </si>
  <si>
    <t>S/Bajri</t>
  </si>
  <si>
    <t>S/Metel</t>
  </si>
  <si>
    <t>Bricks</t>
  </si>
  <si>
    <t>Steel</t>
  </si>
  <si>
    <t>Ratio</t>
  </si>
  <si>
    <t>Qty</t>
  </si>
  <si>
    <t>%</t>
  </si>
  <si>
    <t>Bags</t>
  </si>
  <si>
    <t>Cft</t>
  </si>
  <si>
    <t>Nos</t>
  </si>
  <si>
    <t>Ton</t>
  </si>
  <si>
    <t>Applying Floating Coat</t>
  </si>
  <si>
    <t>P.B.W G/Floor</t>
  </si>
  <si>
    <t>Rcc (1:2:4)</t>
  </si>
  <si>
    <t>Fab:</t>
  </si>
  <si>
    <t>/20</t>
  </si>
  <si>
    <t>Rough cost/stuccu</t>
  </si>
  <si>
    <t>C/Plaster 1/2" th</t>
  </si>
  <si>
    <t>C/Plaster 3/4" th</t>
  </si>
  <si>
    <t xml:space="preserve">C/Plaster3/8"thick </t>
  </si>
  <si>
    <t>CC Topping</t>
  </si>
  <si>
    <t>c) 2" THICK</t>
  </si>
  <si>
    <t>Total Quantity</t>
  </si>
  <si>
    <t xml:space="preserve">Rate </t>
  </si>
  <si>
    <t>Unit</t>
  </si>
  <si>
    <t>P.Bag</t>
  </si>
  <si>
    <t>P%Cft</t>
  </si>
  <si>
    <t>P%0 Cft</t>
  </si>
  <si>
    <t>P.ton</t>
  </si>
  <si>
    <t>Total Amount  Rs:</t>
  </si>
  <si>
    <t xml:space="preserve">ASSISTANT ENGINEER </t>
  </si>
  <si>
    <t>EXECUTIVE ENGINEER</t>
  </si>
  <si>
    <t xml:space="preserve">Provincial Building Sub-Division </t>
  </si>
  <si>
    <t xml:space="preserve">Provincial Buildings Division </t>
  </si>
  <si>
    <t>NAUSHAHRO FEROZE</t>
  </si>
  <si>
    <t>SHAHEED BENAZIR ABAD</t>
  </si>
  <si>
    <t>Internal W/S and S/F</t>
  </si>
  <si>
    <t>S.NO.</t>
  </si>
  <si>
    <t>ITEM OF WORK.</t>
  </si>
  <si>
    <t>QTY</t>
  </si>
  <si>
    <t xml:space="preserve">RATE </t>
  </si>
  <si>
    <t xml:space="preserve">UNIT </t>
  </si>
  <si>
    <t>AMOUNT.</t>
  </si>
  <si>
    <t xml:space="preserve">Boring for tube well in all water bearing </t>
  </si>
  <si>
    <t>soils from ground level up to 100 ft or</t>
  </si>
  <si>
    <t>30.5 meter depth i/c sinking and with</t>
  </si>
  <si>
    <t>drawing of casing pipe (a) 80mm 3" dia</t>
  </si>
  <si>
    <t xml:space="preserve">Providing and fixing orisa type white </t>
  </si>
  <si>
    <t xml:space="preserve">colour glazed earthern were W.C pan </t>
  </si>
  <si>
    <t xml:space="preserve">low level flush tank of 3 gallons </t>
  </si>
  <si>
    <t xml:space="preserve">capacity of approved quality i/c making </t>
  </si>
  <si>
    <t xml:space="preserve">requisite number of holes in wall plinth </t>
  </si>
  <si>
    <t xml:space="preserve">&amp; floor and making good in c.c1:2:4 </t>
  </si>
  <si>
    <t xml:space="preserve">(A) W.C pan with orisa type 23" wit </t>
  </si>
  <si>
    <t xml:space="preserve">plastic of low down 3 gallons C.I trap &amp; </t>
  </si>
  <si>
    <t>C.I thumble Superior quality.</t>
  </si>
  <si>
    <t>Each</t>
  </si>
  <si>
    <t>(S.I.NO. (3) (a) (i) p.No. 02   ).</t>
  </si>
  <si>
    <t>Add: extra for labour for providing &amp;</t>
  </si>
  <si>
    <t>fixing of earthern were pedestal white or</t>
  </si>
  <si>
    <t>coloured glazed foreign or equivalent.</t>
  </si>
  <si>
    <t>S.I.No  9 P.No. 03   ).</t>
  </si>
  <si>
    <t xml:space="preserve">P/F in position nyloon connections </t>
  </si>
  <si>
    <t xml:space="preserve">complete with 1/2" dia brass stop cock </t>
  </si>
  <si>
    <t>with pair of brass nuts and lining joints</t>
  </si>
  <si>
    <t>to nyloon connection (S.I.No.23.P.6 ).</t>
  </si>
  <si>
    <t>Providing and fixing handle velve ( China)</t>
  </si>
  <si>
    <t>3/4" Dia</t>
  </si>
  <si>
    <t xml:space="preserve">S/Fixing Concelled Stop Cock of superior </t>
  </si>
  <si>
    <t>quality with cp head 1/2" dia</t>
  </si>
  <si>
    <t xml:space="preserve">M/Supplying of 21" R.C.C main hole </t>
  </si>
  <si>
    <t xml:space="preserve">cover cast in 1:2:4 concrete ratio 3 inch </t>
  </si>
  <si>
    <t xml:space="preserve">deep at centre reinforced with 1/2" dia </t>
  </si>
  <si>
    <t>tor steel brass at 4" c/c welded of 3/16"</t>
  </si>
  <si>
    <t xml:space="preserve">thick wide M.S plate two hook of 3/8" </t>
  </si>
  <si>
    <t xml:space="preserve">dia tor bar i/c compacting i/c curring and </t>
  </si>
  <si>
    <t xml:space="preserve">transportation with in 10 miles </t>
  </si>
  <si>
    <t>( S.I.No 1 P.No. 30    ).</t>
  </si>
  <si>
    <t>Supplying and Fixing in position C.P bib</t>
  </si>
  <si>
    <t>cock (b) 3/4" cp Bib cock standard pattern</t>
  </si>
  <si>
    <t xml:space="preserve"> P/F chamber 15x9" inside daimension 24" </t>
  </si>
  <si>
    <t>deep for house meters with 6" thick c.c</t>
  </si>
  <si>
    <t xml:space="preserve">1:3:6 Block set 1:6 cement mortor 6" </t>
  </si>
  <si>
    <t xml:space="preserve">thick c.c 1:4:8 in foundation 1/.2" thick </t>
  </si>
  <si>
    <t xml:space="preserve">cement plaster 1:3 C.M to all inside </t>
  </si>
  <si>
    <t>opening .</t>
  </si>
  <si>
    <t xml:space="preserve">S/Fixing swan type piller cock of superior quality </t>
  </si>
  <si>
    <t>single cp head 1/2" dia</t>
  </si>
  <si>
    <t xml:space="preserve">P/Fixing 6"x4" cc gully trape with 4" outlet </t>
  </si>
  <si>
    <t>complete with 4" thick 1:2:4 cc for bed and</t>
  </si>
  <si>
    <t>1/2" thick cement Plaster 1:3 to kerb C.I grating</t>
  </si>
  <si>
    <t>6"x6" and with RCC Cover sino:1 (ii) P-23</t>
  </si>
  <si>
    <t>P/Fixing Floor Trape Jalli UPVC type size</t>
  </si>
  <si>
    <t>6"x6" of approved colour and design master</t>
  </si>
  <si>
    <t>class A equivelent as directed by encharge</t>
  </si>
  <si>
    <t>(R.A Attached)</t>
  </si>
  <si>
    <t xml:space="preserve">S/F UPVC soil &amp; vent pipe AGM make of </t>
  </si>
  <si>
    <t xml:space="preserve">approverd qulaity on walls &amp; in C.C flooring </t>
  </si>
  <si>
    <t xml:space="preserve">working upto 90 Ft height jointing with </t>
  </si>
  <si>
    <t>UPVC fitting by using approved paste/</t>
  </si>
  <si>
    <t xml:space="preserve">solution making good etc in complete </t>
  </si>
  <si>
    <t>as per instruction of Engineer Incharge</t>
  </si>
  <si>
    <t xml:space="preserve">rate i/.c all cost of labour material </t>
  </si>
  <si>
    <t>cartage scaffolding jhoola etc complete.</t>
  </si>
  <si>
    <t>b) 3/4" dia Pipe           1x12</t>
  </si>
  <si>
    <t>d)1-1/2" Pipe             1x60</t>
  </si>
  <si>
    <t>f)   6" dia Pipe            1x15</t>
  </si>
  <si>
    <t xml:space="preserve">P/F UPVC Fitting of schedule 40 (E) </t>
  </si>
  <si>
    <t>AGM or pak arab make in/c jointing with</t>
  </si>
  <si>
    <t xml:space="preserve">PVC solvent / JTC solution and fixing at </t>
  </si>
  <si>
    <t xml:space="preserve">any height / floor using jhoola or long </t>
  </si>
  <si>
    <t xml:space="preserve">laddar in horizental or vertical pipe as  </t>
  </si>
  <si>
    <t>directed by the Engineer Incharge,</t>
  </si>
  <si>
    <t>plain Elbow 4'dia.</t>
  </si>
  <si>
    <t>Plain -Tee  4"dia.</t>
  </si>
  <si>
    <t>4" dia Floor Trap.</t>
  </si>
  <si>
    <t>Jubilee Clip.</t>
  </si>
  <si>
    <t>4" dia Cowel.</t>
  </si>
  <si>
    <t>TOTAL</t>
  </si>
  <si>
    <t>GENERAL ABSTRACT</t>
  </si>
  <si>
    <t>Part</t>
  </si>
  <si>
    <t>A</t>
  </si>
  <si>
    <t>Civil Work</t>
  </si>
  <si>
    <t>RS:</t>
  </si>
  <si>
    <t>B</t>
  </si>
  <si>
    <t>w/s &amp; s/f</t>
  </si>
  <si>
    <t xml:space="preserve">NET TOTAL </t>
  </si>
  <si>
    <t xml:space="preserve">SAY AMOUNT </t>
  </si>
  <si>
    <t xml:space="preserve">FACE SHEET </t>
  </si>
  <si>
    <t xml:space="preserve"> DETAILED ESTIMATE</t>
  </si>
  <si>
    <t>FUNDS HEAD :</t>
  </si>
  <si>
    <t>PROVINCIAL</t>
  </si>
  <si>
    <t>MAJOR HEAD:</t>
  </si>
  <si>
    <t>6-314 (B&amp;S)Non- Development.</t>
  </si>
  <si>
    <t xml:space="preserve">DEPARTMENT:  </t>
  </si>
  <si>
    <t>MINOR HEAD:</t>
  </si>
  <si>
    <t xml:space="preserve">                  This estimate framed in the office of the Executive Engineer Provincial</t>
  </si>
  <si>
    <t xml:space="preserve"> Buildings Division Shaheed Benazir Abad (NAWABSHAH) For the probable </t>
  </si>
  <si>
    <t>expenditure that will be incurred on the above subjected work.</t>
  </si>
  <si>
    <t>e) 4" dia.Pipe             2x20</t>
  </si>
  <si>
    <t>a)  1/2" dia pipe          2x36</t>
  </si>
  <si>
    <t>Supplying and fixing Iron Girder SIZE 4"X8"</t>
  </si>
  <si>
    <t>p.Cwt</t>
  </si>
  <si>
    <t>Supplying and fixing T-Iron  SIZE 2"X2"</t>
  </si>
  <si>
    <t>vth type Qtrs         d</t>
  </si>
  <si>
    <t>Same Qty Item No: 5</t>
  </si>
  <si>
    <t>Assistant Engineer</t>
  </si>
  <si>
    <t xml:space="preserve">Provincial Buildings Sub- Division </t>
  </si>
  <si>
    <t>Naushahro-Feroze.</t>
  </si>
  <si>
    <t>JUDICIAL DEPARTMENT</t>
  </si>
  <si>
    <t>Parapit Wall</t>
  </si>
  <si>
    <t>Providing and fixing deodar Almirah 9"-12" depth i/c boxing with back shelves,shutters brass fittings complete</t>
  </si>
  <si>
    <t>p sft</t>
  </si>
  <si>
    <t>15x5/112</t>
  </si>
  <si>
    <t>CC.topping 1-1/2" I/C Surface finishing and dividing into Panals</t>
  </si>
  <si>
    <t>Laying floor of approved with glazed tiles 1/4"thick in white cement 1:2 over 3/4" thick cement mortor 1:2 Complete.</t>
  </si>
  <si>
    <t>White glazedtiles 1/4" thick dado jointed in white cement and laid over 1:2 cement mortor 3/4" thick i/c finishing.</t>
  </si>
  <si>
    <t>Two coat of bitumen laid hot using 34 Lbs for % sft over roof and blinded with sand at One Cft P%Sft.</t>
  </si>
  <si>
    <t>P.Sft</t>
  </si>
  <si>
    <t>Supplying and Fixing False ceilling of plaster of paris,in pannals i/c making frame work of deodar wood i/c painting (sino: 52 p-63)</t>
  </si>
  <si>
    <t>Dismentaling of R C.C.1:2:4  (SIN0:19 E P-10)</t>
  </si>
  <si>
    <t>Removing of cement or lime  Plaster  (SIN0:53 P-13)</t>
  </si>
  <si>
    <t>Supplying and fixing Iron Girder SIZE 4"X8"  (SIN0:     P-    )</t>
  </si>
  <si>
    <t>Second class tile roofing consisting of 4" earth and 1" mud plaster with gobri leeping over 1/2" thick cement plaster 1;6 with 34lbs of hot coat of bitumin SINO:1 P-32</t>
  </si>
  <si>
    <t>Applying floating coat of cement 1/32" thick  (SIN0:14 P-52)</t>
  </si>
  <si>
    <t>Laying white marble flooring fine dressed on the surface without winding set in lime mortar (1:2) (SINO:28 P-42)</t>
  </si>
  <si>
    <t>Providing and fixing 3/8" thick marble tile of approved quality and colour and shade size 8"x4/6"x4" in dado skirting and facing removal(SINO: 68 P-48</t>
  </si>
  <si>
    <t>Laying floor of approved with glazed tiles 1/4"thick in white cement 1:2 over 3/4" thick cement mortor 1:2 Complete. (SIN0:24 P-42)</t>
  </si>
  <si>
    <t>CC.topping 1-1/2" I/C Surface finishing and dividing into Panals  (SIN0:16(C) P-41)</t>
  </si>
  <si>
    <t>Providing and fixing deodar Almirah 9"-12" depth i/c boxing with back shelves,shutters brass fittings complete  (SIN0:23 P-60)</t>
  </si>
  <si>
    <t>Providing and Fixing approved quality mortice lock SINO:21 P-59)</t>
  </si>
  <si>
    <t>Distempering on walls 2 coats (Old surface)  (SIN0:24(b) P-53)</t>
  </si>
  <si>
    <t>Two coat of bitumen laid hot using 34 Lbs for % sft over roof and blinded with sand at One Cft P%Sft.  (SIN0:13 P-34)</t>
  </si>
  <si>
    <t>RCC Spouts i/c fixing in position  2-1/2" X6"X5" (SINO: 14 P-17)</t>
  </si>
  <si>
    <t>C/Plaster 3/4" thick up to 12' height in cement sand morter ratio (1:4)  (SIN0:11(c) P-51)</t>
  </si>
  <si>
    <t xml:space="preserve">P/Fixing G.I frame /Chowkats of size 7"x2" or  4-1/2"x3" for Doors using 20 gauge G.I sheet I/C welded Hings and fixing slurry ratio 1:5 and repairing the jambs. (SIN0:29 P-92)at site with  necessary hold fast filling with cement sand </t>
  </si>
  <si>
    <t>R.CC Work in roof slab, beams column rafts, litels and other strcutural members laid in situ or precast laid in position complete in all respects Ration (1:2:4) 90 Lbs cement 2 C.ft.Sand 4 C.ft Shingle 1/8 to 1/4 gauge. (SIN0:6 (a) P-16)</t>
  </si>
  <si>
    <t>Fabrication of Mild Steel  Reinforcement for cement concret including cutting,bending  laying in position, making joints and fastenings including cost of binding wire (also includes removal of  (SIN0:8(b) P-16)</t>
  </si>
  <si>
    <t>C/Plaster 1/2" thick up to 12' height in cement sand morter ratio (1:6)  (SIN0:13 P-10)</t>
  </si>
  <si>
    <t>C/Plaster 3/8" thick up to 12' height in cement sand morter ratio (1:4)  (SIN0:13 P-10)</t>
  </si>
  <si>
    <t>1st class deodar wood wraught joinery in D/W etc fixed in position i/c chowkats hold fast iron tower bolts chocks cleats handles and chords with hooks etc Deodar pannalled and glazed or fully glazed 1-3/4"thick  (SIN0:7 P-57)</t>
  </si>
  <si>
    <t>prepairing surface and painting of door and windows any type i/c edges   ( on new surface)  (SIN0:5©  P-69)</t>
  </si>
  <si>
    <t>prepairing surface and painting of door and windows any type i/c edges   ( on old surface)  (SIN0:4©  P-67)</t>
  </si>
  <si>
    <t>Preparing surface and painting guard bars gates iron bars grating railing i/c standard bracess etc complete with similar open   (SIN0:4(b)  P-67)</t>
  </si>
  <si>
    <t>Galvanized wire gauze fixed to chowkats with 3/4" deodar strips and screws  (SIN0:14(d) P-57)</t>
  </si>
  <si>
    <t>b) 1/2" Thick Deodar wood framing i/c wire gauze with ordinary hings   (SIN0:14(d) P-57)</t>
  </si>
  <si>
    <r>
      <t>Dismentaling of Pacca Brick Work</t>
    </r>
    <r>
      <rPr>
        <b/>
        <sz val="10"/>
        <color theme="1"/>
        <rFont val="Calibri"/>
        <family val="2"/>
        <scheme val="minor"/>
      </rPr>
      <t xml:space="preserve"> (SIN0:13 P-10)</t>
    </r>
  </si>
  <si>
    <t>Scraping of ordinary distemper (SIN0:54bP-13)</t>
  </si>
  <si>
    <t>Supplying and fixing T-Iron Size 2"X2"(SIN0:  P-  )</t>
  </si>
  <si>
    <t>Dismentaling of C.C.Plain (1:2:4)(SIN0:19 C P-10)</t>
  </si>
  <si>
    <t>P/Fixing iron steel grill SINO:26 P-92</t>
  </si>
  <si>
    <t>Galvanized wire gauze fixed to chowkats with 3/4"deodar strips and screws</t>
  </si>
  <si>
    <t>1276/112=</t>
  </si>
  <si>
    <t>1713/112=</t>
  </si>
  <si>
    <t>(2*7+2.33)</t>
  </si>
  <si>
    <t>(2*2+3*1.25)</t>
  </si>
  <si>
    <t>Name of Work :-  M&amp;R To Residential Bunglows for Judges i/c Minstral Staff  Qtrs of Distt: Naushahro feroze</t>
  </si>
  <si>
    <t>Providing and fixing 24"x18" lavatory basin in white glazed earthen ware complete  SINO: 10 P-3</t>
  </si>
  <si>
    <t>Providing and Fixing Single phase Electric Motor 1HP</t>
  </si>
  <si>
    <t>Rough cost/stuccu sino: 32 p-54</t>
  </si>
  <si>
    <t>Perparing the Surface and Painting with matt finish paint of approved make to old matt finish surface</t>
  </si>
  <si>
    <t>Perparing the Surface and Painting with weather coat paint of approved make to old weather coat surface</t>
  </si>
  <si>
    <t>Pacca Brick Work in other then i/c sticking the joints in cement sand morter 1:6 ratio  (SIN0:5(I) (e) P-20)</t>
  </si>
  <si>
    <t>p%cft</t>
  </si>
  <si>
    <t>B/side shade</t>
  </si>
  <si>
    <t xml:space="preserve">O/Side  B&amp;F/Side of </t>
  </si>
  <si>
    <t xml:space="preserve">      D</t>
  </si>
  <si>
    <t>walls</t>
  </si>
  <si>
    <t>Providing and laying single per layer of polythene sheet 0.a3 mm thick SIN:38 P-37</t>
  </si>
  <si>
    <t>Mud plaster on floor or roof 1" thick SINO: 2 P-50</t>
  </si>
  <si>
    <t>Roof</t>
  </si>
  <si>
    <t>Mud plaster on floor or roof 1" thick                  SINO: 2 P-50</t>
  </si>
  <si>
    <t>Providing and fixing Angle iron vertical post for barbed wire fencing SIN:8P-94</t>
  </si>
  <si>
    <t>Providing and fixing barbed wire fencing SIN:9 P-95</t>
  </si>
  <si>
    <t>b/side c/wall</t>
  </si>
  <si>
    <t>Providing and fixing Brass spring hings  to wire gauze SINO: 18 P-57</t>
  </si>
  <si>
    <t>Fernch Polishing complete SINO:7(B) P-70</t>
  </si>
  <si>
    <t>Fernch Polishing complete                  SINO:7(B) P-70</t>
  </si>
  <si>
    <t>D</t>
  </si>
  <si>
    <t>Name of Work :-  M&amp;R To Residential Accommodation for Judges at  Naushahro feroze</t>
  </si>
  <si>
    <t xml:space="preserve">M&amp;R To Residential Accommodation </t>
  </si>
  <si>
    <t>for Judges at Naushahro feroze</t>
  </si>
  <si>
    <t>AMOUNTING OF   RS :  1.351(M)</t>
  </si>
  <si>
    <t>Name of Work :-  M&amp;R To Residential Accommodation for judges at  Naushahro feroze</t>
  </si>
  <si>
    <t>SCHEDULE-B</t>
  </si>
  <si>
    <t>P/Fixing G.I frame /Chowkats of size 7"x2" or  4-1/2"x3" for Doors using 20 gauge G.I sheet I/C welded Hings and fixing slurry ratio 1:5 and repairing the jambs. (SIN0:29 P-92)at site with  necessary hold fast filling with cement sand  (S:28 P-92)</t>
  </si>
  <si>
    <t>White glazedtiles 1/4" thick dado jointed in white cement and laid over 1:2 cement mortor 3/4" thick i/c finishing. (S:37 P-44)</t>
  </si>
  <si>
    <t>Supplying and Fixing False ceilling of plaster of paris,in pannals i/c making frame work of deodar wood i/c painting (S: 52 p-63)</t>
  </si>
  <si>
    <t>Providing and Fixing approved quality mortice lock (S:21 P-59)</t>
  </si>
  <si>
    <t>Providing and fixing Brass spring hings  to wire gauze S: 18 P-57</t>
  </si>
  <si>
    <t>directed by the Engineer Incharge, plain Elbow 4'dia.</t>
  </si>
  <si>
    <t>Contractor</t>
  </si>
  <si>
    <t>Executive Engineer</t>
  </si>
  <si>
    <t>Shaheed Benazir Abad</t>
  </si>
  <si>
    <t>Name of Work :-  M&amp;R To Residential Accommodation for Judges at  N.Feroze</t>
  </si>
</sst>
</file>

<file path=xl/styles.xml><?xml version="1.0" encoding="utf-8"?>
<styleSheet xmlns="http://schemas.openxmlformats.org/spreadsheetml/2006/main">
  <numFmts count="1">
    <numFmt numFmtId="164" formatCode="0.000"/>
  </numFmts>
  <fonts count="2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sz val="12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 Black"/>
      <family val="2"/>
    </font>
    <font>
      <b/>
      <sz val="18"/>
      <name val="Bodoni MT"/>
      <family val="1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36"/>
      <color theme="1"/>
      <name val="Algerian"/>
      <family val="5"/>
    </font>
    <font>
      <b/>
      <sz val="14"/>
      <color theme="1"/>
      <name val="Calibri"/>
      <family val="2"/>
      <scheme val="minor"/>
    </font>
    <font>
      <b/>
      <sz val="20"/>
      <color theme="1"/>
      <name val="Agency FB"/>
      <family val="2"/>
    </font>
    <font>
      <b/>
      <sz val="16"/>
      <color theme="1"/>
      <name val="Britannic Bold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Arial"/>
      <family val="2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1" fontId="2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5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4" xfId="0" applyFont="1" applyBorder="1" applyAlignment="1">
      <alignment horizontal="left"/>
    </xf>
    <xf numFmtId="2" fontId="2" fillId="0" borderId="5" xfId="0" applyNumberFormat="1" applyFont="1" applyBorder="1"/>
    <xf numFmtId="1" fontId="2" fillId="0" borderId="0" xfId="0" applyNumberFormat="1" applyFont="1" applyAlignment="1">
      <alignment horizontal="center"/>
    </xf>
    <xf numFmtId="0" fontId="2" fillId="0" borderId="4" xfId="0" applyFont="1" applyBorder="1"/>
    <xf numFmtId="1" fontId="2" fillId="0" borderId="6" xfId="0" applyNumberFormat="1" applyFont="1" applyBorder="1" applyAlignment="1">
      <alignment horizontal="center"/>
    </xf>
    <xf numFmtId="2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0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0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5" xfId="0" applyFont="1" applyBorder="1"/>
    <xf numFmtId="0" fontId="10" fillId="0" borderId="0" xfId="0" applyFont="1" applyAlignment="1"/>
    <xf numFmtId="0" fontId="11" fillId="0" borderId="0" xfId="0" applyFont="1" applyBorder="1" applyAlignme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/>
    <xf numFmtId="0" fontId="15" fillId="0" borderId="0" xfId="0" applyFont="1" applyAlignment="1">
      <alignment horizontal="right"/>
    </xf>
    <xf numFmtId="0" fontId="9" fillId="0" borderId="0" xfId="0" applyFont="1"/>
    <xf numFmtId="0" fontId="16" fillId="0" borderId="0" xfId="0" applyFont="1"/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0" xfId="0" applyFont="1" applyBorder="1"/>
    <xf numFmtId="0" fontId="11" fillId="0" borderId="11" xfId="0" applyFont="1" applyBorder="1"/>
    <xf numFmtId="0" fontId="17" fillId="0" borderId="0" xfId="0" applyFont="1" applyAlignment="1"/>
    <xf numFmtId="0" fontId="18" fillId="0" borderId="0" xfId="0" applyFont="1" applyAlignment="1"/>
    <xf numFmtId="0" fontId="10" fillId="0" borderId="0" xfId="0" applyFont="1"/>
    <xf numFmtId="0" fontId="18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21" fillId="0" borderId="0" xfId="0" applyFont="1" applyAlignment="1">
      <alignment horizontal="center"/>
    </xf>
    <xf numFmtId="1" fontId="21" fillId="0" borderId="6" xfId="0" applyNumberFormat="1" applyFont="1" applyBorder="1" applyAlignment="1">
      <alignment horizontal="center"/>
    </xf>
    <xf numFmtId="0" fontId="2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4" xfId="0" applyFont="1" applyBorder="1"/>
    <xf numFmtId="1" fontId="15" fillId="0" borderId="0" xfId="0" applyNumberFormat="1" applyFont="1"/>
    <xf numFmtId="1" fontId="11" fillId="0" borderId="12" xfId="0" applyNumberFormat="1" applyFont="1" applyBorder="1" applyAlignment="1">
      <alignment vertical="center"/>
    </xf>
    <xf numFmtId="0" fontId="22" fillId="0" borderId="0" xfId="0" applyFont="1"/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4" xfId="0" applyFont="1" applyBorder="1"/>
    <xf numFmtId="0" fontId="2" fillId="0" borderId="15" xfId="0" applyFont="1" applyBorder="1"/>
    <xf numFmtId="2" fontId="2" fillId="0" borderId="15" xfId="0" applyNumberFormat="1" applyFont="1" applyBorder="1"/>
    <xf numFmtId="1" fontId="2" fillId="0" borderId="16" xfId="0" applyNumberFormat="1" applyFont="1" applyBorder="1" applyAlignment="1">
      <alignment horizontal="center"/>
    </xf>
    <xf numFmtId="0" fontId="2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1" fontId="2" fillId="0" borderId="13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vertical="center"/>
    </xf>
    <xf numFmtId="0" fontId="3" fillId="0" borderId="13" xfId="0" applyFont="1" applyBorder="1" applyAlignment="1">
      <alignment horizontal="left" vertical="center" wrapText="1"/>
    </xf>
    <xf numFmtId="2" fontId="3" fillId="0" borderId="13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left"/>
    </xf>
    <xf numFmtId="1" fontId="2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164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7" xfId="0" applyFont="1" applyBorder="1"/>
    <xf numFmtId="0" fontId="3" fillId="0" borderId="18" xfId="0" applyFont="1" applyBorder="1" applyAlignment="1">
      <alignment horizontal="left" vertical="center" wrapText="1"/>
    </xf>
    <xf numFmtId="1" fontId="2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3" fillId="0" borderId="0" xfId="0" applyFon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8" fillId="0" borderId="0" xfId="0" applyFont="1" applyAlignment="1">
      <alignment horizontal="center" wrapText="1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" fontId="9" fillId="0" borderId="11" xfId="0" applyNumberFormat="1" applyFont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3"/>
  <sheetViews>
    <sheetView tabSelected="1" workbookViewId="0">
      <selection activeCell="A3" sqref="A3:F3"/>
    </sheetView>
  </sheetViews>
  <sheetFormatPr defaultRowHeight="15"/>
  <cols>
    <col min="1" max="1" width="4.28515625" customWidth="1"/>
    <col min="2" max="2" width="53.7109375" customWidth="1"/>
    <col min="3" max="3" width="11.42578125" bestFit="1" customWidth="1"/>
  </cols>
  <sheetData>
    <row r="1" spans="1:6" ht="18.75">
      <c r="A1" s="109" t="s">
        <v>302</v>
      </c>
      <c r="B1" s="109"/>
      <c r="C1" s="109"/>
      <c r="D1" s="109"/>
      <c r="E1" s="109"/>
      <c r="F1" s="109"/>
    </row>
    <row r="3" spans="1:6" ht="38.25" customHeight="1">
      <c r="A3" s="107" t="s">
        <v>312</v>
      </c>
      <c r="B3" s="107"/>
      <c r="C3" s="107"/>
      <c r="D3" s="107"/>
      <c r="E3" s="107"/>
      <c r="F3" s="107"/>
    </row>
    <row r="4" spans="1:6" ht="15.75">
      <c r="A4" s="108" t="s">
        <v>0</v>
      </c>
      <c r="B4" s="108"/>
      <c r="C4" s="108"/>
      <c r="D4" s="108"/>
      <c r="E4" s="108"/>
      <c r="F4" s="108"/>
    </row>
    <row r="5" spans="1:6" ht="15.75">
      <c r="A5" s="94" t="s">
        <v>1</v>
      </c>
      <c r="B5" s="94" t="s">
        <v>2</v>
      </c>
      <c r="C5" s="94" t="s">
        <v>7</v>
      </c>
      <c r="D5" s="94" t="s">
        <v>64</v>
      </c>
      <c r="E5" s="94" t="s">
        <v>65</v>
      </c>
      <c r="F5" s="94" t="s">
        <v>66</v>
      </c>
    </row>
    <row r="6" spans="1:6" ht="27" customHeight="1">
      <c r="A6" s="81">
        <v>1</v>
      </c>
      <c r="B6" s="82" t="s">
        <v>264</v>
      </c>
      <c r="C6" s="83">
        <f>Sheet1!$H$7</f>
        <v>31.5</v>
      </c>
      <c r="D6" s="84">
        <v>1285.6300000000001</v>
      </c>
      <c r="E6" s="85" t="s">
        <v>67</v>
      </c>
      <c r="F6" s="83">
        <f t="shared" ref="F6:F11" si="0">SUM(C6*D6%)</f>
        <v>404.97345000000001</v>
      </c>
    </row>
    <row r="7" spans="1:6" ht="27" customHeight="1">
      <c r="A7" s="81">
        <v>2</v>
      </c>
      <c r="B7" s="86" t="s">
        <v>267</v>
      </c>
      <c r="C7" s="93">
        <f>Sheet1!$H$11</f>
        <v>623</v>
      </c>
      <c r="D7" s="84">
        <v>3327.5</v>
      </c>
      <c r="E7" s="85" t="s">
        <v>67</v>
      </c>
      <c r="F7" s="83">
        <f t="shared" si="0"/>
        <v>20730.325000000001</v>
      </c>
    </row>
    <row r="8" spans="1:6" ht="26.25" customHeight="1">
      <c r="A8" s="81">
        <v>3</v>
      </c>
      <c r="B8" s="87" t="s">
        <v>238</v>
      </c>
      <c r="C8" s="93">
        <f>Sheet1!$H$15</f>
        <v>623</v>
      </c>
      <c r="D8" s="84">
        <v>5445</v>
      </c>
      <c r="E8" s="85" t="s">
        <v>67</v>
      </c>
      <c r="F8" s="83">
        <f t="shared" si="0"/>
        <v>33922.35</v>
      </c>
    </row>
    <row r="9" spans="1:6" ht="28.5" customHeight="1">
      <c r="A9" s="81">
        <v>4</v>
      </c>
      <c r="B9" s="88" t="s">
        <v>239</v>
      </c>
      <c r="C9" s="85">
        <f>Sheet1!$H$21</f>
        <v>2480</v>
      </c>
      <c r="D9" s="89">
        <v>121</v>
      </c>
      <c r="E9" s="85" t="s">
        <v>68</v>
      </c>
      <c r="F9" s="83">
        <f t="shared" si="0"/>
        <v>3000.7999999999997</v>
      </c>
    </row>
    <row r="10" spans="1:6" ht="26.25" customHeight="1">
      <c r="A10" s="81">
        <v>5</v>
      </c>
      <c r="B10" s="88" t="s">
        <v>265</v>
      </c>
      <c r="C10" s="83">
        <f>Sheet1!$H$38</f>
        <v>747.75</v>
      </c>
      <c r="D10" s="84">
        <v>226.88</v>
      </c>
      <c r="E10" s="85" t="s">
        <v>68</v>
      </c>
      <c r="F10" s="83">
        <f t="shared" si="0"/>
        <v>1696.4952000000001</v>
      </c>
    </row>
    <row r="11" spans="1:6" ht="33" customHeight="1">
      <c r="A11" s="81">
        <v>6</v>
      </c>
      <c r="B11" s="88" t="s">
        <v>280</v>
      </c>
      <c r="C11" s="83">
        <f>Sheet1!$H$41</f>
        <v>378</v>
      </c>
      <c r="D11" s="89">
        <v>12346.65</v>
      </c>
      <c r="E11" s="85" t="s">
        <v>281</v>
      </c>
      <c r="F11" s="83">
        <f t="shared" si="0"/>
        <v>46670.337</v>
      </c>
    </row>
    <row r="12" spans="1:6" ht="23.25" customHeight="1">
      <c r="A12" s="81">
        <v>7</v>
      </c>
      <c r="B12" s="86" t="s">
        <v>240</v>
      </c>
      <c r="C12" s="90">
        <f>Sheet1!$H$45</f>
        <v>3.2366071428571428</v>
      </c>
      <c r="D12" s="84">
        <v>3750</v>
      </c>
      <c r="E12" s="85" t="s">
        <v>220</v>
      </c>
      <c r="F12" s="83">
        <f>SUM(D12*C12)</f>
        <v>12137.276785714286</v>
      </c>
    </row>
    <row r="13" spans="1:6" ht="22.5" customHeight="1">
      <c r="A13" s="81">
        <v>8</v>
      </c>
      <c r="B13" s="86" t="s">
        <v>266</v>
      </c>
      <c r="C13" s="90">
        <f>Sheet1!$H$49</f>
        <v>4.3392857142857144</v>
      </c>
      <c r="D13" s="84">
        <v>3550</v>
      </c>
      <c r="E13" s="85" t="s">
        <v>220</v>
      </c>
      <c r="F13" s="83">
        <f>SUM(D13*C13)</f>
        <v>15404.464285714286</v>
      </c>
    </row>
    <row r="14" spans="1:6" ht="38.25">
      <c r="A14" s="81">
        <v>9</v>
      </c>
      <c r="B14" s="91" t="s">
        <v>241</v>
      </c>
      <c r="C14" s="83">
        <f>Sheet1!$H$52</f>
        <v>180</v>
      </c>
      <c r="D14" s="89">
        <v>7607.25</v>
      </c>
      <c r="E14" s="85" t="s">
        <v>68</v>
      </c>
      <c r="F14" s="83">
        <f>SUM(C14*D14%)</f>
        <v>13693.050000000001</v>
      </c>
    </row>
    <row r="15" spans="1:6" ht="27.75" customHeight="1">
      <c r="A15" s="81">
        <v>10</v>
      </c>
      <c r="B15" s="88" t="s">
        <v>242</v>
      </c>
      <c r="C15" s="85">
        <f>Sheet1!$H$55</f>
        <v>2480</v>
      </c>
      <c r="D15" s="89">
        <v>660</v>
      </c>
      <c r="E15" s="85" t="s">
        <v>68</v>
      </c>
      <c r="F15" s="83">
        <f>SUM(C15*D15%)</f>
        <v>16368</v>
      </c>
    </row>
    <row r="16" spans="1:6" ht="34.5" customHeight="1">
      <c r="A16" s="81">
        <v>11</v>
      </c>
      <c r="B16" s="88" t="s">
        <v>252</v>
      </c>
      <c r="C16" s="85">
        <f>$C$15</f>
        <v>2480</v>
      </c>
      <c r="D16" s="89">
        <v>3015.76</v>
      </c>
      <c r="E16" s="85" t="s">
        <v>68</v>
      </c>
      <c r="F16" s="83">
        <f>SUM(C16*D16%)</f>
        <v>74790.847999999998</v>
      </c>
    </row>
    <row r="17" spans="1:6" ht="22.5" customHeight="1">
      <c r="A17" s="81">
        <v>12</v>
      </c>
      <c r="B17" s="95" t="s">
        <v>277</v>
      </c>
      <c r="C17" s="85">
        <f>Sheet1!$H$62</f>
        <v>270</v>
      </c>
      <c r="D17" s="89">
        <v>3015.76</v>
      </c>
      <c r="E17" s="85" t="s">
        <v>68</v>
      </c>
      <c r="F17" s="83">
        <f>SUM(C17*D17%)</f>
        <v>8142.5520000000006</v>
      </c>
    </row>
    <row r="18" spans="1:6" ht="51">
      <c r="A18" s="81">
        <v>13</v>
      </c>
      <c r="B18" s="88" t="s">
        <v>253</v>
      </c>
      <c r="C18" s="83">
        <f>Sheet1!$H$69</f>
        <v>16.329999999999998</v>
      </c>
      <c r="D18" s="84">
        <v>228.9</v>
      </c>
      <c r="E18" s="85" t="s">
        <v>71</v>
      </c>
      <c r="F18" s="83">
        <f>SUM(D18*C18)</f>
        <v>3737.9369999999999</v>
      </c>
    </row>
    <row r="19" spans="1:6" ht="51.75" customHeight="1">
      <c r="A19" s="81">
        <v>14</v>
      </c>
      <c r="B19" s="88" t="s">
        <v>303</v>
      </c>
      <c r="C19" s="83">
        <f>Sheet1!$H$76</f>
        <v>7.75</v>
      </c>
      <c r="D19" s="84">
        <v>240.5</v>
      </c>
      <c r="E19" s="85" t="s">
        <v>71</v>
      </c>
      <c r="F19" s="83">
        <f>SUM(D19*C19)</f>
        <v>1863.875</v>
      </c>
    </row>
    <row r="20" spans="1:6" ht="65.25" customHeight="1">
      <c r="A20" s="81">
        <v>15</v>
      </c>
      <c r="B20" s="91" t="s">
        <v>254</v>
      </c>
      <c r="C20" s="85">
        <f>Sheet1!$H$84</f>
        <v>15</v>
      </c>
      <c r="D20" s="84">
        <v>337</v>
      </c>
      <c r="E20" s="85" t="s">
        <v>69</v>
      </c>
      <c r="F20" s="83">
        <f>SUM(D20*C20)</f>
        <v>5055</v>
      </c>
    </row>
    <row r="21" spans="1:6" ht="57.75" customHeight="1">
      <c r="A21" s="81">
        <v>16</v>
      </c>
      <c r="B21" s="91" t="s">
        <v>255</v>
      </c>
      <c r="C21" s="90">
        <f>Sheet1!$H$92</f>
        <v>0.6696428571428571</v>
      </c>
      <c r="D21" s="84">
        <v>5001.7</v>
      </c>
      <c r="E21" s="85" t="s">
        <v>70</v>
      </c>
      <c r="F21" s="83">
        <f>SUM(D21*C21)</f>
        <v>3349.352678571428</v>
      </c>
    </row>
    <row r="22" spans="1:6" ht="36" customHeight="1">
      <c r="A22" s="81">
        <v>17</v>
      </c>
      <c r="B22" s="88" t="s">
        <v>256</v>
      </c>
      <c r="C22" s="83">
        <f>Sheet1!$H$96</f>
        <v>1260</v>
      </c>
      <c r="D22" s="84">
        <v>2206.6</v>
      </c>
      <c r="E22" s="85" t="s">
        <v>68</v>
      </c>
      <c r="F22" s="83">
        <f>SUM(C22*D22%)</f>
        <v>27803.16</v>
      </c>
    </row>
    <row r="23" spans="1:6" ht="33" customHeight="1">
      <c r="A23" s="81">
        <v>18</v>
      </c>
      <c r="B23" s="88" t="s">
        <v>257</v>
      </c>
      <c r="C23" s="85">
        <f>Sheet1!$H$100</f>
        <v>1260</v>
      </c>
      <c r="D23" s="84">
        <v>2197.52</v>
      </c>
      <c r="E23" s="85" t="s">
        <v>68</v>
      </c>
      <c r="F23" s="83">
        <f>SUM(C23*D23%)</f>
        <v>27688.752</v>
      </c>
    </row>
    <row r="24" spans="1:6" ht="45.75" customHeight="1">
      <c r="A24" s="85">
        <v>19</v>
      </c>
      <c r="B24" s="88" t="s">
        <v>245</v>
      </c>
      <c r="C24" s="83">
        <f>Sheet1!$H$103</f>
        <v>168</v>
      </c>
      <c r="D24" s="85">
        <v>27678.86</v>
      </c>
      <c r="E24" s="85" t="s">
        <v>68</v>
      </c>
      <c r="F24" s="83">
        <f>SUM(C24*D24%)</f>
        <v>46500.484800000006</v>
      </c>
    </row>
    <row r="25" spans="1:6" ht="30.75" customHeight="1">
      <c r="A25" s="85">
        <v>20</v>
      </c>
      <c r="B25" s="88" t="s">
        <v>304</v>
      </c>
      <c r="C25" s="83">
        <f>Sheet1!$H$106</f>
        <v>22</v>
      </c>
      <c r="D25" s="85">
        <v>28253.61</v>
      </c>
      <c r="E25" s="85" t="s">
        <v>68</v>
      </c>
      <c r="F25" s="83">
        <f>SUM(C25*D25%)</f>
        <v>6215.7942000000003</v>
      </c>
    </row>
    <row r="26" spans="1:6" ht="54" customHeight="1">
      <c r="A26" s="85">
        <v>21</v>
      </c>
      <c r="B26" s="88" t="s">
        <v>243</v>
      </c>
      <c r="C26" s="83">
        <f>Sheet1!$H$109</f>
        <v>9</v>
      </c>
      <c r="D26" s="85">
        <v>567</v>
      </c>
      <c r="E26" s="85" t="s">
        <v>68</v>
      </c>
      <c r="F26" s="83">
        <f>SUM(D26*C26)</f>
        <v>5103</v>
      </c>
    </row>
    <row r="27" spans="1:6" ht="70.5" customHeight="1">
      <c r="A27" s="85">
        <v>22</v>
      </c>
      <c r="B27" s="88" t="s">
        <v>244</v>
      </c>
      <c r="C27" s="83">
        <f>Sheet1!$H$112</f>
        <v>12</v>
      </c>
      <c r="D27" s="85">
        <v>186.04</v>
      </c>
      <c r="E27" s="85" t="s">
        <v>68</v>
      </c>
      <c r="F27" s="83">
        <f>SUM(D27*C27)</f>
        <v>2232.48</v>
      </c>
    </row>
    <row r="28" spans="1:6" ht="30.75" customHeight="1">
      <c r="A28" s="81">
        <v>23</v>
      </c>
      <c r="B28" s="88" t="s">
        <v>246</v>
      </c>
      <c r="C28" s="85"/>
      <c r="D28" s="84"/>
      <c r="E28" s="85"/>
      <c r="F28" s="83"/>
    </row>
    <row r="29" spans="1:6">
      <c r="A29" s="81"/>
      <c r="B29" s="87" t="s">
        <v>72</v>
      </c>
      <c r="C29" s="83">
        <f>Sheet1!$H$120</f>
        <v>11090</v>
      </c>
      <c r="D29" s="84">
        <v>3275.5</v>
      </c>
      <c r="E29" s="85" t="s">
        <v>68</v>
      </c>
      <c r="F29" s="83">
        <f>SUM(C29*D29%)</f>
        <v>363252.95</v>
      </c>
    </row>
    <row r="30" spans="1:6" ht="50.25" customHeight="1">
      <c r="A30" s="81">
        <v>24</v>
      </c>
      <c r="B30" s="88" t="s">
        <v>247</v>
      </c>
      <c r="C30" s="83">
        <f>Sheet1!$H$123</f>
        <v>14</v>
      </c>
      <c r="D30" s="84">
        <v>1778.5</v>
      </c>
      <c r="E30" s="85" t="s">
        <v>230</v>
      </c>
      <c r="F30" s="83">
        <f>SUM(D30*C30)</f>
        <v>24899</v>
      </c>
    </row>
    <row r="31" spans="1:6" ht="65.25" customHeight="1">
      <c r="A31" s="81">
        <v>25</v>
      </c>
      <c r="B31" s="88" t="s">
        <v>258</v>
      </c>
      <c r="C31" s="83">
        <f>Sheet1!$H$126</f>
        <v>14</v>
      </c>
      <c r="D31" s="84">
        <v>902.93</v>
      </c>
      <c r="E31" s="85" t="s">
        <v>230</v>
      </c>
      <c r="F31" s="83">
        <f>SUM(D31*C31)</f>
        <v>12641.019999999999</v>
      </c>
    </row>
    <row r="32" spans="1:6" ht="24.75" customHeight="1">
      <c r="A32" s="81">
        <v>26</v>
      </c>
      <c r="B32" s="91" t="s">
        <v>306</v>
      </c>
      <c r="C32" s="83">
        <f>Sheet1!$H$129</f>
        <v>1</v>
      </c>
      <c r="D32" s="89">
        <v>1786.13</v>
      </c>
      <c r="E32" s="85" t="s">
        <v>68</v>
      </c>
      <c r="F32" s="83">
        <f>SUM(D32*C32)</f>
        <v>1786.13</v>
      </c>
    </row>
    <row r="33" spans="1:6" ht="38.25" customHeight="1">
      <c r="A33" s="81">
        <v>27</v>
      </c>
      <c r="B33" s="91" t="s">
        <v>305</v>
      </c>
      <c r="C33" s="83">
        <f>Sheet1!$H$132</f>
        <v>168</v>
      </c>
      <c r="D33" s="89">
        <v>25293.42</v>
      </c>
      <c r="E33" s="85" t="s">
        <v>68</v>
      </c>
      <c r="F33" s="83">
        <f>SUM(C33*D33%)</f>
        <v>42492.945599999999</v>
      </c>
    </row>
    <row r="34" spans="1:6" ht="33.75" customHeight="1">
      <c r="A34" s="81">
        <v>28</v>
      </c>
      <c r="B34" s="88" t="s">
        <v>259</v>
      </c>
      <c r="C34" s="83">
        <f>Sheet1!$H$135</f>
        <v>28</v>
      </c>
      <c r="D34" s="89">
        <v>2116</v>
      </c>
      <c r="E34" s="85" t="s">
        <v>68</v>
      </c>
      <c r="F34" s="83">
        <f>SUM(C34*D34%)</f>
        <v>592.48</v>
      </c>
    </row>
    <row r="35" spans="1:6" ht="36" customHeight="1">
      <c r="A35" s="81">
        <v>29</v>
      </c>
      <c r="B35" s="88" t="s">
        <v>260</v>
      </c>
      <c r="C35" s="83">
        <f>Sheet1!$H$142</f>
        <v>882</v>
      </c>
      <c r="D35" s="89">
        <v>1160.06</v>
      </c>
      <c r="E35" s="85" t="s">
        <v>68</v>
      </c>
      <c r="F35" s="83">
        <f>SUM(C35*D35%)</f>
        <v>10231.7292</v>
      </c>
    </row>
    <row r="36" spans="1:6" ht="23.25" customHeight="1">
      <c r="A36" s="81">
        <v>30</v>
      </c>
      <c r="B36" s="88" t="s">
        <v>249</v>
      </c>
      <c r="C36" s="83">
        <f>Sheet1!$H$148</f>
        <v>1893.5</v>
      </c>
      <c r="D36" s="89">
        <v>1043.9000000000001</v>
      </c>
      <c r="E36" s="85" t="s">
        <v>68</v>
      </c>
      <c r="F36" s="83">
        <f>SUM(C36*D36%)</f>
        <v>19766.246500000001</v>
      </c>
    </row>
    <row r="37" spans="1:6" ht="21" customHeight="1">
      <c r="A37" s="81">
        <v>31</v>
      </c>
      <c r="B37" s="92" t="s">
        <v>268</v>
      </c>
      <c r="C37" s="83">
        <f>Sheet1!$H$152</f>
        <v>8.4375</v>
      </c>
      <c r="D37" s="89">
        <v>180.5</v>
      </c>
      <c r="E37" s="85" t="s">
        <v>68</v>
      </c>
      <c r="F37" s="83">
        <f>SUM(D37*C37)</f>
        <v>1522.96875</v>
      </c>
    </row>
    <row r="38" spans="1:6" ht="42" customHeight="1">
      <c r="A38" s="85">
        <v>32</v>
      </c>
      <c r="B38" s="86" t="s">
        <v>261</v>
      </c>
      <c r="C38" s="83">
        <f>Sheet1!$H$156</f>
        <v>33.75</v>
      </c>
      <c r="D38" s="85">
        <v>674.6</v>
      </c>
      <c r="E38" s="85" t="s">
        <v>68</v>
      </c>
      <c r="F38" s="83">
        <f>SUM(C38*D38%)</f>
        <v>227.67750000000001</v>
      </c>
    </row>
    <row r="39" spans="1:6" ht="30.75" customHeight="1">
      <c r="A39" s="81">
        <v>33</v>
      </c>
      <c r="B39" s="88" t="s">
        <v>262</v>
      </c>
      <c r="C39" s="83">
        <f>Sheet1!$H$160</f>
        <v>24</v>
      </c>
      <c r="D39" s="89">
        <v>190.72</v>
      </c>
      <c r="E39" s="85" t="s">
        <v>73</v>
      </c>
      <c r="F39" s="83">
        <f>SUM(D39*C39)</f>
        <v>4577.28</v>
      </c>
    </row>
    <row r="40" spans="1:6" ht="39" customHeight="1">
      <c r="A40" s="85">
        <v>34</v>
      </c>
      <c r="B40" s="86" t="s">
        <v>263</v>
      </c>
      <c r="C40" s="83">
        <f>Sheet1!$H$163</f>
        <v>20.25</v>
      </c>
      <c r="D40" s="85">
        <v>562.98</v>
      </c>
      <c r="E40" s="85" t="s">
        <v>236</v>
      </c>
      <c r="F40" s="83">
        <f>SUM(D40*C40)</f>
        <v>11400.345000000001</v>
      </c>
    </row>
    <row r="41" spans="1:6">
      <c r="A41" s="85">
        <v>35</v>
      </c>
      <c r="B41" s="86" t="s">
        <v>251</v>
      </c>
      <c r="C41" s="83">
        <f>Sheet1!$H$166</f>
        <v>2</v>
      </c>
      <c r="D41" s="89">
        <v>261.25</v>
      </c>
      <c r="E41" s="85" t="s">
        <v>134</v>
      </c>
      <c r="F41" s="83">
        <f>SUM(D41*C41)</f>
        <v>522.5</v>
      </c>
    </row>
    <row r="42" spans="1:6" ht="25.5">
      <c r="A42" s="85">
        <v>36</v>
      </c>
      <c r="B42" s="86" t="s">
        <v>250</v>
      </c>
      <c r="C42" s="83">
        <f>Sheet1!$H$169</f>
        <v>598</v>
      </c>
      <c r="D42" s="85">
        <v>1887.4</v>
      </c>
      <c r="E42" s="85" t="s">
        <v>68</v>
      </c>
      <c r="F42" s="83">
        <f>SUM(C42*D42%)</f>
        <v>11286.652000000002</v>
      </c>
    </row>
    <row r="43" spans="1:6" ht="28.5" customHeight="1">
      <c r="A43" s="85">
        <v>37</v>
      </c>
      <c r="B43" s="86" t="s">
        <v>278</v>
      </c>
      <c r="C43" s="83">
        <f>Sheet1!$H$172</f>
        <v>1792</v>
      </c>
      <c r="D43" s="89">
        <v>2499.75</v>
      </c>
      <c r="E43" s="85" t="s">
        <v>68</v>
      </c>
      <c r="F43" s="83">
        <f>SUM(C43*D43%)</f>
        <v>44795.519999999997</v>
      </c>
    </row>
    <row r="44" spans="1:6" ht="25.5">
      <c r="A44" s="85">
        <v>38</v>
      </c>
      <c r="B44" s="86" t="s">
        <v>279</v>
      </c>
      <c r="C44" s="100">
        <f>Sheet1!$H$175</f>
        <v>5376</v>
      </c>
      <c r="D44" s="85">
        <v>2567.9499999999998</v>
      </c>
      <c r="E44" s="85" t="s">
        <v>68</v>
      </c>
      <c r="F44" s="83">
        <f>SUM(C44*D44%)</f>
        <v>138052.992</v>
      </c>
    </row>
    <row r="45" spans="1:6" ht="25.5">
      <c r="A45" s="85">
        <v>39</v>
      </c>
      <c r="B45" s="86" t="s">
        <v>286</v>
      </c>
      <c r="C45" s="83">
        <f>Sheet1!$H$178</f>
        <v>368</v>
      </c>
      <c r="D45" s="89">
        <v>10.7</v>
      </c>
      <c r="E45" s="85" t="s">
        <v>236</v>
      </c>
      <c r="F45" s="83">
        <f>SUM(D45*C45)</f>
        <v>3937.6</v>
      </c>
    </row>
    <row r="46" spans="1:6" ht="21" customHeight="1">
      <c r="A46" s="85">
        <v>40</v>
      </c>
      <c r="B46" s="86" t="s">
        <v>289</v>
      </c>
      <c r="C46" s="100">
        <f>Sheet1!$H$181</f>
        <v>368</v>
      </c>
      <c r="D46" s="85">
        <v>555</v>
      </c>
      <c r="E46" s="85" t="s">
        <v>68</v>
      </c>
      <c r="F46" s="83">
        <f>SUM(C46*D46%)</f>
        <v>2042.3999999999999</v>
      </c>
    </row>
    <row r="47" spans="1:6" ht="25.5">
      <c r="A47" s="85">
        <v>41</v>
      </c>
      <c r="B47" s="86" t="s">
        <v>290</v>
      </c>
      <c r="C47" s="83">
        <f>Sheet1!$H$184</f>
        <v>160</v>
      </c>
      <c r="D47" s="89">
        <v>169.18</v>
      </c>
      <c r="E47" s="85" t="s">
        <v>71</v>
      </c>
      <c r="F47" s="83">
        <f t="shared" ref="F47:F48" si="1">SUM(D47*C47)</f>
        <v>27068.800000000003</v>
      </c>
    </row>
    <row r="48" spans="1:6">
      <c r="A48" s="85">
        <v>42</v>
      </c>
      <c r="B48" s="86" t="s">
        <v>291</v>
      </c>
      <c r="C48" s="100">
        <f>Sheet1!$H$187</f>
        <v>600</v>
      </c>
      <c r="D48" s="85">
        <v>8.3800000000000008</v>
      </c>
      <c r="E48" s="85" t="s">
        <v>71</v>
      </c>
      <c r="F48" s="83">
        <f t="shared" si="1"/>
        <v>5028.0000000000009</v>
      </c>
    </row>
    <row r="49" spans="1:6" ht="27" customHeight="1">
      <c r="A49" s="85">
        <v>43</v>
      </c>
      <c r="B49" s="86" t="s">
        <v>307</v>
      </c>
      <c r="C49" s="83">
        <f>Sheet1!$H$190</f>
        <v>4</v>
      </c>
      <c r="D49" s="89">
        <v>801.35</v>
      </c>
      <c r="E49" s="85" t="s">
        <v>134</v>
      </c>
      <c r="F49" s="83">
        <f t="shared" ref="F49" si="2">SUM(D49*C49)</f>
        <v>3205.4</v>
      </c>
    </row>
    <row r="50" spans="1:6" ht="21" customHeight="1">
      <c r="A50" s="85">
        <v>44</v>
      </c>
      <c r="B50" s="86" t="s">
        <v>294</v>
      </c>
      <c r="C50" s="100">
        <f>Sheet1!$H$193</f>
        <v>286.86</v>
      </c>
      <c r="D50" s="85">
        <v>1952.5</v>
      </c>
      <c r="E50" s="85" t="s">
        <v>68</v>
      </c>
      <c r="F50" s="83">
        <f>SUM(C50*D50%)</f>
        <v>5600.9414999999999</v>
      </c>
    </row>
    <row r="51" spans="1:6">
      <c r="A51" s="2"/>
      <c r="B51" s="77" t="s">
        <v>12</v>
      </c>
      <c r="C51" s="78"/>
      <c r="D51" s="79"/>
      <c r="E51" s="78"/>
      <c r="F51" s="80">
        <f>SUM(F6:F50)</f>
        <v>1111442.8854499999</v>
      </c>
    </row>
    <row r="52" spans="1:6">
      <c r="F52" s="23"/>
    </row>
    <row r="53" spans="1:6" ht="15.75" thickBot="1">
      <c r="A53" s="21"/>
      <c r="B53" s="19" t="s">
        <v>114</v>
      </c>
      <c r="C53" s="21"/>
      <c r="D53" s="21"/>
      <c r="E53" s="21"/>
      <c r="F53" s="21"/>
    </row>
    <row r="54" spans="1:6" ht="16.5" thickTop="1" thickBot="1">
      <c r="A54" s="64" t="s">
        <v>115</v>
      </c>
      <c r="B54" s="64" t="s">
        <v>116</v>
      </c>
      <c r="C54" s="64" t="s">
        <v>117</v>
      </c>
      <c r="D54" s="64" t="s">
        <v>118</v>
      </c>
      <c r="E54" s="64" t="s">
        <v>119</v>
      </c>
      <c r="F54" s="64" t="s">
        <v>120</v>
      </c>
    </row>
    <row r="55" spans="1:6" ht="15.75" thickTop="1">
      <c r="A55" s="21"/>
      <c r="B55" s="21"/>
      <c r="C55" s="21"/>
      <c r="D55" s="21"/>
      <c r="E55" s="21"/>
      <c r="F55" s="21"/>
    </row>
    <row r="56" spans="1:6">
      <c r="A56" s="33">
        <v>1</v>
      </c>
      <c r="B56" s="40" t="s">
        <v>121</v>
      </c>
      <c r="C56" s="21"/>
      <c r="D56" s="21"/>
      <c r="E56" s="21"/>
      <c r="F56" s="21"/>
    </row>
    <row r="57" spans="1:6">
      <c r="A57" s="33"/>
      <c r="B57" s="40" t="s">
        <v>122</v>
      </c>
      <c r="C57" s="21"/>
      <c r="D57" s="21"/>
      <c r="E57" s="21"/>
      <c r="F57" s="21"/>
    </row>
    <row r="58" spans="1:6">
      <c r="A58" s="33"/>
      <c r="B58" s="40" t="s">
        <v>123</v>
      </c>
      <c r="C58" s="21"/>
      <c r="D58" s="21"/>
      <c r="E58" s="21"/>
      <c r="F58" s="21"/>
    </row>
    <row r="59" spans="1:6">
      <c r="A59" s="33"/>
      <c r="B59" s="40" t="s">
        <v>124</v>
      </c>
      <c r="C59" s="21">
        <v>60</v>
      </c>
      <c r="D59" s="21">
        <v>160</v>
      </c>
      <c r="E59" t="s">
        <v>71</v>
      </c>
      <c r="F59" s="32">
        <f>D59*C59</f>
        <v>9600</v>
      </c>
    </row>
    <row r="60" spans="1:6">
      <c r="A60" s="33"/>
      <c r="B60" s="40"/>
      <c r="C60" s="21"/>
      <c r="D60" s="21"/>
      <c r="F60" s="32"/>
    </row>
    <row r="61" spans="1:6">
      <c r="A61" s="33"/>
      <c r="B61" s="40"/>
      <c r="C61" s="21"/>
      <c r="D61" s="21"/>
      <c r="F61" s="32"/>
    </row>
    <row r="62" spans="1:6">
      <c r="A62" s="33">
        <v>2</v>
      </c>
      <c r="B62" s="19" t="s">
        <v>125</v>
      </c>
      <c r="C62" s="19"/>
      <c r="D62" s="19"/>
      <c r="E62" s="19"/>
      <c r="F62" s="32"/>
    </row>
    <row r="63" spans="1:6">
      <c r="A63" s="33"/>
      <c r="B63" s="19" t="s">
        <v>126</v>
      </c>
      <c r="C63" s="19"/>
      <c r="D63" s="19"/>
      <c r="E63" s="19"/>
      <c r="F63" s="32"/>
    </row>
    <row r="64" spans="1:6">
      <c r="A64" s="33"/>
      <c r="B64" s="19" t="s">
        <v>127</v>
      </c>
      <c r="C64" s="19"/>
      <c r="D64" s="19"/>
      <c r="E64" s="19"/>
      <c r="F64" s="32"/>
    </row>
    <row r="65" spans="1:6">
      <c r="A65" s="33"/>
      <c r="B65" s="19" t="s">
        <v>128</v>
      </c>
      <c r="C65" s="33"/>
      <c r="D65" s="33"/>
      <c r="E65" s="33"/>
      <c r="F65" s="32"/>
    </row>
    <row r="66" spans="1:6">
      <c r="A66" s="33"/>
      <c r="B66" s="19" t="s">
        <v>129</v>
      </c>
      <c r="C66" s="33"/>
      <c r="D66" s="33"/>
      <c r="E66" s="33"/>
      <c r="F66" s="32"/>
    </row>
    <row r="67" spans="1:6">
      <c r="A67" s="33"/>
      <c r="B67" s="19" t="s">
        <v>130</v>
      </c>
      <c r="C67" s="33"/>
      <c r="D67" s="33"/>
      <c r="E67" s="33"/>
      <c r="F67" s="32"/>
    </row>
    <row r="68" spans="1:6">
      <c r="A68" s="33"/>
      <c r="B68" s="19" t="s">
        <v>131</v>
      </c>
      <c r="C68" s="33"/>
      <c r="D68" s="33"/>
      <c r="E68" s="33"/>
      <c r="F68" s="32"/>
    </row>
    <row r="69" spans="1:6">
      <c r="A69" s="33"/>
      <c r="B69" s="19" t="s">
        <v>132</v>
      </c>
      <c r="C69" s="33"/>
      <c r="D69" s="33"/>
      <c r="E69" s="33"/>
      <c r="F69" s="32"/>
    </row>
    <row r="70" spans="1:6">
      <c r="A70" s="33"/>
      <c r="B70" s="19" t="s">
        <v>133</v>
      </c>
      <c r="C70" s="33">
        <v>1</v>
      </c>
      <c r="D70" s="33">
        <v>5836.6</v>
      </c>
      <c r="E70" s="33" t="s">
        <v>134</v>
      </c>
      <c r="F70" s="32">
        <f>D70*C70</f>
        <v>5836.6</v>
      </c>
    </row>
    <row r="71" spans="1:6">
      <c r="A71" s="33"/>
      <c r="B71" s="19" t="s">
        <v>135</v>
      </c>
      <c r="C71" s="33"/>
      <c r="D71" s="33"/>
      <c r="E71" s="33"/>
      <c r="F71" s="32"/>
    </row>
    <row r="72" spans="1:6">
      <c r="A72" s="33"/>
      <c r="B72" s="19"/>
      <c r="C72" s="33"/>
      <c r="D72" s="33"/>
      <c r="E72" s="33"/>
      <c r="F72" s="32"/>
    </row>
    <row r="73" spans="1:6" ht="26.25">
      <c r="A73" s="33">
        <v>3</v>
      </c>
      <c r="B73" s="69" t="s">
        <v>275</v>
      </c>
      <c r="C73" s="33">
        <v>1</v>
      </c>
      <c r="D73" s="33">
        <v>4928</v>
      </c>
      <c r="E73" s="33" t="s">
        <v>134</v>
      </c>
      <c r="F73" s="32">
        <f>D73*C73</f>
        <v>4928</v>
      </c>
    </row>
    <row r="74" spans="1:6">
      <c r="A74" s="33"/>
      <c r="B74" s="69"/>
      <c r="C74" s="33"/>
      <c r="D74" s="33"/>
      <c r="E74" s="33"/>
      <c r="F74" s="32"/>
    </row>
    <row r="75" spans="1:6">
      <c r="A75" s="33">
        <v>4</v>
      </c>
      <c r="B75" s="19" t="s">
        <v>136</v>
      </c>
      <c r="C75" s="33"/>
      <c r="D75" s="33"/>
      <c r="E75" s="33"/>
      <c r="F75" s="32"/>
    </row>
    <row r="76" spans="1:6">
      <c r="A76" s="33"/>
      <c r="B76" s="19" t="s">
        <v>137</v>
      </c>
      <c r="C76" s="33"/>
      <c r="D76" s="33"/>
      <c r="E76" s="33"/>
      <c r="F76" s="32"/>
    </row>
    <row r="77" spans="1:6">
      <c r="A77" s="33"/>
      <c r="B77" s="19" t="s">
        <v>138</v>
      </c>
      <c r="C77" s="33">
        <v>1</v>
      </c>
      <c r="D77" s="33">
        <v>2533.4699999999998</v>
      </c>
      <c r="E77" s="33" t="s">
        <v>134</v>
      </c>
      <c r="F77" s="32">
        <f>D77*C77</f>
        <v>2533.4699999999998</v>
      </c>
    </row>
    <row r="78" spans="1:6">
      <c r="A78" s="33"/>
      <c r="B78" s="19" t="s">
        <v>139</v>
      </c>
      <c r="C78" s="33"/>
      <c r="D78" s="33"/>
      <c r="E78" s="33"/>
      <c r="F78" s="32"/>
    </row>
    <row r="79" spans="1:6">
      <c r="A79" s="33"/>
      <c r="B79" s="19"/>
      <c r="C79" s="33"/>
      <c r="D79" s="33"/>
      <c r="E79" s="33"/>
      <c r="F79" s="32"/>
    </row>
    <row r="80" spans="1:6">
      <c r="A80" s="33">
        <v>5</v>
      </c>
      <c r="B80" s="19" t="s">
        <v>140</v>
      </c>
      <c r="C80" s="33"/>
      <c r="D80" s="33"/>
      <c r="E80" s="33"/>
      <c r="F80" s="32"/>
    </row>
    <row r="81" spans="1:6">
      <c r="A81" s="33"/>
      <c r="B81" s="19" t="s">
        <v>141</v>
      </c>
      <c r="C81" s="33"/>
      <c r="D81" s="33"/>
      <c r="E81" s="33"/>
      <c r="F81" s="32"/>
    </row>
    <row r="82" spans="1:6">
      <c r="A82" s="33"/>
      <c r="B82" s="19" t="s">
        <v>142</v>
      </c>
      <c r="C82" s="33">
        <v>3</v>
      </c>
      <c r="D82" s="33">
        <v>447.15</v>
      </c>
      <c r="E82" s="33" t="s">
        <v>134</v>
      </c>
      <c r="F82" s="32">
        <f>D82*C82</f>
        <v>1341.4499999999998</v>
      </c>
    </row>
    <row r="83" spans="1:6">
      <c r="A83" s="33"/>
      <c r="B83" s="19" t="s">
        <v>143</v>
      </c>
      <c r="C83" s="33"/>
      <c r="D83" s="33"/>
      <c r="E83" s="33"/>
      <c r="F83" s="32"/>
    </row>
    <row r="84" spans="1:6">
      <c r="A84" s="33"/>
      <c r="B84" s="19"/>
      <c r="C84" s="33"/>
      <c r="D84" s="33"/>
      <c r="E84" s="33"/>
      <c r="F84" s="32"/>
    </row>
    <row r="85" spans="1:6">
      <c r="A85" s="33">
        <v>6</v>
      </c>
      <c r="B85" s="19" t="s">
        <v>144</v>
      </c>
      <c r="C85" s="33"/>
      <c r="D85" s="21"/>
      <c r="E85" s="21"/>
      <c r="F85" s="25"/>
    </row>
    <row r="86" spans="1:6">
      <c r="A86" s="33"/>
      <c r="B86" s="19" t="s">
        <v>145</v>
      </c>
      <c r="C86" s="33">
        <v>3</v>
      </c>
      <c r="D86" s="33">
        <v>271.92</v>
      </c>
      <c r="E86" s="33" t="s">
        <v>134</v>
      </c>
      <c r="F86" s="32">
        <f t="shared" ref="F86" si="3">D86*C86</f>
        <v>815.76</v>
      </c>
    </row>
    <row r="87" spans="1:6">
      <c r="A87" s="33"/>
      <c r="B87" s="19"/>
      <c r="C87" s="33"/>
      <c r="D87" s="33"/>
      <c r="E87" s="33"/>
      <c r="F87" s="32"/>
    </row>
    <row r="88" spans="1:6">
      <c r="A88" s="33"/>
      <c r="B88" s="19"/>
      <c r="C88" s="33"/>
      <c r="D88" s="33"/>
      <c r="E88" s="33"/>
      <c r="F88" s="32"/>
    </row>
    <row r="89" spans="1:6">
      <c r="A89" s="33">
        <v>7</v>
      </c>
      <c r="B89" s="19" t="s">
        <v>146</v>
      </c>
      <c r="C89" s="21"/>
      <c r="D89" s="21"/>
      <c r="E89" s="33"/>
      <c r="F89" s="32"/>
    </row>
    <row r="90" spans="1:6">
      <c r="A90" s="33"/>
      <c r="B90" s="19" t="s">
        <v>147</v>
      </c>
      <c r="C90" s="33">
        <v>3</v>
      </c>
      <c r="D90" s="33">
        <v>509.74</v>
      </c>
      <c r="E90" s="33" t="s">
        <v>134</v>
      </c>
      <c r="F90" s="32">
        <f t="shared" ref="F90" si="4">D90*C90</f>
        <v>1529.22</v>
      </c>
    </row>
    <row r="91" spans="1:6">
      <c r="A91" s="33"/>
      <c r="B91" s="19"/>
      <c r="C91" s="33"/>
      <c r="D91" s="33"/>
      <c r="E91" s="33"/>
      <c r="F91" s="32"/>
    </row>
    <row r="92" spans="1:6">
      <c r="A92" s="33">
        <v>8</v>
      </c>
      <c r="B92" s="19" t="s">
        <v>148</v>
      </c>
      <c r="C92" s="33"/>
      <c r="D92" s="33"/>
      <c r="E92" s="33"/>
      <c r="F92" s="32"/>
    </row>
    <row r="93" spans="1:6">
      <c r="A93" s="33"/>
      <c r="B93" s="19" t="s">
        <v>149</v>
      </c>
      <c r="C93" s="33"/>
      <c r="D93" s="33"/>
      <c r="E93" s="33"/>
      <c r="F93" s="32"/>
    </row>
    <row r="94" spans="1:6">
      <c r="A94" s="33"/>
      <c r="B94" s="19" t="s">
        <v>150</v>
      </c>
      <c r="C94" s="33"/>
      <c r="D94" s="33"/>
      <c r="E94" s="33"/>
      <c r="F94" s="32"/>
    </row>
    <row r="95" spans="1:6">
      <c r="A95" s="33"/>
      <c r="B95" s="19" t="s">
        <v>151</v>
      </c>
      <c r="C95" s="33"/>
      <c r="D95" s="33"/>
      <c r="E95" s="33"/>
      <c r="F95" s="32"/>
    </row>
    <row r="96" spans="1:6">
      <c r="A96" s="33"/>
      <c r="B96" s="19" t="s">
        <v>152</v>
      </c>
      <c r="C96" s="33">
        <v>3</v>
      </c>
      <c r="D96" s="33">
        <v>1830.94</v>
      </c>
      <c r="E96" s="33" t="s">
        <v>134</v>
      </c>
      <c r="F96" s="32">
        <f>D96*C96</f>
        <v>5492.82</v>
      </c>
    </row>
    <row r="97" spans="1:6">
      <c r="A97" s="33"/>
      <c r="B97" s="19" t="s">
        <v>153</v>
      </c>
      <c r="C97" s="33"/>
      <c r="D97" s="33"/>
      <c r="E97" s="33"/>
      <c r="F97" s="32"/>
    </row>
    <row r="98" spans="1:6">
      <c r="A98" s="33"/>
      <c r="B98" s="19" t="s">
        <v>154</v>
      </c>
      <c r="C98" s="33"/>
      <c r="D98" s="33"/>
      <c r="E98" s="33"/>
      <c r="F98" s="32"/>
    </row>
    <row r="99" spans="1:6">
      <c r="A99" s="33"/>
      <c r="B99" s="19" t="s">
        <v>155</v>
      </c>
      <c r="C99" s="33"/>
      <c r="D99" s="33"/>
      <c r="E99" s="33"/>
      <c r="F99" s="32"/>
    </row>
    <row r="100" spans="1:6">
      <c r="A100" s="33"/>
      <c r="B100" s="19"/>
      <c r="C100" s="33"/>
      <c r="D100" s="33"/>
      <c r="E100" s="33"/>
      <c r="F100" s="32"/>
    </row>
    <row r="101" spans="1:6">
      <c r="A101" s="33"/>
      <c r="B101" s="19"/>
      <c r="C101" s="33"/>
      <c r="D101" s="33"/>
      <c r="E101" s="33"/>
      <c r="F101" s="32"/>
    </row>
    <row r="102" spans="1:6">
      <c r="A102" s="33">
        <v>9</v>
      </c>
      <c r="B102" s="19" t="s">
        <v>156</v>
      </c>
      <c r="C102" s="33"/>
      <c r="D102" s="33"/>
      <c r="E102" s="33"/>
      <c r="F102" s="32"/>
    </row>
    <row r="103" spans="1:6">
      <c r="A103" s="33"/>
      <c r="B103" s="19" t="s">
        <v>157</v>
      </c>
      <c r="C103" s="33">
        <v>2</v>
      </c>
      <c r="D103" s="33">
        <v>348.92</v>
      </c>
      <c r="E103" s="33" t="s">
        <v>134</v>
      </c>
      <c r="F103" s="32">
        <f>D103*C103</f>
        <v>697.84</v>
      </c>
    </row>
    <row r="104" spans="1:6">
      <c r="A104" s="33"/>
      <c r="B104" s="19"/>
      <c r="C104" s="33"/>
      <c r="D104" s="33"/>
      <c r="E104" s="33"/>
      <c r="F104" s="32"/>
    </row>
    <row r="105" spans="1:6">
      <c r="A105" s="33"/>
      <c r="B105" s="19"/>
      <c r="C105" s="33"/>
      <c r="D105" s="33"/>
      <c r="E105" s="33"/>
      <c r="F105" s="32"/>
    </row>
    <row r="106" spans="1:6">
      <c r="A106" s="33"/>
      <c r="B106" s="19"/>
      <c r="C106" s="33"/>
      <c r="D106" s="33"/>
      <c r="E106" s="33"/>
      <c r="F106" s="32"/>
    </row>
    <row r="107" spans="1:6">
      <c r="A107" s="33">
        <v>10</v>
      </c>
      <c r="B107" s="19" t="s">
        <v>158</v>
      </c>
      <c r="C107" s="33"/>
      <c r="D107" s="33"/>
      <c r="E107" s="33"/>
      <c r="F107" s="32"/>
    </row>
    <row r="108" spans="1:6">
      <c r="A108" s="33"/>
      <c r="B108" s="19" t="s">
        <v>159</v>
      </c>
      <c r="C108" s="33"/>
      <c r="D108" s="33"/>
      <c r="E108" s="33"/>
      <c r="F108" s="32"/>
    </row>
    <row r="109" spans="1:6">
      <c r="A109" s="19"/>
      <c r="B109" s="19" t="s">
        <v>160</v>
      </c>
      <c r="C109" s="33"/>
      <c r="D109" s="33"/>
      <c r="E109" s="33"/>
      <c r="F109" s="32"/>
    </row>
    <row r="110" spans="1:6">
      <c r="A110" s="19"/>
      <c r="B110" s="19" t="s">
        <v>161</v>
      </c>
      <c r="C110" s="33"/>
      <c r="D110" s="33"/>
      <c r="E110" s="33"/>
      <c r="F110" s="32"/>
    </row>
    <row r="111" spans="1:6">
      <c r="A111" s="19"/>
      <c r="B111" s="19" t="s">
        <v>162</v>
      </c>
      <c r="C111" s="33">
        <v>1</v>
      </c>
      <c r="D111" s="33">
        <v>4905.67</v>
      </c>
      <c r="E111" s="33" t="s">
        <v>134</v>
      </c>
      <c r="F111" s="32">
        <f>D111*C111</f>
        <v>4905.67</v>
      </c>
    </row>
    <row r="112" spans="1:6">
      <c r="A112" s="19"/>
      <c r="B112" s="19" t="s">
        <v>163</v>
      </c>
      <c r="C112" s="33"/>
      <c r="D112" s="33"/>
      <c r="E112" s="33"/>
      <c r="F112" s="32"/>
    </row>
    <row r="113" spans="1:6">
      <c r="A113" s="19"/>
      <c r="B113" s="19"/>
      <c r="C113" s="33"/>
      <c r="D113" s="33"/>
      <c r="E113" s="33"/>
      <c r="F113" s="32"/>
    </row>
    <row r="114" spans="1:6">
      <c r="A114" s="33">
        <v>11</v>
      </c>
      <c r="B114" s="19" t="s">
        <v>164</v>
      </c>
      <c r="C114" s="33"/>
      <c r="D114" s="33"/>
      <c r="E114" s="33"/>
      <c r="F114" s="32"/>
    </row>
    <row r="115" spans="1:6">
      <c r="A115" s="33"/>
      <c r="B115" s="19" t="s">
        <v>165</v>
      </c>
      <c r="C115" s="33">
        <v>1</v>
      </c>
      <c r="D115" s="33">
        <v>795</v>
      </c>
      <c r="E115" s="33" t="s">
        <v>134</v>
      </c>
      <c r="F115" s="32">
        <f>D115*C115</f>
        <v>795</v>
      </c>
    </row>
    <row r="116" spans="1:6">
      <c r="A116" s="33"/>
      <c r="B116" s="19"/>
      <c r="C116" s="33"/>
      <c r="D116" s="33"/>
      <c r="E116" s="33"/>
      <c r="F116" s="32"/>
    </row>
    <row r="117" spans="1:6">
      <c r="A117" s="33"/>
      <c r="B117" s="19"/>
      <c r="C117" s="33"/>
      <c r="D117" s="33"/>
      <c r="E117" s="33"/>
      <c r="F117" s="32"/>
    </row>
    <row r="118" spans="1:6">
      <c r="A118" s="33">
        <v>12</v>
      </c>
      <c r="B118" s="19" t="s">
        <v>166</v>
      </c>
      <c r="C118" s="33"/>
      <c r="D118" s="33"/>
      <c r="E118" s="33"/>
      <c r="F118" s="32"/>
    </row>
    <row r="119" spans="1:6">
      <c r="A119" s="33"/>
      <c r="B119" s="19" t="s">
        <v>167</v>
      </c>
      <c r="C119" s="33"/>
      <c r="D119" s="33"/>
      <c r="E119" s="33"/>
      <c r="F119" s="32"/>
    </row>
    <row r="120" spans="1:6">
      <c r="A120" s="33"/>
      <c r="B120" s="19" t="s">
        <v>168</v>
      </c>
      <c r="C120" s="33"/>
      <c r="D120" s="33"/>
      <c r="E120" s="33"/>
      <c r="F120" s="32"/>
    </row>
    <row r="121" spans="1:6">
      <c r="A121" s="33"/>
      <c r="B121" s="19" t="s">
        <v>169</v>
      </c>
      <c r="C121" s="33">
        <v>2</v>
      </c>
      <c r="D121" s="33">
        <v>1259.5</v>
      </c>
      <c r="E121" s="33" t="s">
        <v>134</v>
      </c>
      <c r="F121" s="32">
        <f>D121*C121</f>
        <v>2519</v>
      </c>
    </row>
    <row r="122" spans="1:6">
      <c r="A122" s="33"/>
      <c r="B122" s="19"/>
      <c r="C122" s="33"/>
      <c r="D122" s="33"/>
      <c r="E122" s="33"/>
      <c r="F122" s="32"/>
    </row>
    <row r="123" spans="1:6">
      <c r="A123" s="33"/>
      <c r="B123" s="19"/>
      <c r="C123" s="33"/>
      <c r="D123" s="33"/>
      <c r="E123" s="33"/>
      <c r="F123" s="32"/>
    </row>
    <row r="124" spans="1:6">
      <c r="A124" s="33">
        <v>13</v>
      </c>
      <c r="B124" s="19" t="s">
        <v>170</v>
      </c>
      <c r="C124" s="33"/>
      <c r="D124" s="33"/>
      <c r="E124" s="33"/>
      <c r="F124" s="32"/>
    </row>
    <row r="125" spans="1:6">
      <c r="A125" s="33"/>
      <c r="B125" s="19" t="s">
        <v>171</v>
      </c>
      <c r="C125" s="33"/>
      <c r="D125" s="33"/>
      <c r="E125" s="33"/>
      <c r="F125" s="32"/>
    </row>
    <row r="126" spans="1:6">
      <c r="A126" s="33"/>
      <c r="B126" s="19" t="s">
        <v>172</v>
      </c>
      <c r="C126" s="33">
        <v>2</v>
      </c>
      <c r="D126" s="33">
        <v>245</v>
      </c>
      <c r="E126" s="33" t="s">
        <v>134</v>
      </c>
      <c r="F126" s="32">
        <f>D126*C126</f>
        <v>490</v>
      </c>
    </row>
    <row r="127" spans="1:6">
      <c r="A127" s="33"/>
      <c r="B127" s="19" t="s">
        <v>173</v>
      </c>
      <c r="C127" s="33"/>
      <c r="D127" s="33"/>
      <c r="E127" s="33"/>
      <c r="F127" s="32"/>
    </row>
    <row r="128" spans="1:6">
      <c r="A128" s="33"/>
      <c r="B128" s="19"/>
      <c r="C128" s="33"/>
      <c r="D128" s="33"/>
      <c r="E128" s="33"/>
      <c r="F128" s="32"/>
    </row>
    <row r="129" spans="1:6">
      <c r="A129" s="33"/>
      <c r="B129" s="19"/>
      <c r="C129" s="33"/>
      <c r="D129" s="33"/>
      <c r="E129" s="33"/>
      <c r="F129" s="32"/>
    </row>
    <row r="130" spans="1:6">
      <c r="A130" s="33">
        <v>14</v>
      </c>
      <c r="B130" s="19" t="s">
        <v>174</v>
      </c>
      <c r="C130" s="33"/>
      <c r="D130" s="33"/>
      <c r="E130" s="33"/>
      <c r="F130" s="32"/>
    </row>
    <row r="131" spans="1:6">
      <c r="A131" s="33"/>
      <c r="B131" s="19" t="s">
        <v>175</v>
      </c>
      <c r="C131" s="33"/>
      <c r="D131" s="33"/>
      <c r="E131" s="33"/>
      <c r="F131" s="32"/>
    </row>
    <row r="132" spans="1:6">
      <c r="A132" s="33"/>
      <c r="B132" s="19" t="s">
        <v>176</v>
      </c>
      <c r="C132" s="33"/>
      <c r="D132" s="33"/>
      <c r="E132" s="33"/>
      <c r="F132" s="32"/>
    </row>
    <row r="133" spans="1:6">
      <c r="A133" s="33"/>
      <c r="B133" s="19" t="s">
        <v>177</v>
      </c>
      <c r="C133" s="33"/>
      <c r="D133" s="33"/>
      <c r="E133" s="33"/>
      <c r="F133" s="32"/>
    </row>
    <row r="134" spans="1:6">
      <c r="A134" s="33"/>
      <c r="B134" s="19" t="s">
        <v>178</v>
      </c>
      <c r="C134" s="33"/>
      <c r="D134" s="33"/>
      <c r="E134" s="33"/>
      <c r="F134" s="32"/>
    </row>
    <row r="135" spans="1:6">
      <c r="A135" s="33"/>
      <c r="B135" s="19" t="s">
        <v>179</v>
      </c>
      <c r="C135" s="33"/>
      <c r="D135" s="33"/>
      <c r="E135" s="33"/>
      <c r="F135" s="32"/>
    </row>
    <row r="136" spans="1:6">
      <c r="A136" s="33"/>
      <c r="B136" s="19" t="s">
        <v>180</v>
      </c>
      <c r="C136" s="33"/>
      <c r="D136" s="33"/>
      <c r="E136" s="33"/>
      <c r="F136" s="32"/>
    </row>
    <row r="137" spans="1:6">
      <c r="A137" s="33"/>
      <c r="B137" s="19" t="s">
        <v>181</v>
      </c>
      <c r="C137" s="33"/>
      <c r="D137" s="33"/>
      <c r="E137" s="33"/>
      <c r="F137" s="32"/>
    </row>
    <row r="138" spans="1:6">
      <c r="A138" s="33"/>
      <c r="B138" s="19" t="s">
        <v>218</v>
      </c>
      <c r="C138" s="33">
        <v>72</v>
      </c>
      <c r="D138" s="33">
        <v>105.35</v>
      </c>
      <c r="E138" s="33"/>
      <c r="F138" s="32">
        <f t="shared" ref="F138:F142" si="5">D138*C138</f>
        <v>7585.2</v>
      </c>
    </row>
    <row r="139" spans="1:6">
      <c r="A139" s="33"/>
      <c r="B139" s="19" t="s">
        <v>182</v>
      </c>
      <c r="C139" s="33">
        <v>12</v>
      </c>
      <c r="D139" s="33">
        <v>126</v>
      </c>
      <c r="E139" s="33"/>
      <c r="F139" s="32">
        <f t="shared" si="5"/>
        <v>1512</v>
      </c>
    </row>
    <row r="140" spans="1:6">
      <c r="A140" s="33"/>
      <c r="B140" s="19" t="s">
        <v>183</v>
      </c>
      <c r="C140" s="33">
        <v>60</v>
      </c>
      <c r="D140" s="33">
        <v>169.09</v>
      </c>
      <c r="E140" s="33"/>
      <c r="F140" s="32">
        <f t="shared" si="5"/>
        <v>10145.4</v>
      </c>
    </row>
    <row r="141" spans="1:6">
      <c r="A141" s="33"/>
      <c r="B141" s="19" t="s">
        <v>217</v>
      </c>
      <c r="C141" s="33">
        <v>40</v>
      </c>
      <c r="D141" s="33">
        <v>356</v>
      </c>
      <c r="E141" s="33"/>
      <c r="F141" s="32">
        <f t="shared" si="5"/>
        <v>14240</v>
      </c>
    </row>
    <row r="142" spans="1:6">
      <c r="A142" s="33"/>
      <c r="B142" s="19" t="s">
        <v>184</v>
      </c>
      <c r="C142" s="33">
        <v>15</v>
      </c>
      <c r="D142" s="33">
        <v>450</v>
      </c>
      <c r="E142" s="33"/>
      <c r="F142" s="32">
        <f t="shared" si="5"/>
        <v>6750</v>
      </c>
    </row>
    <row r="143" spans="1:6">
      <c r="A143" s="33"/>
      <c r="B143" s="19"/>
      <c r="C143" s="33"/>
      <c r="D143" s="33"/>
      <c r="E143" s="33"/>
      <c r="F143" s="32"/>
    </row>
    <row r="144" spans="1:6">
      <c r="A144" s="33"/>
      <c r="B144" s="19"/>
      <c r="C144" s="33"/>
      <c r="D144" s="33"/>
      <c r="E144" s="33"/>
      <c r="F144" s="32"/>
    </row>
    <row r="145" spans="1:6">
      <c r="A145" s="33">
        <v>15</v>
      </c>
      <c r="B145" s="19" t="s">
        <v>185</v>
      </c>
      <c r="C145" s="33"/>
      <c r="D145" s="33"/>
      <c r="E145" s="33"/>
      <c r="F145" s="32"/>
    </row>
    <row r="146" spans="1:6">
      <c r="A146" s="33"/>
      <c r="B146" s="19" t="s">
        <v>186</v>
      </c>
      <c r="C146" s="33"/>
      <c r="D146" s="33"/>
      <c r="E146" s="33"/>
      <c r="F146" s="32"/>
    </row>
    <row r="147" spans="1:6">
      <c r="A147" s="33"/>
      <c r="B147" s="19" t="s">
        <v>187</v>
      </c>
      <c r="C147" s="33"/>
      <c r="D147" s="33"/>
      <c r="E147" s="33"/>
      <c r="F147" s="32"/>
    </row>
    <row r="148" spans="1:6">
      <c r="A148" s="33"/>
      <c r="B148" s="19" t="s">
        <v>188</v>
      </c>
      <c r="C148" s="33"/>
      <c r="D148" s="33"/>
      <c r="E148" s="33"/>
      <c r="F148" s="32"/>
    </row>
    <row r="149" spans="1:6">
      <c r="A149" s="33"/>
      <c r="B149" s="19" t="s">
        <v>189</v>
      </c>
      <c r="C149" s="33"/>
      <c r="D149" s="33"/>
      <c r="E149" s="33"/>
      <c r="F149" s="32"/>
    </row>
    <row r="150" spans="1:6">
      <c r="A150" s="33"/>
      <c r="B150" s="19" t="s">
        <v>308</v>
      </c>
      <c r="C150" s="33">
        <v>1</v>
      </c>
      <c r="D150" s="33">
        <v>788</v>
      </c>
      <c r="E150" s="33" t="s">
        <v>134</v>
      </c>
      <c r="F150" s="32">
        <f>D150*C150</f>
        <v>788</v>
      </c>
    </row>
    <row r="151" spans="1:6">
      <c r="A151" s="33"/>
      <c r="B151" s="19"/>
      <c r="C151" s="33"/>
      <c r="D151" s="33"/>
      <c r="E151" s="33"/>
      <c r="F151" s="32"/>
    </row>
    <row r="152" spans="1:6">
      <c r="A152" s="33"/>
      <c r="B152" s="19"/>
      <c r="C152" s="33"/>
      <c r="D152" s="33"/>
      <c r="E152" s="33"/>
      <c r="F152" s="32"/>
    </row>
    <row r="153" spans="1:6">
      <c r="A153" s="33">
        <v>16</v>
      </c>
      <c r="B153" s="19" t="s">
        <v>185</v>
      </c>
      <c r="C153" s="33"/>
      <c r="D153" s="33"/>
      <c r="E153" s="33"/>
      <c r="F153" s="32"/>
    </row>
    <row r="154" spans="1:6">
      <c r="A154" s="33"/>
      <c r="B154" s="19" t="s">
        <v>186</v>
      </c>
      <c r="C154" s="33"/>
      <c r="D154" s="33"/>
      <c r="E154" s="33"/>
      <c r="F154" s="32"/>
    </row>
    <row r="155" spans="1:6">
      <c r="A155" s="33"/>
      <c r="B155" s="19" t="s">
        <v>187</v>
      </c>
      <c r="C155" s="33"/>
      <c r="D155" s="33"/>
      <c r="E155" s="33"/>
      <c r="F155" s="32"/>
    </row>
    <row r="156" spans="1:6">
      <c r="A156" s="33"/>
      <c r="B156" s="19" t="s">
        <v>188</v>
      </c>
      <c r="C156" s="33"/>
      <c r="D156" s="33"/>
      <c r="E156" s="33"/>
      <c r="F156" s="32"/>
    </row>
    <row r="157" spans="1:6">
      <c r="A157" s="33"/>
      <c r="B157" s="19" t="s">
        <v>189</v>
      </c>
      <c r="C157" s="33"/>
      <c r="D157" s="33"/>
      <c r="E157" s="33"/>
      <c r="F157" s="32"/>
    </row>
    <row r="158" spans="1:6">
      <c r="A158" s="33"/>
      <c r="B158" s="19" t="s">
        <v>190</v>
      </c>
      <c r="C158" s="33"/>
      <c r="D158" s="33"/>
      <c r="E158" s="33"/>
      <c r="F158" s="32"/>
    </row>
    <row r="159" spans="1:6">
      <c r="A159" s="33"/>
      <c r="B159" s="19" t="s">
        <v>192</v>
      </c>
      <c r="C159" s="33">
        <v>1</v>
      </c>
      <c r="D159" s="33">
        <v>895</v>
      </c>
      <c r="E159" s="33" t="s">
        <v>134</v>
      </c>
      <c r="F159" s="32">
        <f>D159*C159</f>
        <v>895</v>
      </c>
    </row>
    <row r="160" spans="1:6">
      <c r="A160" s="33"/>
      <c r="B160" s="19"/>
      <c r="C160" s="33"/>
      <c r="D160" s="33"/>
      <c r="E160" s="33"/>
      <c r="F160" s="32"/>
    </row>
    <row r="161" spans="1:6">
      <c r="A161" s="33"/>
      <c r="B161" s="19"/>
      <c r="C161" s="33"/>
      <c r="D161" s="33"/>
      <c r="E161" s="33"/>
      <c r="F161" s="32"/>
    </row>
    <row r="162" spans="1:6">
      <c r="A162" s="33">
        <v>17</v>
      </c>
      <c r="B162" s="19" t="s">
        <v>185</v>
      </c>
      <c r="C162" s="33"/>
      <c r="D162" s="33"/>
      <c r="E162" s="33"/>
      <c r="F162" s="32"/>
    </row>
    <row r="163" spans="1:6">
      <c r="A163" s="33"/>
      <c r="B163" s="19" t="s">
        <v>186</v>
      </c>
      <c r="C163" s="33"/>
      <c r="D163" s="33"/>
      <c r="E163" s="33"/>
      <c r="F163" s="32"/>
    </row>
    <row r="164" spans="1:6">
      <c r="A164" s="33"/>
      <c r="B164" s="19" t="s">
        <v>187</v>
      </c>
      <c r="C164" s="33"/>
      <c r="D164" s="33"/>
      <c r="E164" s="33"/>
      <c r="F164" s="32"/>
    </row>
    <row r="165" spans="1:6">
      <c r="A165" s="33"/>
      <c r="B165" s="19" t="s">
        <v>188</v>
      </c>
      <c r="C165" s="33"/>
      <c r="D165" s="33"/>
      <c r="E165" s="33"/>
      <c r="F165" s="32"/>
    </row>
    <row r="166" spans="1:6">
      <c r="A166" s="33"/>
      <c r="B166" s="19" t="s">
        <v>189</v>
      </c>
      <c r="C166" s="33"/>
      <c r="D166" s="33"/>
      <c r="E166" s="33"/>
      <c r="F166" s="32"/>
    </row>
    <row r="167" spans="1:6">
      <c r="A167" s="33"/>
      <c r="B167" s="19" t="s">
        <v>190</v>
      </c>
      <c r="C167" s="33"/>
      <c r="D167" s="33"/>
      <c r="E167" s="33"/>
      <c r="F167" s="32"/>
    </row>
    <row r="168" spans="1:6">
      <c r="A168" s="33"/>
      <c r="B168" s="19" t="s">
        <v>193</v>
      </c>
      <c r="C168" s="33">
        <v>2</v>
      </c>
      <c r="D168" s="33">
        <v>1211.83</v>
      </c>
      <c r="E168" s="33" t="s">
        <v>134</v>
      </c>
      <c r="F168" s="32">
        <f>D168*C168</f>
        <v>2423.66</v>
      </c>
    </row>
    <row r="169" spans="1:6">
      <c r="A169" s="33"/>
      <c r="B169" s="19"/>
      <c r="C169" s="33"/>
      <c r="D169" s="33"/>
      <c r="E169" s="33"/>
      <c r="F169" s="32"/>
    </row>
    <row r="170" spans="1:6">
      <c r="A170" s="33"/>
      <c r="B170" s="19"/>
      <c r="C170" s="33"/>
      <c r="D170" s="33"/>
      <c r="E170" s="33"/>
      <c r="F170" s="32"/>
    </row>
    <row r="171" spans="1:6">
      <c r="A171" s="33">
        <v>18</v>
      </c>
      <c r="B171" s="19" t="s">
        <v>185</v>
      </c>
      <c r="C171" s="33"/>
      <c r="D171" s="33"/>
      <c r="E171" s="33"/>
      <c r="F171" s="32"/>
    </row>
    <row r="172" spans="1:6">
      <c r="A172" s="33"/>
      <c r="B172" s="19" t="s">
        <v>186</v>
      </c>
      <c r="C172" s="33"/>
      <c r="D172" s="33"/>
      <c r="E172" s="33"/>
      <c r="F172" s="32"/>
    </row>
    <row r="173" spans="1:6">
      <c r="A173" s="33"/>
      <c r="B173" s="19" t="s">
        <v>187</v>
      </c>
      <c r="C173" s="33"/>
      <c r="D173" s="33"/>
      <c r="E173" s="33"/>
      <c r="F173" s="32"/>
    </row>
    <row r="174" spans="1:6">
      <c r="A174" s="33"/>
      <c r="B174" s="19" t="s">
        <v>188</v>
      </c>
      <c r="C174" s="33"/>
      <c r="D174" s="33"/>
      <c r="E174" s="33"/>
      <c r="F174" s="32"/>
    </row>
    <row r="175" spans="1:6">
      <c r="A175" s="33"/>
      <c r="B175" s="19" t="s">
        <v>189</v>
      </c>
      <c r="C175" s="33"/>
      <c r="D175" s="33"/>
      <c r="E175" s="33"/>
      <c r="F175" s="32"/>
    </row>
    <row r="176" spans="1:6">
      <c r="A176" s="33"/>
      <c r="B176" s="19" t="s">
        <v>190</v>
      </c>
      <c r="C176" s="33">
        <v>14</v>
      </c>
      <c r="D176" s="33">
        <v>67</v>
      </c>
      <c r="E176" s="33" t="s">
        <v>134</v>
      </c>
      <c r="F176" s="32">
        <f>D176*C176</f>
        <v>938</v>
      </c>
    </row>
    <row r="177" spans="1:6">
      <c r="A177" s="33"/>
      <c r="B177" s="19" t="s">
        <v>194</v>
      </c>
      <c r="C177" s="33"/>
      <c r="D177" s="33"/>
      <c r="E177" s="33"/>
      <c r="F177" s="32"/>
    </row>
    <row r="178" spans="1:6">
      <c r="A178" s="33"/>
      <c r="B178" s="19"/>
      <c r="C178" s="33"/>
      <c r="D178" s="33"/>
      <c r="E178" s="33"/>
      <c r="F178" s="32"/>
    </row>
    <row r="179" spans="1:6">
      <c r="A179" s="33"/>
      <c r="B179" s="19"/>
      <c r="C179" s="33"/>
      <c r="D179" s="33"/>
      <c r="E179" s="33"/>
      <c r="F179" s="32"/>
    </row>
    <row r="180" spans="1:6">
      <c r="A180" s="33">
        <v>19</v>
      </c>
      <c r="B180" s="19" t="s">
        <v>185</v>
      </c>
      <c r="C180" s="33"/>
      <c r="D180" s="33"/>
      <c r="E180" s="33"/>
      <c r="F180" s="32"/>
    </row>
    <row r="181" spans="1:6">
      <c r="A181" s="33"/>
      <c r="B181" s="19" t="s">
        <v>186</v>
      </c>
      <c r="C181" s="33"/>
      <c r="D181" s="33"/>
      <c r="E181" s="33"/>
      <c r="F181" s="32"/>
    </row>
    <row r="182" spans="1:6">
      <c r="A182" s="33"/>
      <c r="B182" s="19" t="s">
        <v>187</v>
      </c>
      <c r="C182" s="33"/>
      <c r="D182" s="33"/>
      <c r="E182" s="33"/>
      <c r="F182" s="32"/>
    </row>
    <row r="183" spans="1:6">
      <c r="A183" s="33"/>
      <c r="B183" s="19" t="s">
        <v>188</v>
      </c>
      <c r="C183" s="33"/>
      <c r="D183" s="33"/>
      <c r="E183" s="33"/>
      <c r="F183" s="32"/>
    </row>
    <row r="184" spans="1:6">
      <c r="A184" s="33"/>
      <c r="B184" s="19" t="s">
        <v>189</v>
      </c>
      <c r="C184" s="33"/>
      <c r="D184" s="33"/>
      <c r="E184" s="33"/>
      <c r="F184" s="32"/>
    </row>
    <row r="185" spans="1:6">
      <c r="A185" s="33"/>
      <c r="B185" s="19" t="s">
        <v>190</v>
      </c>
      <c r="C185" s="33"/>
      <c r="D185" s="33"/>
      <c r="E185" s="33"/>
      <c r="F185" s="32"/>
    </row>
    <row r="186" spans="1:6">
      <c r="A186" s="33"/>
      <c r="B186" s="19" t="s">
        <v>195</v>
      </c>
      <c r="C186" s="33">
        <v>3</v>
      </c>
      <c r="D186" s="33">
        <v>293</v>
      </c>
      <c r="E186" s="33" t="s">
        <v>134</v>
      </c>
      <c r="F186" s="32">
        <f>D186*C186</f>
        <v>879</v>
      </c>
    </row>
    <row r="187" spans="1:6">
      <c r="A187" s="33"/>
      <c r="B187" s="103" t="s">
        <v>276</v>
      </c>
      <c r="C187" s="21">
        <v>1</v>
      </c>
      <c r="D187" s="21">
        <v>17000</v>
      </c>
      <c r="E187" s="33" t="s">
        <v>134</v>
      </c>
      <c r="F187" s="32">
        <f>D187*C187</f>
        <v>17000</v>
      </c>
    </row>
    <row r="188" spans="1:6">
      <c r="A188" s="21"/>
      <c r="B188" s="21"/>
      <c r="C188" s="21"/>
      <c r="D188" s="21"/>
      <c r="E188" s="21"/>
      <c r="F188" s="25"/>
    </row>
    <row r="189" spans="1:6">
      <c r="A189" s="21"/>
      <c r="B189" s="65" t="s">
        <v>196</v>
      </c>
      <c r="C189" s="41"/>
      <c r="D189" s="41"/>
      <c r="E189" s="41"/>
      <c r="F189" s="62">
        <f>SUM(F59:F188)</f>
        <v>104641.09</v>
      </c>
    </row>
    <row r="200" spans="2:6" ht="15.75">
      <c r="B200" s="104" t="s">
        <v>309</v>
      </c>
      <c r="C200" s="110" t="s">
        <v>310</v>
      </c>
      <c r="D200" s="110"/>
      <c r="E200" s="110"/>
      <c r="F200" s="110"/>
    </row>
    <row r="201" spans="2:6" ht="15.75">
      <c r="B201" s="105"/>
      <c r="C201" s="106" t="s">
        <v>111</v>
      </c>
      <c r="D201" s="106"/>
      <c r="E201" s="106"/>
      <c r="F201" s="106"/>
    </row>
    <row r="202" spans="2:6" ht="15.75">
      <c r="B202" s="105"/>
      <c r="C202" s="106" t="s">
        <v>311</v>
      </c>
      <c r="D202" s="106"/>
      <c r="E202" s="106"/>
      <c r="F202" s="106"/>
    </row>
    <row r="203" spans="2:6" ht="15.75">
      <c r="B203" s="105"/>
      <c r="C203" s="105"/>
      <c r="D203" s="105"/>
      <c r="E203" s="105"/>
      <c r="F203" s="105"/>
    </row>
  </sheetData>
  <mergeCells count="6">
    <mergeCell ref="C202:F202"/>
    <mergeCell ref="A3:F3"/>
    <mergeCell ref="A4:F4"/>
    <mergeCell ref="A1:F1"/>
    <mergeCell ref="C200:F200"/>
    <mergeCell ref="C201:F201"/>
  </mergeCells>
  <pageMargins left="0.45" right="0.2" top="0.25" bottom="0.2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01"/>
  <sheetViews>
    <sheetView topLeftCell="A46" workbookViewId="0">
      <selection activeCell="D8" sqref="D8"/>
    </sheetView>
  </sheetViews>
  <sheetFormatPr defaultRowHeight="15"/>
  <cols>
    <col min="1" max="1" width="5.28515625" customWidth="1"/>
    <col min="2" max="2" width="30.7109375" customWidth="1"/>
    <col min="3" max="3" width="5.28515625" customWidth="1"/>
  </cols>
  <sheetData>
    <row r="1" spans="1:9" ht="47.25" customHeight="1">
      <c r="A1" s="113" t="s">
        <v>301</v>
      </c>
      <c r="B1" s="113"/>
      <c r="C1" s="113"/>
      <c r="D1" s="113"/>
      <c r="E1" s="113"/>
      <c r="F1" s="113"/>
      <c r="G1" s="113"/>
      <c r="H1" s="113"/>
    </row>
    <row r="2" spans="1:9" ht="15.75" thickBot="1">
      <c r="A2" t="s">
        <v>0</v>
      </c>
      <c r="B2" s="63"/>
    </row>
    <row r="3" spans="1:9" ht="17.25" thickTop="1" thickBot="1">
      <c r="A3" s="1" t="s">
        <v>1</v>
      </c>
      <c r="B3" s="1" t="s">
        <v>2</v>
      </c>
      <c r="C3" s="111" t="s">
        <v>3</v>
      </c>
      <c r="D3" s="112"/>
      <c r="E3" s="1" t="s">
        <v>4</v>
      </c>
      <c r="F3" s="1" t="s">
        <v>5</v>
      </c>
      <c r="G3" s="1" t="s">
        <v>6</v>
      </c>
      <c r="H3" s="1" t="s">
        <v>7</v>
      </c>
    </row>
    <row r="4" spans="1:9" ht="26.25" thickTop="1">
      <c r="A4" s="97">
        <v>1</v>
      </c>
      <c r="B4" s="73" t="s">
        <v>264</v>
      </c>
      <c r="C4" s="2"/>
      <c r="D4" s="2"/>
      <c r="E4" s="2"/>
      <c r="F4" s="2"/>
      <c r="G4" s="2"/>
      <c r="H4" s="2"/>
    </row>
    <row r="5" spans="1:9">
      <c r="A5" s="97"/>
      <c r="B5" s="2" t="s">
        <v>228</v>
      </c>
      <c r="C5" s="2">
        <v>1</v>
      </c>
      <c r="D5" s="2">
        <v>1</v>
      </c>
      <c r="E5" s="3">
        <v>26</v>
      </c>
      <c r="F5" s="3">
        <v>0.75</v>
      </c>
      <c r="G5" s="3">
        <v>1</v>
      </c>
      <c r="H5" s="12">
        <f>G5*F5*E5*D5*C5</f>
        <v>19.5</v>
      </c>
      <c r="I5" s="22"/>
    </row>
    <row r="6" spans="1:9">
      <c r="A6" s="97"/>
      <c r="B6" s="2" t="s">
        <v>10</v>
      </c>
      <c r="C6" s="2">
        <v>1</v>
      </c>
      <c r="D6" s="2">
        <v>1</v>
      </c>
      <c r="E6" s="3">
        <v>16</v>
      </c>
      <c r="F6" s="3">
        <v>0.75</v>
      </c>
      <c r="G6" s="3">
        <v>1</v>
      </c>
      <c r="H6" s="12">
        <f t="shared" ref="H6" si="0">G6*F6*E6*D6*C6</f>
        <v>12</v>
      </c>
      <c r="I6" s="22"/>
    </row>
    <row r="7" spans="1:9">
      <c r="A7" s="97"/>
      <c r="B7" s="6" t="s">
        <v>12</v>
      </c>
      <c r="C7" s="7"/>
      <c r="D7" s="7"/>
      <c r="E7" s="7"/>
      <c r="F7" s="7"/>
      <c r="G7" s="7"/>
      <c r="H7" s="14">
        <f>SUM(H5:H6)</f>
        <v>31.5</v>
      </c>
      <c r="I7" s="22"/>
    </row>
    <row r="8" spans="1:9" ht="25.5">
      <c r="A8" s="97">
        <v>2</v>
      </c>
      <c r="B8" s="74" t="s">
        <v>267</v>
      </c>
      <c r="C8" s="2"/>
      <c r="D8" s="2"/>
      <c r="E8" s="2"/>
      <c r="F8" s="2"/>
      <c r="G8" s="2"/>
      <c r="H8" s="17"/>
      <c r="I8" s="22"/>
    </row>
    <row r="9" spans="1:9">
      <c r="A9" s="97"/>
      <c r="B9" s="2" t="s">
        <v>8</v>
      </c>
      <c r="C9" s="2">
        <v>2</v>
      </c>
      <c r="D9" s="2">
        <v>1</v>
      </c>
      <c r="E9" s="3">
        <v>26</v>
      </c>
      <c r="F9" s="3">
        <v>23</v>
      </c>
      <c r="G9" s="3">
        <v>0.5</v>
      </c>
      <c r="H9" s="12">
        <f>G9*F9*E9*D9*C9</f>
        <v>598</v>
      </c>
      <c r="I9" s="22"/>
    </row>
    <row r="10" spans="1:9">
      <c r="A10" s="97"/>
      <c r="B10" s="2" t="s">
        <v>10</v>
      </c>
      <c r="C10" s="2">
        <v>2</v>
      </c>
      <c r="D10" s="2">
        <v>1</v>
      </c>
      <c r="E10" s="3">
        <v>5</v>
      </c>
      <c r="F10" s="3">
        <v>5</v>
      </c>
      <c r="G10" s="3">
        <v>0.5</v>
      </c>
      <c r="H10" s="12">
        <f t="shared" ref="H10" si="1">G10*F10*E10*D10*C10</f>
        <v>25</v>
      </c>
      <c r="I10" s="22"/>
    </row>
    <row r="11" spans="1:9">
      <c r="A11" s="97"/>
      <c r="B11" s="6" t="s">
        <v>12</v>
      </c>
      <c r="C11" s="7"/>
      <c r="D11" s="7"/>
      <c r="E11" s="7"/>
      <c r="F11" s="7"/>
      <c r="G11" s="7"/>
      <c r="H11" s="14">
        <f>SUM(H9:H10)</f>
        <v>623</v>
      </c>
      <c r="I11" s="22"/>
    </row>
    <row r="12" spans="1:9" ht="25.5">
      <c r="A12" s="97">
        <v>3</v>
      </c>
      <c r="B12" s="73" t="s">
        <v>238</v>
      </c>
      <c r="C12" s="2"/>
      <c r="D12" s="2"/>
      <c r="E12" s="2"/>
      <c r="F12" s="2"/>
      <c r="G12" s="2"/>
      <c r="H12" s="17"/>
      <c r="I12" s="22"/>
    </row>
    <row r="13" spans="1:9">
      <c r="A13" s="97"/>
      <c r="B13" s="2" t="s">
        <v>8</v>
      </c>
      <c r="C13" s="2">
        <v>2</v>
      </c>
      <c r="D13" s="2">
        <v>1</v>
      </c>
      <c r="E13" s="3">
        <v>26</v>
      </c>
      <c r="F13" s="3">
        <v>23</v>
      </c>
      <c r="G13" s="3">
        <v>0.5</v>
      </c>
      <c r="H13" s="12">
        <f>G13*F13*E13*D13*C13</f>
        <v>598</v>
      </c>
      <c r="I13" s="22"/>
    </row>
    <row r="14" spans="1:9">
      <c r="A14" s="97"/>
      <c r="B14" s="2" t="s">
        <v>10</v>
      </c>
      <c r="C14" s="2">
        <v>2</v>
      </c>
      <c r="D14" s="2">
        <v>1</v>
      </c>
      <c r="E14" s="3">
        <v>5</v>
      </c>
      <c r="F14" s="3">
        <v>5</v>
      </c>
      <c r="G14" s="3">
        <v>0.5</v>
      </c>
      <c r="H14" s="12">
        <f t="shared" ref="H14" si="2">G14*F14*E14*D14*C14</f>
        <v>25</v>
      </c>
      <c r="I14" s="22"/>
    </row>
    <row r="15" spans="1:9">
      <c r="A15" s="97"/>
      <c r="B15" s="6" t="s">
        <v>12</v>
      </c>
      <c r="C15" s="7"/>
      <c r="D15" s="7"/>
      <c r="E15" s="7"/>
      <c r="F15" s="7"/>
      <c r="G15" s="7"/>
      <c r="H15" s="14">
        <f>SUM(H13:H14)</f>
        <v>623</v>
      </c>
      <c r="I15" s="22"/>
    </row>
    <row r="16" spans="1:9">
      <c r="A16" s="97">
        <v>4</v>
      </c>
      <c r="B16" s="5" t="s">
        <v>26</v>
      </c>
      <c r="C16" s="2"/>
      <c r="D16" s="2"/>
      <c r="E16" s="2"/>
      <c r="F16" s="2"/>
      <c r="G16" s="2"/>
      <c r="H16" s="17"/>
      <c r="I16" s="22"/>
    </row>
    <row r="17" spans="1:9">
      <c r="A17" s="97"/>
      <c r="B17" s="2" t="s">
        <v>283</v>
      </c>
      <c r="C17" s="2">
        <v>10</v>
      </c>
      <c r="D17" s="2"/>
      <c r="E17" s="2">
        <v>35</v>
      </c>
      <c r="F17" s="2">
        <v>3</v>
      </c>
      <c r="G17" s="2"/>
      <c r="H17" s="17">
        <f>F17*E17*C17</f>
        <v>1050</v>
      </c>
      <c r="I17" s="22"/>
    </row>
    <row r="18" spans="1:9">
      <c r="A18" s="97"/>
      <c r="B18" s="2" t="s">
        <v>27</v>
      </c>
      <c r="C18" s="2">
        <v>10</v>
      </c>
      <c r="D18" s="2"/>
      <c r="E18" s="2">
        <v>21</v>
      </c>
      <c r="F18" s="2">
        <v>3</v>
      </c>
      <c r="G18" s="2"/>
      <c r="H18" s="17">
        <f>F18*E18*C18</f>
        <v>630</v>
      </c>
      <c r="I18" s="22"/>
    </row>
    <row r="19" spans="1:9">
      <c r="A19" s="97"/>
      <c r="B19" s="2" t="s">
        <v>28</v>
      </c>
      <c r="C19" s="2">
        <v>10</v>
      </c>
      <c r="D19" s="2"/>
      <c r="E19" s="2">
        <v>8</v>
      </c>
      <c r="F19" s="2">
        <v>4</v>
      </c>
      <c r="G19" s="2"/>
      <c r="H19" s="17">
        <f>F19*E19*C19</f>
        <v>320</v>
      </c>
      <c r="I19" s="22"/>
    </row>
    <row r="20" spans="1:9">
      <c r="A20" s="97"/>
      <c r="B20" s="2" t="s">
        <v>29</v>
      </c>
      <c r="C20" s="2">
        <v>10</v>
      </c>
      <c r="D20" s="2"/>
      <c r="E20" s="2">
        <v>8</v>
      </c>
      <c r="F20" s="2">
        <v>6</v>
      </c>
      <c r="G20" s="2"/>
      <c r="H20" s="17">
        <f>F20*E20*C20</f>
        <v>480</v>
      </c>
      <c r="I20" s="22"/>
    </row>
    <row r="21" spans="1:9">
      <c r="A21" s="97"/>
      <c r="B21" s="13" t="s">
        <v>12</v>
      </c>
      <c r="C21" s="7"/>
      <c r="D21" s="7"/>
      <c r="E21" s="7"/>
      <c r="F21" s="7"/>
      <c r="G21" s="7"/>
      <c r="H21" s="18">
        <f>SUM(H17:H20)</f>
        <v>2480</v>
      </c>
      <c r="I21" s="22"/>
    </row>
    <row r="22" spans="1:9">
      <c r="A22" s="97">
        <v>5</v>
      </c>
      <c r="B22" s="8" t="s">
        <v>14</v>
      </c>
      <c r="C22" s="2"/>
      <c r="D22" s="2"/>
      <c r="E22" s="2"/>
      <c r="F22" s="2"/>
      <c r="G22" s="2"/>
      <c r="H22" s="17"/>
      <c r="I22" s="22"/>
    </row>
    <row r="23" spans="1:9">
      <c r="A23" s="97"/>
      <c r="B23" s="2"/>
      <c r="C23" s="2"/>
      <c r="D23" s="2"/>
      <c r="E23" s="2"/>
      <c r="F23" s="16"/>
      <c r="G23" s="2"/>
      <c r="H23" s="17"/>
      <c r="I23" s="22"/>
    </row>
    <row r="24" spans="1:9">
      <c r="A24" s="97"/>
      <c r="B24" s="2" t="s">
        <v>8</v>
      </c>
      <c r="C24" s="2">
        <v>1</v>
      </c>
      <c r="D24" s="2">
        <v>2</v>
      </c>
      <c r="E24" s="3" t="s">
        <v>16</v>
      </c>
      <c r="F24" s="15">
        <f>2*(10+12)</f>
        <v>44</v>
      </c>
      <c r="G24" s="3">
        <v>11.5</v>
      </c>
      <c r="H24" s="12">
        <f t="shared" ref="H24:H26" si="3">G24*F24*D24*C24</f>
        <v>1012</v>
      </c>
      <c r="I24" s="22"/>
    </row>
    <row r="25" spans="1:9">
      <c r="A25" s="97"/>
      <c r="B25" s="2" t="s">
        <v>9</v>
      </c>
      <c r="C25" s="2">
        <v>1</v>
      </c>
      <c r="D25" s="2">
        <v>1</v>
      </c>
      <c r="E25" s="3" t="s">
        <v>17</v>
      </c>
      <c r="F25" s="15">
        <f>2*(18+6)</f>
        <v>48</v>
      </c>
      <c r="G25" s="3">
        <v>8</v>
      </c>
      <c r="H25" s="12">
        <f t="shared" si="3"/>
        <v>384</v>
      </c>
      <c r="I25" s="22"/>
    </row>
    <row r="26" spans="1:9">
      <c r="A26" s="97"/>
      <c r="B26" s="2" t="s">
        <v>10</v>
      </c>
      <c r="C26" s="2">
        <v>1</v>
      </c>
      <c r="D26" s="2">
        <v>2</v>
      </c>
      <c r="E26" s="3" t="s">
        <v>15</v>
      </c>
      <c r="F26" s="15">
        <f>2*(5+5)</f>
        <v>20</v>
      </c>
      <c r="G26" s="3">
        <v>8</v>
      </c>
      <c r="H26" s="12">
        <f t="shared" si="3"/>
        <v>320</v>
      </c>
      <c r="I26" s="22"/>
    </row>
    <row r="27" spans="1:9">
      <c r="A27" s="97"/>
      <c r="B27" s="2"/>
      <c r="C27" s="2"/>
      <c r="D27" s="2"/>
      <c r="E27" s="3"/>
      <c r="F27" s="3"/>
      <c r="G27" s="3"/>
      <c r="H27" s="12"/>
      <c r="I27" s="22"/>
    </row>
    <row r="28" spans="1:9">
      <c r="A28" s="97"/>
      <c r="B28" s="13" t="s">
        <v>12</v>
      </c>
      <c r="C28" s="7"/>
      <c r="D28" s="7"/>
      <c r="E28" s="7"/>
      <c r="F28" s="7"/>
      <c r="G28" s="7"/>
      <c r="H28" s="14">
        <f>SUM(H23:H27)</f>
        <v>1716</v>
      </c>
      <c r="I28" s="22"/>
    </row>
    <row r="29" spans="1:9">
      <c r="A29" s="97"/>
      <c r="B29" s="68" t="s">
        <v>18</v>
      </c>
      <c r="C29" s="2"/>
      <c r="D29" s="2"/>
      <c r="E29" s="2"/>
      <c r="F29" s="2"/>
      <c r="G29" s="2"/>
      <c r="H29" s="17"/>
      <c r="I29" s="22"/>
    </row>
    <row r="30" spans="1:9">
      <c r="A30" s="97"/>
      <c r="B30" s="2"/>
      <c r="C30" s="2"/>
      <c r="D30" s="2"/>
      <c r="E30" s="2"/>
      <c r="F30" s="2"/>
      <c r="G30" s="2"/>
      <c r="H30" s="12"/>
      <c r="I30" s="22"/>
    </row>
    <row r="31" spans="1:9">
      <c r="A31" s="97"/>
      <c r="B31" s="2" t="s">
        <v>19</v>
      </c>
      <c r="C31" s="2">
        <v>1</v>
      </c>
      <c r="D31" s="2">
        <v>3</v>
      </c>
      <c r="E31" s="2">
        <v>3.5</v>
      </c>
      <c r="F31" s="2"/>
      <c r="G31" s="2">
        <v>7</v>
      </c>
      <c r="H31" s="12">
        <f t="shared" ref="H31:H35" si="4">G31*E31*D31*C31</f>
        <v>73.5</v>
      </c>
      <c r="I31" s="22"/>
    </row>
    <row r="32" spans="1:9">
      <c r="A32" s="97"/>
      <c r="B32" s="2" t="s">
        <v>20</v>
      </c>
      <c r="C32" s="2">
        <v>1</v>
      </c>
      <c r="D32" s="2">
        <v>2</v>
      </c>
      <c r="E32" s="2">
        <v>2.5</v>
      </c>
      <c r="F32" s="2"/>
      <c r="G32" s="2">
        <v>7</v>
      </c>
      <c r="H32" s="12">
        <f t="shared" si="4"/>
        <v>35</v>
      </c>
      <c r="I32" s="22"/>
    </row>
    <row r="33" spans="1:9">
      <c r="A33" s="97"/>
      <c r="B33" s="2" t="s">
        <v>21</v>
      </c>
      <c r="C33" s="2">
        <v>1</v>
      </c>
      <c r="D33" s="2">
        <v>2</v>
      </c>
      <c r="E33" s="2">
        <v>4.5</v>
      </c>
      <c r="F33" s="2"/>
      <c r="G33" s="2">
        <v>4</v>
      </c>
      <c r="H33" s="12">
        <f t="shared" si="4"/>
        <v>36</v>
      </c>
      <c r="I33" s="22"/>
    </row>
    <row r="34" spans="1:9">
      <c r="A34" s="97"/>
      <c r="B34" s="2" t="s">
        <v>22</v>
      </c>
      <c r="C34" s="2">
        <v>1</v>
      </c>
      <c r="D34" s="2">
        <v>2</v>
      </c>
      <c r="E34" s="2">
        <v>2</v>
      </c>
      <c r="F34" s="2"/>
      <c r="G34" s="2">
        <v>1</v>
      </c>
      <c r="H34" s="12">
        <f t="shared" si="4"/>
        <v>4</v>
      </c>
      <c r="I34" s="22"/>
    </row>
    <row r="35" spans="1:9">
      <c r="A35" s="97"/>
      <c r="B35" s="2" t="s">
        <v>23</v>
      </c>
      <c r="C35" s="2">
        <v>1</v>
      </c>
      <c r="D35" s="2">
        <v>1</v>
      </c>
      <c r="E35" s="2">
        <v>12</v>
      </c>
      <c r="F35" s="2"/>
      <c r="G35" s="2">
        <v>6</v>
      </c>
      <c r="H35" s="12">
        <f t="shared" si="4"/>
        <v>72</v>
      </c>
      <c r="I35" s="22"/>
    </row>
    <row r="36" spans="1:9">
      <c r="A36" s="97"/>
      <c r="B36" s="13" t="s">
        <v>12</v>
      </c>
      <c r="C36" s="7"/>
      <c r="D36" s="7"/>
      <c r="E36" s="7"/>
      <c r="F36" s="7"/>
      <c r="G36" s="7"/>
      <c r="H36" s="14">
        <f>SUM(H30:H35)</f>
        <v>220.5</v>
      </c>
      <c r="I36" s="22"/>
    </row>
    <row r="37" spans="1:9">
      <c r="A37" s="97"/>
      <c r="B37" s="13" t="s">
        <v>24</v>
      </c>
      <c r="C37" s="7"/>
      <c r="D37" s="7"/>
      <c r="E37" s="7"/>
      <c r="F37" s="7"/>
      <c r="G37" s="7"/>
      <c r="H37" s="14">
        <f>H28-H36</f>
        <v>1495.5</v>
      </c>
      <c r="I37" s="22"/>
    </row>
    <row r="38" spans="1:9">
      <c r="A38" s="97"/>
      <c r="B38" s="98" t="s">
        <v>25</v>
      </c>
      <c r="C38" s="7"/>
      <c r="D38" s="7"/>
      <c r="E38" s="7"/>
      <c r="F38" s="7"/>
      <c r="G38" s="7"/>
      <c r="H38" s="14">
        <f>H37*50%</f>
        <v>747.75</v>
      </c>
      <c r="I38" s="22"/>
    </row>
    <row r="39" spans="1:9" ht="51">
      <c r="A39" s="97">
        <v>6</v>
      </c>
      <c r="B39" s="99" t="s">
        <v>280</v>
      </c>
      <c r="C39" s="2"/>
      <c r="D39" s="2"/>
      <c r="E39" s="2"/>
      <c r="F39" s="2"/>
      <c r="G39" s="2"/>
      <c r="H39" s="17"/>
      <c r="I39" s="22"/>
    </row>
    <row r="40" spans="1:9">
      <c r="A40" s="97"/>
      <c r="B40" s="2"/>
      <c r="C40" s="2">
        <v>6</v>
      </c>
      <c r="D40" s="2"/>
      <c r="E40" s="2">
        <v>42</v>
      </c>
      <c r="F40" s="2">
        <v>0.75</v>
      </c>
      <c r="G40" s="2">
        <v>2</v>
      </c>
      <c r="H40" s="12">
        <f>G40*F40*E40*C40</f>
        <v>378</v>
      </c>
      <c r="I40" s="22"/>
    </row>
    <row r="41" spans="1:9">
      <c r="A41" s="97"/>
      <c r="B41" s="13" t="s">
        <v>12</v>
      </c>
      <c r="C41" s="7"/>
      <c r="D41" s="7"/>
      <c r="E41" s="7"/>
      <c r="F41" s="7"/>
      <c r="G41" s="7"/>
      <c r="H41" s="14">
        <f>SUM(H40:H40)</f>
        <v>378</v>
      </c>
      <c r="I41" s="22"/>
    </row>
    <row r="42" spans="1:9">
      <c r="A42" s="97">
        <v>7</v>
      </c>
      <c r="B42" t="s">
        <v>219</v>
      </c>
      <c r="C42" s="2"/>
      <c r="D42" s="2"/>
      <c r="E42" s="2"/>
      <c r="F42" s="2"/>
      <c r="G42" s="2"/>
      <c r="H42" s="17"/>
      <c r="I42" s="22"/>
    </row>
    <row r="43" spans="1:9">
      <c r="A43" s="97"/>
      <c r="B43" s="9" t="s">
        <v>282</v>
      </c>
      <c r="C43" s="2">
        <v>1</v>
      </c>
      <c r="D43" s="2">
        <v>2</v>
      </c>
      <c r="E43" s="3">
        <v>12.5</v>
      </c>
      <c r="F43" s="3">
        <v>14.5</v>
      </c>
      <c r="G43" s="3"/>
      <c r="H43" s="12">
        <f>SUM(F43*E43*D43*C43)</f>
        <v>362.5</v>
      </c>
      <c r="I43" s="22"/>
    </row>
    <row r="44" spans="1:9">
      <c r="A44" s="97"/>
      <c r="B44" s="10" t="s">
        <v>12</v>
      </c>
      <c r="C44" s="7"/>
      <c r="D44" s="7"/>
      <c r="E44" s="7"/>
      <c r="F44" s="11"/>
      <c r="G44" s="11"/>
      <c r="H44" s="14">
        <f>SUM(H43:H43)</f>
        <v>362.5</v>
      </c>
      <c r="I44" s="22"/>
    </row>
    <row r="45" spans="1:9">
      <c r="A45" s="97"/>
      <c r="B45" s="10" t="s">
        <v>12</v>
      </c>
      <c r="C45" s="7"/>
      <c r="D45" s="7"/>
      <c r="E45" s="7" t="s">
        <v>270</v>
      </c>
      <c r="F45" s="11"/>
      <c r="G45" s="11"/>
      <c r="H45" s="96">
        <f>SUM(H44/112)</f>
        <v>3.2366071428571428</v>
      </c>
      <c r="I45" s="22"/>
    </row>
    <row r="46" spans="1:9">
      <c r="A46" s="97">
        <v>8</v>
      </c>
      <c r="B46" t="s">
        <v>221</v>
      </c>
      <c r="C46" s="2"/>
      <c r="D46" s="2"/>
      <c r="E46" s="2"/>
      <c r="F46" s="2"/>
      <c r="G46" s="2"/>
      <c r="H46" s="17"/>
      <c r="I46" s="22"/>
    </row>
    <row r="47" spans="1:9">
      <c r="A47" s="97"/>
      <c r="B47" s="9" t="s">
        <v>282</v>
      </c>
      <c r="C47" s="2">
        <v>1</v>
      </c>
      <c r="D47" s="2">
        <v>12</v>
      </c>
      <c r="E47" s="3">
        <v>13.5</v>
      </c>
      <c r="F47" s="3">
        <v>3</v>
      </c>
      <c r="G47" s="3"/>
      <c r="H47" s="12">
        <f t="shared" ref="H47" si="5">SUM(F47*E47*D47*C47)</f>
        <v>486</v>
      </c>
      <c r="I47" s="22"/>
    </row>
    <row r="48" spans="1:9">
      <c r="A48" s="97"/>
      <c r="B48" s="10" t="s">
        <v>12</v>
      </c>
      <c r="C48" s="7"/>
      <c r="D48" s="7"/>
      <c r="E48" s="7"/>
      <c r="F48" s="11"/>
      <c r="G48" s="11"/>
      <c r="H48" s="14">
        <f>SUM(H47:H47)</f>
        <v>486</v>
      </c>
      <c r="I48" s="22"/>
    </row>
    <row r="49" spans="1:9">
      <c r="A49" s="97"/>
      <c r="B49" s="10" t="s">
        <v>12</v>
      </c>
      <c r="C49" s="7"/>
      <c r="D49" s="7"/>
      <c r="E49" s="7" t="s">
        <v>271</v>
      </c>
      <c r="F49" s="11"/>
      <c r="G49" s="11"/>
      <c r="H49" s="96">
        <f>SUM(H48/112)</f>
        <v>4.3392857142857144</v>
      </c>
      <c r="I49" s="22"/>
    </row>
    <row r="50" spans="1:9" ht="72.75" customHeight="1">
      <c r="A50" s="97">
        <v>9</v>
      </c>
      <c r="B50" s="60" t="s">
        <v>241</v>
      </c>
      <c r="C50" s="2"/>
      <c r="D50" s="2"/>
      <c r="E50" s="2"/>
      <c r="F50" s="2"/>
      <c r="G50" s="2"/>
      <c r="H50" s="17"/>
      <c r="I50" s="17"/>
    </row>
    <row r="51" spans="1:9">
      <c r="A51" s="97"/>
      <c r="B51" s="9" t="s">
        <v>282</v>
      </c>
      <c r="C51" s="2">
        <v>1</v>
      </c>
      <c r="D51" s="2">
        <v>1</v>
      </c>
      <c r="E51" s="3">
        <v>15</v>
      </c>
      <c r="F51" s="3">
        <v>12</v>
      </c>
      <c r="G51" s="3"/>
      <c r="H51" s="12">
        <f t="shared" ref="H51" si="6">F51*E51*D51*C51</f>
        <v>180</v>
      </c>
      <c r="I51" s="22"/>
    </row>
    <row r="52" spans="1:9">
      <c r="A52" s="97"/>
      <c r="B52" s="6" t="s">
        <v>12</v>
      </c>
      <c r="C52" s="7"/>
      <c r="D52" s="7"/>
      <c r="E52" s="7"/>
      <c r="F52" s="7"/>
      <c r="G52" s="7"/>
      <c r="H52" s="14">
        <f>SUM(H51:H51)</f>
        <v>180</v>
      </c>
      <c r="I52" s="22"/>
    </row>
    <row r="53" spans="1:9">
      <c r="A53" s="97">
        <v>10</v>
      </c>
      <c r="B53" s="5" t="s">
        <v>30</v>
      </c>
      <c r="C53" s="2"/>
      <c r="D53" s="2"/>
      <c r="E53" s="2"/>
      <c r="F53" s="2"/>
      <c r="G53" s="2"/>
      <c r="H53" s="17"/>
      <c r="I53" s="22"/>
    </row>
    <row r="54" spans="1:9">
      <c r="A54" s="97"/>
      <c r="B54" s="2" t="s">
        <v>223</v>
      </c>
      <c r="C54" s="2"/>
      <c r="D54" s="2"/>
      <c r="E54" s="2"/>
      <c r="F54" s="2"/>
      <c r="G54" s="2"/>
      <c r="H54" s="17">
        <f>$H$21</f>
        <v>2480</v>
      </c>
      <c r="I54" s="22"/>
    </row>
    <row r="55" spans="1:9">
      <c r="A55" s="97"/>
      <c r="B55" s="13" t="s">
        <v>12</v>
      </c>
      <c r="C55" s="7"/>
      <c r="D55" s="7"/>
      <c r="E55" s="7"/>
      <c r="F55" s="7"/>
      <c r="G55" s="7"/>
      <c r="H55" s="18">
        <f>SUM(H54:H54)</f>
        <v>2480</v>
      </c>
      <c r="I55" s="22"/>
    </row>
    <row r="56" spans="1:9">
      <c r="A56" s="97">
        <v>11</v>
      </c>
      <c r="B56" s="5" t="s">
        <v>31</v>
      </c>
      <c r="C56" s="2"/>
      <c r="D56" s="2"/>
      <c r="E56" s="2"/>
      <c r="F56" s="2"/>
      <c r="G56" s="2"/>
      <c r="H56" s="17"/>
      <c r="I56" s="22"/>
    </row>
    <row r="57" spans="1:9">
      <c r="A57" s="97"/>
      <c r="B57" s="5" t="s">
        <v>32</v>
      </c>
      <c r="C57" s="2"/>
      <c r="D57" s="2"/>
      <c r="E57" s="2"/>
      <c r="F57" s="2"/>
      <c r="G57" s="2"/>
      <c r="H57" s="17"/>
      <c r="I57" s="22"/>
    </row>
    <row r="58" spans="1:9">
      <c r="A58" s="97"/>
      <c r="B58" s="2" t="s">
        <v>223</v>
      </c>
      <c r="C58" s="2"/>
      <c r="D58" s="2"/>
      <c r="E58" s="2"/>
      <c r="F58" s="2"/>
      <c r="G58" s="2"/>
      <c r="H58" s="17">
        <f>$H$21</f>
        <v>2480</v>
      </c>
      <c r="I58" s="22"/>
    </row>
    <row r="59" spans="1:9">
      <c r="A59" s="97"/>
      <c r="B59" s="13" t="s">
        <v>12</v>
      </c>
      <c r="C59" s="7"/>
      <c r="D59" s="7"/>
      <c r="E59" s="7"/>
      <c r="F59" s="7"/>
      <c r="G59" s="7"/>
      <c r="H59" s="18">
        <f>SUM(H58:H58)</f>
        <v>2480</v>
      </c>
      <c r="I59" s="22"/>
    </row>
    <row r="60" spans="1:9">
      <c r="A60" s="97">
        <v>12</v>
      </c>
      <c r="B60" s="95" t="s">
        <v>277</v>
      </c>
      <c r="C60" s="2"/>
      <c r="D60" s="2"/>
      <c r="E60" s="2"/>
      <c r="F60" s="2"/>
      <c r="G60" s="2"/>
      <c r="H60" s="17"/>
      <c r="I60" s="22"/>
    </row>
    <row r="61" spans="1:9">
      <c r="A61" s="97"/>
      <c r="B61" s="2"/>
      <c r="C61" s="2">
        <v>1</v>
      </c>
      <c r="D61" s="2">
        <v>2</v>
      </c>
      <c r="E61" s="2">
        <v>45</v>
      </c>
      <c r="F61" s="2">
        <v>3</v>
      </c>
      <c r="G61" s="2"/>
      <c r="H61" s="12">
        <f t="shared" ref="H61" si="7">F61*E61*D61*C61</f>
        <v>270</v>
      </c>
      <c r="I61" s="22"/>
    </row>
    <row r="62" spans="1:9">
      <c r="A62" s="97"/>
      <c r="B62" s="13" t="s">
        <v>12</v>
      </c>
      <c r="C62" s="7"/>
      <c r="D62" s="7"/>
      <c r="E62" s="7"/>
      <c r="F62" s="7"/>
      <c r="G62" s="7"/>
      <c r="H62" s="18">
        <f>SUM(H61:H61)</f>
        <v>270</v>
      </c>
      <c r="I62" s="22"/>
    </row>
    <row r="63" spans="1:9">
      <c r="A63" s="97">
        <v>13</v>
      </c>
      <c r="B63" s="8" t="s">
        <v>51</v>
      </c>
      <c r="C63" s="2"/>
      <c r="D63" s="2"/>
      <c r="E63" s="2"/>
      <c r="F63" s="2"/>
      <c r="G63" s="2"/>
      <c r="H63" s="17"/>
      <c r="I63" s="22"/>
    </row>
    <row r="64" spans="1:9">
      <c r="A64" s="97"/>
      <c r="B64" s="8" t="s">
        <v>52</v>
      </c>
      <c r="C64" s="2"/>
      <c r="D64" s="2"/>
      <c r="E64" s="2"/>
      <c r="F64" s="2"/>
      <c r="G64" s="2"/>
      <c r="H64" s="17"/>
      <c r="I64" s="22"/>
    </row>
    <row r="65" spans="1:9">
      <c r="A65" s="97"/>
      <c r="B65" s="8" t="s">
        <v>53</v>
      </c>
      <c r="C65" s="2"/>
      <c r="D65" s="2"/>
      <c r="E65" s="2"/>
      <c r="F65" s="2"/>
      <c r="G65" s="2"/>
      <c r="H65" s="17"/>
      <c r="I65" s="22"/>
    </row>
    <row r="66" spans="1:9">
      <c r="A66" s="97"/>
      <c r="B66" s="8" t="s">
        <v>54</v>
      </c>
      <c r="C66" s="2"/>
      <c r="D66" s="2"/>
      <c r="E66" s="2"/>
      <c r="F66" s="2"/>
      <c r="G66" s="2"/>
      <c r="H66" s="17"/>
      <c r="I66" s="22"/>
    </row>
    <row r="67" spans="1:9">
      <c r="A67" s="97"/>
      <c r="B67" s="8" t="s">
        <v>55</v>
      </c>
      <c r="C67" s="2"/>
      <c r="D67" s="2"/>
      <c r="E67" s="2"/>
      <c r="F67" s="2"/>
      <c r="G67" s="2"/>
      <c r="H67" s="17"/>
      <c r="I67" s="22"/>
    </row>
    <row r="68" spans="1:9">
      <c r="A68" s="97"/>
      <c r="B68" s="2" t="s">
        <v>284</v>
      </c>
      <c r="C68" s="2">
        <v>1</v>
      </c>
      <c r="D68" s="2"/>
      <c r="E68" s="2" t="s">
        <v>272</v>
      </c>
      <c r="F68" s="2"/>
      <c r="G68" s="2"/>
      <c r="H68" s="12">
        <f>(2*7+2.33)</f>
        <v>16.329999999999998</v>
      </c>
      <c r="I68" s="22"/>
    </row>
    <row r="69" spans="1:9">
      <c r="A69" s="97"/>
      <c r="B69" s="10" t="s">
        <v>12</v>
      </c>
      <c r="C69" s="7"/>
      <c r="D69" s="7"/>
      <c r="E69" s="7"/>
      <c r="F69" s="7"/>
      <c r="G69" s="7"/>
      <c r="H69" s="14">
        <f>SUM(H68)</f>
        <v>16.329999999999998</v>
      </c>
      <c r="I69" s="22"/>
    </row>
    <row r="70" spans="1:9">
      <c r="A70" s="97">
        <v>14</v>
      </c>
      <c r="B70" s="8" t="s">
        <v>51</v>
      </c>
      <c r="C70" s="2"/>
      <c r="D70" s="2"/>
      <c r="E70" s="2"/>
      <c r="F70" s="2"/>
      <c r="G70" s="2"/>
      <c r="H70" s="17"/>
      <c r="I70" s="22"/>
    </row>
    <row r="71" spans="1:9">
      <c r="A71" s="97"/>
      <c r="B71" s="8" t="s">
        <v>56</v>
      </c>
      <c r="C71" s="2"/>
      <c r="D71" s="2"/>
      <c r="E71" s="2"/>
      <c r="F71" s="2"/>
      <c r="G71" s="2"/>
      <c r="H71" s="17"/>
      <c r="I71" s="22"/>
    </row>
    <row r="72" spans="1:9">
      <c r="A72" s="97"/>
      <c r="B72" s="8" t="s">
        <v>53</v>
      </c>
      <c r="C72" s="2"/>
      <c r="D72" s="2"/>
      <c r="E72" s="2"/>
      <c r="F72" s="2"/>
      <c r="G72" s="2"/>
      <c r="H72" s="17"/>
      <c r="I72" s="22"/>
    </row>
    <row r="73" spans="1:9">
      <c r="A73" s="97"/>
      <c r="B73" s="8" t="s">
        <v>54</v>
      </c>
      <c r="C73" s="2"/>
      <c r="D73" s="2"/>
      <c r="E73" s="2"/>
      <c r="F73" s="2"/>
      <c r="G73" s="2"/>
      <c r="H73" s="17"/>
      <c r="I73" s="22"/>
    </row>
    <row r="74" spans="1:9">
      <c r="A74" s="97"/>
      <c r="B74" s="8" t="s">
        <v>55</v>
      </c>
      <c r="C74" s="2"/>
      <c r="D74" s="2"/>
      <c r="E74" s="2"/>
      <c r="F74" s="2"/>
      <c r="G74" s="2"/>
      <c r="H74" s="17"/>
      <c r="I74" s="22"/>
    </row>
    <row r="75" spans="1:9">
      <c r="A75" s="97"/>
      <c r="B75" s="8" t="s">
        <v>57</v>
      </c>
      <c r="C75" s="2">
        <v>1</v>
      </c>
      <c r="D75" s="2"/>
      <c r="E75" s="2" t="s">
        <v>273</v>
      </c>
      <c r="F75" s="2"/>
      <c r="G75" s="2"/>
      <c r="H75" s="12">
        <f>(2*2+3*1.25)</f>
        <v>7.75</v>
      </c>
      <c r="I75" s="22"/>
    </row>
    <row r="76" spans="1:9">
      <c r="A76" s="97"/>
      <c r="B76" s="10" t="s">
        <v>12</v>
      </c>
      <c r="C76" s="7"/>
      <c r="D76" s="7"/>
      <c r="E76" s="7"/>
      <c r="F76" s="7"/>
      <c r="G76" s="7"/>
      <c r="H76" s="14">
        <f>SUM(H75)</f>
        <v>7.75</v>
      </c>
      <c r="I76" s="22"/>
    </row>
    <row r="77" spans="1:9">
      <c r="A77" s="97">
        <v>15</v>
      </c>
      <c r="B77" s="19" t="s">
        <v>33</v>
      </c>
      <c r="C77" s="2"/>
      <c r="D77" s="2"/>
      <c r="E77" s="2"/>
      <c r="F77" s="2"/>
      <c r="G77" s="2"/>
      <c r="H77" s="17"/>
      <c r="I77" s="22"/>
    </row>
    <row r="78" spans="1:9">
      <c r="A78" s="97"/>
      <c r="B78" s="19" t="s">
        <v>34</v>
      </c>
      <c r="C78" s="2"/>
      <c r="D78" s="2"/>
      <c r="E78" s="2"/>
      <c r="F78" s="2"/>
      <c r="G78" s="2"/>
      <c r="H78" s="17"/>
      <c r="I78" s="22"/>
    </row>
    <row r="79" spans="1:9">
      <c r="A79" s="97"/>
      <c r="B79" s="19" t="s">
        <v>35</v>
      </c>
      <c r="C79" s="2"/>
      <c r="D79" s="2"/>
      <c r="E79" s="2"/>
      <c r="F79" s="2"/>
      <c r="G79" s="2"/>
      <c r="H79" s="17"/>
      <c r="I79" s="22"/>
    </row>
    <row r="80" spans="1:9">
      <c r="A80" s="97"/>
      <c r="B80" s="19" t="s">
        <v>36</v>
      </c>
      <c r="C80" s="2"/>
      <c r="D80" s="2"/>
      <c r="E80" s="2"/>
      <c r="F80" s="2"/>
      <c r="G80" s="2"/>
      <c r="H80" s="17"/>
      <c r="I80" s="22"/>
    </row>
    <row r="81" spans="1:9">
      <c r="A81" s="97"/>
      <c r="B81" s="19" t="s">
        <v>37</v>
      </c>
      <c r="C81" s="2"/>
      <c r="D81" s="2"/>
      <c r="E81" s="2"/>
      <c r="F81" s="2"/>
      <c r="G81" s="2"/>
      <c r="H81" s="17"/>
      <c r="I81" s="22"/>
    </row>
    <row r="82" spans="1:9">
      <c r="A82" s="97"/>
      <c r="B82" s="19" t="s">
        <v>38</v>
      </c>
      <c r="C82" s="2"/>
      <c r="D82" s="2"/>
      <c r="E82" s="2"/>
      <c r="F82" s="2"/>
      <c r="G82" s="2"/>
      <c r="H82" s="17"/>
      <c r="I82" s="22"/>
    </row>
    <row r="83" spans="1:9">
      <c r="A83" s="97"/>
      <c r="B83" s="19" t="s">
        <v>39</v>
      </c>
      <c r="C83" s="2">
        <v>5</v>
      </c>
      <c r="D83" s="2"/>
      <c r="E83" s="2">
        <v>6</v>
      </c>
      <c r="F83" s="2">
        <v>2</v>
      </c>
      <c r="G83" s="2">
        <v>0.25</v>
      </c>
      <c r="H83" s="17">
        <f>G83*F83*E83*C83</f>
        <v>15</v>
      </c>
      <c r="I83" s="22"/>
    </row>
    <row r="84" spans="1:9">
      <c r="A84" s="97"/>
      <c r="B84" s="20" t="s">
        <v>12</v>
      </c>
      <c r="C84" s="7"/>
      <c r="D84" s="7"/>
      <c r="E84" s="7"/>
      <c r="F84" s="7"/>
      <c r="G84" s="7"/>
      <c r="H84" s="18">
        <f>SUM(H83)</f>
        <v>15</v>
      </c>
      <c r="I84" s="22"/>
    </row>
    <row r="85" spans="1:9">
      <c r="A85" s="97">
        <v>16</v>
      </c>
      <c r="B85" s="19" t="s">
        <v>40</v>
      </c>
      <c r="C85" s="2"/>
      <c r="D85" s="2"/>
      <c r="E85" s="2"/>
      <c r="F85" s="2"/>
      <c r="G85" s="2"/>
      <c r="H85" s="17"/>
      <c r="I85" s="22"/>
    </row>
    <row r="86" spans="1:9">
      <c r="A86" s="97"/>
      <c r="B86" s="19" t="s">
        <v>41</v>
      </c>
      <c r="C86" s="2"/>
      <c r="D86" s="2"/>
      <c r="E86" s="2"/>
      <c r="F86" s="2"/>
      <c r="G86" s="2"/>
      <c r="H86" s="17"/>
      <c r="I86" s="22"/>
    </row>
    <row r="87" spans="1:9">
      <c r="A87" s="97"/>
      <c r="B87" s="19" t="s">
        <v>42</v>
      </c>
      <c r="C87" s="2"/>
      <c r="D87" s="2"/>
      <c r="E87" s="2"/>
      <c r="F87" s="2"/>
      <c r="G87" s="2"/>
      <c r="H87" s="17"/>
      <c r="I87" s="22"/>
    </row>
    <row r="88" spans="1:9">
      <c r="A88" s="97"/>
      <c r="B88" s="19" t="s">
        <v>43</v>
      </c>
      <c r="C88" s="2"/>
      <c r="D88" s="2"/>
      <c r="E88" s="2"/>
      <c r="F88" s="2"/>
      <c r="G88" s="2"/>
      <c r="H88" s="17"/>
      <c r="I88" s="22"/>
    </row>
    <row r="89" spans="1:9">
      <c r="A89" s="97"/>
      <c r="B89" s="19" t="s">
        <v>44</v>
      </c>
      <c r="C89" s="2"/>
      <c r="D89" s="2"/>
      <c r="E89" s="2"/>
      <c r="F89" s="2"/>
      <c r="G89" s="2"/>
      <c r="H89" s="17"/>
      <c r="I89" s="22"/>
    </row>
    <row r="90" spans="1:9">
      <c r="A90" s="97"/>
      <c r="B90" s="19" t="s">
        <v>45</v>
      </c>
      <c r="C90" s="2"/>
      <c r="D90" s="2"/>
      <c r="E90" s="2"/>
      <c r="F90" s="2"/>
      <c r="G90" s="2"/>
      <c r="H90" s="17"/>
      <c r="I90" s="22"/>
    </row>
    <row r="91" spans="1:9">
      <c r="A91" s="97"/>
      <c r="B91" s="19" t="s">
        <v>46</v>
      </c>
      <c r="C91" s="2"/>
      <c r="D91" s="2"/>
      <c r="E91" s="2" t="s">
        <v>231</v>
      </c>
      <c r="F91" s="2"/>
      <c r="G91" s="2"/>
      <c r="H91" s="72">
        <f>H84*5/112</f>
        <v>0.6696428571428571</v>
      </c>
      <c r="I91" s="22"/>
    </row>
    <row r="92" spans="1:9">
      <c r="A92" s="97"/>
      <c r="B92" s="20" t="s">
        <v>12</v>
      </c>
      <c r="C92" s="7"/>
      <c r="D92" s="7"/>
      <c r="E92" s="7"/>
      <c r="F92" s="7"/>
      <c r="G92" s="7"/>
      <c r="H92" s="96">
        <f>SUM(H91)</f>
        <v>0.6696428571428571</v>
      </c>
      <c r="I92" s="22"/>
    </row>
    <row r="93" spans="1:9" ht="25.5">
      <c r="A93" s="97">
        <v>17</v>
      </c>
      <c r="B93" s="71" t="s">
        <v>47</v>
      </c>
      <c r="C93" s="2"/>
      <c r="D93" s="2"/>
      <c r="E93" s="2"/>
      <c r="F93" s="2"/>
      <c r="G93" s="2"/>
      <c r="H93" s="17"/>
      <c r="I93" s="22"/>
    </row>
    <row r="94" spans="1:9">
      <c r="A94" s="97"/>
      <c r="B94" s="5" t="s">
        <v>48</v>
      </c>
      <c r="C94" s="2"/>
      <c r="D94" s="2"/>
      <c r="E94" s="2"/>
      <c r="F94" s="2"/>
      <c r="G94" s="2"/>
      <c r="H94" s="17"/>
      <c r="I94" s="22"/>
    </row>
    <row r="95" spans="1:9">
      <c r="A95" s="97"/>
      <c r="B95" s="9" t="s">
        <v>13</v>
      </c>
      <c r="C95" s="2">
        <v>10</v>
      </c>
      <c r="D95" s="2">
        <v>2</v>
      </c>
      <c r="E95" s="2">
        <v>42</v>
      </c>
      <c r="F95" s="3"/>
      <c r="G95" s="3">
        <v>1.5</v>
      </c>
      <c r="H95" s="12">
        <f>G95*E95*D95*C95</f>
        <v>1260</v>
      </c>
      <c r="I95" s="22"/>
    </row>
    <row r="96" spans="1:9">
      <c r="A96" s="97"/>
      <c r="B96" s="13" t="s">
        <v>12</v>
      </c>
      <c r="C96" s="7"/>
      <c r="D96" s="7"/>
      <c r="E96" s="7"/>
      <c r="F96" s="7"/>
      <c r="G96" s="7"/>
      <c r="H96" s="14">
        <f>SUM(H95:H95)</f>
        <v>1260</v>
      </c>
      <c r="I96" s="22"/>
    </row>
    <row r="97" spans="1:9" ht="25.5">
      <c r="A97" s="97">
        <v>18</v>
      </c>
      <c r="B97" s="71" t="s">
        <v>49</v>
      </c>
      <c r="C97" s="2"/>
      <c r="D97" s="2"/>
      <c r="E97" s="2"/>
      <c r="F97" s="2"/>
      <c r="G97" s="2"/>
      <c r="H97" s="17"/>
      <c r="I97" s="22"/>
    </row>
    <row r="98" spans="1:9">
      <c r="A98" s="97"/>
      <c r="B98" s="5" t="s">
        <v>32</v>
      </c>
      <c r="C98" s="2"/>
      <c r="D98" s="2"/>
      <c r="E98" s="2"/>
      <c r="F98" s="2"/>
      <c r="G98" s="2"/>
      <c r="H98" s="17"/>
      <c r="I98" s="22"/>
    </row>
    <row r="99" spans="1:9">
      <c r="A99" s="97"/>
      <c r="B99" s="2" t="s">
        <v>50</v>
      </c>
      <c r="C99" s="2"/>
      <c r="D99" s="2"/>
      <c r="E99" s="2"/>
      <c r="F99" s="2"/>
      <c r="G99" s="2"/>
      <c r="H99" s="12">
        <f>$H$96</f>
        <v>1260</v>
      </c>
      <c r="I99" s="22"/>
    </row>
    <row r="100" spans="1:9">
      <c r="A100" s="97"/>
      <c r="B100" s="13" t="s">
        <v>12</v>
      </c>
      <c r="C100" s="7"/>
      <c r="D100" s="7"/>
      <c r="E100" s="7"/>
      <c r="F100" s="7"/>
      <c r="G100" s="7"/>
      <c r="H100" s="18">
        <f>SUM(H99:H99)</f>
        <v>1260</v>
      </c>
      <c r="I100" s="22"/>
    </row>
    <row r="101" spans="1:9" ht="51.75">
      <c r="A101" s="97">
        <v>19</v>
      </c>
      <c r="B101" s="69" t="s">
        <v>233</v>
      </c>
      <c r="C101" s="2"/>
      <c r="D101" s="2"/>
      <c r="E101" s="2"/>
      <c r="F101" s="2"/>
      <c r="G101" s="2"/>
      <c r="H101" s="17"/>
      <c r="I101" s="22"/>
    </row>
    <row r="102" spans="1:9">
      <c r="A102" s="97"/>
      <c r="B102" s="2" t="s">
        <v>8</v>
      </c>
      <c r="C102" s="2">
        <v>1</v>
      </c>
      <c r="D102" s="2"/>
      <c r="E102" s="2">
        <v>12</v>
      </c>
      <c r="F102" s="2"/>
      <c r="G102" s="2">
        <v>14</v>
      </c>
      <c r="H102" s="12">
        <f>G102*E102*C102</f>
        <v>168</v>
      </c>
      <c r="I102" s="22"/>
    </row>
    <row r="103" spans="1:9">
      <c r="A103" s="97"/>
      <c r="B103" s="10" t="s">
        <v>12</v>
      </c>
      <c r="C103" s="7"/>
      <c r="D103" s="7"/>
      <c r="E103" s="7"/>
      <c r="F103" s="7"/>
      <c r="G103" s="7"/>
      <c r="H103" s="14">
        <f>SUM(H102:H102)</f>
        <v>168</v>
      </c>
      <c r="I103" s="22"/>
    </row>
    <row r="104" spans="1:9" ht="51.75">
      <c r="A104" s="97">
        <v>20</v>
      </c>
      <c r="B104" s="69" t="s">
        <v>234</v>
      </c>
      <c r="C104" s="2"/>
      <c r="D104" s="2"/>
      <c r="E104" s="2"/>
      <c r="F104" s="2"/>
      <c r="G104" s="2"/>
      <c r="H104" s="17"/>
      <c r="I104" s="22"/>
    </row>
    <row r="105" spans="1:9">
      <c r="A105" s="97"/>
      <c r="B105" s="2" t="s">
        <v>8</v>
      </c>
      <c r="C105" s="2">
        <v>1</v>
      </c>
      <c r="D105" s="2"/>
      <c r="E105" s="2">
        <v>44</v>
      </c>
      <c r="F105" s="2"/>
      <c r="G105" s="2">
        <v>0.5</v>
      </c>
      <c r="H105" s="12">
        <f>G105*E105*C105</f>
        <v>22</v>
      </c>
      <c r="I105" s="22"/>
    </row>
    <row r="106" spans="1:9">
      <c r="A106" s="97"/>
      <c r="B106" s="10" t="s">
        <v>12</v>
      </c>
      <c r="C106" s="7"/>
      <c r="D106" s="7"/>
      <c r="E106" s="7"/>
      <c r="F106" s="7"/>
      <c r="G106" s="7"/>
      <c r="H106" s="14">
        <f>SUM(H105:H105)</f>
        <v>22</v>
      </c>
      <c r="I106" s="22"/>
    </row>
    <row r="107" spans="1:9" ht="51">
      <c r="A107" s="97">
        <v>21</v>
      </c>
      <c r="B107" s="75" t="s">
        <v>243</v>
      </c>
      <c r="C107" s="2"/>
      <c r="D107" s="2"/>
      <c r="E107" s="2"/>
      <c r="F107" s="2"/>
      <c r="G107" s="2"/>
      <c r="H107" s="17"/>
      <c r="I107" s="22"/>
    </row>
    <row r="108" spans="1:9">
      <c r="A108" s="97"/>
      <c r="B108" s="2" t="s">
        <v>39</v>
      </c>
      <c r="C108" s="2">
        <v>1</v>
      </c>
      <c r="D108" s="2"/>
      <c r="E108" s="2">
        <v>6</v>
      </c>
      <c r="F108" s="2"/>
      <c r="G108" s="2">
        <v>1.5</v>
      </c>
      <c r="H108" s="12">
        <f>G108*E108*C108</f>
        <v>9</v>
      </c>
      <c r="I108" s="22"/>
    </row>
    <row r="109" spans="1:9">
      <c r="A109" s="97"/>
      <c r="B109" s="10" t="s">
        <v>12</v>
      </c>
      <c r="C109" s="7"/>
      <c r="D109" s="7"/>
      <c r="E109" s="7"/>
      <c r="F109" s="7"/>
      <c r="G109" s="7"/>
      <c r="H109" s="14">
        <f>SUM(H108:H108)</f>
        <v>9</v>
      </c>
      <c r="I109" s="22"/>
    </row>
    <row r="110" spans="1:9" ht="63.75">
      <c r="A110" s="97">
        <v>22</v>
      </c>
      <c r="B110" s="75" t="s">
        <v>244</v>
      </c>
      <c r="C110" s="2"/>
      <c r="D110" s="2"/>
      <c r="E110" s="2"/>
      <c r="F110" s="2"/>
      <c r="G110" s="2"/>
      <c r="H110" s="17"/>
      <c r="I110" s="22"/>
    </row>
    <row r="111" spans="1:9">
      <c r="A111" s="97"/>
      <c r="B111" s="2" t="s">
        <v>39</v>
      </c>
      <c r="C111" s="2">
        <v>1</v>
      </c>
      <c r="D111" s="2"/>
      <c r="E111" s="2">
        <v>6</v>
      </c>
      <c r="F111" s="2"/>
      <c r="G111" s="2">
        <v>2</v>
      </c>
      <c r="H111" s="12">
        <f>G111*E111*C111</f>
        <v>12</v>
      </c>
      <c r="I111" s="22"/>
    </row>
    <row r="112" spans="1:9">
      <c r="A112" s="97"/>
      <c r="B112" s="10" t="s">
        <v>12</v>
      </c>
      <c r="C112" s="7"/>
      <c r="D112" s="7"/>
      <c r="E112" s="7"/>
      <c r="F112" s="7"/>
      <c r="G112" s="7"/>
      <c r="H112" s="14">
        <f>SUM(H111:H111)</f>
        <v>12</v>
      </c>
      <c r="I112" s="22"/>
    </row>
    <row r="113" spans="1:9" ht="26.25">
      <c r="A113" s="97">
        <v>23</v>
      </c>
      <c r="B113" s="69" t="s">
        <v>232</v>
      </c>
      <c r="C113" s="2"/>
      <c r="D113" s="2"/>
      <c r="E113" s="2"/>
      <c r="F113" s="2"/>
      <c r="G113" s="2"/>
      <c r="H113" s="17"/>
      <c r="I113" s="22"/>
    </row>
    <row r="114" spans="1:9">
      <c r="A114" s="97"/>
      <c r="B114" s="8" t="s">
        <v>58</v>
      </c>
      <c r="C114" s="2"/>
      <c r="D114" s="2"/>
      <c r="E114" s="2"/>
      <c r="F114" s="2"/>
      <c r="G114" s="2"/>
      <c r="H114" s="17"/>
      <c r="I114" s="22"/>
    </row>
    <row r="115" spans="1:9">
      <c r="A115" s="97"/>
      <c r="B115" s="2" t="s">
        <v>59</v>
      </c>
      <c r="C115" s="2"/>
      <c r="D115" s="2"/>
      <c r="E115" s="2"/>
      <c r="F115" s="2"/>
      <c r="G115" s="2"/>
      <c r="H115" s="17"/>
      <c r="I115" s="22"/>
    </row>
    <row r="116" spans="1:9">
      <c r="A116" s="97"/>
      <c r="B116" s="2" t="s">
        <v>8</v>
      </c>
      <c r="C116" s="2">
        <v>10</v>
      </c>
      <c r="D116" s="2">
        <v>2</v>
      </c>
      <c r="E116" s="3">
        <v>12</v>
      </c>
      <c r="F116" s="3">
        <v>14</v>
      </c>
      <c r="G116" s="3"/>
      <c r="H116" s="12">
        <f t="shared" ref="H116:H119" si="8">F116*E116*D116*C116</f>
        <v>3360</v>
      </c>
      <c r="I116" s="22"/>
    </row>
    <row r="117" spans="1:9">
      <c r="A117" s="97"/>
      <c r="B117" s="2" t="s">
        <v>9</v>
      </c>
      <c r="C117" s="2">
        <v>10</v>
      </c>
      <c r="D117" s="2">
        <v>1</v>
      </c>
      <c r="E117" s="3">
        <v>18</v>
      </c>
      <c r="F117" s="3">
        <v>7</v>
      </c>
      <c r="G117" s="3"/>
      <c r="H117" s="12">
        <f t="shared" si="8"/>
        <v>1260</v>
      </c>
      <c r="I117" s="22"/>
    </row>
    <row r="118" spans="1:9">
      <c r="A118" s="97"/>
      <c r="B118" s="2" t="s">
        <v>10</v>
      </c>
      <c r="C118" s="2">
        <v>10</v>
      </c>
      <c r="D118" s="2">
        <v>3</v>
      </c>
      <c r="E118" s="3">
        <v>5</v>
      </c>
      <c r="F118" s="3">
        <v>5</v>
      </c>
      <c r="G118" s="3"/>
      <c r="H118" s="12">
        <f t="shared" si="8"/>
        <v>750</v>
      </c>
      <c r="I118" s="22"/>
    </row>
    <row r="119" spans="1:9">
      <c r="A119" s="97"/>
      <c r="B119" s="2" t="s">
        <v>11</v>
      </c>
      <c r="C119" s="2">
        <v>10</v>
      </c>
      <c r="D119" s="2">
        <v>1</v>
      </c>
      <c r="E119" s="3">
        <v>22</v>
      </c>
      <c r="F119" s="3">
        <v>26</v>
      </c>
      <c r="G119" s="3"/>
      <c r="H119" s="12">
        <f t="shared" si="8"/>
        <v>5720</v>
      </c>
      <c r="I119" s="22"/>
    </row>
    <row r="120" spans="1:9">
      <c r="A120" s="97"/>
      <c r="B120" s="6" t="s">
        <v>12</v>
      </c>
      <c r="C120" s="7"/>
      <c r="D120" s="7"/>
      <c r="E120" s="7"/>
      <c r="F120" s="7"/>
      <c r="G120" s="7"/>
      <c r="H120" s="14">
        <f>SUM(H116:H119)</f>
        <v>11090</v>
      </c>
      <c r="I120" s="22"/>
    </row>
    <row r="121" spans="1:9" ht="51.75">
      <c r="A121" s="97">
        <v>24</v>
      </c>
      <c r="B121" s="69" t="s">
        <v>229</v>
      </c>
      <c r="C121" s="2"/>
      <c r="D121" s="2"/>
      <c r="E121" s="2"/>
      <c r="F121" s="2"/>
      <c r="G121" s="2"/>
      <c r="H121" s="17"/>
      <c r="I121" s="22"/>
    </row>
    <row r="122" spans="1:9">
      <c r="A122" s="97"/>
      <c r="B122" s="2" t="s">
        <v>21</v>
      </c>
      <c r="C122" s="2">
        <v>1</v>
      </c>
      <c r="D122" s="2"/>
      <c r="E122" s="2">
        <v>3.5</v>
      </c>
      <c r="F122" s="2"/>
      <c r="G122" s="2">
        <v>4</v>
      </c>
      <c r="H122" s="12">
        <f>G122*E122*C122</f>
        <v>14</v>
      </c>
      <c r="I122" s="22"/>
    </row>
    <row r="123" spans="1:9">
      <c r="A123" s="97"/>
      <c r="B123" s="10" t="s">
        <v>12</v>
      </c>
      <c r="C123" s="7"/>
      <c r="D123" s="7"/>
      <c r="E123" s="7"/>
      <c r="F123" s="7"/>
      <c r="G123" s="7"/>
      <c r="H123" s="14">
        <f>SUM(H122:H122)</f>
        <v>14</v>
      </c>
      <c r="I123" s="22"/>
    </row>
    <row r="124" spans="1:9" ht="89.25">
      <c r="A124" s="97">
        <v>25</v>
      </c>
      <c r="B124" s="75" t="s">
        <v>258</v>
      </c>
      <c r="C124" s="2"/>
      <c r="D124" s="2"/>
      <c r="E124" s="2"/>
      <c r="F124" s="2"/>
      <c r="G124" s="2"/>
      <c r="H124" s="17"/>
      <c r="I124" s="22"/>
    </row>
    <row r="125" spans="1:9">
      <c r="A125" s="97"/>
      <c r="B125" s="2" t="s">
        <v>222</v>
      </c>
      <c r="C125" s="2">
        <v>1</v>
      </c>
      <c r="D125" s="2"/>
      <c r="E125" s="2">
        <v>3.5</v>
      </c>
      <c r="F125" s="2"/>
      <c r="G125" s="2">
        <v>4</v>
      </c>
      <c r="H125" s="12">
        <f>G125*E125*C125</f>
        <v>14</v>
      </c>
      <c r="I125" s="22"/>
    </row>
    <row r="126" spans="1:9">
      <c r="A126" s="97"/>
      <c r="B126" s="10" t="s">
        <v>12</v>
      </c>
      <c r="C126" s="7"/>
      <c r="D126" s="7"/>
      <c r="E126" s="7"/>
      <c r="F126" s="7"/>
      <c r="G126" s="7"/>
      <c r="H126" s="14">
        <f>SUM(H125:H125)</f>
        <v>14</v>
      </c>
      <c r="I126" s="22"/>
    </row>
    <row r="127" spans="1:9" ht="25.5">
      <c r="A127" s="97">
        <v>26</v>
      </c>
      <c r="B127" s="76" t="s">
        <v>248</v>
      </c>
      <c r="C127" s="2"/>
      <c r="D127" s="2"/>
      <c r="E127" s="2"/>
      <c r="F127" s="2"/>
      <c r="G127" s="2"/>
      <c r="H127" s="17"/>
      <c r="I127" s="22"/>
    </row>
    <row r="128" spans="1:9">
      <c r="A128" s="97"/>
      <c r="B128" s="2" t="s">
        <v>21</v>
      </c>
      <c r="C128" s="2">
        <v>1</v>
      </c>
      <c r="D128" s="2"/>
      <c r="E128" s="2">
        <v>1</v>
      </c>
      <c r="F128" s="2"/>
      <c r="G128" s="2">
        <v>1</v>
      </c>
      <c r="H128" s="12">
        <f>G128*E128*C128</f>
        <v>1</v>
      </c>
      <c r="I128" s="22"/>
    </row>
    <row r="129" spans="1:15">
      <c r="A129" s="97"/>
      <c r="B129" s="10" t="s">
        <v>12</v>
      </c>
      <c r="C129" s="7"/>
      <c r="D129" s="7"/>
      <c r="E129" s="7"/>
      <c r="F129" s="7"/>
      <c r="G129" s="7"/>
      <c r="H129" s="14">
        <f>SUM(H128:H128)</f>
        <v>1</v>
      </c>
      <c r="I129" s="22"/>
    </row>
    <row r="130" spans="1:15" ht="51">
      <c r="A130" s="97">
        <v>27</v>
      </c>
      <c r="B130" s="76" t="s">
        <v>237</v>
      </c>
      <c r="C130" s="2"/>
      <c r="D130" s="2"/>
      <c r="E130" s="2"/>
      <c r="F130" s="2"/>
      <c r="G130" s="2"/>
      <c r="H130" s="17"/>
      <c r="I130" s="22"/>
    </row>
    <row r="131" spans="1:15">
      <c r="A131" s="97"/>
      <c r="B131" s="2" t="s">
        <v>8</v>
      </c>
      <c r="C131" s="2">
        <v>1</v>
      </c>
      <c r="D131" s="2"/>
      <c r="E131" s="2">
        <v>12</v>
      </c>
      <c r="F131" s="2"/>
      <c r="G131" s="2">
        <v>14</v>
      </c>
      <c r="H131" s="12">
        <f>G131*E131*C131</f>
        <v>168</v>
      </c>
      <c r="I131" s="22"/>
    </row>
    <row r="132" spans="1:15">
      <c r="A132" s="97"/>
      <c r="B132" s="10" t="s">
        <v>12</v>
      </c>
      <c r="C132" s="7"/>
      <c r="D132" s="7"/>
      <c r="E132" s="7"/>
      <c r="F132" s="7"/>
      <c r="G132" s="7"/>
      <c r="H132" s="14">
        <f>SUM(H131:H131)</f>
        <v>168</v>
      </c>
      <c r="I132" s="22"/>
    </row>
    <row r="133" spans="1:15" ht="51">
      <c r="A133" s="97">
        <v>28</v>
      </c>
      <c r="B133" s="75" t="s">
        <v>259</v>
      </c>
      <c r="C133" s="2"/>
      <c r="D133" s="2"/>
      <c r="E133" s="2"/>
      <c r="F133" s="2"/>
      <c r="G133" s="2"/>
      <c r="H133" s="17"/>
      <c r="I133" s="22"/>
    </row>
    <row r="134" spans="1:15">
      <c r="A134" s="97"/>
      <c r="B134" s="2" t="s">
        <v>21</v>
      </c>
      <c r="C134" s="2">
        <v>2</v>
      </c>
      <c r="D134" s="2"/>
      <c r="E134" s="2">
        <v>3.5</v>
      </c>
      <c r="F134" s="2"/>
      <c r="G134" s="2">
        <v>4</v>
      </c>
      <c r="H134" s="12">
        <f>G134*E134*C134</f>
        <v>28</v>
      </c>
      <c r="I134" s="22"/>
    </row>
    <row r="135" spans="1:15">
      <c r="A135" s="97"/>
      <c r="B135" s="10" t="s">
        <v>12</v>
      </c>
      <c r="C135" s="7"/>
      <c r="D135" s="7"/>
      <c r="E135" s="7"/>
      <c r="F135" s="7"/>
      <c r="G135" s="7"/>
      <c r="H135" s="14">
        <f>SUM(H134:H134)</f>
        <v>28</v>
      </c>
      <c r="I135" s="22"/>
    </row>
    <row r="136" spans="1:15" ht="51">
      <c r="A136" s="97">
        <v>29</v>
      </c>
      <c r="B136" s="75" t="s">
        <v>260</v>
      </c>
      <c r="C136" s="2"/>
      <c r="D136" s="2"/>
      <c r="E136" s="2"/>
      <c r="F136" s="2"/>
      <c r="G136" s="2"/>
      <c r="H136" s="17"/>
      <c r="I136" s="22"/>
    </row>
    <row r="137" spans="1:15">
      <c r="A137" s="97"/>
      <c r="B137" s="2" t="s">
        <v>19</v>
      </c>
      <c r="C137" s="2">
        <v>2</v>
      </c>
      <c r="D137" s="2">
        <v>6</v>
      </c>
      <c r="E137" s="2">
        <v>3.5</v>
      </c>
      <c r="F137" s="2"/>
      <c r="G137" s="2">
        <v>7</v>
      </c>
      <c r="H137" s="12">
        <f t="shared" ref="H137:H141" si="9">G137*E137*D137*C137</f>
        <v>294</v>
      </c>
      <c r="I137" s="22"/>
    </row>
    <row r="138" spans="1:15">
      <c r="A138" s="97"/>
      <c r="B138" s="2" t="s">
        <v>20</v>
      </c>
      <c r="C138" s="2">
        <v>2</v>
      </c>
      <c r="D138" s="2">
        <v>4</v>
      </c>
      <c r="E138" s="2">
        <v>2.5</v>
      </c>
      <c r="F138" s="2"/>
      <c r="G138" s="2">
        <v>7</v>
      </c>
      <c r="H138" s="12">
        <f t="shared" si="9"/>
        <v>140</v>
      </c>
      <c r="I138" s="22"/>
    </row>
    <row r="139" spans="1:15">
      <c r="A139" s="97"/>
      <c r="B139" s="2" t="s">
        <v>21</v>
      </c>
      <c r="C139" s="2">
        <v>2</v>
      </c>
      <c r="D139" s="2">
        <v>4</v>
      </c>
      <c r="E139" s="2">
        <v>4.5</v>
      </c>
      <c r="F139" s="2"/>
      <c r="G139" s="2">
        <v>4</v>
      </c>
      <c r="H139" s="12">
        <f t="shared" si="9"/>
        <v>144</v>
      </c>
      <c r="I139" s="22"/>
    </row>
    <row r="140" spans="1:15">
      <c r="A140" s="97"/>
      <c r="B140" s="2" t="s">
        <v>22</v>
      </c>
      <c r="C140" s="2">
        <v>2</v>
      </c>
      <c r="D140" s="2">
        <v>4</v>
      </c>
      <c r="E140" s="2">
        <v>2</v>
      </c>
      <c r="F140" s="2"/>
      <c r="G140" s="2">
        <v>1</v>
      </c>
      <c r="H140" s="12">
        <f t="shared" si="9"/>
        <v>16</v>
      </c>
      <c r="I140" s="22"/>
    </row>
    <row r="141" spans="1:15">
      <c r="A141" s="97"/>
      <c r="B141" s="2" t="s">
        <v>23</v>
      </c>
      <c r="C141" s="2">
        <v>2</v>
      </c>
      <c r="D141" s="2">
        <v>2</v>
      </c>
      <c r="E141" s="2">
        <v>12</v>
      </c>
      <c r="F141" s="2"/>
      <c r="G141" s="2">
        <v>6</v>
      </c>
      <c r="H141" s="12">
        <f t="shared" si="9"/>
        <v>288</v>
      </c>
      <c r="I141" s="22"/>
    </row>
    <row r="142" spans="1:15">
      <c r="A142" s="97"/>
      <c r="B142" s="13" t="s">
        <v>12</v>
      </c>
      <c r="C142" s="7"/>
      <c r="D142" s="7"/>
      <c r="E142" s="7"/>
      <c r="F142" s="7"/>
      <c r="G142" s="7"/>
      <c r="H142" s="14">
        <f>SUM(H137:H141)</f>
        <v>882</v>
      </c>
      <c r="I142" s="22"/>
    </row>
    <row r="143" spans="1:15">
      <c r="A143" s="97">
        <v>30</v>
      </c>
      <c r="B143" s="8" t="s">
        <v>60</v>
      </c>
      <c r="C143" s="2"/>
      <c r="D143" s="2"/>
      <c r="E143" s="2"/>
      <c r="F143" s="2"/>
      <c r="G143" s="2"/>
      <c r="H143" s="17"/>
      <c r="I143" s="22"/>
    </row>
    <row r="144" spans="1:15">
      <c r="A144" s="97"/>
      <c r="B144" s="2" t="s">
        <v>61</v>
      </c>
      <c r="C144" s="2"/>
      <c r="D144" s="2"/>
      <c r="E144" s="2"/>
      <c r="F144" s="2"/>
      <c r="G144" s="2"/>
      <c r="H144" s="12">
        <f>$H$37</f>
        <v>1495.5</v>
      </c>
      <c r="I144" s="22"/>
      <c r="N144" s="3"/>
      <c r="O144" s="4"/>
    </row>
    <row r="145" spans="1:15">
      <c r="A145" s="97"/>
      <c r="B145" s="2" t="s">
        <v>8</v>
      </c>
      <c r="C145" s="2">
        <v>1</v>
      </c>
      <c r="D145" s="2">
        <v>2</v>
      </c>
      <c r="E145" s="3">
        <v>10</v>
      </c>
      <c r="F145" s="3">
        <v>12</v>
      </c>
      <c r="G145" s="3"/>
      <c r="H145" s="12">
        <f t="shared" ref="H145:H147" si="10">F145*E145*D145*C145</f>
        <v>240</v>
      </c>
      <c r="I145" s="17"/>
      <c r="J145" s="2"/>
      <c r="K145" s="2"/>
      <c r="L145" s="2"/>
      <c r="M145" s="2"/>
      <c r="N145" s="2"/>
      <c r="O145" s="2"/>
    </row>
    <row r="146" spans="1:15">
      <c r="A146" s="97"/>
      <c r="B146" s="2" t="s">
        <v>9</v>
      </c>
      <c r="C146" s="2">
        <v>1</v>
      </c>
      <c r="D146" s="2">
        <v>1</v>
      </c>
      <c r="E146" s="3">
        <v>18</v>
      </c>
      <c r="F146" s="3">
        <v>6</v>
      </c>
      <c r="G146" s="3"/>
      <c r="H146" s="12">
        <f t="shared" si="10"/>
        <v>108</v>
      </c>
      <c r="I146" s="22"/>
      <c r="N146" s="3"/>
      <c r="O146" s="4"/>
    </row>
    <row r="147" spans="1:15">
      <c r="A147" s="97"/>
      <c r="B147" s="2" t="s">
        <v>10</v>
      </c>
      <c r="C147" s="2">
        <v>1</v>
      </c>
      <c r="D147" s="2">
        <v>2</v>
      </c>
      <c r="E147" s="3">
        <v>5</v>
      </c>
      <c r="F147" s="3">
        <v>5</v>
      </c>
      <c r="G147" s="3"/>
      <c r="H147" s="12">
        <f t="shared" si="10"/>
        <v>50</v>
      </c>
      <c r="I147" s="22"/>
      <c r="N147" s="3"/>
      <c r="O147" s="4"/>
    </row>
    <row r="148" spans="1:15">
      <c r="A148" s="97"/>
      <c r="B148" s="13" t="s">
        <v>12</v>
      </c>
      <c r="C148" s="7"/>
      <c r="D148" s="7"/>
      <c r="E148" s="7"/>
      <c r="F148" s="7"/>
      <c r="G148" s="7"/>
      <c r="H148" s="14">
        <f>SUM(H144:H147)</f>
        <v>1893.5</v>
      </c>
      <c r="I148" s="22"/>
      <c r="N148" s="3"/>
      <c r="O148" s="4"/>
    </row>
    <row r="149" spans="1:15">
      <c r="A149" s="97">
        <v>31</v>
      </c>
      <c r="B149" s="8" t="s">
        <v>268</v>
      </c>
      <c r="C149" s="2"/>
      <c r="D149" s="2"/>
      <c r="E149" s="2"/>
      <c r="F149" s="2"/>
      <c r="G149" s="2"/>
      <c r="H149" s="17"/>
      <c r="I149" s="22"/>
    </row>
    <row r="150" spans="1:15">
      <c r="A150" s="97"/>
      <c r="B150" s="8" t="s">
        <v>62</v>
      </c>
      <c r="C150" s="2"/>
      <c r="D150" s="2"/>
      <c r="E150" s="2"/>
      <c r="F150" s="2"/>
      <c r="G150" s="2"/>
      <c r="H150" s="17"/>
      <c r="I150" s="22"/>
    </row>
    <row r="151" spans="1:15">
      <c r="A151" s="97"/>
      <c r="B151" s="8" t="s">
        <v>63</v>
      </c>
      <c r="C151" s="2">
        <v>2</v>
      </c>
      <c r="D151" s="2">
        <v>1</v>
      </c>
      <c r="E151" s="2">
        <v>1.125</v>
      </c>
      <c r="F151" s="2"/>
      <c r="G151" s="2">
        <v>3.75</v>
      </c>
      <c r="H151" s="12">
        <f>G151*E151*D151*C151</f>
        <v>8.4375</v>
      </c>
      <c r="I151" s="22"/>
    </row>
    <row r="152" spans="1:15">
      <c r="A152" s="97"/>
      <c r="B152" s="10" t="s">
        <v>12</v>
      </c>
      <c r="C152" s="7"/>
      <c r="D152" s="7"/>
      <c r="E152" s="7"/>
      <c r="F152" s="7"/>
      <c r="G152" s="7"/>
      <c r="H152" s="14">
        <f>SUM(H151:H151)</f>
        <v>8.4375</v>
      </c>
      <c r="I152" s="22"/>
    </row>
    <row r="153" spans="1:15" ht="63.75">
      <c r="A153" s="97">
        <v>32</v>
      </c>
      <c r="B153" s="74" t="s">
        <v>261</v>
      </c>
      <c r="C153" s="2"/>
      <c r="D153" s="2"/>
      <c r="E153" s="2"/>
      <c r="F153" s="2"/>
      <c r="G153" s="2"/>
      <c r="H153" s="17"/>
      <c r="I153" s="22"/>
    </row>
    <row r="154" spans="1:15">
      <c r="A154" s="97"/>
      <c r="B154" s="8" t="s">
        <v>62</v>
      </c>
      <c r="C154" s="2"/>
      <c r="D154" s="2"/>
      <c r="E154" s="2"/>
      <c r="F154" s="2"/>
      <c r="G154" s="2"/>
      <c r="H154" s="17"/>
      <c r="I154" s="22"/>
    </row>
    <row r="155" spans="1:15">
      <c r="A155" s="97"/>
      <c r="B155" s="8" t="s">
        <v>63</v>
      </c>
      <c r="C155" s="2">
        <v>4</v>
      </c>
      <c r="D155" s="2">
        <v>2</v>
      </c>
      <c r="E155" s="2">
        <v>1.125</v>
      </c>
      <c r="F155" s="2"/>
      <c r="G155" s="2">
        <v>3.75</v>
      </c>
      <c r="H155" s="12">
        <f>G155*E155*D155*C155</f>
        <v>33.75</v>
      </c>
      <c r="I155" s="22"/>
    </row>
    <row r="156" spans="1:15">
      <c r="A156" s="97"/>
      <c r="B156" s="10" t="s">
        <v>12</v>
      </c>
      <c r="C156" s="7"/>
      <c r="D156" s="7"/>
      <c r="E156" s="7"/>
      <c r="F156" s="7"/>
      <c r="G156" s="7"/>
      <c r="H156" s="14">
        <f>SUM(H155:H155)</f>
        <v>33.75</v>
      </c>
      <c r="I156" s="22"/>
    </row>
    <row r="157" spans="1:15" ht="39">
      <c r="A157" s="97">
        <v>33</v>
      </c>
      <c r="B157" s="69" t="s">
        <v>269</v>
      </c>
      <c r="C157" s="2"/>
      <c r="D157" s="2"/>
      <c r="E157" s="2"/>
      <c r="F157" s="2"/>
      <c r="G157" s="2"/>
      <c r="H157" s="17"/>
      <c r="I157" s="22"/>
    </row>
    <row r="158" spans="1:15">
      <c r="A158" s="97"/>
      <c r="B158" s="8"/>
      <c r="C158" s="2"/>
      <c r="D158" s="2"/>
      <c r="E158" s="2"/>
      <c r="F158" s="2"/>
      <c r="G158" s="2"/>
      <c r="H158" s="17"/>
      <c r="I158" s="22"/>
    </row>
    <row r="159" spans="1:15">
      <c r="A159" s="97"/>
      <c r="B159" s="8" t="s">
        <v>63</v>
      </c>
      <c r="C159" s="2">
        <v>2</v>
      </c>
      <c r="D159" s="2">
        <v>1</v>
      </c>
      <c r="E159" s="2">
        <v>3</v>
      </c>
      <c r="F159" s="2"/>
      <c r="G159" s="2">
        <v>4</v>
      </c>
      <c r="H159" s="12">
        <f>G159*E159*D159*C159</f>
        <v>24</v>
      </c>
      <c r="I159" s="22"/>
    </row>
    <row r="160" spans="1:15">
      <c r="A160" s="97"/>
      <c r="B160" s="10" t="s">
        <v>12</v>
      </c>
      <c r="C160" s="7"/>
      <c r="D160" s="7"/>
      <c r="E160" s="7"/>
      <c r="F160" s="7"/>
      <c r="G160" s="7"/>
      <c r="H160" s="14">
        <f>SUM(H159:H159)</f>
        <v>24</v>
      </c>
      <c r="I160" s="22"/>
    </row>
    <row r="161" spans="1:9" ht="38.25">
      <c r="A161" s="97">
        <v>34</v>
      </c>
      <c r="B161" s="74" t="s">
        <v>263</v>
      </c>
      <c r="C161" s="2"/>
      <c r="D161" s="2"/>
      <c r="E161" s="2"/>
      <c r="F161" s="2"/>
      <c r="G161" s="2"/>
      <c r="H161" s="17"/>
      <c r="I161" s="22"/>
    </row>
    <row r="162" spans="1:9">
      <c r="A162" s="97"/>
      <c r="B162" s="8" t="s">
        <v>63</v>
      </c>
      <c r="C162" s="2">
        <v>1</v>
      </c>
      <c r="D162" s="2">
        <v>1</v>
      </c>
      <c r="E162" s="2">
        <v>3</v>
      </c>
      <c r="F162" s="2"/>
      <c r="G162" s="2">
        <v>6.75</v>
      </c>
      <c r="H162" s="12">
        <f>G162*E162*D162*C162</f>
        <v>20.25</v>
      </c>
      <c r="I162" s="22"/>
    </row>
    <row r="163" spans="1:9">
      <c r="A163" s="97"/>
      <c r="B163" s="10" t="s">
        <v>12</v>
      </c>
      <c r="C163" s="7"/>
      <c r="D163" s="7"/>
      <c r="E163" s="7"/>
      <c r="F163" s="7"/>
      <c r="G163" s="7"/>
      <c r="H163" s="14">
        <f>SUM(H162:H162)</f>
        <v>20.25</v>
      </c>
      <c r="I163" s="22"/>
    </row>
    <row r="164" spans="1:9" ht="25.5">
      <c r="A164" s="97">
        <v>35</v>
      </c>
      <c r="B164" s="74" t="s">
        <v>251</v>
      </c>
      <c r="C164" s="2"/>
      <c r="D164" s="2"/>
      <c r="E164" s="2"/>
      <c r="F164" s="2"/>
      <c r="G164" s="2"/>
      <c r="H164" s="17"/>
      <c r="I164" s="22"/>
    </row>
    <row r="165" spans="1:9">
      <c r="A165" s="97"/>
      <c r="B165" s="8" t="s">
        <v>63</v>
      </c>
      <c r="C165" s="2">
        <v>1</v>
      </c>
      <c r="D165" s="2">
        <v>2</v>
      </c>
      <c r="E165" s="2">
        <v>1</v>
      </c>
      <c r="F165" s="2"/>
      <c r="G165" s="2">
        <v>1</v>
      </c>
      <c r="H165" s="12">
        <f>G165*E165*D165*C165</f>
        <v>2</v>
      </c>
      <c r="I165" s="22"/>
    </row>
    <row r="166" spans="1:9">
      <c r="A166" s="102"/>
      <c r="B166" s="10" t="s">
        <v>12</v>
      </c>
      <c r="C166" s="7"/>
      <c r="D166" s="7"/>
      <c r="E166" s="7"/>
      <c r="F166" s="7"/>
      <c r="G166" s="7"/>
      <c r="H166" s="14">
        <f>SUM(H165:H165)</f>
        <v>2</v>
      </c>
      <c r="I166" s="22"/>
    </row>
    <row r="167" spans="1:9" ht="60">
      <c r="A167" s="97">
        <v>36</v>
      </c>
      <c r="B167" s="70" t="s">
        <v>235</v>
      </c>
      <c r="C167" s="2"/>
      <c r="D167" s="2"/>
      <c r="E167" s="2"/>
      <c r="F167" s="2"/>
      <c r="G167" s="2"/>
      <c r="H167" s="17"/>
      <c r="I167" s="22"/>
    </row>
    <row r="168" spans="1:9">
      <c r="A168" s="97"/>
      <c r="B168" s="8" t="s">
        <v>63</v>
      </c>
      <c r="C168" s="2">
        <v>1</v>
      </c>
      <c r="D168" s="2">
        <v>1</v>
      </c>
      <c r="E168" s="2">
        <v>26</v>
      </c>
      <c r="F168" s="2"/>
      <c r="G168" s="2">
        <v>23</v>
      </c>
      <c r="H168" s="12">
        <f>G168*E168*D168*C168</f>
        <v>598</v>
      </c>
      <c r="I168" s="22"/>
    </row>
    <row r="169" spans="1:9">
      <c r="A169" s="97"/>
      <c r="B169" s="10" t="s">
        <v>12</v>
      </c>
      <c r="C169" s="7"/>
      <c r="D169" s="7"/>
      <c r="E169" s="7"/>
      <c r="F169" s="7"/>
      <c r="G169" s="7"/>
      <c r="H169" s="14">
        <f>SUM(H168:H168)</f>
        <v>598</v>
      </c>
      <c r="I169" s="22"/>
    </row>
    <row r="170" spans="1:9" ht="38.25">
      <c r="A170" s="97">
        <v>37</v>
      </c>
      <c r="B170" s="101" t="s">
        <v>278</v>
      </c>
      <c r="C170" s="2"/>
      <c r="D170" s="2"/>
      <c r="E170" s="2"/>
      <c r="F170" s="2"/>
      <c r="G170" s="2"/>
      <c r="H170" s="17"/>
      <c r="I170" s="22"/>
    </row>
    <row r="171" spans="1:9">
      <c r="A171" s="97"/>
      <c r="B171" s="8" t="s">
        <v>285</v>
      </c>
      <c r="C171" s="2">
        <v>4</v>
      </c>
      <c r="D171" s="2">
        <v>2</v>
      </c>
      <c r="E171" s="2">
        <v>14</v>
      </c>
      <c r="F171" s="2"/>
      <c r="G171" s="2">
        <v>16</v>
      </c>
      <c r="H171" s="12">
        <f>G171*E171*D171*C171</f>
        <v>1792</v>
      </c>
      <c r="I171" s="22"/>
    </row>
    <row r="172" spans="1:9">
      <c r="A172" s="102"/>
      <c r="B172" s="10" t="s">
        <v>12</v>
      </c>
      <c r="C172" s="7"/>
      <c r="D172" s="7"/>
      <c r="E172" s="7"/>
      <c r="F172" s="7"/>
      <c r="G172" s="7"/>
      <c r="H172" s="14">
        <f>SUM(H171:H171)</f>
        <v>1792</v>
      </c>
      <c r="I172" s="22"/>
    </row>
    <row r="173" spans="1:9" ht="38.25">
      <c r="A173" s="97">
        <v>38</v>
      </c>
      <c r="B173" s="101" t="s">
        <v>279</v>
      </c>
      <c r="C173" s="2"/>
      <c r="D173" s="2"/>
      <c r="E173" s="2"/>
      <c r="F173" s="2"/>
      <c r="G173" s="2"/>
      <c r="H173" s="17"/>
      <c r="I173" s="22"/>
    </row>
    <row r="174" spans="1:9">
      <c r="A174" s="97"/>
      <c r="B174" s="8" t="s">
        <v>63</v>
      </c>
      <c r="C174" s="2">
        <v>2</v>
      </c>
      <c r="D174" s="2">
        <v>4</v>
      </c>
      <c r="E174" s="2">
        <v>48</v>
      </c>
      <c r="F174" s="2"/>
      <c r="G174" s="2">
        <v>14</v>
      </c>
      <c r="H174" s="12">
        <f>G174*E174*D174*C174</f>
        <v>5376</v>
      </c>
      <c r="I174" s="22"/>
    </row>
    <row r="175" spans="1:9">
      <c r="A175" s="97"/>
      <c r="B175" s="10" t="s">
        <v>12</v>
      </c>
      <c r="C175" s="7"/>
      <c r="D175" s="7"/>
      <c r="E175" s="7"/>
      <c r="F175" s="7"/>
      <c r="G175" s="7"/>
      <c r="H175" s="14">
        <f>SUM(H174:H174)</f>
        <v>5376</v>
      </c>
      <c r="I175" s="22"/>
    </row>
    <row r="176" spans="1:9" ht="38.25">
      <c r="A176" s="97">
        <v>39</v>
      </c>
      <c r="B176" s="101" t="s">
        <v>286</v>
      </c>
      <c r="C176" s="2"/>
      <c r="D176" s="2"/>
      <c r="E176" s="2"/>
      <c r="F176" s="2"/>
      <c r="G176" s="2"/>
      <c r="H176" s="17"/>
      <c r="I176" s="22"/>
    </row>
    <row r="177" spans="1:9">
      <c r="A177" s="97"/>
      <c r="B177" s="8" t="s">
        <v>288</v>
      </c>
      <c r="C177" s="2">
        <v>1</v>
      </c>
      <c r="D177" s="2">
        <v>1</v>
      </c>
      <c r="E177" s="2">
        <v>23</v>
      </c>
      <c r="F177" s="2"/>
      <c r="G177" s="2">
        <v>16</v>
      </c>
      <c r="H177" s="12">
        <f>G177*E177*D177*C177</f>
        <v>368</v>
      </c>
      <c r="I177" s="22"/>
    </row>
    <row r="178" spans="1:9">
      <c r="A178" s="102"/>
      <c r="B178" s="10" t="s">
        <v>12</v>
      </c>
      <c r="C178" s="7"/>
      <c r="D178" s="7"/>
      <c r="E178" s="7"/>
      <c r="F178" s="7"/>
      <c r="G178" s="7"/>
      <c r="H178" s="14">
        <f>SUM(H177:H177)</f>
        <v>368</v>
      </c>
      <c r="I178" s="22"/>
    </row>
    <row r="179" spans="1:9" ht="25.5">
      <c r="A179" s="97">
        <v>40</v>
      </c>
      <c r="B179" s="101" t="s">
        <v>287</v>
      </c>
      <c r="C179" s="2"/>
      <c r="D179" s="2"/>
      <c r="E179" s="2"/>
      <c r="F179" s="2"/>
      <c r="G179" s="2"/>
      <c r="H179" s="17"/>
      <c r="I179" s="22"/>
    </row>
    <row r="180" spans="1:9">
      <c r="A180" s="97"/>
      <c r="B180" s="8" t="s">
        <v>288</v>
      </c>
      <c r="C180" s="2">
        <v>1</v>
      </c>
      <c r="D180" s="2">
        <v>1</v>
      </c>
      <c r="E180" s="2">
        <v>23</v>
      </c>
      <c r="F180" s="2"/>
      <c r="G180" s="2">
        <v>16</v>
      </c>
      <c r="H180" s="12">
        <f>G180*E180*D180*C180</f>
        <v>368</v>
      </c>
      <c r="I180" s="22"/>
    </row>
    <row r="181" spans="1:9">
      <c r="A181" s="97"/>
      <c r="B181" s="10" t="s">
        <v>12</v>
      </c>
      <c r="C181" s="7"/>
      <c r="D181" s="7"/>
      <c r="E181" s="7"/>
      <c r="F181" s="7"/>
      <c r="G181" s="7"/>
      <c r="H181" s="14">
        <f>SUM(H180:H180)</f>
        <v>368</v>
      </c>
      <c r="I181" s="22"/>
    </row>
    <row r="182" spans="1:9" ht="38.25">
      <c r="A182" s="97">
        <v>41</v>
      </c>
      <c r="B182" s="101" t="s">
        <v>290</v>
      </c>
      <c r="C182" s="2"/>
      <c r="D182" s="2"/>
      <c r="E182" s="2"/>
      <c r="F182" s="2"/>
      <c r="G182" s="2"/>
      <c r="H182" s="17"/>
      <c r="I182" s="22"/>
    </row>
    <row r="183" spans="1:9">
      <c r="A183" s="97"/>
      <c r="B183" s="8" t="s">
        <v>292</v>
      </c>
      <c r="C183" s="2">
        <v>32</v>
      </c>
      <c r="D183" s="2">
        <v>1</v>
      </c>
      <c r="E183" s="2">
        <v>1</v>
      </c>
      <c r="F183" s="2"/>
      <c r="G183" s="2">
        <v>5</v>
      </c>
      <c r="H183" s="12">
        <f>G183*E183*D183*C183</f>
        <v>160</v>
      </c>
      <c r="I183" s="22"/>
    </row>
    <row r="184" spans="1:9">
      <c r="A184" s="102"/>
      <c r="B184" s="10" t="s">
        <v>12</v>
      </c>
      <c r="C184" s="7"/>
      <c r="D184" s="7"/>
      <c r="E184" s="7"/>
      <c r="F184" s="7"/>
      <c r="G184" s="7"/>
      <c r="H184" s="14">
        <f>SUM(H183:H183)</f>
        <v>160</v>
      </c>
      <c r="I184" s="22"/>
    </row>
    <row r="185" spans="1:9" ht="25.5">
      <c r="A185" s="97">
        <v>42</v>
      </c>
      <c r="B185" s="101" t="s">
        <v>291</v>
      </c>
      <c r="C185" s="2"/>
      <c r="D185" s="2"/>
      <c r="E185" s="2"/>
      <c r="F185" s="2"/>
      <c r="G185" s="2"/>
      <c r="H185" s="17"/>
      <c r="I185" s="22"/>
    </row>
    <row r="186" spans="1:9">
      <c r="A186" s="97"/>
      <c r="B186" s="8" t="s">
        <v>288</v>
      </c>
      <c r="C186" s="2">
        <v>1</v>
      </c>
      <c r="D186" s="2">
        <v>4</v>
      </c>
      <c r="E186" s="2">
        <v>1</v>
      </c>
      <c r="F186" s="2"/>
      <c r="G186" s="2">
        <v>150</v>
      </c>
      <c r="H186" s="12">
        <f>G186*E186*D186*C186</f>
        <v>600</v>
      </c>
      <c r="I186" s="22"/>
    </row>
    <row r="187" spans="1:9">
      <c r="A187" s="97"/>
      <c r="B187" s="10" t="s">
        <v>12</v>
      </c>
      <c r="C187" s="7"/>
      <c r="D187" s="7"/>
      <c r="E187" s="7"/>
      <c r="F187" s="7"/>
      <c r="G187" s="7"/>
      <c r="H187" s="14">
        <f>SUM(H186:H186)</f>
        <v>600</v>
      </c>
      <c r="I187" s="22"/>
    </row>
    <row r="188" spans="1:9" ht="25.5">
      <c r="A188" s="97">
        <v>43</v>
      </c>
      <c r="B188" s="101" t="s">
        <v>293</v>
      </c>
      <c r="C188" s="2"/>
      <c r="D188" s="2"/>
      <c r="E188" s="2"/>
      <c r="F188" s="2"/>
      <c r="G188" s="2"/>
      <c r="H188" s="17"/>
      <c r="I188" s="22"/>
    </row>
    <row r="189" spans="1:9">
      <c r="A189" s="97"/>
      <c r="B189" s="8" t="s">
        <v>292</v>
      </c>
      <c r="C189" s="2">
        <v>1</v>
      </c>
      <c r="D189" s="2">
        <v>1</v>
      </c>
      <c r="E189" s="2">
        <v>1</v>
      </c>
      <c r="F189" s="2"/>
      <c r="G189" s="2">
        <v>4</v>
      </c>
      <c r="H189" s="12">
        <f>G189*E189*D189*C189</f>
        <v>4</v>
      </c>
      <c r="I189" s="22"/>
    </row>
    <row r="190" spans="1:9">
      <c r="A190" s="102"/>
      <c r="B190" s="10" t="s">
        <v>12</v>
      </c>
      <c r="C190" s="7"/>
      <c r="D190" s="7"/>
      <c r="E190" s="7"/>
      <c r="F190" s="7"/>
      <c r="G190" s="7"/>
      <c r="H190" s="14">
        <f>SUM(H189:H189)</f>
        <v>4</v>
      </c>
      <c r="I190" s="22"/>
    </row>
    <row r="191" spans="1:9" ht="25.5">
      <c r="A191" s="97">
        <v>44</v>
      </c>
      <c r="B191" s="101" t="s">
        <v>295</v>
      </c>
      <c r="C191" s="2"/>
      <c r="D191" s="2"/>
      <c r="E191" s="2"/>
      <c r="F191" s="2"/>
      <c r="G191" s="2"/>
      <c r="H191" s="17"/>
      <c r="I191" s="22"/>
    </row>
    <row r="192" spans="1:9">
      <c r="A192" s="97"/>
      <c r="B192" s="8" t="s">
        <v>296</v>
      </c>
      <c r="C192" s="2">
        <v>6</v>
      </c>
      <c r="D192" s="2">
        <v>2</v>
      </c>
      <c r="E192" s="2">
        <v>3.5</v>
      </c>
      <c r="F192" s="2"/>
      <c r="G192" s="2">
        <v>6.83</v>
      </c>
      <c r="H192" s="12">
        <f>G192*E192*D192*C192</f>
        <v>286.86</v>
      </c>
      <c r="I192" s="22"/>
    </row>
    <row r="193" spans="1:9">
      <c r="A193" s="97"/>
      <c r="B193" s="10" t="s">
        <v>12</v>
      </c>
      <c r="C193" s="7"/>
      <c r="D193" s="7"/>
      <c r="E193" s="7"/>
      <c r="F193" s="7"/>
      <c r="G193" s="7"/>
      <c r="H193" s="14">
        <f>SUM(H192:H192)</f>
        <v>286.86</v>
      </c>
      <c r="I193" s="22"/>
    </row>
    <row r="194" spans="1:9">
      <c r="A194" s="97"/>
      <c r="B194" s="2"/>
      <c r="C194" s="2"/>
      <c r="D194" s="2"/>
      <c r="E194" s="2"/>
      <c r="F194" s="2"/>
      <c r="G194" s="2"/>
      <c r="H194" s="17"/>
      <c r="I194" s="22"/>
    </row>
    <row r="195" spans="1:9">
      <c r="A195" s="102"/>
    </row>
    <row r="196" spans="1:9">
      <c r="A196" s="102"/>
    </row>
    <row r="197" spans="1:9">
      <c r="A197" s="102"/>
    </row>
    <row r="198" spans="1:9">
      <c r="A198" s="102"/>
      <c r="C198" s="61" t="s">
        <v>224</v>
      </c>
    </row>
    <row r="199" spans="1:9">
      <c r="A199" s="102"/>
      <c r="C199" s="22" t="s">
        <v>225</v>
      </c>
    </row>
    <row r="200" spans="1:9">
      <c r="A200" s="102"/>
      <c r="C200" s="61" t="s">
        <v>226</v>
      </c>
    </row>
    <row r="201" spans="1:9">
      <c r="A201" s="102"/>
    </row>
  </sheetData>
  <mergeCells count="2">
    <mergeCell ref="C3:D3"/>
    <mergeCell ref="A1:H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2"/>
  <sheetViews>
    <sheetView topLeftCell="A4" workbookViewId="0">
      <selection activeCell="J27" sqref="J27"/>
    </sheetView>
  </sheetViews>
  <sheetFormatPr defaultRowHeight="15"/>
  <cols>
    <col min="1" max="1" width="4.42578125" customWidth="1"/>
    <col min="2" max="2" width="19.42578125" bestFit="1" customWidth="1"/>
    <col min="3" max="4" width="7.7109375" customWidth="1"/>
    <col min="5" max="5" width="9" customWidth="1"/>
    <col min="6" max="6" width="7.5703125" customWidth="1"/>
    <col min="7" max="7" width="6.7109375" customWidth="1"/>
    <col min="8" max="8" width="7.28515625" customWidth="1"/>
    <col min="9" max="9" width="7.140625" customWidth="1"/>
    <col min="10" max="10" width="7.28515625" customWidth="1"/>
    <col min="11" max="11" width="6.7109375" customWidth="1"/>
    <col min="12" max="12" width="7.140625" customWidth="1"/>
    <col min="13" max="13" width="7.5703125" customWidth="1"/>
  </cols>
  <sheetData>
    <row r="1" spans="1:15" ht="23.25">
      <c r="A1" s="118" t="s">
        <v>74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15" ht="19.5" thickBot="1">
      <c r="A2" s="56" t="s">
        <v>274</v>
      </c>
    </row>
    <row r="3" spans="1:15" ht="16.5" thickTop="1" thickBot="1">
      <c r="A3" s="119" t="s">
        <v>1</v>
      </c>
      <c r="B3" s="119" t="s">
        <v>75</v>
      </c>
      <c r="C3" s="119" t="s">
        <v>7</v>
      </c>
      <c r="D3" s="122" t="s">
        <v>76</v>
      </c>
      <c r="E3" s="122"/>
      <c r="F3" s="122" t="s">
        <v>77</v>
      </c>
      <c r="G3" s="122"/>
      <c r="H3" s="122" t="s">
        <v>78</v>
      </c>
      <c r="I3" s="122"/>
      <c r="J3" s="122" t="s">
        <v>79</v>
      </c>
      <c r="K3" s="122"/>
      <c r="L3" s="122" t="s">
        <v>80</v>
      </c>
      <c r="M3" s="122"/>
      <c r="N3" s="122" t="s">
        <v>81</v>
      </c>
      <c r="O3" s="122"/>
    </row>
    <row r="4" spans="1:15" ht="16.5" thickTop="1" thickBot="1">
      <c r="A4" s="120"/>
      <c r="B4" s="120"/>
      <c r="C4" s="120"/>
      <c r="D4" s="27" t="s">
        <v>82</v>
      </c>
      <c r="E4" s="27" t="s">
        <v>83</v>
      </c>
      <c r="F4" s="27" t="s">
        <v>82</v>
      </c>
      <c r="G4" s="27" t="s">
        <v>83</v>
      </c>
      <c r="H4" s="27" t="s">
        <v>82</v>
      </c>
      <c r="I4" s="27" t="s">
        <v>83</v>
      </c>
      <c r="J4" s="27" t="s">
        <v>82</v>
      </c>
      <c r="K4" s="27" t="s">
        <v>83</v>
      </c>
      <c r="L4" s="27" t="s">
        <v>82</v>
      </c>
      <c r="M4" s="27" t="s">
        <v>83</v>
      </c>
      <c r="N4" s="27" t="s">
        <v>82</v>
      </c>
      <c r="O4" s="27" t="s">
        <v>83</v>
      </c>
    </row>
    <row r="5" spans="1:15" ht="16.5" thickTop="1" thickBot="1">
      <c r="A5" s="121"/>
      <c r="B5" s="121"/>
      <c r="C5" s="121"/>
      <c r="D5" s="27" t="s">
        <v>84</v>
      </c>
      <c r="E5" s="27" t="s">
        <v>85</v>
      </c>
      <c r="F5" s="27" t="s">
        <v>84</v>
      </c>
      <c r="G5" s="27" t="s">
        <v>86</v>
      </c>
      <c r="H5" s="27" t="s">
        <v>84</v>
      </c>
      <c r="I5" s="27" t="s">
        <v>86</v>
      </c>
      <c r="J5" s="27" t="s">
        <v>84</v>
      </c>
      <c r="K5" s="27" t="s">
        <v>86</v>
      </c>
      <c r="L5" s="28" t="s">
        <v>84</v>
      </c>
      <c r="M5" s="27" t="s">
        <v>87</v>
      </c>
      <c r="N5" s="27" t="s">
        <v>84</v>
      </c>
      <c r="O5" s="27" t="s">
        <v>88</v>
      </c>
    </row>
    <row r="6" spans="1:15" ht="16.5" thickTop="1" thickBot="1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</row>
    <row r="7" spans="1:15" ht="15.75" thickTop="1"/>
    <row r="8" spans="1:15">
      <c r="A8" s="19">
        <v>4</v>
      </c>
      <c r="B8" s="19" t="s">
        <v>89</v>
      </c>
      <c r="C8" s="33">
        <f>Sheet2!$C$15</f>
        <v>2480</v>
      </c>
      <c r="D8" s="30">
        <v>7.9000000000000008E-3</v>
      </c>
      <c r="E8" s="25">
        <f t="shared" ref="E8:E17" si="0">D8*C8</f>
        <v>19.592000000000002</v>
      </c>
      <c r="F8" s="33"/>
      <c r="G8" s="32"/>
      <c r="H8" s="33"/>
      <c r="I8" s="33"/>
      <c r="J8" s="33"/>
      <c r="K8" s="33"/>
      <c r="L8" s="33"/>
      <c r="M8" s="33"/>
      <c r="N8" s="33"/>
      <c r="O8" s="33"/>
    </row>
    <row r="9" spans="1:15">
      <c r="A9" s="19">
        <v>5</v>
      </c>
      <c r="B9" s="19" t="s">
        <v>90</v>
      </c>
      <c r="C9" s="32">
        <f>Sheet2!$C$11</f>
        <v>378</v>
      </c>
      <c r="D9" s="30">
        <v>3.44E-2</v>
      </c>
      <c r="E9" s="25">
        <f t="shared" si="0"/>
        <v>13.0032</v>
      </c>
      <c r="F9" s="30">
        <v>0.25700000000000001</v>
      </c>
      <c r="G9" s="25">
        <f t="shared" ref="G9:G17" si="1">F9*C9</f>
        <v>97.146000000000001</v>
      </c>
      <c r="H9" s="33"/>
      <c r="I9" s="33"/>
      <c r="J9" s="33"/>
      <c r="K9" s="33"/>
      <c r="L9" s="31">
        <v>13.5</v>
      </c>
      <c r="M9" s="32">
        <f>L9*C9</f>
        <v>5103</v>
      </c>
      <c r="N9" s="33"/>
      <c r="O9" s="33"/>
    </row>
    <row r="10" spans="1:15">
      <c r="A10" s="19">
        <v>6</v>
      </c>
      <c r="B10" s="19" t="s">
        <v>91</v>
      </c>
      <c r="C10" s="33">
        <f>Sheet2!$C$20</f>
        <v>15</v>
      </c>
      <c r="D10" s="30">
        <v>0.17599999999999999</v>
      </c>
      <c r="E10" s="25">
        <f t="shared" si="0"/>
        <v>2.6399999999999997</v>
      </c>
      <c r="F10" s="31">
        <v>0.44</v>
      </c>
      <c r="G10" s="25">
        <f t="shared" si="1"/>
        <v>6.6</v>
      </c>
      <c r="H10" s="31">
        <v>0.88</v>
      </c>
      <c r="I10" s="32">
        <f>H10*C10</f>
        <v>13.2</v>
      </c>
      <c r="J10" s="33"/>
      <c r="K10" s="33"/>
      <c r="L10" s="33"/>
      <c r="M10" s="33"/>
      <c r="N10" s="33"/>
      <c r="O10" s="33"/>
    </row>
    <row r="11" spans="1:15">
      <c r="A11" s="19">
        <v>7</v>
      </c>
      <c r="B11" s="19" t="s">
        <v>92</v>
      </c>
      <c r="C11" s="33">
        <f>Sheet2!$C$21</f>
        <v>0.6696428571428571</v>
      </c>
      <c r="D11" s="33"/>
      <c r="E11" s="32"/>
      <c r="F11" s="33"/>
      <c r="G11" s="32"/>
      <c r="H11" s="33"/>
      <c r="I11" s="32"/>
      <c r="J11" s="33"/>
      <c r="K11" s="33"/>
      <c r="L11" s="33"/>
      <c r="M11" s="33"/>
      <c r="N11" s="33" t="s">
        <v>93</v>
      </c>
      <c r="O11" s="26">
        <f>C11/20</f>
        <v>3.3482142857142856E-2</v>
      </c>
    </row>
    <row r="12" spans="1:15">
      <c r="A12" s="19">
        <v>8</v>
      </c>
      <c r="B12" s="19" t="s">
        <v>94</v>
      </c>
      <c r="C12" s="33">
        <f>Sheet2!$C$17</f>
        <v>270</v>
      </c>
      <c r="D12" s="31">
        <v>0.02</v>
      </c>
      <c r="E12" s="25">
        <f t="shared" si="0"/>
        <v>5.4</v>
      </c>
      <c r="F12" s="30">
        <v>3.5999999999999997E-2</v>
      </c>
      <c r="G12" s="25">
        <f t="shared" si="1"/>
        <v>9.7199999999999989</v>
      </c>
      <c r="H12" s="33"/>
      <c r="I12" s="32"/>
      <c r="J12" s="33"/>
      <c r="K12" s="33"/>
      <c r="L12" s="33"/>
      <c r="M12" s="33"/>
      <c r="N12" s="33"/>
      <c r="O12" s="33"/>
    </row>
    <row r="13" spans="1:15">
      <c r="A13" s="19">
        <v>9</v>
      </c>
      <c r="B13" s="19" t="s">
        <v>95</v>
      </c>
      <c r="C13" s="33">
        <v>480</v>
      </c>
      <c r="D13" s="30">
        <v>5.3E-3</v>
      </c>
      <c r="E13" s="25">
        <f t="shared" si="0"/>
        <v>2.544</v>
      </c>
      <c r="F13" s="31">
        <v>0.04</v>
      </c>
      <c r="G13" s="25">
        <f t="shared" si="1"/>
        <v>19.2</v>
      </c>
      <c r="H13" s="33"/>
      <c r="I13" s="32"/>
      <c r="J13" s="33"/>
      <c r="K13" s="33"/>
      <c r="L13" s="33"/>
      <c r="M13" s="33"/>
      <c r="N13" s="33"/>
      <c r="O13" s="33"/>
    </row>
    <row r="14" spans="1:15">
      <c r="A14" s="19">
        <v>10</v>
      </c>
      <c r="B14" s="19" t="s">
        <v>96</v>
      </c>
      <c r="C14" s="33">
        <f>Sheet2!$C$15</f>
        <v>2480</v>
      </c>
      <c r="D14" s="30">
        <v>1.1399999999999999E-2</v>
      </c>
      <c r="E14" s="25">
        <f t="shared" si="0"/>
        <v>28.271999999999998</v>
      </c>
      <c r="F14" s="30">
        <v>5.5E-2</v>
      </c>
      <c r="G14" s="25">
        <f t="shared" si="1"/>
        <v>136.4</v>
      </c>
      <c r="H14" s="33"/>
      <c r="I14" s="32"/>
      <c r="J14" s="33"/>
      <c r="K14" s="33"/>
      <c r="L14" s="33"/>
      <c r="M14" s="33"/>
      <c r="N14" s="33"/>
      <c r="O14" s="33"/>
    </row>
    <row r="15" spans="1:15">
      <c r="A15" s="19">
        <v>11</v>
      </c>
      <c r="B15" s="19" t="s">
        <v>97</v>
      </c>
      <c r="C15" s="33">
        <v>480</v>
      </c>
      <c r="D15" s="30">
        <v>5.7000000000000002E-3</v>
      </c>
      <c r="E15" s="25">
        <f t="shared" si="0"/>
        <v>2.7360000000000002</v>
      </c>
      <c r="F15" s="31">
        <v>0.03</v>
      </c>
      <c r="G15" s="25">
        <f t="shared" si="1"/>
        <v>14.399999999999999</v>
      </c>
      <c r="H15" s="33"/>
      <c r="I15" s="32"/>
      <c r="J15" s="33"/>
      <c r="K15" s="33"/>
      <c r="L15" s="33"/>
      <c r="M15" s="33"/>
      <c r="N15" s="33"/>
      <c r="O15" s="33"/>
    </row>
    <row r="16" spans="1:15">
      <c r="A16" s="19">
        <v>12</v>
      </c>
      <c r="B16" s="19" t="s">
        <v>98</v>
      </c>
      <c r="C16" s="33"/>
      <c r="D16" s="33"/>
      <c r="E16" s="32"/>
      <c r="F16" s="33"/>
      <c r="G16" s="32"/>
      <c r="H16" s="33"/>
      <c r="I16" s="32"/>
      <c r="J16" s="33"/>
      <c r="K16" s="33"/>
      <c r="L16" s="33"/>
      <c r="M16" s="33"/>
      <c r="N16" s="33"/>
      <c r="O16" s="33"/>
    </row>
    <row r="17" spans="1:15">
      <c r="A17" s="19"/>
      <c r="B17" s="19" t="s">
        <v>99</v>
      </c>
      <c r="C17" s="32">
        <f>Sheet2!$C$29</f>
        <v>11090</v>
      </c>
      <c r="D17" s="31">
        <v>0.03</v>
      </c>
      <c r="E17" s="25">
        <f t="shared" si="0"/>
        <v>332.7</v>
      </c>
      <c r="F17" s="30">
        <v>7.3999999999999996E-2</v>
      </c>
      <c r="G17" s="25">
        <f t="shared" si="1"/>
        <v>820.66</v>
      </c>
      <c r="H17" s="30">
        <v>0.14699999999999999</v>
      </c>
      <c r="I17" s="32">
        <f t="shared" ref="I17" si="2">H17*C17</f>
        <v>1630.23</v>
      </c>
      <c r="J17" s="33"/>
      <c r="K17" s="33"/>
      <c r="L17" s="33"/>
      <c r="M17" s="33"/>
      <c r="N17" s="33"/>
      <c r="O17" s="33"/>
    </row>
    <row r="18" spans="1:15" ht="15.75" thickBot="1">
      <c r="A18" s="19"/>
      <c r="B18" s="19"/>
      <c r="C18" s="33"/>
      <c r="D18" s="33"/>
      <c r="E18" s="32"/>
      <c r="F18" s="33"/>
      <c r="G18" s="32"/>
      <c r="H18" s="33"/>
      <c r="I18" s="33"/>
      <c r="J18" s="33"/>
      <c r="K18" s="33"/>
      <c r="L18" s="33"/>
      <c r="M18" s="33"/>
      <c r="N18" s="33"/>
      <c r="O18" s="33"/>
    </row>
    <row r="19" spans="1:15" ht="15.75" thickBot="1">
      <c r="A19" s="19"/>
      <c r="B19" s="34" t="s">
        <v>100</v>
      </c>
      <c r="C19" s="35"/>
      <c r="D19" s="35"/>
      <c r="E19" s="36">
        <f>SUM(E8:E18)</f>
        <v>406.88720000000001</v>
      </c>
      <c r="F19" s="36"/>
      <c r="G19" s="36">
        <f>SUM(G8:G18)</f>
        <v>1104.126</v>
      </c>
      <c r="H19" s="36"/>
      <c r="I19" s="36">
        <f>SUM(I10:I18)</f>
        <v>1643.43</v>
      </c>
      <c r="J19" s="36"/>
      <c r="K19" s="36">
        <f>SUM(K8:K18)</f>
        <v>0</v>
      </c>
      <c r="L19" s="36"/>
      <c r="M19" s="36">
        <f>SUM(M8:M18)</f>
        <v>5103</v>
      </c>
      <c r="N19" s="36"/>
      <c r="O19" s="37">
        <f>SUM(O11:O18)</f>
        <v>3.3482142857142856E-2</v>
      </c>
    </row>
    <row r="20" spans="1:15">
      <c r="A20" s="19"/>
      <c r="B20" s="19" t="s">
        <v>101</v>
      </c>
      <c r="C20" s="33"/>
      <c r="D20" s="33"/>
      <c r="E20" s="33">
        <v>78.33</v>
      </c>
      <c r="F20" s="33"/>
      <c r="G20" s="33">
        <v>4874</v>
      </c>
      <c r="H20" s="33"/>
      <c r="I20">
        <v>2823.24</v>
      </c>
      <c r="J20" s="33"/>
      <c r="K20" s="33">
        <v>2693</v>
      </c>
      <c r="L20" s="33"/>
      <c r="M20" s="33">
        <v>617.54</v>
      </c>
      <c r="N20" s="33"/>
      <c r="O20" s="33">
        <v>923.03</v>
      </c>
    </row>
    <row r="21" spans="1:15" ht="15.75" thickBot="1">
      <c r="A21" s="19"/>
      <c r="B21" s="19" t="s">
        <v>102</v>
      </c>
      <c r="C21" s="33"/>
      <c r="D21" s="33"/>
      <c r="E21" s="33" t="s">
        <v>103</v>
      </c>
      <c r="F21" s="33"/>
      <c r="G21" s="33" t="s">
        <v>104</v>
      </c>
      <c r="H21" s="33"/>
      <c r="I21" s="33" t="s">
        <v>104</v>
      </c>
      <c r="J21" s="33"/>
      <c r="K21" s="33" t="s">
        <v>104</v>
      </c>
      <c r="L21" s="33"/>
      <c r="M21" s="33" t="s">
        <v>105</v>
      </c>
      <c r="N21" s="33"/>
      <c r="O21" s="33" t="s">
        <v>106</v>
      </c>
    </row>
    <row r="22" spans="1:15" ht="15.75" thickBot="1">
      <c r="A22" s="19"/>
      <c r="B22" s="34" t="s">
        <v>66</v>
      </c>
      <c r="C22" s="35"/>
      <c r="D22" s="35"/>
      <c r="E22" s="35">
        <f>E19*E20</f>
        <v>31871.474375999998</v>
      </c>
      <c r="F22" s="35"/>
      <c r="G22" s="35">
        <f>G20*G19/100</f>
        <v>53815.101239999996</v>
      </c>
      <c r="H22" s="35"/>
      <c r="I22" s="35">
        <f>I20*I19/100</f>
        <v>46397.973131999999</v>
      </c>
      <c r="J22" s="35"/>
      <c r="K22" s="35">
        <f>K20*K19/100</f>
        <v>0</v>
      </c>
      <c r="L22" s="35"/>
      <c r="M22" s="35">
        <f>M19*M20/1000</f>
        <v>3151.3066199999998</v>
      </c>
      <c r="N22" s="35"/>
      <c r="O22" s="38">
        <f>O20*O19</f>
        <v>30.905022321428568</v>
      </c>
    </row>
    <row r="23" spans="1:15">
      <c r="A23" s="21"/>
      <c r="B23" s="21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>
      <c r="A24" s="21"/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15.75" thickBo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6.5" thickBot="1">
      <c r="A26" s="21"/>
      <c r="B26" s="21"/>
      <c r="C26" s="21"/>
      <c r="D26" s="21"/>
      <c r="E26" s="21"/>
      <c r="F26" s="21"/>
      <c r="G26" s="21"/>
      <c r="H26" s="21"/>
      <c r="I26" s="21"/>
      <c r="J26" s="114" t="s">
        <v>107</v>
      </c>
      <c r="K26" s="115"/>
      <c r="L26" s="115"/>
      <c r="M26" s="116">
        <f>SUM(O22+M22+K22+I22+G22+E22)</f>
        <v>135266.76039032143</v>
      </c>
      <c r="N26" s="117"/>
      <c r="O26" s="21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30" spans="1:15">
      <c r="C30" s="39" t="s">
        <v>108</v>
      </c>
      <c r="J30" s="39" t="s">
        <v>109</v>
      </c>
      <c r="K30" s="39"/>
    </row>
    <row r="31" spans="1:15">
      <c r="C31" s="22" t="s">
        <v>110</v>
      </c>
      <c r="J31" s="22" t="s">
        <v>111</v>
      </c>
      <c r="K31" s="22"/>
    </row>
    <row r="32" spans="1:15">
      <c r="C32" s="39" t="s">
        <v>112</v>
      </c>
      <c r="J32" s="39" t="s">
        <v>113</v>
      </c>
      <c r="K32" s="39"/>
    </row>
  </sheetData>
  <mergeCells count="12">
    <mergeCell ref="J26:L26"/>
    <mergeCell ref="M26:N26"/>
    <mergeCell ref="A1:O1"/>
    <mergeCell ref="A3:A5"/>
    <mergeCell ref="B3:B5"/>
    <mergeCell ref="C3:C5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6"/>
  <sheetViews>
    <sheetView topLeftCell="A93" workbookViewId="0">
      <selection sqref="A1:F108"/>
    </sheetView>
  </sheetViews>
  <sheetFormatPr defaultColWidth="9.42578125" defaultRowHeight="15"/>
  <cols>
    <col min="1" max="1" width="4.140625" style="21" customWidth="1"/>
    <col min="2" max="2" width="44" style="21" customWidth="1"/>
    <col min="3" max="3" width="7" style="21" customWidth="1"/>
    <col min="4" max="4" width="8.140625" style="21" customWidth="1"/>
    <col min="5" max="5" width="8.28515625" style="21" customWidth="1"/>
    <col min="6" max="6" width="11.140625" style="21" customWidth="1"/>
    <col min="7" max="16384" width="9.42578125" style="21"/>
  </cols>
  <sheetData>
    <row r="1" spans="1:7" ht="15.75" thickBot="1">
      <c r="B1" s="19" t="s">
        <v>114</v>
      </c>
    </row>
    <row r="2" spans="1:7" ht="16.5" thickTop="1" thickBot="1">
      <c r="A2" s="64" t="s">
        <v>115</v>
      </c>
      <c r="B2" s="64" t="s">
        <v>116</v>
      </c>
      <c r="C2" s="64" t="s">
        <v>117</v>
      </c>
      <c r="D2" s="64" t="s">
        <v>118</v>
      </c>
      <c r="E2" s="64" t="s">
        <v>119</v>
      </c>
      <c r="F2" s="64" t="s">
        <v>120</v>
      </c>
    </row>
    <row r="3" spans="1:7" ht="15.75" thickTop="1"/>
    <row r="4" spans="1:7">
      <c r="A4" s="33">
        <v>1</v>
      </c>
      <c r="B4" s="40" t="s">
        <v>121</v>
      </c>
    </row>
    <row r="5" spans="1:7">
      <c r="A5" s="33"/>
      <c r="B5" s="40" t="s">
        <v>122</v>
      </c>
    </row>
    <row r="6" spans="1:7">
      <c r="A6" s="33"/>
      <c r="B6" s="40" t="s">
        <v>123</v>
      </c>
    </row>
    <row r="7" spans="1:7">
      <c r="A7" s="33"/>
      <c r="B7" s="40" t="s">
        <v>124</v>
      </c>
      <c r="C7" s="21">
        <v>60</v>
      </c>
      <c r="D7" s="21">
        <v>160</v>
      </c>
      <c r="E7" t="s">
        <v>71</v>
      </c>
      <c r="F7" s="32">
        <f>D7*C7</f>
        <v>9600</v>
      </c>
    </row>
    <row r="8" spans="1:7">
      <c r="A8" s="33">
        <v>2</v>
      </c>
      <c r="B8" s="19" t="s">
        <v>125</v>
      </c>
      <c r="C8" s="19"/>
      <c r="D8" s="19"/>
      <c r="E8" s="19"/>
      <c r="F8" s="32"/>
      <c r="G8" s="19"/>
    </row>
    <row r="9" spans="1:7">
      <c r="A9" s="33"/>
      <c r="B9" s="19" t="s">
        <v>126</v>
      </c>
      <c r="C9" s="19"/>
      <c r="D9" s="19"/>
      <c r="E9" s="19"/>
      <c r="F9" s="32"/>
      <c r="G9" s="19"/>
    </row>
    <row r="10" spans="1:7">
      <c r="A10" s="33"/>
      <c r="B10" s="19" t="s">
        <v>127</v>
      </c>
      <c r="C10" s="19"/>
      <c r="D10" s="19"/>
      <c r="E10" s="19"/>
      <c r="F10" s="32"/>
      <c r="G10" s="19"/>
    </row>
    <row r="11" spans="1:7">
      <c r="A11" s="33"/>
      <c r="B11" s="19" t="s">
        <v>128</v>
      </c>
      <c r="C11" s="33"/>
      <c r="D11" s="33"/>
      <c r="E11" s="33"/>
      <c r="F11" s="32"/>
      <c r="G11" s="19"/>
    </row>
    <row r="12" spans="1:7">
      <c r="A12" s="33"/>
      <c r="B12" s="19" t="s">
        <v>129</v>
      </c>
      <c r="C12" s="33"/>
      <c r="D12" s="33"/>
      <c r="E12" s="33"/>
      <c r="F12" s="32"/>
      <c r="G12" s="19"/>
    </row>
    <row r="13" spans="1:7">
      <c r="A13" s="33"/>
      <c r="B13" s="19" t="s">
        <v>130</v>
      </c>
      <c r="C13" s="33"/>
      <c r="D13" s="33"/>
      <c r="E13" s="33"/>
      <c r="F13" s="32"/>
      <c r="G13" s="19"/>
    </row>
    <row r="14" spans="1:7">
      <c r="A14" s="33"/>
      <c r="B14" s="19" t="s">
        <v>131</v>
      </c>
      <c r="C14" s="33"/>
      <c r="D14" s="33"/>
      <c r="E14" s="33"/>
      <c r="F14" s="32"/>
      <c r="G14" s="19"/>
    </row>
    <row r="15" spans="1:7">
      <c r="A15" s="33"/>
      <c r="B15" s="19" t="s">
        <v>132</v>
      </c>
      <c r="C15" s="33"/>
      <c r="D15" s="33"/>
      <c r="E15" s="33"/>
      <c r="F15" s="32"/>
      <c r="G15" s="19"/>
    </row>
    <row r="16" spans="1:7">
      <c r="A16" s="33"/>
      <c r="B16" s="19" t="s">
        <v>133</v>
      </c>
      <c r="C16" s="33">
        <v>1</v>
      </c>
      <c r="D16" s="33">
        <v>5836.6</v>
      </c>
      <c r="E16" s="33" t="s">
        <v>134</v>
      </c>
      <c r="F16" s="32">
        <f>D16*C16</f>
        <v>5836.6</v>
      </c>
      <c r="G16" s="19"/>
    </row>
    <row r="17" spans="1:7">
      <c r="A17" s="33"/>
      <c r="B17" s="19" t="s">
        <v>135</v>
      </c>
      <c r="C17" s="33"/>
      <c r="D17" s="33"/>
      <c r="E17" s="33"/>
      <c r="F17" s="32"/>
      <c r="G17" s="19"/>
    </row>
    <row r="18" spans="1:7" ht="33" customHeight="1">
      <c r="A18" s="33">
        <v>3</v>
      </c>
      <c r="B18" s="69" t="s">
        <v>275</v>
      </c>
      <c r="C18" s="33">
        <v>1</v>
      </c>
      <c r="D18" s="33">
        <v>4928</v>
      </c>
      <c r="E18" s="33" t="s">
        <v>134</v>
      </c>
      <c r="F18" s="32">
        <f>D18*C18</f>
        <v>4928</v>
      </c>
      <c r="G18" s="19"/>
    </row>
    <row r="19" spans="1:7">
      <c r="A19" s="33">
        <v>4</v>
      </c>
      <c r="B19" s="19" t="s">
        <v>136</v>
      </c>
      <c r="C19" s="33"/>
      <c r="D19" s="33"/>
      <c r="E19" s="33"/>
      <c r="F19" s="32"/>
      <c r="G19" s="19"/>
    </row>
    <row r="20" spans="1:7">
      <c r="A20" s="33"/>
      <c r="B20" s="19" t="s">
        <v>137</v>
      </c>
      <c r="C20" s="33"/>
      <c r="D20" s="33"/>
      <c r="E20" s="33"/>
      <c r="F20" s="32"/>
      <c r="G20" s="19"/>
    </row>
    <row r="21" spans="1:7">
      <c r="A21" s="33"/>
      <c r="B21" s="19" t="s">
        <v>138</v>
      </c>
      <c r="C21" s="33">
        <v>1</v>
      </c>
      <c r="D21" s="33">
        <v>2533.4699999999998</v>
      </c>
      <c r="E21" s="33" t="s">
        <v>134</v>
      </c>
      <c r="F21" s="32">
        <f>D21*C21</f>
        <v>2533.4699999999998</v>
      </c>
      <c r="G21" s="19"/>
    </row>
    <row r="22" spans="1:7">
      <c r="A22" s="33"/>
      <c r="B22" s="19" t="s">
        <v>139</v>
      </c>
      <c r="C22" s="33"/>
      <c r="D22" s="33"/>
      <c r="E22" s="33"/>
      <c r="F22" s="32"/>
      <c r="G22" s="19"/>
    </row>
    <row r="23" spans="1:7">
      <c r="A23" s="33">
        <v>5</v>
      </c>
      <c r="B23" s="19" t="s">
        <v>140</v>
      </c>
      <c r="C23" s="33"/>
      <c r="D23" s="33"/>
      <c r="E23" s="33"/>
      <c r="F23" s="32"/>
      <c r="G23" s="19"/>
    </row>
    <row r="24" spans="1:7">
      <c r="A24" s="33"/>
      <c r="B24" s="19" t="s">
        <v>141</v>
      </c>
      <c r="C24" s="33"/>
      <c r="D24" s="33"/>
      <c r="E24" s="33"/>
      <c r="F24" s="32"/>
      <c r="G24" s="19"/>
    </row>
    <row r="25" spans="1:7">
      <c r="A25" s="33"/>
      <c r="B25" s="19" t="s">
        <v>142</v>
      </c>
      <c r="C25" s="33">
        <v>3</v>
      </c>
      <c r="D25" s="33">
        <v>447.15</v>
      </c>
      <c r="E25" s="33" t="s">
        <v>134</v>
      </c>
      <c r="F25" s="32">
        <f>D25*C25</f>
        <v>1341.4499999999998</v>
      </c>
      <c r="G25" s="19"/>
    </row>
    <row r="26" spans="1:7">
      <c r="A26" s="33"/>
      <c r="B26" s="19" t="s">
        <v>143</v>
      </c>
      <c r="C26" s="33"/>
      <c r="D26" s="33"/>
      <c r="E26" s="33"/>
      <c r="F26" s="32"/>
      <c r="G26" s="19"/>
    </row>
    <row r="27" spans="1:7">
      <c r="A27" s="33">
        <v>6</v>
      </c>
      <c r="B27" s="19" t="s">
        <v>144</v>
      </c>
      <c r="C27" s="33"/>
      <c r="F27" s="25"/>
      <c r="G27" s="19"/>
    </row>
    <row r="28" spans="1:7">
      <c r="A28" s="33"/>
      <c r="B28" s="19" t="s">
        <v>145</v>
      </c>
      <c r="C28" s="33">
        <v>3</v>
      </c>
      <c r="D28" s="33">
        <v>271.92</v>
      </c>
      <c r="E28" s="33" t="s">
        <v>134</v>
      </c>
      <c r="F28" s="32">
        <f t="shared" ref="F28" si="0">D28*C28</f>
        <v>815.76</v>
      </c>
      <c r="G28" s="19"/>
    </row>
    <row r="29" spans="1:7">
      <c r="A29" s="33">
        <v>7</v>
      </c>
      <c r="B29" s="19" t="s">
        <v>146</v>
      </c>
      <c r="E29" s="33"/>
      <c r="F29" s="32"/>
      <c r="G29" s="19"/>
    </row>
    <row r="30" spans="1:7">
      <c r="A30" s="33"/>
      <c r="B30" s="19" t="s">
        <v>147</v>
      </c>
      <c r="C30" s="33">
        <v>3</v>
      </c>
      <c r="D30" s="33">
        <v>509.74</v>
      </c>
      <c r="E30" s="33" t="s">
        <v>134</v>
      </c>
      <c r="F30" s="32">
        <f t="shared" ref="F30" si="1">D30*C30</f>
        <v>1529.22</v>
      </c>
      <c r="G30" s="19"/>
    </row>
    <row r="31" spans="1:7">
      <c r="A31" s="33">
        <v>8</v>
      </c>
      <c r="B31" s="19" t="s">
        <v>148</v>
      </c>
      <c r="C31" s="33"/>
      <c r="D31" s="33"/>
      <c r="E31" s="33"/>
      <c r="F31" s="32"/>
      <c r="G31" s="19"/>
    </row>
    <row r="32" spans="1:7">
      <c r="A32" s="33"/>
      <c r="B32" s="19" t="s">
        <v>149</v>
      </c>
      <c r="C32" s="33"/>
      <c r="D32" s="33"/>
      <c r="E32" s="33"/>
      <c r="F32" s="32"/>
      <c r="G32" s="19"/>
    </row>
    <row r="33" spans="1:7">
      <c r="A33" s="33"/>
      <c r="B33" s="19" t="s">
        <v>150</v>
      </c>
      <c r="C33" s="33"/>
      <c r="D33" s="33"/>
      <c r="E33" s="33"/>
      <c r="F33" s="32"/>
      <c r="G33" s="19"/>
    </row>
    <row r="34" spans="1:7">
      <c r="A34" s="33"/>
      <c r="B34" s="19" t="s">
        <v>151</v>
      </c>
      <c r="C34" s="33"/>
      <c r="D34" s="33"/>
      <c r="E34" s="33"/>
      <c r="F34" s="32"/>
      <c r="G34" s="19"/>
    </row>
    <row r="35" spans="1:7">
      <c r="A35" s="33"/>
      <c r="B35" s="19" t="s">
        <v>152</v>
      </c>
      <c r="C35" s="33">
        <v>3</v>
      </c>
      <c r="D35" s="33">
        <v>1830.94</v>
      </c>
      <c r="E35" s="33" t="s">
        <v>134</v>
      </c>
      <c r="F35" s="32">
        <f>D35*C35</f>
        <v>5492.82</v>
      </c>
      <c r="G35" s="19"/>
    </row>
    <row r="36" spans="1:7">
      <c r="A36" s="33"/>
      <c r="B36" s="19" t="s">
        <v>153</v>
      </c>
      <c r="C36" s="33"/>
      <c r="D36" s="33"/>
      <c r="E36" s="33"/>
      <c r="F36" s="32"/>
      <c r="G36" s="19"/>
    </row>
    <row r="37" spans="1:7">
      <c r="A37" s="33"/>
      <c r="B37" s="19" t="s">
        <v>154</v>
      </c>
      <c r="C37" s="33"/>
      <c r="D37" s="33"/>
      <c r="E37" s="33"/>
      <c r="F37" s="32"/>
      <c r="G37" s="19"/>
    </row>
    <row r="38" spans="1:7">
      <c r="A38" s="33"/>
      <c r="B38" s="19" t="s">
        <v>155</v>
      </c>
      <c r="C38" s="33"/>
      <c r="D38" s="33"/>
      <c r="E38" s="33"/>
      <c r="F38" s="32"/>
      <c r="G38" s="19"/>
    </row>
    <row r="39" spans="1:7">
      <c r="A39" s="33">
        <v>9</v>
      </c>
      <c r="B39" s="19" t="s">
        <v>156</v>
      </c>
      <c r="C39" s="33"/>
      <c r="D39" s="33"/>
      <c r="E39" s="33"/>
      <c r="F39" s="32"/>
      <c r="G39" s="19"/>
    </row>
    <row r="40" spans="1:7">
      <c r="A40" s="33"/>
      <c r="B40" s="19" t="s">
        <v>157</v>
      </c>
      <c r="C40" s="33">
        <v>2</v>
      </c>
      <c r="D40" s="33">
        <v>348.92</v>
      </c>
      <c r="E40" s="33" t="s">
        <v>134</v>
      </c>
      <c r="F40" s="32">
        <f>D40*C40</f>
        <v>697.84</v>
      </c>
      <c r="G40" s="19"/>
    </row>
    <row r="41" spans="1:7">
      <c r="A41" s="33">
        <v>10</v>
      </c>
      <c r="B41" s="19" t="s">
        <v>158</v>
      </c>
      <c r="C41" s="33"/>
      <c r="D41" s="33"/>
      <c r="E41" s="33"/>
      <c r="F41" s="32"/>
      <c r="G41" s="19"/>
    </row>
    <row r="42" spans="1:7">
      <c r="A42" s="33"/>
      <c r="B42" s="19" t="s">
        <v>159</v>
      </c>
      <c r="C42" s="33"/>
      <c r="D42" s="33"/>
      <c r="E42" s="33"/>
      <c r="F42" s="32"/>
      <c r="G42" s="19"/>
    </row>
    <row r="43" spans="1:7">
      <c r="A43" s="19"/>
      <c r="B43" s="19" t="s">
        <v>160</v>
      </c>
      <c r="C43" s="33"/>
      <c r="D43" s="33"/>
      <c r="E43" s="33"/>
      <c r="F43" s="32"/>
      <c r="G43" s="19"/>
    </row>
    <row r="44" spans="1:7">
      <c r="A44" s="19"/>
      <c r="B44" s="19" t="s">
        <v>161</v>
      </c>
      <c r="C44" s="33"/>
      <c r="D44" s="33"/>
      <c r="E44" s="33"/>
      <c r="F44" s="32"/>
      <c r="G44" s="19"/>
    </row>
    <row r="45" spans="1:7">
      <c r="A45" s="19"/>
      <c r="B45" s="19" t="s">
        <v>162</v>
      </c>
      <c r="C45" s="33">
        <v>1</v>
      </c>
      <c r="D45" s="33">
        <v>4905.67</v>
      </c>
      <c r="E45" s="33" t="s">
        <v>134</v>
      </c>
      <c r="F45" s="32">
        <f>D45*C45</f>
        <v>4905.67</v>
      </c>
      <c r="G45" s="19"/>
    </row>
    <row r="46" spans="1:7">
      <c r="A46" s="19"/>
      <c r="B46" s="19" t="s">
        <v>163</v>
      </c>
      <c r="C46" s="33"/>
      <c r="D46" s="33"/>
      <c r="E46" s="33"/>
      <c r="F46" s="32"/>
      <c r="G46" s="19"/>
    </row>
    <row r="47" spans="1:7">
      <c r="A47" s="33">
        <v>11</v>
      </c>
      <c r="B47" s="19" t="s">
        <v>164</v>
      </c>
      <c r="C47" s="33"/>
      <c r="D47" s="33"/>
      <c r="E47" s="33"/>
      <c r="F47" s="32"/>
      <c r="G47" s="19"/>
    </row>
    <row r="48" spans="1:7">
      <c r="A48" s="33"/>
      <c r="B48" s="19" t="s">
        <v>165</v>
      </c>
      <c r="C48" s="33">
        <v>1</v>
      </c>
      <c r="D48" s="33">
        <v>795</v>
      </c>
      <c r="E48" s="33" t="s">
        <v>134</v>
      </c>
      <c r="F48" s="32">
        <f>D48*C48</f>
        <v>795</v>
      </c>
      <c r="G48" s="19"/>
    </row>
    <row r="49" spans="1:7">
      <c r="A49" s="33">
        <v>12</v>
      </c>
      <c r="B49" s="19" t="s">
        <v>166</v>
      </c>
      <c r="C49" s="33"/>
      <c r="D49" s="33"/>
      <c r="E49" s="33"/>
      <c r="F49" s="32"/>
      <c r="G49" s="19"/>
    </row>
    <row r="50" spans="1:7">
      <c r="A50" s="33"/>
      <c r="B50" s="19" t="s">
        <v>167</v>
      </c>
      <c r="C50" s="33"/>
      <c r="D50" s="33"/>
      <c r="E50" s="33"/>
      <c r="F50" s="32"/>
      <c r="G50" s="19"/>
    </row>
    <row r="51" spans="1:7">
      <c r="A51" s="33"/>
      <c r="B51" s="19" t="s">
        <v>168</v>
      </c>
      <c r="C51" s="33"/>
      <c r="D51" s="33"/>
      <c r="E51" s="33"/>
      <c r="F51" s="32"/>
      <c r="G51" s="19"/>
    </row>
    <row r="52" spans="1:7">
      <c r="A52" s="33"/>
      <c r="B52" s="19" t="s">
        <v>169</v>
      </c>
      <c r="C52" s="33">
        <v>2</v>
      </c>
      <c r="D52" s="33">
        <v>1259.5</v>
      </c>
      <c r="E52" s="33" t="s">
        <v>134</v>
      </c>
      <c r="F52" s="32">
        <f>D52*C52</f>
        <v>2519</v>
      </c>
      <c r="G52" s="19"/>
    </row>
    <row r="53" spans="1:7">
      <c r="A53" s="33">
        <v>13</v>
      </c>
      <c r="B53" s="19" t="s">
        <v>170</v>
      </c>
      <c r="C53" s="33"/>
      <c r="D53" s="33"/>
      <c r="E53" s="33"/>
      <c r="F53" s="32"/>
      <c r="G53" s="19"/>
    </row>
    <row r="54" spans="1:7">
      <c r="A54" s="33"/>
      <c r="B54" s="19" t="s">
        <v>171</v>
      </c>
      <c r="C54" s="33"/>
      <c r="D54" s="33"/>
      <c r="E54" s="33"/>
      <c r="F54" s="32"/>
      <c r="G54" s="19"/>
    </row>
    <row r="55" spans="1:7">
      <c r="A55" s="33"/>
      <c r="B55" s="19" t="s">
        <v>172</v>
      </c>
      <c r="C55" s="33">
        <v>2</v>
      </c>
      <c r="D55" s="33">
        <v>245</v>
      </c>
      <c r="E55" s="33" t="s">
        <v>134</v>
      </c>
      <c r="F55" s="32">
        <f>D55*C55</f>
        <v>490</v>
      </c>
      <c r="G55" s="19"/>
    </row>
    <row r="56" spans="1:7">
      <c r="A56" s="33"/>
      <c r="B56" s="19" t="s">
        <v>173</v>
      </c>
      <c r="C56" s="33"/>
      <c r="D56" s="33"/>
      <c r="E56" s="33"/>
      <c r="F56" s="32"/>
      <c r="G56" s="19"/>
    </row>
    <row r="57" spans="1:7">
      <c r="A57" s="33">
        <v>14</v>
      </c>
      <c r="B57" s="19" t="s">
        <v>174</v>
      </c>
      <c r="C57" s="33"/>
      <c r="D57" s="33"/>
      <c r="E57" s="33"/>
      <c r="F57" s="32"/>
      <c r="G57" s="19"/>
    </row>
    <row r="58" spans="1:7">
      <c r="A58" s="33"/>
      <c r="B58" s="19" t="s">
        <v>175</v>
      </c>
      <c r="C58" s="33"/>
      <c r="D58" s="33"/>
      <c r="E58" s="33"/>
      <c r="F58" s="32"/>
      <c r="G58" s="19"/>
    </row>
    <row r="59" spans="1:7">
      <c r="A59" s="33"/>
      <c r="B59" s="19" t="s">
        <v>176</v>
      </c>
      <c r="C59" s="33"/>
      <c r="D59" s="33"/>
      <c r="E59" s="33"/>
      <c r="F59" s="32"/>
      <c r="G59" s="19"/>
    </row>
    <row r="60" spans="1:7">
      <c r="A60" s="33"/>
      <c r="B60" s="19" t="s">
        <v>177</v>
      </c>
      <c r="C60" s="33"/>
      <c r="D60" s="33"/>
      <c r="E60" s="33"/>
      <c r="F60" s="32"/>
      <c r="G60" s="19"/>
    </row>
    <row r="61" spans="1:7">
      <c r="A61" s="33"/>
      <c r="B61" s="19" t="s">
        <v>178</v>
      </c>
      <c r="C61" s="33"/>
      <c r="D61" s="33"/>
      <c r="E61" s="33"/>
      <c r="F61" s="32"/>
      <c r="G61" s="19"/>
    </row>
    <row r="62" spans="1:7">
      <c r="A62" s="33"/>
      <c r="B62" s="19" t="s">
        <v>179</v>
      </c>
      <c r="C62" s="33"/>
      <c r="D62" s="33"/>
      <c r="E62" s="33"/>
      <c r="F62" s="32"/>
      <c r="G62" s="19"/>
    </row>
    <row r="63" spans="1:7">
      <c r="A63" s="33"/>
      <c r="B63" s="19" t="s">
        <v>180</v>
      </c>
      <c r="C63" s="33"/>
      <c r="D63" s="33"/>
      <c r="E63" s="33"/>
      <c r="F63" s="32"/>
      <c r="G63" s="19"/>
    </row>
    <row r="64" spans="1:7">
      <c r="A64" s="33"/>
      <c r="B64" s="19" t="s">
        <v>181</v>
      </c>
      <c r="C64" s="33"/>
      <c r="D64" s="33"/>
      <c r="E64" s="33"/>
      <c r="F64" s="32"/>
      <c r="G64" s="19"/>
    </row>
    <row r="65" spans="1:7">
      <c r="A65" s="33"/>
      <c r="B65" s="19" t="s">
        <v>218</v>
      </c>
      <c r="C65" s="33">
        <v>72</v>
      </c>
      <c r="D65" s="33">
        <v>105.35</v>
      </c>
      <c r="E65" s="33"/>
      <c r="F65" s="32">
        <f t="shared" ref="F65:F69" si="2">D65*C65</f>
        <v>7585.2</v>
      </c>
      <c r="G65" s="19"/>
    </row>
    <row r="66" spans="1:7">
      <c r="A66" s="33"/>
      <c r="B66" s="19" t="s">
        <v>182</v>
      </c>
      <c r="C66" s="33">
        <v>12</v>
      </c>
      <c r="D66" s="33">
        <v>126</v>
      </c>
      <c r="E66" s="33"/>
      <c r="F66" s="32">
        <f t="shared" si="2"/>
        <v>1512</v>
      </c>
      <c r="G66" s="19"/>
    </row>
    <row r="67" spans="1:7">
      <c r="A67" s="33"/>
      <c r="B67" s="19" t="s">
        <v>183</v>
      </c>
      <c r="C67" s="33">
        <v>60</v>
      </c>
      <c r="D67" s="33">
        <v>169.09</v>
      </c>
      <c r="E67" s="33"/>
      <c r="F67" s="32">
        <f t="shared" si="2"/>
        <v>10145.4</v>
      </c>
      <c r="G67" s="19"/>
    </row>
    <row r="68" spans="1:7">
      <c r="A68" s="33"/>
      <c r="B68" s="19" t="s">
        <v>217</v>
      </c>
      <c r="C68" s="33">
        <v>40</v>
      </c>
      <c r="D68" s="33">
        <v>356</v>
      </c>
      <c r="E68" s="33"/>
      <c r="F68" s="32">
        <f t="shared" si="2"/>
        <v>14240</v>
      </c>
      <c r="G68" s="19"/>
    </row>
    <row r="69" spans="1:7">
      <c r="A69" s="33"/>
      <c r="B69" s="19" t="s">
        <v>184</v>
      </c>
      <c r="C69" s="33">
        <v>15</v>
      </c>
      <c r="D69" s="33">
        <v>450</v>
      </c>
      <c r="E69" s="33"/>
      <c r="F69" s="32">
        <f t="shared" si="2"/>
        <v>6750</v>
      </c>
      <c r="G69" s="19"/>
    </row>
    <row r="70" spans="1:7">
      <c r="A70" s="33">
        <v>15</v>
      </c>
      <c r="B70" s="19" t="s">
        <v>185</v>
      </c>
      <c r="C70" s="33"/>
      <c r="D70" s="33"/>
      <c r="E70" s="33"/>
      <c r="F70" s="32"/>
      <c r="G70" s="19"/>
    </row>
    <row r="71" spans="1:7">
      <c r="A71" s="33"/>
      <c r="B71" s="19" t="s">
        <v>186</v>
      </c>
      <c r="C71" s="33"/>
      <c r="D71" s="33"/>
      <c r="E71" s="33"/>
      <c r="F71" s="32"/>
      <c r="G71" s="19"/>
    </row>
    <row r="72" spans="1:7">
      <c r="A72" s="33"/>
      <c r="B72" s="19" t="s">
        <v>187</v>
      </c>
      <c r="C72" s="33"/>
      <c r="D72" s="33"/>
      <c r="E72" s="33"/>
      <c r="F72" s="32"/>
      <c r="G72" s="19"/>
    </row>
    <row r="73" spans="1:7">
      <c r="A73" s="33"/>
      <c r="B73" s="19" t="s">
        <v>188</v>
      </c>
      <c r="C73" s="33"/>
      <c r="D73" s="33"/>
      <c r="E73" s="33"/>
      <c r="F73" s="32"/>
      <c r="G73" s="19"/>
    </row>
    <row r="74" spans="1:7">
      <c r="A74" s="33"/>
      <c r="B74" s="19" t="s">
        <v>189</v>
      </c>
      <c r="C74" s="33"/>
      <c r="D74" s="33"/>
      <c r="E74" s="33"/>
      <c r="F74" s="32"/>
      <c r="G74" s="19"/>
    </row>
    <row r="75" spans="1:7">
      <c r="A75" s="33"/>
      <c r="B75" s="19" t="s">
        <v>190</v>
      </c>
      <c r="C75" s="33">
        <v>1</v>
      </c>
      <c r="D75" s="33">
        <v>788</v>
      </c>
      <c r="E75" s="33" t="s">
        <v>134</v>
      </c>
      <c r="F75" s="32">
        <f>D75*C75</f>
        <v>788</v>
      </c>
      <c r="G75" s="19"/>
    </row>
    <row r="76" spans="1:7">
      <c r="A76" s="33"/>
      <c r="B76" s="19" t="s">
        <v>191</v>
      </c>
      <c r="C76" s="33"/>
      <c r="D76" s="33"/>
      <c r="E76" s="33"/>
      <c r="F76" s="32"/>
      <c r="G76" s="19"/>
    </row>
    <row r="77" spans="1:7">
      <c r="A77" s="33">
        <v>16</v>
      </c>
      <c r="B77" s="19" t="s">
        <v>185</v>
      </c>
      <c r="C77" s="33"/>
      <c r="D77" s="33"/>
      <c r="E77" s="33"/>
      <c r="F77" s="32"/>
      <c r="G77" s="19"/>
    </row>
    <row r="78" spans="1:7">
      <c r="A78" s="33"/>
      <c r="B78" s="19" t="s">
        <v>186</v>
      </c>
      <c r="C78" s="33"/>
      <c r="D78" s="33"/>
      <c r="E78" s="33"/>
      <c r="F78" s="32"/>
      <c r="G78" s="19"/>
    </row>
    <row r="79" spans="1:7">
      <c r="A79" s="33"/>
      <c r="B79" s="19" t="s">
        <v>187</v>
      </c>
      <c r="C79" s="33"/>
      <c r="D79" s="33"/>
      <c r="E79" s="33"/>
      <c r="F79" s="32"/>
      <c r="G79" s="19"/>
    </row>
    <row r="80" spans="1:7">
      <c r="A80" s="33"/>
      <c r="B80" s="19" t="s">
        <v>188</v>
      </c>
      <c r="C80" s="33"/>
      <c r="D80" s="33"/>
      <c r="E80" s="33"/>
      <c r="F80" s="32"/>
      <c r="G80" s="19"/>
    </row>
    <row r="81" spans="1:7">
      <c r="A81" s="33"/>
      <c r="B81" s="19" t="s">
        <v>189</v>
      </c>
      <c r="C81" s="33"/>
      <c r="D81" s="33"/>
      <c r="E81" s="33"/>
      <c r="F81" s="32"/>
      <c r="G81" s="19"/>
    </row>
    <row r="82" spans="1:7">
      <c r="A82" s="33"/>
      <c r="B82" s="19" t="s">
        <v>190</v>
      </c>
      <c r="C82" s="33"/>
      <c r="D82" s="33"/>
      <c r="E82" s="33"/>
      <c r="F82" s="32"/>
      <c r="G82" s="19"/>
    </row>
    <row r="83" spans="1:7">
      <c r="A83" s="33"/>
      <c r="B83" s="19" t="s">
        <v>192</v>
      </c>
      <c r="C83" s="33">
        <v>1</v>
      </c>
      <c r="D83" s="33">
        <v>895</v>
      </c>
      <c r="E83" s="33" t="s">
        <v>134</v>
      </c>
      <c r="F83" s="32">
        <f>D83*C83</f>
        <v>895</v>
      </c>
      <c r="G83" s="19"/>
    </row>
    <row r="84" spans="1:7" ht="7.5" customHeight="1">
      <c r="A84" s="33"/>
      <c r="B84" s="19"/>
      <c r="C84" s="33"/>
      <c r="D84" s="33"/>
      <c r="E84" s="33"/>
      <c r="F84" s="32"/>
      <c r="G84" s="19"/>
    </row>
    <row r="85" spans="1:7">
      <c r="A85" s="33">
        <v>17</v>
      </c>
      <c r="B85" s="19" t="s">
        <v>185</v>
      </c>
      <c r="C85" s="33"/>
      <c r="D85" s="33"/>
      <c r="E85" s="33"/>
      <c r="F85" s="32"/>
      <c r="G85" s="19"/>
    </row>
    <row r="86" spans="1:7">
      <c r="A86" s="33"/>
      <c r="B86" s="19" t="s">
        <v>186</v>
      </c>
      <c r="C86" s="33"/>
      <c r="D86" s="33"/>
      <c r="E86" s="33"/>
      <c r="F86" s="32"/>
      <c r="G86" s="19"/>
    </row>
    <row r="87" spans="1:7">
      <c r="A87" s="33"/>
      <c r="B87" s="19" t="s">
        <v>187</v>
      </c>
      <c r="C87" s="33"/>
      <c r="D87" s="33"/>
      <c r="E87" s="33"/>
      <c r="F87" s="32"/>
      <c r="G87" s="19"/>
    </row>
    <row r="88" spans="1:7">
      <c r="A88" s="33"/>
      <c r="B88" s="19" t="s">
        <v>188</v>
      </c>
      <c r="C88" s="33"/>
      <c r="D88" s="33"/>
      <c r="E88" s="33"/>
      <c r="F88" s="32"/>
      <c r="G88" s="19"/>
    </row>
    <row r="89" spans="1:7">
      <c r="A89" s="33"/>
      <c r="B89" s="19" t="s">
        <v>189</v>
      </c>
      <c r="C89" s="33"/>
      <c r="D89" s="33"/>
      <c r="E89" s="33"/>
      <c r="F89" s="32"/>
      <c r="G89" s="19"/>
    </row>
    <row r="90" spans="1:7">
      <c r="A90" s="33"/>
      <c r="B90" s="19" t="s">
        <v>190</v>
      </c>
      <c r="C90" s="33"/>
      <c r="D90" s="33"/>
      <c r="E90" s="33"/>
      <c r="F90" s="32"/>
      <c r="G90" s="19"/>
    </row>
    <row r="91" spans="1:7">
      <c r="A91" s="33"/>
      <c r="B91" s="19" t="s">
        <v>193</v>
      </c>
      <c r="C91" s="33">
        <v>2</v>
      </c>
      <c r="D91" s="33">
        <v>1211.83</v>
      </c>
      <c r="E91" s="33" t="s">
        <v>134</v>
      </c>
      <c r="F91" s="32">
        <f>D91*C91</f>
        <v>2423.66</v>
      </c>
      <c r="G91" s="19"/>
    </row>
    <row r="92" spans="1:7">
      <c r="A92" s="33">
        <v>18</v>
      </c>
      <c r="B92" s="19" t="s">
        <v>185</v>
      </c>
      <c r="C92" s="33"/>
      <c r="D92" s="33"/>
      <c r="E92" s="33"/>
      <c r="F92" s="32"/>
      <c r="G92" s="19"/>
    </row>
    <row r="93" spans="1:7">
      <c r="A93" s="33"/>
      <c r="B93" s="19" t="s">
        <v>186</v>
      </c>
      <c r="C93" s="33"/>
      <c r="D93" s="33"/>
      <c r="E93" s="33"/>
      <c r="F93" s="32"/>
      <c r="G93" s="19"/>
    </row>
    <row r="94" spans="1:7">
      <c r="A94" s="33"/>
      <c r="B94" s="19" t="s">
        <v>187</v>
      </c>
      <c r="C94" s="33"/>
      <c r="D94" s="33"/>
      <c r="E94" s="33"/>
      <c r="F94" s="32"/>
      <c r="G94" s="19"/>
    </row>
    <row r="95" spans="1:7">
      <c r="A95" s="33"/>
      <c r="B95" s="19" t="s">
        <v>188</v>
      </c>
      <c r="C95" s="33"/>
      <c r="D95" s="33"/>
      <c r="E95" s="33"/>
      <c r="F95" s="32"/>
      <c r="G95" s="19"/>
    </row>
    <row r="96" spans="1:7">
      <c r="A96" s="33"/>
      <c r="B96" s="19" t="s">
        <v>189</v>
      </c>
      <c r="C96" s="33"/>
      <c r="D96" s="33"/>
      <c r="E96" s="33"/>
      <c r="F96" s="32"/>
      <c r="G96" s="19"/>
    </row>
    <row r="97" spans="1:7">
      <c r="A97" s="33"/>
      <c r="B97" s="19" t="s">
        <v>190</v>
      </c>
      <c r="C97" s="33">
        <v>14</v>
      </c>
      <c r="D97" s="33">
        <v>67</v>
      </c>
      <c r="E97" s="33" t="s">
        <v>134</v>
      </c>
      <c r="F97" s="32">
        <f>D97*C97</f>
        <v>938</v>
      </c>
      <c r="G97" s="19"/>
    </row>
    <row r="98" spans="1:7">
      <c r="A98" s="33"/>
      <c r="B98" s="19" t="s">
        <v>194</v>
      </c>
      <c r="C98" s="33"/>
      <c r="D98" s="33"/>
      <c r="E98" s="33"/>
      <c r="F98" s="32"/>
      <c r="G98" s="19"/>
    </row>
    <row r="99" spans="1:7">
      <c r="A99" s="33">
        <v>19</v>
      </c>
      <c r="B99" s="19" t="s">
        <v>185</v>
      </c>
      <c r="C99" s="33"/>
      <c r="D99" s="33"/>
      <c r="E99" s="33"/>
      <c r="F99" s="32"/>
      <c r="G99" s="19"/>
    </row>
    <row r="100" spans="1:7">
      <c r="A100" s="33"/>
      <c r="B100" s="19" t="s">
        <v>186</v>
      </c>
      <c r="C100" s="33"/>
      <c r="D100" s="33"/>
      <c r="E100" s="33"/>
      <c r="F100" s="32"/>
      <c r="G100" s="19"/>
    </row>
    <row r="101" spans="1:7">
      <c r="A101" s="33"/>
      <c r="B101" s="19" t="s">
        <v>187</v>
      </c>
      <c r="C101" s="33"/>
      <c r="D101" s="33"/>
      <c r="E101" s="33"/>
      <c r="F101" s="32"/>
      <c r="G101" s="19"/>
    </row>
    <row r="102" spans="1:7">
      <c r="A102" s="33"/>
      <c r="B102" s="19" t="s">
        <v>188</v>
      </c>
      <c r="C102" s="33"/>
      <c r="D102" s="33"/>
      <c r="E102" s="33"/>
      <c r="F102" s="32"/>
      <c r="G102" s="19"/>
    </row>
    <row r="103" spans="1:7">
      <c r="A103" s="33"/>
      <c r="B103" s="19" t="s">
        <v>189</v>
      </c>
      <c r="C103" s="33"/>
      <c r="D103" s="33"/>
      <c r="E103" s="33"/>
      <c r="F103" s="32"/>
      <c r="G103" s="19"/>
    </row>
    <row r="104" spans="1:7">
      <c r="A104" s="33"/>
      <c r="B104" s="19" t="s">
        <v>190</v>
      </c>
      <c r="C104" s="33"/>
      <c r="D104" s="33"/>
      <c r="E104" s="33"/>
      <c r="F104" s="32"/>
      <c r="G104" s="19"/>
    </row>
    <row r="105" spans="1:7">
      <c r="A105" s="33"/>
      <c r="B105" s="19" t="s">
        <v>195</v>
      </c>
      <c r="C105" s="33">
        <v>3</v>
      </c>
      <c r="D105" s="33">
        <v>293</v>
      </c>
      <c r="E105" s="33" t="s">
        <v>134</v>
      </c>
      <c r="F105" s="32">
        <f>D105*C105</f>
        <v>879</v>
      </c>
      <c r="G105" s="19"/>
    </row>
    <row r="106" spans="1:7">
      <c r="A106" s="33"/>
      <c r="B106" s="103" t="s">
        <v>276</v>
      </c>
      <c r="C106" s="21">
        <v>1</v>
      </c>
      <c r="D106" s="21">
        <v>17000</v>
      </c>
      <c r="E106" s="33" t="s">
        <v>134</v>
      </c>
      <c r="F106" s="32">
        <f>D106*C106</f>
        <v>17000</v>
      </c>
      <c r="G106" s="19"/>
    </row>
    <row r="107" spans="1:7">
      <c r="F107" s="25"/>
    </row>
    <row r="108" spans="1:7">
      <c r="B108" s="65" t="s">
        <v>196</v>
      </c>
      <c r="C108" s="41"/>
      <c r="D108" s="41"/>
      <c r="E108" s="41"/>
      <c r="F108" s="62">
        <f>SUM(F7:F107)</f>
        <v>104641.09</v>
      </c>
    </row>
    <row r="114" spans="2:2">
      <c r="B114" s="61" t="s">
        <v>224</v>
      </c>
    </row>
    <row r="115" spans="2:2">
      <c r="B115" s="22" t="s">
        <v>225</v>
      </c>
    </row>
    <row r="116" spans="2:2">
      <c r="B116" s="61" t="s">
        <v>226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I32"/>
  <sheetViews>
    <sheetView workbookViewId="0">
      <selection activeCell="G7" sqref="G7"/>
    </sheetView>
  </sheetViews>
  <sheetFormatPr defaultRowHeight="15"/>
  <cols>
    <col min="7" max="7" width="25.7109375" customWidth="1"/>
  </cols>
  <sheetData>
    <row r="3" spans="1:9" ht="54.75" customHeight="1">
      <c r="A3" s="113" t="s">
        <v>297</v>
      </c>
      <c r="B3" s="113"/>
      <c r="C3" s="113"/>
      <c r="D3" s="113"/>
      <c r="E3" s="113"/>
      <c r="F3" s="113"/>
      <c r="G3" s="113"/>
      <c r="H3" s="42"/>
      <c r="I3" s="43"/>
    </row>
    <row r="4" spans="1:9" ht="18">
      <c r="A4" s="123"/>
      <c r="B4" s="123"/>
      <c r="C4" s="123"/>
      <c r="D4" s="123"/>
      <c r="E4" s="123"/>
      <c r="F4" s="123"/>
      <c r="G4" s="123"/>
      <c r="H4" s="123"/>
      <c r="I4" s="43"/>
    </row>
    <row r="5" spans="1:9" ht="18">
      <c r="A5" s="124"/>
      <c r="B5" s="124"/>
      <c r="C5" s="124"/>
      <c r="D5" s="124"/>
      <c r="E5" s="124"/>
      <c r="F5" s="124"/>
      <c r="G5" s="124"/>
      <c r="H5" s="43"/>
    </row>
    <row r="6" spans="1:9" ht="19.5">
      <c r="A6" s="44"/>
      <c r="B6" s="44"/>
      <c r="C6" s="44"/>
      <c r="D6" s="44"/>
      <c r="E6" s="44"/>
      <c r="F6" s="44"/>
      <c r="G6" s="44"/>
      <c r="H6" s="44"/>
    </row>
    <row r="7" spans="1:9" ht="15.75" thickBot="1"/>
    <row r="8" spans="1:9" ht="24" thickBot="1">
      <c r="B8" s="45"/>
      <c r="C8" s="125" t="s">
        <v>197</v>
      </c>
      <c r="D8" s="126"/>
      <c r="E8" s="126"/>
      <c r="F8" s="127"/>
      <c r="G8" s="45"/>
      <c r="H8" s="45"/>
    </row>
    <row r="12" spans="1:9" ht="15.75">
      <c r="A12" s="46">
        <v>1</v>
      </c>
      <c r="B12" s="47" t="s">
        <v>198</v>
      </c>
      <c r="C12" s="46" t="s">
        <v>199</v>
      </c>
      <c r="D12" s="46" t="s">
        <v>200</v>
      </c>
      <c r="E12" s="46"/>
      <c r="F12" s="47" t="s">
        <v>201</v>
      </c>
      <c r="G12" s="66" t="e">
        <f>Sheet2!#REF!</f>
        <v>#REF!</v>
      </c>
      <c r="H12" s="48"/>
    </row>
    <row r="13" spans="1:9" ht="15.75">
      <c r="A13" s="46"/>
      <c r="B13" s="47"/>
      <c r="C13" s="46"/>
      <c r="D13" s="46"/>
      <c r="E13" s="46"/>
      <c r="F13" s="47"/>
      <c r="G13" s="46"/>
      <c r="H13" s="48"/>
    </row>
    <row r="14" spans="1:9" ht="15.75">
      <c r="A14" s="46">
        <v>2</v>
      </c>
      <c r="B14" s="47" t="s">
        <v>198</v>
      </c>
      <c r="C14" s="46" t="s">
        <v>202</v>
      </c>
      <c r="D14" s="46" t="s">
        <v>203</v>
      </c>
      <c r="E14" s="46"/>
      <c r="F14" s="47" t="s">
        <v>201</v>
      </c>
      <c r="G14" s="66">
        <f>Sheet4!$F$108</f>
        <v>104641.09</v>
      </c>
      <c r="H14" s="48"/>
    </row>
    <row r="15" spans="1:9" ht="15.75">
      <c r="A15" s="46"/>
      <c r="B15" s="47"/>
      <c r="C15" s="46"/>
      <c r="D15" s="46"/>
      <c r="E15" s="46"/>
      <c r="F15" s="47"/>
      <c r="G15" s="46"/>
      <c r="H15" s="48"/>
    </row>
    <row r="16" spans="1:9" ht="15.75" thickBot="1">
      <c r="A16" s="49"/>
      <c r="B16" s="49"/>
      <c r="C16" s="49"/>
      <c r="D16" s="49"/>
      <c r="E16" s="49"/>
      <c r="F16" s="49"/>
      <c r="G16" s="49"/>
    </row>
    <row r="17" spans="2:8" ht="18.75" thickBot="1">
      <c r="B17" s="50" t="s">
        <v>204</v>
      </c>
      <c r="C17" s="51"/>
      <c r="D17" s="51"/>
      <c r="E17" s="51"/>
      <c r="F17" s="51"/>
      <c r="G17" s="67" t="e">
        <f>SUM(G12:G16)</f>
        <v>#REF!</v>
      </c>
    </row>
    <row r="20" spans="2:8" ht="15.75" thickBot="1"/>
    <row r="21" spans="2:8" ht="18.75" thickBot="1">
      <c r="B21" s="53" t="s">
        <v>205</v>
      </c>
      <c r="C21" s="54"/>
      <c r="D21" s="54"/>
      <c r="E21" s="54"/>
      <c r="F21" s="54"/>
      <c r="G21" s="52">
        <v>1351000</v>
      </c>
    </row>
    <row r="30" spans="2:8">
      <c r="C30" s="39" t="s">
        <v>108</v>
      </c>
      <c r="G30" s="39" t="s">
        <v>109</v>
      </c>
      <c r="H30" s="39"/>
    </row>
    <row r="31" spans="2:8">
      <c r="C31" s="22" t="s">
        <v>110</v>
      </c>
      <c r="G31" s="22" t="s">
        <v>111</v>
      </c>
      <c r="H31" s="22"/>
    </row>
    <row r="32" spans="2:8">
      <c r="C32" s="39" t="s">
        <v>112</v>
      </c>
      <c r="G32" s="39" t="s">
        <v>113</v>
      </c>
      <c r="H32" s="39"/>
    </row>
  </sheetData>
  <mergeCells count="4">
    <mergeCell ref="A4:H4"/>
    <mergeCell ref="A5:G5"/>
    <mergeCell ref="C8:F8"/>
    <mergeCell ref="A3:G3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J39"/>
  <sheetViews>
    <sheetView topLeftCell="A10" workbookViewId="0">
      <selection activeCell="D14" sqref="D14"/>
    </sheetView>
  </sheetViews>
  <sheetFormatPr defaultRowHeight="15"/>
  <cols>
    <col min="1" max="1" width="4.5703125" customWidth="1"/>
    <col min="2" max="2" width="20.140625" customWidth="1"/>
    <col min="5" max="5" width="9.7109375" customWidth="1"/>
    <col min="6" max="6" width="12.7109375" customWidth="1"/>
  </cols>
  <sheetData>
    <row r="3" spans="1:9" ht="51">
      <c r="A3" s="128" t="s">
        <v>206</v>
      </c>
      <c r="B3" s="128"/>
      <c r="C3" s="128"/>
      <c r="D3" s="128"/>
      <c r="E3" s="128"/>
      <c r="F3" s="128"/>
      <c r="G3" s="128"/>
      <c r="H3" s="128"/>
      <c r="I3" s="55"/>
    </row>
    <row r="4" spans="1:9">
      <c r="A4" s="22"/>
      <c r="B4" s="22"/>
      <c r="C4" s="22"/>
      <c r="D4" s="22"/>
      <c r="E4" s="22"/>
      <c r="F4" s="22"/>
      <c r="G4" s="22"/>
      <c r="H4" s="22"/>
      <c r="I4" s="22"/>
    </row>
    <row r="5" spans="1:9">
      <c r="A5" s="22"/>
      <c r="B5" s="22"/>
      <c r="C5" s="22"/>
      <c r="D5" s="22"/>
      <c r="E5" s="22"/>
      <c r="F5" s="22"/>
      <c r="G5" s="22"/>
      <c r="H5" s="22"/>
      <c r="I5" s="22"/>
    </row>
    <row r="6" spans="1:9" ht="15.75" thickBot="1"/>
    <row r="7" spans="1:9" ht="27.75" thickBot="1">
      <c r="B7" s="56"/>
      <c r="C7" s="129" t="s">
        <v>207</v>
      </c>
      <c r="D7" s="130"/>
      <c r="E7" s="130"/>
      <c r="F7" s="131"/>
      <c r="G7" s="56"/>
      <c r="H7" s="56"/>
      <c r="I7" s="56"/>
    </row>
    <row r="8" spans="1:9">
      <c r="A8" s="22"/>
      <c r="B8" s="22"/>
      <c r="C8" s="22"/>
      <c r="D8" s="22"/>
      <c r="E8" s="22"/>
      <c r="F8" s="22"/>
      <c r="G8" s="22"/>
      <c r="H8" s="22"/>
      <c r="I8" s="22"/>
    </row>
    <row r="9" spans="1:9">
      <c r="A9" s="22"/>
      <c r="B9" s="22"/>
      <c r="C9" s="22"/>
      <c r="D9" s="22"/>
      <c r="E9" s="22"/>
      <c r="F9" s="22"/>
      <c r="G9" s="22"/>
      <c r="H9" s="22"/>
      <c r="I9" s="22"/>
    </row>
    <row r="11" spans="1:9" ht="18.75">
      <c r="A11" s="57"/>
      <c r="B11" s="58" t="s">
        <v>208</v>
      </c>
      <c r="C11" s="58" t="s">
        <v>209</v>
      </c>
      <c r="D11" s="58"/>
      <c r="E11" s="58"/>
      <c r="F11" s="58"/>
      <c r="G11" s="58"/>
      <c r="H11" s="58"/>
      <c r="I11" s="59"/>
    </row>
    <row r="12" spans="1:9" ht="18.75">
      <c r="A12" s="57"/>
      <c r="B12" s="58"/>
      <c r="C12" s="58"/>
      <c r="D12" s="58"/>
      <c r="E12" s="58"/>
      <c r="F12" s="58"/>
      <c r="G12" s="58"/>
      <c r="H12" s="58"/>
      <c r="I12" s="59"/>
    </row>
    <row r="13" spans="1:9" ht="18.75">
      <c r="A13" s="57"/>
      <c r="B13" s="58"/>
      <c r="C13" s="58"/>
      <c r="D13" s="58"/>
      <c r="E13" s="58"/>
      <c r="F13" s="58"/>
      <c r="G13" s="58"/>
      <c r="H13" s="58"/>
      <c r="I13" s="59"/>
    </row>
    <row r="14" spans="1:9" ht="18.75">
      <c r="A14" s="57"/>
      <c r="B14" s="58"/>
      <c r="C14" s="58"/>
      <c r="D14" s="58"/>
      <c r="E14" s="58"/>
      <c r="F14" s="58"/>
      <c r="G14" s="58"/>
      <c r="H14" s="58"/>
      <c r="I14" s="59"/>
    </row>
    <row r="15" spans="1:9" ht="18.75">
      <c r="A15" s="57"/>
      <c r="B15" s="58"/>
      <c r="C15" s="58"/>
      <c r="D15" s="58"/>
      <c r="E15" s="58"/>
      <c r="F15" s="58"/>
      <c r="G15" s="58"/>
      <c r="H15" s="58"/>
      <c r="I15" s="59"/>
    </row>
    <row r="16" spans="1:9" ht="18.75">
      <c r="A16" s="57"/>
      <c r="B16" s="58" t="s">
        <v>210</v>
      </c>
      <c r="C16" s="58" t="s">
        <v>211</v>
      </c>
      <c r="D16" s="58"/>
      <c r="E16" s="58"/>
      <c r="F16" s="58"/>
      <c r="G16" s="58"/>
      <c r="H16" s="58"/>
      <c r="I16" s="59"/>
    </row>
    <row r="17" spans="1:10" ht="18.75">
      <c r="A17" s="57"/>
      <c r="B17" s="58"/>
      <c r="C17" s="58"/>
      <c r="D17" s="58"/>
      <c r="E17" s="58"/>
      <c r="F17" s="58"/>
      <c r="G17" s="58"/>
      <c r="H17" s="58"/>
      <c r="I17" s="59"/>
    </row>
    <row r="18" spans="1:10" ht="18.75">
      <c r="A18" s="57"/>
      <c r="B18" s="58"/>
      <c r="C18" s="58"/>
      <c r="D18" s="58"/>
      <c r="E18" s="58"/>
      <c r="F18" s="58"/>
      <c r="G18" s="58"/>
      <c r="H18" s="58"/>
      <c r="I18" s="59"/>
    </row>
    <row r="19" spans="1:10" ht="18.75">
      <c r="A19" s="57"/>
      <c r="B19" s="58"/>
      <c r="C19" s="58"/>
      <c r="D19" s="58"/>
      <c r="E19" s="58"/>
      <c r="F19" s="58"/>
      <c r="G19" s="58"/>
      <c r="H19" s="58"/>
      <c r="I19" s="59"/>
    </row>
    <row r="20" spans="1:10" ht="18.75">
      <c r="A20" s="57"/>
      <c r="B20" s="58"/>
      <c r="C20" s="58"/>
      <c r="D20" s="58"/>
      <c r="E20" s="58"/>
      <c r="F20" s="58"/>
      <c r="G20" s="58"/>
      <c r="H20" s="58"/>
      <c r="I20" s="59"/>
    </row>
    <row r="21" spans="1:10" ht="18.75">
      <c r="A21" s="57"/>
      <c r="B21" s="58" t="s">
        <v>212</v>
      </c>
      <c r="C21" s="58" t="s">
        <v>227</v>
      </c>
      <c r="D21" s="58"/>
      <c r="E21" s="58"/>
      <c r="F21" s="58"/>
      <c r="G21" s="58"/>
      <c r="H21" s="58"/>
      <c r="I21" s="59"/>
    </row>
    <row r="22" spans="1:10" ht="18.75">
      <c r="A22" s="57"/>
      <c r="B22" s="58"/>
      <c r="C22" s="58"/>
      <c r="D22" s="58"/>
      <c r="E22" s="58"/>
      <c r="F22" s="58"/>
      <c r="G22" s="58"/>
      <c r="H22" s="58"/>
      <c r="I22" s="59"/>
    </row>
    <row r="23" spans="1:10" ht="18.75">
      <c r="A23" s="57"/>
      <c r="B23" s="58"/>
      <c r="C23" s="58"/>
      <c r="D23" s="58"/>
      <c r="E23" s="58"/>
      <c r="F23" s="58"/>
      <c r="G23" s="58"/>
      <c r="H23" s="58"/>
      <c r="I23" s="59"/>
    </row>
    <row r="24" spans="1:10" ht="18.75">
      <c r="A24" s="57"/>
      <c r="B24" s="58"/>
      <c r="C24" s="58"/>
      <c r="D24" s="58"/>
      <c r="E24" s="58"/>
      <c r="F24" s="58"/>
      <c r="G24" s="58"/>
      <c r="H24" s="58"/>
      <c r="I24" s="59"/>
    </row>
    <row r="25" spans="1:10" ht="18.75">
      <c r="A25" s="57"/>
      <c r="B25" s="58"/>
      <c r="C25" s="58"/>
      <c r="D25" s="58"/>
      <c r="E25" s="58"/>
      <c r="F25" s="58"/>
      <c r="G25" s="58"/>
      <c r="H25" s="58"/>
      <c r="I25" s="59"/>
    </row>
    <row r="26" spans="1:10" ht="18.75">
      <c r="A26" s="57"/>
      <c r="B26" s="58" t="s">
        <v>213</v>
      </c>
      <c r="C26" s="56" t="s">
        <v>298</v>
      </c>
      <c r="D26" s="56"/>
      <c r="E26" s="56"/>
      <c r="F26" s="56"/>
      <c r="G26" s="56"/>
      <c r="H26" s="56"/>
      <c r="I26" s="56"/>
      <c r="J26" s="56"/>
    </row>
    <row r="27" spans="1:10" ht="18.75">
      <c r="A27" s="57"/>
      <c r="B27" s="58"/>
      <c r="C27" s="56" t="s">
        <v>299</v>
      </c>
      <c r="D27" s="56"/>
      <c r="E27" s="56"/>
      <c r="F27" s="56"/>
      <c r="G27" s="56"/>
      <c r="H27" s="56"/>
      <c r="I27" s="56"/>
      <c r="J27" s="56"/>
    </row>
    <row r="28" spans="1:10" ht="18.75">
      <c r="A28" s="57"/>
      <c r="B28" s="58"/>
      <c r="C28" s="58"/>
      <c r="D28" s="58"/>
      <c r="E28" s="58"/>
      <c r="F28" s="58"/>
      <c r="G28" s="58"/>
      <c r="H28" s="58"/>
      <c r="I28" s="59"/>
    </row>
    <row r="29" spans="1:10" ht="15.75">
      <c r="B29" s="59"/>
      <c r="C29" s="59"/>
      <c r="D29" s="59"/>
      <c r="E29" s="59"/>
      <c r="F29" s="59"/>
      <c r="G29" s="59"/>
      <c r="H29" s="59"/>
      <c r="I29" s="59"/>
    </row>
    <row r="30" spans="1:10" ht="15.75">
      <c r="B30" s="59"/>
      <c r="C30" s="59"/>
      <c r="D30" s="59"/>
      <c r="E30" s="59"/>
      <c r="F30" s="59"/>
      <c r="G30" s="59"/>
      <c r="H30" s="59"/>
      <c r="I30" s="59"/>
    </row>
    <row r="31" spans="1:10" ht="15.75">
      <c r="B31" s="59"/>
      <c r="C31" s="59"/>
      <c r="D31" s="59"/>
      <c r="E31" s="59"/>
      <c r="F31" s="59"/>
      <c r="G31" s="59"/>
      <c r="H31" s="59"/>
      <c r="I31" s="59"/>
    </row>
    <row r="32" spans="1:10" ht="15.75">
      <c r="B32" s="59" t="s">
        <v>214</v>
      </c>
      <c r="C32" s="59"/>
      <c r="D32" s="59"/>
      <c r="E32" s="59"/>
      <c r="F32" s="59"/>
      <c r="G32" s="59"/>
      <c r="H32" s="59"/>
      <c r="I32" s="59"/>
    </row>
    <row r="33" spans="2:9" ht="15.75">
      <c r="B33" s="59" t="s">
        <v>215</v>
      </c>
      <c r="C33" s="59"/>
      <c r="D33" s="59"/>
      <c r="E33" s="59"/>
      <c r="F33" s="59"/>
      <c r="G33" s="59"/>
      <c r="H33" s="59"/>
      <c r="I33" s="59"/>
    </row>
    <row r="34" spans="2:9" ht="15.75">
      <c r="B34" s="59" t="s">
        <v>216</v>
      </c>
      <c r="C34" s="59"/>
      <c r="D34" s="59"/>
      <c r="E34" s="59"/>
      <c r="F34" s="59"/>
      <c r="G34" s="59"/>
      <c r="H34" s="59"/>
      <c r="I34" s="59"/>
    </row>
    <row r="35" spans="2:9" ht="15.75">
      <c r="B35" s="59"/>
      <c r="C35" s="59"/>
      <c r="D35" s="59"/>
      <c r="E35" s="59"/>
      <c r="F35" s="59"/>
      <c r="G35" s="59"/>
      <c r="H35" s="59"/>
      <c r="I35" s="59"/>
    </row>
    <row r="36" spans="2:9" ht="15.75">
      <c r="B36" s="59"/>
      <c r="C36" s="59"/>
      <c r="D36" s="59"/>
      <c r="E36" s="59"/>
      <c r="F36" s="59"/>
      <c r="G36" s="59"/>
      <c r="H36" s="59"/>
      <c r="I36" s="59"/>
    </row>
    <row r="37" spans="2:9" ht="15.75">
      <c r="B37" s="59"/>
      <c r="C37" s="59"/>
      <c r="D37" s="59"/>
      <c r="E37" s="59"/>
      <c r="F37" s="59"/>
      <c r="G37" s="59"/>
      <c r="H37" s="59"/>
      <c r="I37" s="59"/>
    </row>
    <row r="38" spans="2:9" ht="16.5" thickBot="1">
      <c r="B38" s="59"/>
      <c r="C38" s="59"/>
      <c r="D38" s="59"/>
      <c r="E38" s="59"/>
      <c r="F38" s="59"/>
      <c r="G38" s="59"/>
      <c r="H38" s="59"/>
      <c r="I38" s="59"/>
    </row>
    <row r="39" spans="2:9" ht="20.25" thickBot="1">
      <c r="C39" s="132" t="s">
        <v>300</v>
      </c>
      <c r="D39" s="133"/>
      <c r="E39" s="133"/>
      <c r="F39" s="133"/>
      <c r="G39" s="134"/>
    </row>
  </sheetData>
  <mergeCells count="3">
    <mergeCell ref="A3:H3"/>
    <mergeCell ref="C7:F7"/>
    <mergeCell ref="C39:G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Sheet2</vt:lpstr>
      <vt:lpstr>Sheet1</vt:lpstr>
      <vt:lpstr>Sheet3</vt:lpstr>
      <vt:lpstr>Sheet4</vt:lpstr>
      <vt:lpstr>Sheet5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megabyte comp</cp:lastModifiedBy>
  <cp:lastPrinted>2017-05-04T02:55:08Z</cp:lastPrinted>
  <dcterms:created xsi:type="dcterms:W3CDTF">2016-09-24T15:58:46Z</dcterms:created>
  <dcterms:modified xsi:type="dcterms:W3CDTF">2017-05-04T02:55:38Z</dcterms:modified>
</cp:coreProperties>
</file>