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480" windowHeight="7905" tabRatio="852"/>
  </bookViews>
  <sheets>
    <sheet name="M W.S" sheetId="11" r:id="rId1"/>
    <sheet name="Estimate" sheetId="9" r:id="rId2"/>
  </sheets>
  <definedNames>
    <definedName name="Bajri">#REF!</definedName>
    <definedName name="BorrowPit">#REF!</definedName>
    <definedName name="Bricks">#REF!</definedName>
    <definedName name="Cement">#REF!</definedName>
    <definedName name="Hillsand">#REF!</definedName>
    <definedName name="_xlnm.Print_Area" localSheetId="0">'M W.S'!$A$1:$H$152</definedName>
    <definedName name="_xlnm.Print_Titles" localSheetId="1">Estimate!$4:$5</definedName>
    <definedName name="Sand">#REF!</definedName>
    <definedName name="Steel">#REF!</definedName>
    <definedName name="StoneMatel">#REF!</definedName>
    <definedName name="StoneMatil">#REF!</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106" i="11"/>
  <c r="H111" s="1"/>
  <c r="H113" s="1"/>
  <c r="H104"/>
  <c r="H103"/>
  <c r="H102"/>
  <c r="H98"/>
  <c r="H97"/>
  <c r="H96"/>
  <c r="H92"/>
  <c r="H88"/>
  <c r="H86"/>
  <c r="H84"/>
  <c r="H82"/>
  <c r="H78"/>
  <c r="H73"/>
  <c r="H70"/>
  <c r="H66"/>
  <c r="H63"/>
  <c r="H59"/>
  <c r="H58"/>
  <c r="H54"/>
  <c r="H53"/>
  <c r="H52"/>
  <c r="H49"/>
  <c r="H47"/>
  <c r="H45"/>
  <c r="H43"/>
  <c r="H39"/>
  <c r="H35"/>
  <c r="H31"/>
  <c r="H28"/>
  <c r="H25"/>
  <c r="H22"/>
  <c r="H19"/>
  <c r="H16"/>
  <c r="H13"/>
  <c r="H10"/>
  <c r="H7"/>
  <c r="N398" i="9" l="1"/>
  <c r="G135"/>
  <c r="M173" l="1"/>
  <c r="M171"/>
  <c r="M154" l="1"/>
  <c r="M153"/>
  <c r="M47"/>
  <c r="M46"/>
  <c r="M155" l="1"/>
  <c r="N386"/>
  <c r="N382"/>
  <c r="N377"/>
  <c r="M375"/>
  <c r="M374"/>
  <c r="M373"/>
  <c r="M372"/>
  <c r="M371"/>
  <c r="N333"/>
  <c r="M331"/>
  <c r="N368"/>
  <c r="N363"/>
  <c r="M376" l="1"/>
  <c r="N358"/>
  <c r="M355"/>
  <c r="M354"/>
  <c r="M353"/>
  <c r="M352"/>
  <c r="M348"/>
  <c r="M350" s="1"/>
  <c r="N316"/>
  <c r="N311"/>
  <c r="M309"/>
  <c r="N340"/>
  <c r="M338"/>
  <c r="M337"/>
  <c r="M336"/>
  <c r="N328"/>
  <c r="M326"/>
  <c r="M325"/>
  <c r="M324"/>
  <c r="N321"/>
  <c r="M319"/>
  <c r="N306"/>
  <c r="M304"/>
  <c r="N301"/>
  <c r="M299"/>
  <c r="N296"/>
  <c r="M294"/>
  <c r="M293"/>
  <c r="M292"/>
  <c r="M295" s="1"/>
  <c r="N288"/>
  <c r="M284"/>
  <c r="M283"/>
  <c r="N280"/>
  <c r="M278"/>
  <c r="N275"/>
  <c r="N270"/>
  <c r="N265"/>
  <c r="M263"/>
  <c r="N260"/>
  <c r="M258"/>
  <c r="N255"/>
  <c r="M251"/>
  <c r="M250"/>
  <c r="N248"/>
  <c r="M244"/>
  <c r="M243"/>
  <c r="N240"/>
  <c r="M237"/>
  <c r="M234"/>
  <c r="M232"/>
  <c r="N229"/>
  <c r="N224"/>
  <c r="M221"/>
  <c r="M220"/>
  <c r="M219"/>
  <c r="M218"/>
  <c r="M217"/>
  <c r="M216"/>
  <c r="M215"/>
  <c r="M214"/>
  <c r="M211"/>
  <c r="M210"/>
  <c r="M209"/>
  <c r="M208"/>
  <c r="M207"/>
  <c r="M206"/>
  <c r="N197"/>
  <c r="N192"/>
  <c r="M190"/>
  <c r="M189"/>
  <c r="N186"/>
  <c r="M184"/>
  <c r="M183"/>
  <c r="N181"/>
  <c r="M180"/>
  <c r="N175"/>
  <c r="M168"/>
  <c r="N165"/>
  <c r="M356" l="1"/>
  <c r="M357" s="1"/>
  <c r="M191"/>
  <c r="M212"/>
  <c r="M222"/>
  <c r="M235"/>
  <c r="M239" s="1"/>
  <c r="M245"/>
  <c r="M327"/>
  <c r="M339"/>
  <c r="M287"/>
  <c r="M185"/>
  <c r="N158"/>
  <c r="M150"/>
  <c r="M149"/>
  <c r="M148"/>
  <c r="M147"/>
  <c r="M146"/>
  <c r="M145"/>
  <c r="M144"/>
  <c r="M143"/>
  <c r="M142"/>
  <c r="M141"/>
  <c r="M140"/>
  <c r="M139"/>
  <c r="M138"/>
  <c r="N135"/>
  <c r="M132"/>
  <c r="M129"/>
  <c r="M128"/>
  <c r="N125"/>
  <c r="M122"/>
  <c r="M121"/>
  <c r="M120"/>
  <c r="M119"/>
  <c r="M118"/>
  <c r="M117"/>
  <c r="M111"/>
  <c r="M110"/>
  <c r="N107"/>
  <c r="M105"/>
  <c r="M93"/>
  <c r="M82"/>
  <c r="M81"/>
  <c r="M80"/>
  <c r="M77"/>
  <c r="M223" l="1"/>
  <c r="M130"/>
  <c r="M134" s="1"/>
  <c r="M151"/>
  <c r="M156" s="1"/>
  <c r="M115"/>
  <c r="M123"/>
  <c r="M67"/>
  <c r="M66"/>
  <c r="M65"/>
  <c r="N59"/>
  <c r="M56"/>
  <c r="M55"/>
  <c r="M54"/>
  <c r="M53"/>
  <c r="M49"/>
  <c r="M48"/>
  <c r="M26"/>
  <c r="M18"/>
  <c r="M17"/>
  <c r="M50" l="1"/>
  <c r="M57"/>
  <c r="M124"/>
  <c r="N40"/>
  <c r="M38"/>
  <c r="M37"/>
  <c r="M31"/>
  <c r="M30"/>
  <c r="M29"/>
  <c r="M28"/>
  <c r="M27"/>
  <c r="M25"/>
  <c r="M24"/>
  <c r="M23"/>
  <c r="N14"/>
  <c r="M12"/>
  <c r="M11"/>
  <c r="M10"/>
  <c r="M9"/>
  <c r="M8"/>
  <c r="M392"/>
  <c r="N393"/>
  <c r="M58" l="1"/>
  <c r="M39"/>
  <c r="N102" l="1"/>
  <c r="M100"/>
  <c r="M99"/>
  <c r="M98"/>
  <c r="M92" l="1"/>
  <c r="M90"/>
  <c r="M89"/>
  <c r="M88"/>
  <c r="M79"/>
  <c r="M78"/>
  <c r="M76"/>
  <c r="M75"/>
  <c r="M74"/>
  <c r="M73"/>
  <c r="M64"/>
  <c r="M63"/>
  <c r="M62"/>
  <c r="N95" l="1"/>
  <c r="M101"/>
  <c r="N84" l="1"/>
  <c r="N70"/>
  <c r="M83" l="1"/>
  <c r="M94"/>
  <c r="M68"/>
  <c r="M69" l="1"/>
  <c r="N34"/>
  <c r="M21"/>
  <c r="M33" s="1"/>
  <c r="M7" l="1"/>
</calcChain>
</file>

<file path=xl/sharedStrings.xml><?xml version="1.0" encoding="utf-8"?>
<sst xmlns="http://schemas.openxmlformats.org/spreadsheetml/2006/main" count="1339" uniqueCount="281">
  <si>
    <t xml:space="preserve"> </t>
  </si>
  <si>
    <t>Item of Work</t>
  </si>
  <si>
    <t>Qnty</t>
  </si>
  <si>
    <t>Rate</t>
  </si>
  <si>
    <t>Unit</t>
  </si>
  <si>
    <t>Amount</t>
  </si>
  <si>
    <t>=</t>
  </si>
  <si>
    <t>NAME OF WORK:-</t>
  </si>
  <si>
    <t>Total</t>
  </si>
  <si>
    <t>Jamshoro</t>
  </si>
  <si>
    <t>S.NO:</t>
  </si>
  <si>
    <t>PART "B" WATER SUPPLY &amp; S/FITTING</t>
  </si>
  <si>
    <t>P.No</t>
  </si>
  <si>
    <t>P.rft</t>
  </si>
  <si>
    <t>P.NO</t>
  </si>
  <si>
    <t>P.Rft</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</si>
  <si>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</si>
  <si>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</si>
  <si>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</si>
  <si>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</si>
  <si>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</si>
  <si>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</si>
  <si>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</si>
  <si>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</si>
  <si>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</si>
  <si>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</si>
  <si>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</si>
  <si>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</si>
  <si>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</si>
  <si>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</si>
  <si>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S/Fixing long bib-cock of superir quality Each with c.p head 1/2" dia (S.I.NO:  13  P/19)</t>
  </si>
  <si>
    <t>3" dia</t>
  </si>
  <si>
    <t>4"  dia</t>
  </si>
  <si>
    <t>6"  dia</t>
  </si>
  <si>
    <t>4" dia</t>
  </si>
  <si>
    <t>6" dia</t>
  </si>
  <si>
    <t>Rft</t>
  </si>
  <si>
    <t>B</t>
  </si>
  <si>
    <t>x</t>
  </si>
  <si>
    <t xml:space="preserve">Item </t>
  </si>
  <si>
    <t>D</t>
  </si>
  <si>
    <t>S #</t>
  </si>
  <si>
    <t>(i)</t>
  </si>
  <si>
    <t>(ii)</t>
  </si>
  <si>
    <t>(iii)</t>
  </si>
  <si>
    <t>P.Bag</t>
  </si>
  <si>
    <t>Diffrance S/R Cement</t>
  </si>
  <si>
    <t>Cement Concrete brick or stone ballast 1 1/2" to 2" guage ratio 1:5:10. (S.No: 4c /P.14)</t>
  </si>
  <si>
    <t>%cft</t>
  </si>
  <si>
    <t>S.I</t>
  </si>
  <si>
    <t>%sft</t>
  </si>
  <si>
    <t>PART-A ( CIVIL WORK ) (SCHEDULE ITEM)</t>
  </si>
  <si>
    <t>Dismentling brick work in lime or cement mortar. (S.I.No: 13. P/10)</t>
  </si>
  <si>
    <t>Excavation in foundation of Buildings, Bridges &amp; other structures including dagblling dressing refilling around structure with excavated earth watering and ramming lead upto 5 ft (b) In ordinary soil (S.No:18 b/ P.4)</t>
  </si>
  <si>
    <t>Lav: L/w</t>
  </si>
  <si>
    <t>!! S/w</t>
  </si>
  <si>
    <t>Lav: Step</t>
  </si>
  <si>
    <t>C/wall</t>
  </si>
  <si>
    <t>%0Cft</t>
  </si>
  <si>
    <t>Lav: Bed</t>
  </si>
  <si>
    <t>Bed</t>
  </si>
  <si>
    <t>(4.0+3.0+2.0+1.0)</t>
  </si>
  <si>
    <t>%Sft</t>
  </si>
  <si>
    <t>Lav: Door</t>
  </si>
  <si>
    <t>Deducation</t>
  </si>
  <si>
    <t>Pacca brick work in ground floor in cement sand mortor ratio 1:6. (S.No: 5 e /P.20)</t>
  </si>
  <si>
    <t>!!</t>
  </si>
  <si>
    <t>C/R Door</t>
  </si>
  <si>
    <t>!! Window</t>
  </si>
  <si>
    <t>A</t>
  </si>
  <si>
    <t>Window</t>
  </si>
  <si>
    <t>Supplying and filling sand under floor and plugging in walls.(S.No: 29 /P.25)</t>
  </si>
  <si>
    <t>Step</t>
  </si>
  <si>
    <t>Ver: opping</t>
  </si>
  <si>
    <t>M.gate</t>
  </si>
  <si>
    <t>Supplying and fixing Calligraphic (6:x6") x1/4" size in required color and design of tile specification base of 1:2 grey cement motor 3/4" above and i/c washing and filling of joints with solemn white cement and pigment desired shaope with finishing cleaning and coat of wax polish etc complete i/c cutting tile to proper profile i/c carriage upto site of work (R.A)</t>
  </si>
  <si>
    <t>gate</t>
  </si>
  <si>
    <t>60 Nos</t>
  </si>
  <si>
    <t>P.Tile</t>
  </si>
  <si>
    <t>P.Prot</t>
  </si>
  <si>
    <t xml:space="preserve">Ver: </t>
  </si>
  <si>
    <t>!! Bed</t>
  </si>
  <si>
    <t>C/R Step</t>
  </si>
  <si>
    <t>lint</t>
  </si>
  <si>
    <t>C/R Bed</t>
  </si>
  <si>
    <t>Dismentling cement concrete reinforced separating  reinforcement from concrete cleaning and straightening the same.  (S.No: 20 P/10)</t>
  </si>
  <si>
    <t>Lav: Slab</t>
  </si>
  <si>
    <t>(7.75+7.50)/2</t>
  </si>
  <si>
    <t>D/W lint</t>
  </si>
  <si>
    <t>Dismantling cement concrete plain 1:3:6.</t>
  </si>
  <si>
    <t>N.S</t>
  </si>
  <si>
    <t>1st F.R</t>
  </si>
  <si>
    <t>C/ Beam</t>
  </si>
  <si>
    <t>G.F D/w lint</t>
  </si>
  <si>
    <t>D.lint</t>
  </si>
  <si>
    <t>Ver:  S/w</t>
  </si>
  <si>
    <t>S/w</t>
  </si>
  <si>
    <t>vanr</t>
  </si>
  <si>
    <t>Net  781.00 (-) 192.00</t>
  </si>
  <si>
    <t xml:space="preserve">F.F C/R </t>
  </si>
  <si>
    <t xml:space="preserve">Ver:  </t>
  </si>
  <si>
    <t>Removing cement or lime plaster  (S.No: 53 P/13)</t>
  </si>
  <si>
    <t>(18.00+14.00)</t>
  </si>
  <si>
    <t>(36.75+7.00)</t>
  </si>
  <si>
    <t>(8.00+7.00)</t>
  </si>
  <si>
    <t>G.F C/R</t>
  </si>
  <si>
    <t>%Cft</t>
  </si>
  <si>
    <t>Lav !!</t>
  </si>
  <si>
    <t>Bld: P.P</t>
  </si>
  <si>
    <t>C/w Footing</t>
  </si>
  <si>
    <t>under Beam</t>
  </si>
  <si>
    <t xml:space="preserve">C/R </t>
  </si>
  <si>
    <t>(5.0+4.0+3.0+2.0)</t>
  </si>
  <si>
    <t>Ver: C/R L/w</t>
  </si>
  <si>
    <t>Pacca brick work in foundation and plinth in 1:6. (S.No:4e /P.20)</t>
  </si>
  <si>
    <t>Damp proof course with (Cement sand and shingle concrete 1:2:4) including 2 coats of asphaltic mixture.(c) 2"thick.(S.No:28/P.18)</t>
  </si>
  <si>
    <t>G.F C/R L/w</t>
  </si>
  <si>
    <t>Ver: Door</t>
  </si>
  <si>
    <t>P.P wall</t>
  </si>
  <si>
    <t>(38.25+21.75)</t>
  </si>
  <si>
    <t>(8.00+7.50)/2</t>
  </si>
  <si>
    <t>D/w lint</t>
  </si>
  <si>
    <t>Vent</t>
  </si>
  <si>
    <t>Net  805.00 (-) 175.00</t>
  </si>
  <si>
    <t>Pacca Brick work other than building  i/c strucking  of joints upto 20'hight in cement sand mortar 1:6. (S.I No: 7(e) P/21)</t>
  </si>
  <si>
    <t>Piller</t>
  </si>
  <si>
    <t>Coll:</t>
  </si>
  <si>
    <t>Reinforced cement concrete work including all labour and materal except the coat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                  (S.No:6a /P.16)</t>
  </si>
  <si>
    <t>Lav: P.Beam L/w</t>
  </si>
  <si>
    <t>Slab</t>
  </si>
  <si>
    <t>C/w Ped</t>
  </si>
  <si>
    <t>M.gate Ped</t>
  </si>
  <si>
    <t>P.B C/w</t>
  </si>
  <si>
    <t>C/w Sup: Coll:</t>
  </si>
  <si>
    <t>M.gate Coll:</t>
  </si>
  <si>
    <t>P.cft</t>
  </si>
  <si>
    <t>Fabrication of mild steel reinforcement for cement concrete including cutting bending laying in position making joints and fastenings including coat of binding wire (also includes removal of rust from bars.) (b) Using Tor bars.              (S.No:8 /P.16)</t>
  </si>
  <si>
    <t>Qnty Same Item No: (12) =610x5.00/112</t>
  </si>
  <si>
    <t>P.cwt</t>
  </si>
  <si>
    <t>Filling, watering and ramming earth under floor with new earth (Excavated from outside) lead upto one chain and lift upto 5 feet. (S.No: 22. /P./4)</t>
  </si>
  <si>
    <t>C/Yard</t>
  </si>
  <si>
    <t>%0cft</t>
  </si>
  <si>
    <t xml:space="preserve">P/F G.I frame/chowkats of size 7"x2" OR 4 1/2x3" for door using 20' gauge G.I sheet welded hinges &amp; fixing at site with necessary hold fasts filling with cement sand slurry of ratio1:6 &amp; repairing the jambs. The coat also includes all carriage tools and plants used in making and fixing. (S.No:29 /P.92) </t>
  </si>
  <si>
    <t>Door</t>
  </si>
  <si>
    <t>(7.00+4.00+7.000)</t>
  </si>
  <si>
    <t>(7.00+2.50+7.000)</t>
  </si>
  <si>
    <t xml:space="preserve"> P.Rft</t>
  </si>
  <si>
    <t>S/F in position iron steel grill 1/4" x 3/4" size flat including approved design andpainting three coats weight not to be then 3.7lb sqiofthe finished grill. (S.No: 26 P.92)</t>
  </si>
  <si>
    <t>Lav: Vant</t>
  </si>
  <si>
    <t>P.Sft</t>
  </si>
  <si>
    <t>Cement Concrete plain including placing compacting, finishing and curing, complete (including screening and washing at stone aggregate without (h) Ratio. 1:3:6 (S.No:5.h P/15)</t>
  </si>
  <si>
    <t>Qnty Same Item No: (3)</t>
  </si>
  <si>
    <t>Cement plaster 1/2" thick upto 12' height 1:6.   (S.No: 13 b /P.51)</t>
  </si>
  <si>
    <t>Ver:</t>
  </si>
  <si>
    <t>FF C/R</t>
  </si>
  <si>
    <t>!! o/s</t>
  </si>
  <si>
    <t>(38.25+23.25)</t>
  </si>
  <si>
    <t>Lav: i/s</t>
  </si>
  <si>
    <t>(4.00+5.00) x (7.50+8.00)/2</t>
  </si>
  <si>
    <t>F/s</t>
  </si>
  <si>
    <t>P.P</t>
  </si>
  <si>
    <t>Plinth</t>
  </si>
  <si>
    <t>FF Ver: opping</t>
  </si>
  <si>
    <t>Cement plaster 3/8" thick upto 20 heigh 1:4.  (S.No: 11 a /P.51)</t>
  </si>
  <si>
    <t xml:space="preserve">Qnty Same Item No: (18) </t>
  </si>
  <si>
    <t>Cement Pointing of joints on walls ration 1:2.   (S.No: 19 a /P.52)</t>
  </si>
  <si>
    <t>Lav: B/s</t>
  </si>
  <si>
    <t>(7.50+8.00)/2</t>
  </si>
  <si>
    <t>Net  1154.00 (-) 6.00</t>
  </si>
  <si>
    <t>Supplying Girders at the Site of work.   (S.No: 140/P-72)</t>
  </si>
  <si>
    <t>C/R G</t>
  </si>
  <si>
    <t>Ver: G</t>
  </si>
  <si>
    <t xml:space="preserve"> P.cwt</t>
  </si>
  <si>
    <t>Supplying T.iron at the Site of work   (S.No: 141/P-72)</t>
  </si>
  <si>
    <t>C/R T</t>
  </si>
  <si>
    <t>Ver: T</t>
  </si>
  <si>
    <t>Errecation rolleed supplying beam.  (S.No: 6 /P.90)</t>
  </si>
  <si>
    <t xml:space="preserve">Qnty Same Item No: (21+22) </t>
  </si>
  <si>
    <t>2nd class tiless roofing consisting of 4" earth and 1" mud plaster with gobri leeping over 1/2" thick cement plaster 1:6 with 34 lbs of hot bitumen coating sand blinded provided over 2, layer of tiles 12"x6"x2" laid in 1:6 cement mortor including 1:2 cement pointing under neath of tiles complete including curring etc.(S.No: 2 /P.32)</t>
  </si>
  <si>
    <t>Roof</t>
  </si>
  <si>
    <t>Lime Neru Plaster 1:2 with fine finish of Neru plaster mixed with 10% of Cement (a) 1/2"thick (S.No: 7 P-51).</t>
  </si>
  <si>
    <t xml:space="preserve">Qnty Same Item No: (24) </t>
  </si>
  <si>
    <t>Reinforced cement concrete spout including fixing in position 2 1/2" x 6" x 5".                 (S.No: 14. P/17).</t>
  </si>
  <si>
    <t>5 Nos</t>
  </si>
  <si>
    <t>Each No:</t>
  </si>
  <si>
    <t>Making notice board made with cement.  (S.No: 1-(P/.94)</t>
  </si>
  <si>
    <t>N/B</t>
  </si>
  <si>
    <t>P.sft</t>
  </si>
  <si>
    <t>Coloured cement tiles (8"x8"x3/4" of approved dark shade laid flat in 1:2 white cement mortar over a bed of 3/4" thick lime mortar 1:2. (S.No: 42 /P44)</t>
  </si>
  <si>
    <t xml:space="preserve">G.floor C/R </t>
  </si>
  <si>
    <t>dado</t>
  </si>
  <si>
    <t>(36.75+17.00)</t>
  </si>
  <si>
    <t>%.sft</t>
  </si>
  <si>
    <t>Providing and laying 1" thick topping cement concrete (1:2:4) including surface finishing and dividiing into panels: (d) 3" thick.(S.No: 16 d-c /P.41)</t>
  </si>
  <si>
    <t>2"Thick</t>
  </si>
  <si>
    <t>F.Floor C/R</t>
  </si>
  <si>
    <t>1 1/2"Thick</t>
  </si>
  <si>
    <t>Add: extra labour rate for making cement plaster pattas/bend around straibe bend around straight or carved opening &amp; around the edges of roof slatededges of roof slabs, the with not less than 6" with fine finishing. (S.No: 35 /P.54)</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</si>
  <si>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</si>
  <si>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gate Piller</t>
  </si>
  <si>
    <t>First class deodar wood wrought, joinery in doors and windows etc, fixxed in position including chowkats hold fasts hinges, iron tower bolts, chocks cleats, handles and cords with hooks, etc Deadar panelled or panelled &amp; glazed, or fully glazed. (only Shalters). (b) 1 3/4" thick  (S.No: 7 b /P.57)</t>
  </si>
  <si>
    <t xml:space="preserve"> P.Sft</t>
  </si>
  <si>
    <t>White wash three coats. (S.No: 26 c /P.53)</t>
  </si>
  <si>
    <t>C/R Ceillg</t>
  </si>
  <si>
    <t>Lav:</t>
  </si>
  <si>
    <t>Laying floors of approved coloured glazed tiles 1/4" thick laid in white cement and pigment on a bed of 3/4" thick cement mortar 1:2. (S.No:25 P/42)</t>
  </si>
  <si>
    <t>Glazed tile dado 1/4" thick laid in pigment over 1:2 cement sand mortar 3/4" thick including finishing.(S.No: 38 / P.44)</t>
  </si>
  <si>
    <t>Lav: dado</t>
  </si>
  <si>
    <t>(4.00+5.00)</t>
  </si>
  <si>
    <t>Primary coat of chalk under distempering.(S.No: 23 /P.53)</t>
  </si>
  <si>
    <t>C/R i/s</t>
  </si>
  <si>
    <t>(4.00+5.00) x (4.00+3.50)/2</t>
  </si>
  <si>
    <t>o/s</t>
  </si>
  <si>
    <t>Distemper three coats. (S.No: 24 c /P.53)</t>
  </si>
  <si>
    <t xml:space="preserve">Qnty Same Item No: (36) </t>
  </si>
  <si>
    <t>Painting new surface (c) preparing surface and painting of doors and windows any type, (including edges).three coat.  (S.No: 5 c /P.68)</t>
  </si>
  <si>
    <t>Qnty Same Item No: (34) 339 x2</t>
  </si>
  <si>
    <t>Painting New surface (d) Preparing surpace and painting guard bars, gates of iron bars, gratings, railings (including standards barces, etc) And similar open work. Three Coat     (S.No: 5 d P.68)</t>
  </si>
  <si>
    <t>Making &amp; fixing steel grated door with 1/16" thick sheeting including angle iron frame 2"x 2" 3/8" and 3/4" square bars 4" centre to centre with locking arrangemtnt.(S.No: 24 /P.91)</t>
  </si>
  <si>
    <t>M. gate</t>
  </si>
  <si>
    <t>Preparing the surface and paining wih weather coat I/c rubbing the surface with rubbing brick/sand Paper filling the vids wih chalk/ plaster of Paris and then painting with weather coat of approved make. 2nd &amp; subsequent coat (S.No: 38.A.B P/55).</t>
  </si>
  <si>
    <t>R.C.C 1:2:4 Qnty 610x 17.60%</t>
  </si>
  <si>
    <t>C.C. 1:5:10 Qnty 727 x7.75%</t>
  </si>
  <si>
    <t xml:space="preserve">Pacca brick work in foundation 1:6. Qnty 961x 3.%            </t>
  </si>
  <si>
    <t>RENOVATION / REHABILITION / RECONSTRUCTION / ADDITIONAL FACILITIES TO EXISTING PRIMARY / ELEMENTARY SCHOOLS TALUKA SEHWAN  (2016-17 PROGRAMME ADP NO: 168 @ GBPS JHANDIANI</t>
  </si>
  <si>
    <t xml:space="preserve">C/R L/w Panalls </t>
  </si>
  <si>
    <t>office</t>
  </si>
  <si>
    <t>G.F C/R S/w i/s</t>
  </si>
  <si>
    <t>o/s Bed S/w</t>
  </si>
  <si>
    <t>!!   !!   L/w</t>
  </si>
  <si>
    <t>Net  6232.00 (-) 488.00</t>
  </si>
  <si>
    <t>M.gate footing</t>
  </si>
  <si>
    <t>C/R Ver: oping</t>
  </si>
  <si>
    <t>Net  688.00 (-) 175.00</t>
  </si>
  <si>
    <t>D/w lintal</t>
  </si>
  <si>
    <t>gate Lint Arch</t>
  </si>
  <si>
    <t>gate Arch</t>
  </si>
  <si>
    <t>Net  620.00 (-) 8.00</t>
  </si>
  <si>
    <t>Qnty Same Item No: (12) =612x5.00/112</t>
  </si>
  <si>
    <t>M.Bulindig</t>
  </si>
  <si>
    <t>Net  9765.00 (-) 2223.00</t>
  </si>
  <si>
    <t>Net  10387.00 (-) 885.00</t>
  </si>
  <si>
    <t xml:space="preserve">Lav: </t>
  </si>
  <si>
    <t>o/Roof Lav:</t>
  </si>
  <si>
    <t>Net  7910.00 (-) 467.00</t>
  </si>
  <si>
    <t>Qnty Same Item No: (30) =250.00x0.50</t>
  </si>
  <si>
    <t>SCHEDULE B</t>
  </si>
  <si>
    <t>Qty</t>
  </si>
  <si>
    <t>rate</t>
  </si>
  <si>
    <t>unit</t>
  </si>
  <si>
    <t>Diff SR</t>
  </si>
  <si>
    <t>__________% Above / Below on the Rates of CSR</t>
  </si>
  <si>
    <t xml:space="preserve">Amount to be added / deducted on the </t>
  </si>
  <si>
    <t>basis of premium quoted Total (b)</t>
  </si>
  <si>
    <t>Total a+b Rs._________________  Rs.(+)______________=Rs.______________________</t>
  </si>
  <si>
    <t>Total (A)=a+b In Words &amp; Figure ___________________________________________________________</t>
  </si>
  <si>
    <t>Executive Engineer</t>
  </si>
  <si>
    <t xml:space="preserve">Education Works Division </t>
  </si>
  <si>
    <t>Contractor</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</si>
  <si>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</si>
  <si>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</si>
  <si>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</si>
  <si>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</si>
  <si>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</si>
  <si>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</si>
  <si>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</si>
  <si>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</si>
  <si>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</si>
  <si>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</si>
  <si>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</si>
  <si>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</si>
  <si>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</si>
  <si>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 (S.I.NO:3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</si>
  <si>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</si>
  <si>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</si>
  <si>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12"  dia</t>
  </si>
  <si>
    <t>Construction of main hole i/c inspection of chamber &amp; required depth 3/6" wall etc. complete</t>
  </si>
  <si>
    <t>Providing Laying UPVC pipes of Class "D" fixing in trench i/c cutting, fitting and jointing with solvent cement i/c tsting with water to a head of 122 meter or 400ft. (S.I No: 6 P/24)</t>
  </si>
  <si>
    <r>
      <t xml:space="preserve">P/F water pumping set wit seimen motor and jawed pump 1 H.P 1400 PRM single Phase 220 Vikts 1"x1-1/2" suction and delivery 40 ft head i/c base plate and also making C.C 1:3:6 plate farm of required size and fixing nuts and bolts complete in all respect </t>
    </r>
    <r>
      <rPr>
        <sz val="10"/>
        <color indexed="10"/>
        <rFont val="Arial"/>
        <family val="2"/>
      </rPr>
      <t>(R.A)</t>
    </r>
  </si>
  <si>
    <t>Total N.S.I</t>
  </si>
  <si>
    <t>Total .S.I</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</si>
</sst>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36">
    <font>
      <sz val="11"/>
      <color theme="1"/>
      <name val="Calibri"/>
      <family val="2"/>
      <scheme val="minor"/>
    </font>
    <font>
      <sz val="11"/>
      <name val="Algerian"/>
      <family val="5"/>
    </font>
    <font>
      <sz val="11"/>
      <color theme="1"/>
      <name val="Calibri Light"/>
      <family val="1"/>
      <scheme val="major"/>
    </font>
    <font>
      <sz val="10"/>
      <name val="Arial"/>
      <family val="2"/>
    </font>
    <font>
      <sz val="11"/>
      <name val="Arial"/>
      <family val="2"/>
    </font>
    <font>
      <sz val="11"/>
      <color theme="1"/>
      <name val="Arial"/>
      <family val="2"/>
    </font>
    <font>
      <sz val="10"/>
      <color theme="1"/>
      <name val="Algerian"/>
      <family val="5"/>
    </font>
    <font>
      <b/>
      <sz val="11"/>
      <color theme="1"/>
      <name val="Arial"/>
      <family val="2"/>
    </font>
    <font>
      <sz val="10"/>
      <color theme="1"/>
      <name val="Arial"/>
      <family val="2"/>
    </font>
    <font>
      <b/>
      <sz val="10"/>
      <name val="Arial"/>
      <family val="2"/>
    </font>
    <font>
      <sz val="11"/>
      <color theme="1"/>
      <name val="Arail"/>
    </font>
    <font>
      <sz val="9"/>
      <name val="Arial"/>
      <family val="2"/>
    </font>
    <font>
      <sz val="10"/>
      <name val="Algerian"/>
      <family val="5"/>
    </font>
    <font>
      <sz val="11"/>
      <name val="Arail"/>
    </font>
    <font>
      <b/>
      <sz val="11"/>
      <color theme="1"/>
      <name val="Arail"/>
    </font>
    <font>
      <u/>
      <sz val="11"/>
      <name val="Arial"/>
      <family val="2"/>
    </font>
    <font>
      <b/>
      <i/>
      <u/>
      <sz val="11"/>
      <name val="Arial"/>
      <family val="2"/>
    </font>
    <font>
      <b/>
      <sz val="12"/>
      <color theme="1"/>
      <name val="Calibri"/>
      <family val="2"/>
      <scheme val="minor"/>
    </font>
    <font>
      <b/>
      <i/>
      <sz val="11"/>
      <name val="Arial"/>
      <family val="2"/>
    </font>
    <font>
      <b/>
      <i/>
      <sz val="11"/>
      <color theme="1"/>
      <name val="Arial"/>
      <family val="2"/>
    </font>
    <font>
      <b/>
      <i/>
      <sz val="11"/>
      <color theme="1"/>
      <name val="Arail"/>
    </font>
    <font>
      <b/>
      <sz val="11"/>
      <name val="Arial"/>
      <family val="2"/>
    </font>
    <font>
      <b/>
      <i/>
      <sz val="12"/>
      <name val="Calibri"/>
      <family val="2"/>
      <scheme val="minor"/>
    </font>
    <font>
      <b/>
      <i/>
      <sz val="11"/>
      <color rgb="FFFF0000"/>
      <name val="Arial"/>
      <family val="2"/>
    </font>
    <font>
      <sz val="11"/>
      <color rgb="FFFF0000"/>
      <name val="Arail"/>
    </font>
    <font>
      <b/>
      <sz val="11"/>
      <name val="Arail"/>
    </font>
    <font>
      <i/>
      <sz val="11"/>
      <color theme="1"/>
      <name val="Arial"/>
      <family val="2"/>
    </font>
    <font>
      <i/>
      <sz val="11"/>
      <color theme="1"/>
      <name val="Arail"/>
    </font>
    <font>
      <sz val="9"/>
      <color theme="1"/>
      <name val="Maiandra GD"/>
      <family val="2"/>
    </font>
    <font>
      <i/>
      <sz val="10"/>
      <name val="Palatino Linotype"/>
      <family val="1"/>
    </font>
    <font>
      <sz val="8"/>
      <color theme="1"/>
      <name val="Maiandra GD"/>
      <family val="2"/>
    </font>
    <font>
      <b/>
      <sz val="8"/>
      <color theme="1"/>
      <name val="Maiandra GD"/>
      <family val="2"/>
    </font>
    <font>
      <b/>
      <sz val="9"/>
      <color theme="1"/>
      <name val="Maiandra GD"/>
      <family val="2"/>
    </font>
    <font>
      <b/>
      <sz val="9"/>
      <name val="Maiandra GD"/>
      <family val="2"/>
    </font>
    <font>
      <b/>
      <u/>
      <sz val="14"/>
      <name val="Arial"/>
      <family val="2"/>
    </font>
    <font>
      <sz val="10"/>
      <color indexed="10"/>
      <name val="Arial"/>
      <family val="2"/>
    </font>
  </fonts>
  <fills count="4">
    <fill>
      <patternFill patternType="none"/>
    </fill>
    <fill>
      <patternFill patternType="gray125"/>
    </fill>
    <fill>
      <patternFill patternType="gray0625">
        <fgColor auto="1"/>
        <bgColor auto="1"/>
      </patternFill>
    </fill>
    <fill>
      <patternFill patternType="solid">
        <fgColor theme="0"/>
        <bgColor indexed="64"/>
      </patternFill>
    </fill>
  </fills>
  <borders count="9">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s>
  <cellStyleXfs count="5">
    <xf numFmtId="0" fontId="0" fillId="0" borderId="0"/>
    <xf numFmtId="0" fontId="3" fillId="0" borderId="0"/>
    <xf numFmtId="0" fontId="3" fillId="0" borderId="0"/>
    <xf numFmtId="43" fontId="3" fillId="0" borderId="0" applyFont="0" applyFill="0" applyBorder="0" applyAlignment="0" applyProtection="0"/>
    <xf numFmtId="9" fontId="3" fillId="0" borderId="0" applyFont="0" applyFill="0" applyBorder="0" applyAlignment="0" applyProtection="0"/>
  </cellStyleXfs>
  <cellXfs count="388">
    <xf numFmtId="0" fontId="0" fillId="0" borderId="0" xfId="0"/>
    <xf numFmtId="0" fontId="8" fillId="0" borderId="0" xfId="0" applyFont="1"/>
    <xf numFmtId="0" fontId="5" fillId="0" borderId="0" xfId="0" applyFont="1" applyBorder="1"/>
    <xf numFmtId="0" fontId="10" fillId="0" borderId="0" xfId="0" applyFont="1"/>
    <xf numFmtId="0" fontId="8" fillId="0" borderId="0" xfId="0" applyFont="1" applyAlignment="1">
      <alignment horizontal="center" vertical="top"/>
    </xf>
    <xf numFmtId="0" fontId="8" fillId="0" borderId="0" xfId="0" applyFont="1" applyAlignment="1">
      <alignment horizontal="center"/>
    </xf>
    <xf numFmtId="0" fontId="8" fillId="0" borderId="0" xfId="0" applyFont="1" applyAlignment="1">
      <alignment vertical="top"/>
    </xf>
    <xf numFmtId="0" fontId="8" fillId="0" borderId="0" xfId="0" applyFont="1" applyAlignment="1">
      <alignment horizontal="center" vertical="center"/>
    </xf>
    <xf numFmtId="0" fontId="13" fillId="0" borderId="0" xfId="0" applyFont="1" applyBorder="1" applyAlignment="1">
      <alignment horizontal="center" vertical="top"/>
    </xf>
    <xf numFmtId="0" fontId="13" fillId="0" borderId="0" xfId="0" applyFont="1" applyBorder="1" applyAlignment="1">
      <alignment horizontal="justify" vertical="top"/>
    </xf>
    <xf numFmtId="2" fontId="13" fillId="0" borderId="0" xfId="0" applyNumberFormat="1" applyFont="1" applyBorder="1" applyAlignment="1">
      <alignment horizontal="center"/>
    </xf>
    <xf numFmtId="0" fontId="13" fillId="0" borderId="0" xfId="0" applyFont="1" applyBorder="1" applyAlignment="1">
      <alignment horizontal="center" vertical="top" wrapText="1"/>
    </xf>
    <xf numFmtId="0" fontId="13" fillId="0" borderId="0" xfId="0" applyNumberFormat="1" applyFont="1" applyBorder="1" applyAlignment="1">
      <alignment horizontal="center" vertical="top" wrapText="1"/>
    </xf>
    <xf numFmtId="0" fontId="8"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xf>
    <xf numFmtId="1" fontId="4" fillId="0" borderId="0" xfId="0" applyNumberFormat="1" applyFont="1" applyBorder="1" applyAlignment="1">
      <alignment horizontal="center"/>
    </xf>
    <xf numFmtId="2" fontId="5" fillId="0" borderId="0" xfId="0" applyNumberFormat="1" applyFont="1" applyAlignment="1">
      <alignment horizontal="center"/>
    </xf>
    <xf numFmtId="1" fontId="10" fillId="0" borderId="0" xfId="0" applyNumberFormat="1" applyFont="1" applyBorder="1" applyAlignment="1">
      <alignment horizontal="center"/>
    </xf>
    <xf numFmtId="1" fontId="14" fillId="0" borderId="0" xfId="0" applyNumberFormat="1" applyFont="1" applyBorder="1" applyAlignment="1">
      <alignment horizontal="center"/>
    </xf>
    <xf numFmtId="0" fontId="15" fillId="0" borderId="0" xfId="0" applyFont="1" applyBorder="1" applyAlignment="1">
      <alignment horizontal="left" vertical="top"/>
    </xf>
    <xf numFmtId="0" fontId="8" fillId="0" borderId="0" xfId="0" applyFont="1" applyBorder="1" applyAlignment="1">
      <alignment horizontal="center" vertical="top"/>
    </xf>
    <xf numFmtId="0" fontId="8" fillId="0" borderId="0" xfId="0" applyFont="1" applyBorder="1" applyAlignment="1">
      <alignment horizontal="center"/>
    </xf>
    <xf numFmtId="0" fontId="8" fillId="0" borderId="0" xfId="0" applyFont="1" applyBorder="1" applyAlignment="1">
      <alignment vertical="top"/>
    </xf>
    <xf numFmtId="0" fontId="10" fillId="0" borderId="0" xfId="0" applyFont="1" applyAlignment="1">
      <alignment horizontal="center"/>
    </xf>
    <xf numFmtId="0" fontId="13" fillId="0" borderId="0" xfId="0" applyFont="1" applyBorder="1" applyAlignment="1">
      <alignment horizontal="center" vertical="center"/>
    </xf>
    <xf numFmtId="0" fontId="12" fillId="0" borderId="0" xfId="0" applyFont="1" applyBorder="1" applyAlignment="1">
      <alignment horizontal="center" vertical="center"/>
    </xf>
    <xf numFmtId="0" fontId="4" fillId="0" borderId="0" xfId="0" applyFont="1" applyFill="1" applyBorder="1" applyAlignment="1">
      <alignment horizontal="justify" vertical="center" wrapText="1"/>
    </xf>
    <xf numFmtId="2" fontId="13" fillId="0" borderId="0" xfId="0" applyNumberFormat="1" applyFont="1" applyBorder="1" applyAlignment="1">
      <alignment horizontal="center" wrapText="1"/>
    </xf>
    <xf numFmtId="1" fontId="10" fillId="0" borderId="3" xfId="0" applyNumberFormat="1" applyFont="1" applyBorder="1" applyAlignment="1"/>
    <xf numFmtId="1" fontId="10" fillId="0" borderId="0" xfId="0" applyNumberFormat="1" applyFont="1" applyBorder="1" applyAlignment="1"/>
    <xf numFmtId="1" fontId="5" fillId="0" borderId="0" xfId="0" applyNumberFormat="1" applyFont="1" applyBorder="1"/>
    <xf numFmtId="0" fontId="12" fillId="2" borderId="5" xfId="0" applyFont="1" applyFill="1" applyBorder="1" applyAlignment="1">
      <alignment horizontal="center" vertical="center" wrapText="1"/>
    </xf>
    <xf numFmtId="165" fontId="10" fillId="0" borderId="0" xfId="0" applyNumberFormat="1" applyFont="1" applyBorder="1" applyAlignment="1">
      <alignment horizontal="center"/>
    </xf>
    <xf numFmtId="1" fontId="10" fillId="0" borderId="0" xfId="0" applyNumberFormat="1" applyFont="1" applyBorder="1" applyAlignment="1">
      <alignment horizontal="right"/>
    </xf>
    <xf numFmtId="1" fontId="10" fillId="0" borderId="3" xfId="0" applyNumberFormat="1" applyFont="1" applyBorder="1" applyAlignment="1">
      <alignment horizontal="right"/>
    </xf>
    <xf numFmtId="0" fontId="5" fillId="0" borderId="0" xfId="0" applyFont="1" applyBorder="1" applyAlignment="1">
      <alignment vertical="top"/>
    </xf>
    <xf numFmtId="0" fontId="8" fillId="0" borderId="0" xfId="0" applyFont="1" applyBorder="1" applyAlignment="1">
      <alignment horizontal="center" vertical="center"/>
    </xf>
    <xf numFmtId="1" fontId="13" fillId="0" borderId="0" xfId="0" applyNumberFormat="1" applyFont="1" applyBorder="1" applyAlignment="1">
      <alignment horizontal="center"/>
    </xf>
    <xf numFmtId="2" fontId="10" fillId="0" borderId="0" xfId="0" applyNumberFormat="1" applyFont="1" applyAlignment="1">
      <alignment horizontal="center"/>
    </xf>
    <xf numFmtId="2" fontId="18" fillId="0" borderId="0" xfId="0" applyNumberFormat="1" applyFont="1" applyBorder="1" applyAlignment="1">
      <alignment horizontal="center" vertical="top" wrapText="1"/>
    </xf>
    <xf numFmtId="0" fontId="18" fillId="0" borderId="0" xfId="0" applyFont="1" applyBorder="1" applyAlignment="1">
      <alignment horizontal="center" vertical="top" wrapText="1"/>
    </xf>
    <xf numFmtId="2" fontId="18" fillId="0" borderId="0" xfId="0" applyNumberFormat="1" applyFont="1" applyFill="1" applyBorder="1" applyAlignment="1">
      <alignment horizontal="center"/>
    </xf>
    <xf numFmtId="0" fontId="19" fillId="0" borderId="0" xfId="0" applyFont="1" applyAlignment="1">
      <alignment horizontal="center"/>
    </xf>
    <xf numFmtId="0" fontId="18" fillId="0" borderId="0" xfId="0" applyFont="1" applyFill="1" applyAlignment="1">
      <alignment horizontal="center"/>
    </xf>
    <xf numFmtId="1" fontId="19" fillId="0" borderId="0" xfId="0" applyNumberFormat="1" applyFont="1" applyAlignment="1">
      <alignment horizontal="center"/>
    </xf>
    <xf numFmtId="0" fontId="19" fillId="0" borderId="0" xfId="0" applyFont="1" applyBorder="1"/>
    <xf numFmtId="2" fontId="18" fillId="0" borderId="0" xfId="0" applyNumberFormat="1" applyFont="1" applyFill="1" applyAlignment="1">
      <alignment horizontal="center"/>
    </xf>
    <xf numFmtId="2" fontId="19" fillId="0" borderId="0" xfId="0" applyNumberFormat="1" applyFont="1" applyBorder="1" applyAlignment="1">
      <alignment horizontal="center"/>
    </xf>
    <xf numFmtId="0" fontId="19" fillId="0" borderId="0" xfId="0" applyFont="1" applyBorder="1" applyAlignment="1">
      <alignment horizontal="center"/>
    </xf>
    <xf numFmtId="1" fontId="5" fillId="0" borderId="0" xfId="0" applyNumberFormat="1" applyFont="1" applyBorder="1" applyAlignment="1"/>
    <xf numFmtId="2" fontId="4" fillId="0" borderId="0" xfId="0" applyNumberFormat="1" applyFont="1" applyBorder="1" applyAlignment="1">
      <alignment horizontal="center" vertical="top" wrapText="1"/>
    </xf>
    <xf numFmtId="2" fontId="18" fillId="0" borderId="0" xfId="0" applyNumberFormat="1" applyFont="1" applyBorder="1" applyAlignment="1">
      <alignment horizontal="center" wrapText="1"/>
    </xf>
    <xf numFmtId="1" fontId="19" fillId="0" borderId="0" xfId="0" applyNumberFormat="1" applyFont="1" applyBorder="1" applyAlignment="1">
      <alignment horizontal="center"/>
    </xf>
    <xf numFmtId="2" fontId="18" fillId="0" borderId="0" xfId="0" applyNumberFormat="1" applyFont="1" applyBorder="1" applyAlignment="1">
      <alignment horizontal="center" vertical="top" wrapText="1" justifyLastLine="1"/>
    </xf>
    <xf numFmtId="0" fontId="19" fillId="0" borderId="0" xfId="0" applyFont="1" applyFill="1" applyBorder="1" applyAlignment="1">
      <alignment horizontal="center" wrapText="1"/>
    </xf>
    <xf numFmtId="165" fontId="10" fillId="0" borderId="0" xfId="0" applyNumberFormat="1" applyFont="1" applyBorder="1" applyAlignment="1"/>
    <xf numFmtId="2" fontId="10" fillId="0" borderId="0" xfId="0" applyNumberFormat="1" applyFont="1" applyBorder="1" applyAlignment="1">
      <alignment horizontal="right"/>
    </xf>
    <xf numFmtId="1" fontId="18" fillId="0" borderId="0" xfId="0" applyNumberFormat="1" applyFont="1" applyBorder="1" applyAlignment="1">
      <alignment horizontal="center"/>
    </xf>
    <xf numFmtId="1" fontId="19" fillId="0" borderId="0" xfId="0" applyNumberFormat="1" applyFont="1" applyBorder="1" applyAlignment="1"/>
    <xf numFmtId="1" fontId="18" fillId="0" borderId="0" xfId="0" applyNumberFormat="1" applyFont="1" applyBorder="1" applyAlignment="1">
      <alignment horizontal="center" wrapText="1"/>
    </xf>
    <xf numFmtId="1" fontId="7" fillId="0" borderId="0" xfId="0" applyNumberFormat="1" applyFont="1" applyBorder="1" applyAlignment="1">
      <alignment horizontal="center"/>
    </xf>
    <xf numFmtId="1" fontId="13" fillId="0" borderId="0" xfId="0" applyNumberFormat="1" applyFont="1" applyBorder="1" applyAlignment="1">
      <alignment horizontal="center" wrapText="1"/>
    </xf>
    <xf numFmtId="0" fontId="10" fillId="0" borderId="0" xfId="0" applyFont="1" applyBorder="1" applyAlignment="1">
      <alignment horizontal="left"/>
    </xf>
    <xf numFmtId="1" fontId="13" fillId="0" borderId="0" xfId="0" applyNumberFormat="1" applyFont="1" applyBorder="1" applyAlignment="1">
      <alignment horizontal="center"/>
    </xf>
    <xf numFmtId="0" fontId="10" fillId="0" borderId="0" xfId="0" applyFont="1" applyBorder="1" applyAlignment="1">
      <alignment horizontal="center"/>
    </xf>
    <xf numFmtId="0" fontId="10" fillId="0" borderId="0" xfId="0" applyFont="1" applyBorder="1" applyAlignment="1">
      <alignment horizontal="left"/>
    </xf>
    <xf numFmtId="2" fontId="21" fillId="0" borderId="0" xfId="0" applyNumberFormat="1" applyFont="1" applyFill="1" applyBorder="1" applyAlignment="1">
      <alignment horizontal="center"/>
    </xf>
    <xf numFmtId="165" fontId="19" fillId="0" borderId="0" xfId="0" applyNumberFormat="1" applyFont="1" applyBorder="1" applyAlignment="1">
      <alignment horizontal="center"/>
    </xf>
    <xf numFmtId="2" fontId="10" fillId="0" borderId="0" xfId="0" applyNumberFormat="1" applyFont="1" applyAlignment="1">
      <alignment horizontal="center"/>
    </xf>
    <xf numFmtId="1" fontId="13" fillId="0" borderId="0" xfId="0" applyNumberFormat="1" applyFont="1" applyBorder="1" applyAlignment="1">
      <alignment horizontal="center"/>
    </xf>
    <xf numFmtId="0" fontId="10" fillId="0" borderId="0" xfId="0" applyFont="1" applyBorder="1" applyAlignment="1">
      <alignment horizontal="center"/>
    </xf>
    <xf numFmtId="2" fontId="10" fillId="0" borderId="0" xfId="0" applyNumberFormat="1" applyFont="1" applyBorder="1" applyAlignment="1">
      <alignment horizontal="center"/>
    </xf>
    <xf numFmtId="0" fontId="5" fillId="0" borderId="0" xfId="0" applyFont="1" applyFill="1" applyBorder="1" applyAlignment="1">
      <alignment horizontal="left" wrapText="1"/>
    </xf>
    <xf numFmtId="0" fontId="4" fillId="0" borderId="0" xfId="0" applyFont="1" applyBorder="1" applyAlignment="1">
      <alignment horizontal="left" vertical="top" wrapText="1" justifyLastLine="1"/>
    </xf>
    <xf numFmtId="2" fontId="13" fillId="0" borderId="0" xfId="0" applyNumberFormat="1" applyFont="1" applyBorder="1" applyAlignment="1">
      <alignment horizontal="center" wrapText="1"/>
    </xf>
    <xf numFmtId="0" fontId="13" fillId="0" borderId="0" xfId="0" applyFont="1" applyFill="1" applyBorder="1" applyAlignment="1">
      <alignment horizontal="left" vertical="center" wrapText="1"/>
    </xf>
    <xf numFmtId="1" fontId="10" fillId="0" borderId="4" xfId="0" applyNumberFormat="1" applyFont="1" applyBorder="1" applyAlignment="1"/>
    <xf numFmtId="0" fontId="4" fillId="0" borderId="0" xfId="0" applyFont="1" applyBorder="1" applyAlignment="1">
      <alignment horizontal="left" vertical="top"/>
    </xf>
    <xf numFmtId="0" fontId="5" fillId="0" borderId="0" xfId="0" applyFont="1" applyBorder="1" applyAlignment="1">
      <alignment horizontal="center" vertical="top"/>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8" fillId="0" borderId="0" xfId="0" applyFont="1" applyBorder="1" applyAlignment="1">
      <alignment horizontal="left"/>
    </xf>
    <xf numFmtId="1" fontId="13" fillId="0" borderId="0" xfId="0" applyNumberFormat="1" applyFont="1" applyBorder="1" applyAlignment="1">
      <alignment horizontal="center" wrapText="1"/>
    </xf>
    <xf numFmtId="2" fontId="10" fillId="0" borderId="0" xfId="0" applyNumberFormat="1" applyFont="1" applyBorder="1" applyAlignment="1">
      <alignment horizontal="center"/>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10" fillId="0" borderId="0" xfId="0" applyFont="1" applyBorder="1" applyAlignment="1">
      <alignment horizontal="center"/>
    </xf>
    <xf numFmtId="165" fontId="10" fillId="0" borderId="0" xfId="0" applyNumberFormat="1" applyFont="1" applyAlignment="1">
      <alignment horizontal="center"/>
    </xf>
    <xf numFmtId="1" fontId="5" fillId="0" borderId="4" xfId="0" applyNumberFormat="1" applyFont="1" applyBorder="1" applyAlignment="1"/>
    <xf numFmtId="0" fontId="18" fillId="0" borderId="0" xfId="0" applyFont="1" applyBorder="1" applyAlignment="1">
      <alignment horizontal="left" vertical="top" wrapText="1"/>
    </xf>
    <xf numFmtId="0" fontId="4"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left" vertical="top" wrapText="1"/>
    </xf>
    <xf numFmtId="1" fontId="5" fillId="0" borderId="3" xfId="0" applyNumberFormat="1" applyFont="1" applyBorder="1" applyAlignment="1"/>
    <xf numFmtId="0" fontId="4" fillId="0" borderId="0" xfId="0" applyFont="1" applyBorder="1" applyAlignment="1">
      <alignment horizontal="left" vertical="top"/>
    </xf>
    <xf numFmtId="2" fontId="10" fillId="0" borderId="0" xfId="0" applyNumberFormat="1" applyFont="1" applyAlignment="1">
      <alignment horizontal="center"/>
    </xf>
    <xf numFmtId="1" fontId="13" fillId="0" borderId="0" xfId="0" applyNumberFormat="1" applyFont="1" applyBorder="1" applyAlignment="1">
      <alignment horizontal="center"/>
    </xf>
    <xf numFmtId="165" fontId="13" fillId="0" borderId="0" xfId="0" applyNumberFormat="1" applyFont="1" applyBorder="1" applyAlignment="1">
      <alignment horizontal="center" wrapText="1"/>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wrapText="1"/>
    </xf>
    <xf numFmtId="0" fontId="4" fillId="0" borderId="0" xfId="0" applyFont="1" applyBorder="1" applyAlignment="1">
      <alignment horizontal="left" vertical="top" wrapText="1"/>
    </xf>
    <xf numFmtId="0" fontId="4" fillId="0" borderId="0" xfId="0" applyFont="1" applyBorder="1" applyAlignment="1">
      <alignment horizontal="left" vertical="top" wrapText="1" justifyLastLine="1"/>
    </xf>
    <xf numFmtId="2" fontId="10" fillId="0" borderId="0" xfId="0" applyNumberFormat="1" applyFont="1" applyAlignment="1">
      <alignment horizontal="center"/>
    </xf>
    <xf numFmtId="1" fontId="13" fillId="0" borderId="0" xfId="0" applyNumberFormat="1" applyFont="1" applyBorder="1" applyAlignment="1">
      <alignment horizontal="center"/>
    </xf>
    <xf numFmtId="2" fontId="10" fillId="0" borderId="0" xfId="0" applyNumberFormat="1" applyFont="1" applyBorder="1" applyAlignment="1">
      <alignment horizontal="center"/>
    </xf>
    <xf numFmtId="0" fontId="20" fillId="0" borderId="0" xfId="0" applyFont="1" applyBorder="1" applyAlignment="1">
      <alignment horizontal="center"/>
    </xf>
    <xf numFmtId="0" fontId="5" fillId="0" borderId="0" xfId="0" applyFont="1" applyBorder="1" applyAlignment="1">
      <alignment horizontal="center" vertical="top"/>
    </xf>
    <xf numFmtId="165" fontId="13" fillId="0" borderId="0" xfId="0" applyNumberFormat="1" applyFont="1" applyBorder="1" applyAlignment="1">
      <alignment horizontal="center" wrapText="1"/>
    </xf>
    <xf numFmtId="0" fontId="5" fillId="0" borderId="0" xfId="0" applyFont="1" applyBorder="1" applyAlignment="1">
      <alignment horizontal="left" vertical="top" wrapText="1" justifyLastLine="1"/>
    </xf>
    <xf numFmtId="2" fontId="13" fillId="0" borderId="0" xfId="0" applyNumberFormat="1" applyFont="1" applyBorder="1" applyAlignment="1">
      <alignment horizontal="center" wrapText="1"/>
    </xf>
    <xf numFmtId="0" fontId="10" fillId="0" borderId="0" xfId="0" applyFont="1" applyBorder="1" applyAlignment="1">
      <alignment horizontal="center"/>
    </xf>
    <xf numFmtId="2" fontId="13" fillId="0" borderId="0" xfId="0" applyNumberFormat="1" applyFont="1" applyBorder="1" applyAlignment="1">
      <alignment horizontal="center" wrapText="1"/>
    </xf>
    <xf numFmtId="2" fontId="10" fillId="0" borderId="0" xfId="0" applyNumberFormat="1" applyFont="1" applyAlignment="1">
      <alignment horizontal="center"/>
    </xf>
    <xf numFmtId="1" fontId="13" fillId="0" borderId="0" xfId="0" applyNumberFormat="1" applyFont="1" applyBorder="1" applyAlignment="1">
      <alignment horizontal="center"/>
    </xf>
    <xf numFmtId="0" fontId="4" fillId="0" borderId="0" xfId="0" applyNumberFormat="1" applyFont="1" applyBorder="1" applyAlignment="1">
      <alignment horizontal="center" vertical="top" wrapText="1"/>
    </xf>
    <xf numFmtId="1" fontId="23" fillId="0" borderId="0" xfId="0" applyNumberFormat="1" applyFont="1" applyBorder="1" applyAlignment="1">
      <alignment horizontal="center"/>
    </xf>
    <xf numFmtId="0" fontId="10" fillId="0" borderId="0" xfId="0" applyFont="1" applyBorder="1" applyAlignment="1">
      <alignment horizontal="center" vertical="top" wrapText="1"/>
    </xf>
    <xf numFmtId="0" fontId="10" fillId="0" borderId="0" xfId="0" applyFont="1" applyBorder="1" applyAlignment="1">
      <alignment horizontal="center" vertical="center"/>
    </xf>
    <xf numFmtId="1" fontId="10" fillId="0" borderId="0" xfId="0" applyNumberFormat="1" applyFont="1" applyBorder="1" applyAlignment="1">
      <alignment horizontal="center" wrapText="1"/>
    </xf>
    <xf numFmtId="1" fontId="19" fillId="0" borderId="3" xfId="0" applyNumberFormat="1" applyFont="1" applyBorder="1" applyAlignment="1"/>
    <xf numFmtId="1" fontId="19" fillId="0" borderId="3" xfId="0" applyNumberFormat="1" applyFont="1" applyBorder="1" applyAlignment="1">
      <alignment horizontal="center"/>
    </xf>
    <xf numFmtId="0" fontId="18" fillId="0" borderId="3" xfId="0" applyFont="1" applyBorder="1" applyAlignment="1">
      <alignment horizontal="left" vertical="top" wrapText="1"/>
    </xf>
    <xf numFmtId="0" fontId="4" fillId="0" borderId="0" xfId="0" applyFont="1" applyBorder="1" applyAlignment="1">
      <alignment horizontal="left" vertical="top" wrapText="1" justifyLastLine="1"/>
    </xf>
    <xf numFmtId="2" fontId="10" fillId="0" borderId="0" xfId="0" applyNumberFormat="1" applyFont="1" applyAlignment="1">
      <alignment horizontal="center"/>
    </xf>
    <xf numFmtId="1" fontId="13" fillId="0" borderId="0" xfId="0" applyNumberFormat="1" applyFont="1" applyBorder="1" applyAlignment="1">
      <alignment horizontal="center"/>
    </xf>
    <xf numFmtId="2" fontId="10" fillId="0" borderId="0" xfId="0" applyNumberFormat="1" applyFont="1" applyBorder="1" applyAlignment="1">
      <alignment horizontal="center"/>
    </xf>
    <xf numFmtId="0" fontId="20" fillId="0" borderId="0" xfId="0" applyFont="1" applyBorder="1" applyAlignment="1">
      <alignment horizontal="center"/>
    </xf>
    <xf numFmtId="0" fontId="5" fillId="0" borderId="0" xfId="0" applyFont="1" applyBorder="1" applyAlignment="1">
      <alignment horizontal="center" vertical="top"/>
    </xf>
    <xf numFmtId="165" fontId="13" fillId="0" borderId="0" xfId="0" applyNumberFormat="1" applyFont="1" applyBorder="1" applyAlignment="1">
      <alignment horizontal="center" wrapText="1"/>
    </xf>
    <xf numFmtId="2" fontId="13" fillId="0" borderId="0" xfId="0" applyNumberFormat="1" applyFont="1" applyBorder="1" applyAlignment="1">
      <alignment horizontal="center" wrapText="1"/>
    </xf>
    <xf numFmtId="0" fontId="10" fillId="0" borderId="0" xfId="0" applyFont="1" applyBorder="1" applyAlignment="1">
      <alignment horizontal="center"/>
    </xf>
    <xf numFmtId="0" fontId="5" fillId="0" borderId="0" xfId="0" applyFont="1" applyAlignment="1">
      <alignment horizontal="center"/>
    </xf>
    <xf numFmtId="165" fontId="4" fillId="0" borderId="0" xfId="0" applyNumberFormat="1" applyFont="1" applyBorder="1" applyAlignment="1">
      <alignment horizontal="center" wrapText="1"/>
    </xf>
    <xf numFmtId="2" fontId="21" fillId="0" borderId="0" xfId="0" applyNumberFormat="1" applyFont="1" applyBorder="1" applyAlignment="1">
      <alignment horizontal="center" wrapText="1"/>
    </xf>
    <xf numFmtId="1" fontId="21" fillId="0" borderId="0" xfId="0" applyNumberFormat="1" applyFont="1" applyBorder="1" applyAlignment="1">
      <alignment horizontal="center"/>
    </xf>
    <xf numFmtId="0" fontId="7" fillId="0" borderId="0" xfId="0" applyFont="1" applyBorder="1" applyAlignment="1">
      <alignment horizontal="center"/>
    </xf>
    <xf numFmtId="0" fontId="21" fillId="0" borderId="0" xfId="0" applyFont="1" applyFill="1" applyAlignment="1">
      <alignment horizontal="center"/>
    </xf>
    <xf numFmtId="1" fontId="7" fillId="0" borderId="0" xfId="0" applyNumberFormat="1" applyFont="1" applyBorder="1" applyAlignment="1"/>
    <xf numFmtId="0" fontId="24" fillId="0" borderId="0" xfId="0" applyNumberFormat="1" applyFont="1" applyBorder="1" applyAlignment="1">
      <alignment horizontal="center" vertical="top" wrapText="1"/>
    </xf>
    <xf numFmtId="2" fontId="10" fillId="0" borderId="0" xfId="0" applyNumberFormat="1" applyFont="1" applyAlignment="1">
      <alignment horizontal="center"/>
    </xf>
    <xf numFmtId="0" fontId="13" fillId="0" borderId="0" xfId="0" applyFont="1" applyFill="1" applyBorder="1" applyAlignment="1">
      <alignment horizontal="left" vertical="center" wrapText="1"/>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4" fillId="0" borderId="0" xfId="0" applyFont="1" applyBorder="1" applyAlignment="1">
      <alignment horizontal="left" vertical="top" wrapText="1"/>
    </xf>
    <xf numFmtId="0" fontId="4" fillId="0" borderId="0" xfId="0" applyFont="1" applyBorder="1" applyAlignment="1">
      <alignment horizontal="center" vertical="top" wrapText="1"/>
    </xf>
    <xf numFmtId="0" fontId="4" fillId="0" borderId="0" xfId="0" applyFont="1" applyBorder="1" applyAlignment="1">
      <alignment horizontal="left" vertical="top"/>
    </xf>
    <xf numFmtId="0" fontId="4" fillId="0" borderId="0" xfId="0" applyFont="1" applyBorder="1" applyAlignment="1">
      <alignment horizontal="left" vertical="top" wrapText="1" justifyLastLine="1"/>
    </xf>
    <xf numFmtId="2" fontId="13" fillId="0" borderId="0" xfId="0" applyNumberFormat="1" applyFont="1" applyBorder="1" applyAlignment="1">
      <alignment horizontal="center" wrapText="1"/>
    </xf>
    <xf numFmtId="0" fontId="5" fillId="0" borderId="0" xfId="0" applyFont="1" applyBorder="1" applyAlignment="1">
      <alignment horizontal="left" vertical="top" wrapText="1"/>
    </xf>
    <xf numFmtId="0" fontId="5" fillId="0" borderId="0" xfId="0" applyFont="1" applyBorder="1" applyAlignment="1">
      <alignment horizontal="left" vertical="top"/>
    </xf>
    <xf numFmtId="1" fontId="13" fillId="0" borderId="0" xfId="0" applyNumberFormat="1" applyFont="1" applyBorder="1" applyAlignment="1">
      <alignment horizontal="center" wrapText="1"/>
    </xf>
    <xf numFmtId="0" fontId="5" fillId="0" borderId="0" xfId="0" applyFont="1" applyBorder="1" applyAlignment="1">
      <alignment horizontal="center" vertical="top"/>
    </xf>
    <xf numFmtId="2" fontId="10" fillId="0" borderId="0" xfId="0" applyNumberFormat="1" applyFont="1" applyBorder="1" applyAlignment="1">
      <alignment horizontal="center"/>
    </xf>
    <xf numFmtId="1" fontId="13" fillId="0" borderId="0" xfId="0" applyNumberFormat="1" applyFont="1" applyBorder="1" applyAlignment="1">
      <alignment horizontal="center"/>
    </xf>
    <xf numFmtId="0" fontId="10" fillId="0" borderId="0" xfId="0" applyFont="1" applyBorder="1" applyAlignment="1">
      <alignment horizontal="center"/>
    </xf>
    <xf numFmtId="165" fontId="13" fillId="0" borderId="0" xfId="0" applyNumberFormat="1" applyFont="1" applyBorder="1" applyAlignment="1">
      <alignment horizontal="center" wrapText="1"/>
    </xf>
    <xf numFmtId="0" fontId="18" fillId="0" borderId="0" xfId="0" applyFont="1" applyFill="1" applyBorder="1" applyAlignment="1">
      <alignment horizontal="center"/>
    </xf>
    <xf numFmtId="2" fontId="10" fillId="0" borderId="0" xfId="0" applyNumberFormat="1" applyFont="1" applyAlignment="1">
      <alignment horizontal="center"/>
    </xf>
    <xf numFmtId="0" fontId="5" fillId="0" borderId="0" xfId="0" applyFont="1" applyBorder="1" applyAlignment="1">
      <alignment horizontal="center" vertical="top" wrapText="1"/>
    </xf>
    <xf numFmtId="0" fontId="13" fillId="0" borderId="0" xfId="0" applyFont="1" applyFill="1" applyBorder="1" applyAlignment="1">
      <alignment horizontal="left" vertical="center" wrapText="1"/>
    </xf>
    <xf numFmtId="2" fontId="10" fillId="0" borderId="0" xfId="0" applyNumberFormat="1" applyFont="1" applyBorder="1" applyAlignment="1">
      <alignment horizontal="center" wrapText="1"/>
    </xf>
    <xf numFmtId="2" fontId="10" fillId="0" borderId="0" xfId="0" applyNumberFormat="1" applyFont="1" applyAlignment="1">
      <alignment horizontal="center"/>
    </xf>
    <xf numFmtId="0" fontId="5" fillId="0" borderId="0" xfId="0" applyFont="1" applyBorder="1" applyAlignment="1">
      <alignment horizontal="left" vertical="top" wrapText="1"/>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xf>
    <xf numFmtId="165" fontId="5" fillId="0" borderId="0" xfId="0" applyNumberFormat="1" applyFont="1" applyBorder="1"/>
    <xf numFmtId="0" fontId="4" fillId="0" borderId="0" xfId="0" applyFont="1" applyBorder="1" applyAlignment="1">
      <alignment horizontal="left" vertical="top"/>
    </xf>
    <xf numFmtId="2" fontId="13" fillId="0" borderId="0" xfId="0" applyNumberFormat="1" applyFont="1" applyBorder="1" applyAlignment="1">
      <alignment horizontal="center" wrapText="1"/>
    </xf>
    <xf numFmtId="0" fontId="4" fillId="0" borderId="0" xfId="0" applyFont="1" applyBorder="1" applyAlignment="1">
      <alignment horizontal="center" vertical="top" wrapText="1"/>
    </xf>
    <xf numFmtId="1" fontId="13" fillId="0" borderId="0" xfId="0" applyNumberFormat="1" applyFont="1" applyBorder="1" applyAlignment="1">
      <alignment horizontal="center"/>
    </xf>
    <xf numFmtId="165" fontId="13" fillId="0" borderId="0" xfId="0" applyNumberFormat="1" applyFont="1" applyBorder="1" applyAlignment="1">
      <alignment horizontal="center" wrapText="1"/>
    </xf>
    <xf numFmtId="0" fontId="4" fillId="0" borderId="0" xfId="0" applyFont="1" applyBorder="1" applyAlignment="1">
      <alignment horizontal="left" vertical="top" wrapText="1"/>
    </xf>
    <xf numFmtId="0" fontId="4" fillId="0" borderId="0" xfId="0" applyFont="1" applyBorder="1" applyAlignment="1">
      <alignment horizontal="left" vertical="top" wrapText="1" justifyLastLine="1"/>
    </xf>
    <xf numFmtId="0" fontId="5" fillId="0" borderId="0" xfId="0" applyFont="1" applyBorder="1" applyAlignment="1">
      <alignment horizontal="left" vertical="top"/>
    </xf>
    <xf numFmtId="1" fontId="13" fillId="0" borderId="0" xfId="0" applyNumberFormat="1" applyFont="1" applyBorder="1" applyAlignment="1">
      <alignment horizontal="center" wrapText="1"/>
    </xf>
    <xf numFmtId="0" fontId="10" fillId="0" borderId="0" xfId="0" applyFont="1" applyBorder="1" applyAlignment="1">
      <alignment horizontal="center"/>
    </xf>
    <xf numFmtId="0" fontId="5" fillId="0" borderId="0" xfId="0" applyFont="1" applyBorder="1" applyAlignment="1">
      <alignment horizontal="center" vertical="top" wrapText="1"/>
    </xf>
    <xf numFmtId="2" fontId="10" fillId="0" borderId="0" xfId="0" applyNumberFormat="1" applyFont="1" applyAlignment="1">
      <alignment horizontal="center"/>
    </xf>
    <xf numFmtId="2" fontId="10" fillId="0" borderId="0" xfId="0" applyNumberFormat="1" applyFont="1" applyAlignment="1">
      <alignment horizontal="center"/>
    </xf>
    <xf numFmtId="0" fontId="4" fillId="0" borderId="0" xfId="0" applyFont="1" applyBorder="1" applyAlignment="1">
      <alignment horizontal="left" vertical="top" wrapText="1"/>
    </xf>
    <xf numFmtId="0" fontId="4" fillId="0" borderId="0" xfId="0" applyFont="1" applyBorder="1" applyAlignment="1">
      <alignment horizontal="left" vertical="top"/>
    </xf>
    <xf numFmtId="1" fontId="13" fillId="0" borderId="0" xfId="0" applyNumberFormat="1" applyFont="1" applyBorder="1" applyAlignment="1">
      <alignment horizontal="center"/>
    </xf>
    <xf numFmtId="1" fontId="13" fillId="0" borderId="0" xfId="0" applyNumberFormat="1" applyFont="1" applyBorder="1" applyAlignment="1">
      <alignment horizontal="center" wrapText="1"/>
    </xf>
    <xf numFmtId="2" fontId="13" fillId="0" borderId="0" xfId="0" applyNumberFormat="1" applyFont="1" applyBorder="1" applyAlignment="1">
      <alignment horizontal="center" wrapText="1"/>
    </xf>
    <xf numFmtId="0" fontId="10" fillId="0" borderId="0" xfId="0" applyFont="1" applyBorder="1" applyAlignment="1">
      <alignment horizontal="center"/>
    </xf>
    <xf numFmtId="1" fontId="5" fillId="0" borderId="4" xfId="0" applyNumberFormat="1" applyFont="1" applyBorder="1"/>
    <xf numFmtId="0" fontId="19" fillId="0" borderId="0" xfId="0" applyFont="1"/>
    <xf numFmtId="0" fontId="5" fillId="0" borderId="4" xfId="0" applyFont="1" applyBorder="1"/>
    <xf numFmtId="165" fontId="5" fillId="0" borderId="3" xfId="0" applyNumberFormat="1" applyFont="1" applyBorder="1" applyAlignment="1"/>
    <xf numFmtId="2" fontId="19" fillId="0" borderId="0" xfId="0" applyNumberFormat="1" applyFont="1" applyBorder="1" applyAlignment="1">
      <alignment horizontal="center" wrapText="1"/>
    </xf>
    <xf numFmtId="0" fontId="25" fillId="0" borderId="0" xfId="0" applyNumberFormat="1" applyFont="1" applyBorder="1" applyAlignment="1">
      <alignment horizontal="center" vertical="top" wrapText="1"/>
    </xf>
    <xf numFmtId="0" fontId="7" fillId="0" borderId="0" xfId="0" applyFont="1" applyBorder="1" applyAlignment="1">
      <alignment horizontal="left" vertical="top"/>
    </xf>
    <xf numFmtId="0" fontId="21" fillId="0" borderId="0" xfId="0" applyFont="1" applyBorder="1" applyAlignment="1">
      <alignment horizontal="left" vertical="top"/>
    </xf>
    <xf numFmtId="1" fontId="10" fillId="0" borderId="0" xfId="0" applyNumberFormat="1" applyFont="1" applyAlignment="1">
      <alignment horizontal="center"/>
    </xf>
    <xf numFmtId="0" fontId="4" fillId="0" borderId="0" xfId="0" applyFont="1" applyBorder="1" applyAlignment="1">
      <alignment horizontal="left" vertical="top"/>
    </xf>
    <xf numFmtId="0" fontId="4"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left" vertical="top" wrapText="1" justifyLastLine="1"/>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5" fillId="0" borderId="0" xfId="0" applyFont="1" applyBorder="1" applyAlignment="1">
      <alignment horizontal="left" vertical="top"/>
    </xf>
    <xf numFmtId="1" fontId="13" fillId="0" borderId="0" xfId="0" applyNumberFormat="1" applyFont="1" applyBorder="1" applyAlignment="1">
      <alignment horizontal="center" wrapText="1"/>
    </xf>
    <xf numFmtId="2" fontId="10" fillId="0" borderId="0" xfId="0" applyNumberFormat="1" applyFont="1" applyBorder="1" applyAlignment="1">
      <alignment horizontal="center"/>
    </xf>
    <xf numFmtId="0" fontId="10" fillId="0" borderId="0" xfId="0" applyFont="1" applyBorder="1" applyAlignment="1">
      <alignment horizontal="center"/>
    </xf>
    <xf numFmtId="2" fontId="10" fillId="0" borderId="0" xfId="0" applyNumberFormat="1" applyFont="1" applyAlignment="1">
      <alignment horizontal="center"/>
    </xf>
    <xf numFmtId="165" fontId="5" fillId="0" borderId="0" xfId="0" applyNumberFormat="1" applyFont="1" applyBorder="1" applyAlignment="1"/>
    <xf numFmtId="165" fontId="18" fillId="0" borderId="0" xfId="0" applyNumberFormat="1" applyFont="1" applyBorder="1" applyAlignment="1">
      <alignment horizontal="center" vertical="top" wrapText="1"/>
    </xf>
    <xf numFmtId="2" fontId="10" fillId="0" borderId="0" xfId="0" applyNumberFormat="1" applyFont="1" applyAlignment="1">
      <alignment horizontal="center"/>
    </xf>
    <xf numFmtId="0" fontId="4" fillId="0" borderId="0" xfId="0" applyFont="1" applyBorder="1" applyAlignment="1">
      <alignment horizontal="center" vertical="top" wrapText="1"/>
    </xf>
    <xf numFmtId="1" fontId="13" fillId="0" borderId="0" xfId="0" applyNumberFormat="1" applyFont="1" applyBorder="1" applyAlignment="1">
      <alignment horizontal="center"/>
    </xf>
    <xf numFmtId="0" fontId="4" fillId="0" borderId="0" xfId="0" applyFont="1" applyBorder="1" applyAlignment="1">
      <alignment horizontal="left" vertical="top" wrapText="1"/>
    </xf>
    <xf numFmtId="1" fontId="13" fillId="0" borderId="0" xfId="0" applyNumberFormat="1" applyFont="1" applyBorder="1" applyAlignment="1">
      <alignment horizontal="center" wrapText="1"/>
    </xf>
    <xf numFmtId="0" fontId="18" fillId="0" borderId="0" xfId="0" applyFont="1" applyFill="1" applyBorder="1" applyAlignment="1">
      <alignment horizontal="center"/>
    </xf>
    <xf numFmtId="2" fontId="13" fillId="0" borderId="0" xfId="0" applyNumberFormat="1" applyFont="1" applyBorder="1" applyAlignment="1">
      <alignment horizontal="center" wrapText="1"/>
    </xf>
    <xf numFmtId="0" fontId="10" fillId="0" borderId="0" xfId="0" applyFont="1" applyBorder="1" applyAlignment="1">
      <alignment horizontal="center"/>
    </xf>
    <xf numFmtId="0" fontId="21" fillId="0" borderId="0" xfId="0" applyNumberFormat="1" applyFont="1" applyBorder="1" applyAlignment="1">
      <alignment horizontal="center" vertical="top" wrapText="1"/>
    </xf>
    <xf numFmtId="0" fontId="16" fillId="0" borderId="0" xfId="0" applyFont="1" applyFill="1" applyBorder="1" applyAlignment="1">
      <alignment horizontal="justify" wrapText="1"/>
    </xf>
    <xf numFmtId="0" fontId="18" fillId="0" borderId="0" xfId="0" applyNumberFormat="1" applyFont="1" applyBorder="1" applyAlignment="1">
      <alignment horizontal="center" vertical="top" wrapText="1"/>
    </xf>
    <xf numFmtId="0" fontId="27" fillId="0" borderId="0" xfId="0" applyFont="1" applyAlignment="1">
      <alignment horizontal="center"/>
    </xf>
    <xf numFmtId="0" fontId="26" fillId="0" borderId="0" xfId="0" applyFont="1" applyBorder="1" applyAlignment="1">
      <alignment horizontal="left" vertical="top"/>
    </xf>
    <xf numFmtId="0" fontId="18" fillId="0" borderId="0" xfId="0" applyFont="1" applyBorder="1" applyAlignment="1">
      <alignment horizontal="left" vertical="top" wrapText="1" justifyLastLine="1"/>
    </xf>
    <xf numFmtId="0" fontId="10" fillId="0" borderId="0" xfId="0" applyNumberFormat="1" applyFont="1" applyBorder="1" applyAlignment="1">
      <alignment horizontal="center" vertical="top" wrapText="1"/>
    </xf>
    <xf numFmtId="2" fontId="10" fillId="0" borderId="0" xfId="0" applyNumberFormat="1" applyFont="1" applyAlignment="1">
      <alignment horizontal="center"/>
    </xf>
    <xf numFmtId="0" fontId="4" fillId="0" borderId="0" xfId="0" applyFont="1" applyBorder="1" applyAlignment="1">
      <alignment horizontal="center" vertical="top" wrapText="1"/>
    </xf>
    <xf numFmtId="1" fontId="13" fillId="0" borderId="0" xfId="0" applyNumberFormat="1" applyFont="1" applyBorder="1" applyAlignment="1">
      <alignment horizontal="center"/>
    </xf>
    <xf numFmtId="0" fontId="4" fillId="0" borderId="0" xfId="0" applyFont="1" applyBorder="1" applyAlignment="1">
      <alignment horizontal="left" vertical="top"/>
    </xf>
    <xf numFmtId="0" fontId="4" fillId="0" borderId="0" xfId="0" applyFont="1" applyBorder="1" applyAlignment="1">
      <alignment horizontal="left" vertical="top" wrapText="1"/>
    </xf>
    <xf numFmtId="0" fontId="4" fillId="0" borderId="0" xfId="0" applyFont="1" applyBorder="1" applyAlignment="1">
      <alignment horizontal="left" vertical="top" wrapText="1" justifyLastLine="1"/>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wrapText="1"/>
    </xf>
    <xf numFmtId="2" fontId="10" fillId="0" borderId="0" xfId="0" applyNumberFormat="1" applyFont="1" applyBorder="1" applyAlignment="1">
      <alignment horizontal="center"/>
    </xf>
    <xf numFmtId="0" fontId="5" fillId="0" borderId="0" xfId="0" applyFont="1" applyBorder="1" applyAlignment="1">
      <alignment horizontal="center" vertical="top"/>
    </xf>
    <xf numFmtId="0" fontId="5" fillId="0" borderId="0" xfId="0" applyFont="1" applyBorder="1" applyAlignment="1">
      <alignment horizontal="left" vertical="top"/>
    </xf>
    <xf numFmtId="0" fontId="10" fillId="0" borderId="0" xfId="0" applyFont="1" applyBorder="1" applyAlignment="1">
      <alignment horizontal="center"/>
    </xf>
    <xf numFmtId="1" fontId="10" fillId="0" borderId="0" xfId="0" applyNumberFormat="1" applyFont="1" applyBorder="1" applyAlignment="1">
      <alignment horizontal="center"/>
    </xf>
    <xf numFmtId="2" fontId="10" fillId="0" borderId="0" xfId="0" applyNumberFormat="1" applyFont="1" applyBorder="1" applyAlignment="1"/>
    <xf numFmtId="2" fontId="10" fillId="0" borderId="3" xfId="0" applyNumberFormat="1" applyFont="1" applyBorder="1" applyAlignment="1"/>
    <xf numFmtId="0" fontId="4" fillId="0" borderId="0" xfId="0" applyFont="1" applyBorder="1" applyAlignment="1">
      <alignment horizontal="left" vertical="top"/>
    </xf>
    <xf numFmtId="1" fontId="13" fillId="0" borderId="0" xfId="0" applyNumberFormat="1" applyFont="1" applyBorder="1" applyAlignment="1">
      <alignment horizontal="center" wrapText="1"/>
    </xf>
    <xf numFmtId="2" fontId="10" fillId="0" borderId="0" xfId="0" applyNumberFormat="1" applyFont="1" applyBorder="1" applyAlignment="1">
      <alignment horizontal="center"/>
    </xf>
    <xf numFmtId="0" fontId="10" fillId="0" borderId="0" xfId="0" applyFont="1" applyBorder="1" applyAlignment="1">
      <alignment horizontal="center"/>
    </xf>
    <xf numFmtId="0" fontId="20" fillId="0" borderId="0" xfId="0" applyFont="1" applyBorder="1" applyAlignment="1">
      <alignment horizontal="center"/>
    </xf>
    <xf numFmtId="0" fontId="28" fillId="0" borderId="0" xfId="0" applyFont="1" applyFill="1" applyAlignment="1">
      <alignment vertical="center"/>
    </xf>
    <xf numFmtId="0" fontId="28" fillId="0" borderId="0" xfId="0" applyFont="1" applyFill="1" applyAlignment="1">
      <alignment horizontal="left"/>
    </xf>
    <xf numFmtId="0" fontId="28" fillId="0" borderId="0" xfId="0" applyFont="1" applyFill="1" applyAlignment="1">
      <alignment horizontal="center"/>
    </xf>
    <xf numFmtId="43" fontId="29" fillId="0" borderId="0" xfId="1" applyNumberFormat="1" applyFont="1" applyFill="1" applyAlignment="1">
      <alignment horizontal="left" vertical="center"/>
    </xf>
    <xf numFmtId="1" fontId="13" fillId="0" borderId="0" xfId="0" applyNumberFormat="1" applyFont="1" applyBorder="1" applyAlignment="1">
      <alignment wrapText="1"/>
    </xf>
    <xf numFmtId="165" fontId="28" fillId="0" borderId="0" xfId="0" applyNumberFormat="1" applyFont="1" applyFill="1" applyAlignment="1">
      <alignment horizontal="left" vertical="top"/>
    </xf>
    <xf numFmtId="0" fontId="28" fillId="0" borderId="0" xfId="0" applyFont="1" applyFill="1"/>
    <xf numFmtId="0" fontId="8" fillId="0" borderId="0" xfId="0" applyFont="1" applyAlignment="1">
      <alignment vertical="top" wrapText="1"/>
    </xf>
    <xf numFmtId="0" fontId="30" fillId="0" borderId="0" xfId="0" applyFont="1" applyFill="1" applyAlignment="1">
      <alignment vertical="center"/>
    </xf>
    <xf numFmtId="0" fontId="30" fillId="0" borderId="0" xfId="0" applyFont="1" applyFill="1" applyAlignment="1">
      <alignment vertical="center" wrapText="1"/>
    </xf>
    <xf numFmtId="0" fontId="31" fillId="0" borderId="0" xfId="0" applyFont="1" applyFill="1" applyAlignment="1">
      <alignment vertical="center" wrapText="1"/>
    </xf>
    <xf numFmtId="0" fontId="6" fillId="0" borderId="0" xfId="0" applyFont="1" applyAlignment="1"/>
    <xf numFmtId="0" fontId="32" fillId="0" borderId="0" xfId="0" applyFont="1" applyFill="1" applyAlignment="1">
      <alignment horizontal="left"/>
    </xf>
    <xf numFmtId="0" fontId="32" fillId="0" borderId="0" xfId="0" applyFont="1" applyFill="1" applyAlignment="1">
      <alignment horizontal="center"/>
    </xf>
    <xf numFmtId="2" fontId="32" fillId="0" borderId="0" xfId="0" applyNumberFormat="1" applyFont="1" applyFill="1" applyAlignment="1">
      <alignment horizontal="left"/>
    </xf>
    <xf numFmtId="0" fontId="33" fillId="0" borderId="0" xfId="0" applyFont="1" applyFill="1" applyAlignment="1">
      <alignment horizontal="center" vertical="center"/>
    </xf>
    <xf numFmtId="0" fontId="33" fillId="0" borderId="0" xfId="0" applyFont="1" applyFill="1" applyAlignment="1">
      <alignment horizontal="left"/>
    </xf>
    <xf numFmtId="0" fontId="33" fillId="0" borderId="0" xfId="0" applyFont="1" applyFill="1"/>
    <xf numFmtId="0" fontId="33" fillId="0" borderId="0" xfId="0" applyFont="1" applyFill="1" applyAlignment="1">
      <alignment horizontal="center"/>
    </xf>
    <xf numFmtId="0" fontId="3" fillId="0" borderId="0" xfId="2"/>
    <xf numFmtId="0" fontId="3" fillId="0" borderId="0" xfId="2" applyAlignment="1">
      <alignment vertical="top"/>
    </xf>
    <xf numFmtId="0" fontId="9" fillId="0" borderId="2" xfId="2" applyFont="1" applyFill="1" applyBorder="1" applyAlignment="1">
      <alignment horizontal="center" vertical="center" wrapText="1"/>
    </xf>
    <xf numFmtId="0" fontId="9" fillId="0" borderId="2" xfId="2" applyFont="1" applyFill="1" applyBorder="1" applyAlignment="1">
      <alignment horizontal="center" vertical="center"/>
    </xf>
    <xf numFmtId="0" fontId="11" fillId="0" borderId="0" xfId="2" applyFont="1" applyBorder="1" applyAlignment="1">
      <alignment horizontal="center"/>
    </xf>
    <xf numFmtId="0" fontId="11" fillId="0" borderId="0" xfId="2" applyFont="1"/>
    <xf numFmtId="0" fontId="4" fillId="0" borderId="0" xfId="2" applyFont="1" applyBorder="1" applyAlignment="1">
      <alignment horizontal="center" vertical="top"/>
    </xf>
    <xf numFmtId="0" fontId="3" fillId="0" borderId="0" xfId="2" applyFont="1" applyBorder="1" applyAlignment="1">
      <alignment horizontal="center" wrapText="1" justifyLastLine="1"/>
    </xf>
    <xf numFmtId="0" fontId="3" fillId="0" borderId="0" xfId="2" applyFont="1" applyBorder="1" applyAlignment="1">
      <alignment horizontal="center"/>
    </xf>
    <xf numFmtId="0" fontId="3" fillId="0" borderId="0" xfId="2" applyFont="1" applyBorder="1" applyAlignment="1">
      <alignment horizontal="left"/>
    </xf>
    <xf numFmtId="164" fontId="3" fillId="0" borderId="0" xfId="2" applyNumberFormat="1" applyFont="1" applyBorder="1" applyAlignment="1">
      <alignment horizontal="center"/>
    </xf>
    <xf numFmtId="2" fontId="3" fillId="0" borderId="0" xfId="2" applyNumberFormat="1" applyFont="1" applyBorder="1" applyAlignment="1">
      <alignment horizontal="center"/>
    </xf>
    <xf numFmtId="1" fontId="3" fillId="0" borderId="0" xfId="2" applyNumberFormat="1" applyFont="1" applyBorder="1" applyAlignment="1">
      <alignment horizontal="center"/>
    </xf>
    <xf numFmtId="0" fontId="3" fillId="0" borderId="0" xfId="2" applyFont="1"/>
    <xf numFmtId="0" fontId="4" fillId="0" borderId="0" xfId="2" applyFont="1" applyBorder="1" applyAlignment="1">
      <alignment horizontal="center" vertical="top" wrapText="1"/>
    </xf>
    <xf numFmtId="0" fontId="3" fillId="0" borderId="0" xfId="2" applyAlignment="1">
      <alignment horizontal="center" vertical="top"/>
    </xf>
    <xf numFmtId="0" fontId="3" fillId="0" borderId="0" xfId="2" applyFont="1" applyBorder="1" applyAlignment="1">
      <alignment vertical="justify" wrapText="1" justifyLastLine="1"/>
    </xf>
    <xf numFmtId="0" fontId="3" fillId="0" borderId="0" xfId="2" applyFont="1" applyBorder="1" applyAlignment="1">
      <alignment horizontal="center" vertical="justify" wrapText="1" justifyLastLine="1"/>
    </xf>
    <xf numFmtId="0" fontId="3" fillId="0" borderId="0" xfId="2" applyFont="1" applyBorder="1" applyAlignment="1">
      <alignment horizontal="center" vertical="justify" wrapText="1"/>
    </xf>
    <xf numFmtId="0" fontId="3" fillId="0" borderId="0" xfId="2" applyFont="1" applyBorder="1" applyAlignment="1">
      <alignment horizontal="left" vertical="justify" wrapText="1"/>
    </xf>
    <xf numFmtId="164" fontId="3" fillId="0" borderId="0" xfId="2" applyNumberFormat="1" applyFont="1" applyBorder="1" applyAlignment="1">
      <alignment horizontal="center" wrapText="1" justifyLastLine="1"/>
    </xf>
    <xf numFmtId="0" fontId="3" fillId="0" borderId="0" xfId="2" applyFont="1" applyFill="1" applyBorder="1" applyAlignment="1">
      <alignment horizontal="center"/>
    </xf>
    <xf numFmtId="0" fontId="3" fillId="0" borderId="0" xfId="2" applyFont="1" applyBorder="1" applyAlignment="1">
      <alignment vertical="top" wrapText="1" justifyLastLine="1"/>
    </xf>
    <xf numFmtId="0" fontId="3" fillId="0" borderId="0" xfId="2" applyFont="1" applyAlignment="1">
      <alignment vertical="top"/>
    </xf>
    <xf numFmtId="0" fontId="3" fillId="0" borderId="0" xfId="2" applyFont="1" applyAlignment="1">
      <alignment vertical="top" wrapText="1"/>
    </xf>
    <xf numFmtId="2" fontId="3" fillId="0" borderId="0" xfId="2" applyNumberFormat="1" applyFont="1" applyBorder="1" applyAlignment="1">
      <alignment horizontal="center" wrapText="1" justifyLastLine="1"/>
    </xf>
    <xf numFmtId="164" fontId="3" fillId="0" borderId="0" xfId="2" applyNumberFormat="1" applyFont="1" applyFill="1" applyBorder="1" applyAlignment="1">
      <alignment horizontal="center"/>
    </xf>
    <xf numFmtId="0" fontId="3" fillId="0" borderId="0" xfId="2" applyFont="1" applyBorder="1" applyAlignment="1">
      <alignment vertical="top" wrapText="1"/>
    </xf>
    <xf numFmtId="0" fontId="3" fillId="0" borderId="0" xfId="2" applyFont="1" applyBorder="1" applyAlignment="1">
      <alignment horizontal="left" wrapText="1" justifyLastLine="1"/>
    </xf>
    <xf numFmtId="0" fontId="3" fillId="0" borderId="0" xfId="2" applyFont="1" applyBorder="1" applyAlignment="1">
      <alignment horizontal="left" vertical="top" wrapText="1" justifyLastLine="1"/>
    </xf>
    <xf numFmtId="0" fontId="3" fillId="0" borderId="0" xfId="2" applyFont="1" applyBorder="1" applyAlignment="1">
      <alignment wrapText="1" justifyLastLine="1"/>
    </xf>
    <xf numFmtId="0" fontId="3" fillId="0" borderId="0" xfId="2" applyFont="1" applyBorder="1" applyAlignment="1">
      <alignment horizontal="left" vertical="top" wrapText="1"/>
    </xf>
    <xf numFmtId="0" fontId="3" fillId="0" borderId="0" xfId="2" applyFont="1" applyBorder="1" applyAlignment="1">
      <alignment vertical="top"/>
    </xf>
    <xf numFmtId="0" fontId="3" fillId="0" borderId="0" xfId="2" applyFont="1" applyBorder="1" applyAlignment="1">
      <alignment horizontal="distributed" vertical="top" wrapText="1" justifyLastLine="1"/>
    </xf>
    <xf numFmtId="1" fontId="3" fillId="0" borderId="0" xfId="2" applyNumberFormat="1" applyFont="1" applyBorder="1" applyAlignment="1">
      <alignment horizontal="center" vertical="center"/>
    </xf>
    <xf numFmtId="0" fontId="3" fillId="0" borderId="0" xfId="2" applyFont="1" applyAlignment="1">
      <alignment horizontal="distributed" vertical="top" wrapText="1" justifyLastLine="1"/>
    </xf>
    <xf numFmtId="0" fontId="3" fillId="0" borderId="0" xfId="2" applyAlignment="1">
      <alignment horizontal="left"/>
    </xf>
    <xf numFmtId="164" fontId="3" fillId="0" borderId="0" xfId="2" applyNumberFormat="1" applyAlignment="1">
      <alignment horizontal="center"/>
    </xf>
    <xf numFmtId="0" fontId="3" fillId="0" borderId="0" xfId="2" applyAlignment="1">
      <alignment horizontal="center"/>
    </xf>
    <xf numFmtId="0" fontId="3" fillId="0" borderId="0" xfId="2" applyFont="1" applyAlignment="1">
      <alignment horizontal="center" wrapText="1"/>
    </xf>
    <xf numFmtId="0" fontId="3" fillId="0" borderId="0" xfId="2" applyAlignment="1">
      <alignment horizontal="center" wrapText="1"/>
    </xf>
    <xf numFmtId="0" fontId="3" fillId="0" borderId="0" xfId="2" applyFont="1" applyAlignment="1">
      <alignment horizontal="distributed" justifyLastLine="1"/>
    </xf>
    <xf numFmtId="0" fontId="3" fillId="0" borderId="0" xfId="2" applyFont="1" applyAlignment="1">
      <alignment horizontal="left" justifyLastLine="1"/>
    </xf>
    <xf numFmtId="2" fontId="3" fillId="0" borderId="0" xfId="2" applyNumberFormat="1" applyAlignment="1">
      <alignment horizontal="center"/>
    </xf>
    <xf numFmtId="0" fontId="3" fillId="0" borderId="0" xfId="2" applyFont="1" applyAlignment="1">
      <alignment horizontal="center" vertical="top" wrapText="1" justifyLastLine="1"/>
    </xf>
    <xf numFmtId="0" fontId="2" fillId="0" borderId="0" xfId="2" applyFont="1" applyFill="1" applyBorder="1" applyAlignment="1">
      <alignment wrapText="1"/>
    </xf>
    <xf numFmtId="0" fontId="2" fillId="0" borderId="0" xfId="2" applyFont="1" applyFill="1" applyBorder="1" applyAlignment="1">
      <alignment horizontal="center" wrapText="1"/>
    </xf>
    <xf numFmtId="0" fontId="3" fillId="0" borderId="0" xfId="2" applyFont="1" applyAlignment="1">
      <alignment horizontal="center" vertical="top" wrapText="1"/>
    </xf>
    <xf numFmtId="0" fontId="3" fillId="0" borderId="0" xfId="2" applyFont="1" applyAlignment="1">
      <alignment horizontal="left" vertical="top" wrapText="1" justifyLastLine="1"/>
    </xf>
    <xf numFmtId="0" fontId="3" fillId="0" borderId="3" xfId="2" applyFont="1" applyBorder="1" applyAlignment="1">
      <alignment horizontal="center"/>
    </xf>
    <xf numFmtId="1" fontId="3" fillId="0" borderId="3" xfId="2" applyNumberFormat="1" applyFont="1" applyBorder="1" applyAlignment="1">
      <alignment horizontal="center"/>
    </xf>
    <xf numFmtId="0" fontId="3" fillId="0" borderId="0" xfId="3" applyNumberFormat="1" applyFont="1" applyBorder="1" applyAlignment="1">
      <alignment wrapText="1" justifyLastLine="1"/>
    </xf>
    <xf numFmtId="0" fontId="3" fillId="0" borderId="0" xfId="2" applyFont="1" applyFill="1" applyBorder="1" applyAlignment="1">
      <alignment vertical="top" wrapText="1" justifyLastLine="1"/>
    </xf>
    <xf numFmtId="0" fontId="3" fillId="0" borderId="0" xfId="2" applyFont="1" applyFill="1" applyBorder="1" applyAlignment="1">
      <alignment vertical="top" wrapText="1"/>
    </xf>
    <xf numFmtId="1" fontId="3" fillId="0" borderId="0" xfId="2" applyNumberFormat="1" applyFont="1" applyBorder="1" applyAlignment="1">
      <alignment horizontal="center" wrapText="1" justifyLastLine="1"/>
    </xf>
    <xf numFmtId="0" fontId="3" fillId="0" borderId="0" xfId="2" applyFont="1" applyBorder="1"/>
    <xf numFmtId="1" fontId="3" fillId="0" borderId="0" xfId="2" applyNumberFormat="1" applyFont="1" applyBorder="1"/>
    <xf numFmtId="1" fontId="4" fillId="0" borderId="0" xfId="2" applyNumberFormat="1" applyFont="1" applyBorder="1" applyAlignment="1">
      <alignment horizontal="center" wrapText="1" justifyLastLine="1"/>
    </xf>
    <xf numFmtId="0" fontId="3" fillId="0" borderId="0" xfId="2" applyFont="1" applyBorder="1" applyAlignment="1">
      <alignment horizontal="right" wrapText="1" justifyLastLine="1"/>
    </xf>
    <xf numFmtId="1" fontId="4" fillId="0" borderId="0" xfId="2" applyNumberFormat="1" applyFont="1" applyBorder="1" applyAlignment="1">
      <alignment horizontal="center"/>
    </xf>
    <xf numFmtId="1" fontId="11" fillId="0" borderId="0" xfId="2" applyNumberFormat="1" applyFont="1"/>
    <xf numFmtId="0" fontId="28" fillId="0" borderId="0" xfId="2" applyFont="1" applyFill="1" applyAlignment="1">
      <alignment vertical="center"/>
    </xf>
    <xf numFmtId="0" fontId="28" fillId="0" borderId="0" xfId="2" applyFont="1" applyFill="1" applyAlignment="1">
      <alignment horizontal="left"/>
    </xf>
    <xf numFmtId="0" fontId="28" fillId="0" borderId="0" xfId="2" applyFont="1" applyFill="1" applyAlignment="1">
      <alignment horizontal="center"/>
    </xf>
    <xf numFmtId="165" fontId="28" fillId="0" borderId="0" xfId="2" applyNumberFormat="1" applyFont="1" applyFill="1" applyAlignment="1">
      <alignment horizontal="left" vertical="top"/>
    </xf>
    <xf numFmtId="43" fontId="29" fillId="0" borderId="0" xfId="2" applyNumberFormat="1" applyFont="1" applyFill="1" applyAlignment="1">
      <alignment horizontal="left" vertical="center"/>
    </xf>
    <xf numFmtId="165" fontId="28" fillId="0" borderId="0" xfId="2" applyNumberFormat="1" applyFont="1" applyFill="1" applyAlignment="1">
      <alignment horizontal="left" vertical="top" wrapText="1"/>
    </xf>
    <xf numFmtId="3" fontId="29" fillId="0" borderId="0" xfId="2" applyNumberFormat="1" applyFont="1" applyFill="1" applyAlignment="1">
      <alignment horizontal="left" vertical="center"/>
    </xf>
    <xf numFmtId="2" fontId="29" fillId="0" borderId="0" xfId="2" applyNumberFormat="1" applyFont="1" applyFill="1" applyAlignment="1">
      <alignment horizontal="right" vertical="center"/>
    </xf>
    <xf numFmtId="0" fontId="28" fillId="0" borderId="0" xfId="2" applyFont="1" applyFill="1"/>
    <xf numFmtId="0" fontId="8" fillId="0" borderId="0" xfId="2" applyFont="1" applyAlignment="1">
      <alignment vertical="top"/>
    </xf>
    <xf numFmtId="0" fontId="8" fillId="0" borderId="0" xfId="2" applyFont="1" applyAlignment="1">
      <alignment vertical="top" wrapText="1"/>
    </xf>
    <xf numFmtId="0" fontId="30" fillId="0" borderId="0" xfId="2" applyFont="1" applyFill="1" applyAlignment="1">
      <alignment vertical="center"/>
    </xf>
    <xf numFmtId="0" fontId="30" fillId="0" borderId="0" xfId="2" applyFont="1" applyFill="1" applyAlignment="1">
      <alignment vertical="center" wrapText="1"/>
    </xf>
    <xf numFmtId="0" fontId="31" fillId="0" borderId="0" xfId="2" applyFont="1" applyFill="1" applyAlignment="1">
      <alignment vertical="center" wrapText="1"/>
    </xf>
    <xf numFmtId="3" fontId="29" fillId="0" borderId="0" xfId="2" applyNumberFormat="1" applyFont="1" applyFill="1" applyAlignment="1">
      <alignment horizontal="center" vertical="center"/>
    </xf>
    <xf numFmtId="0" fontId="32" fillId="0" borderId="0" xfId="2" applyFont="1" applyFill="1" applyAlignment="1">
      <alignment horizontal="left"/>
    </xf>
    <xf numFmtId="0" fontId="32" fillId="0" borderId="0" xfId="2" applyFont="1" applyFill="1" applyAlignment="1">
      <alignment horizontal="center"/>
    </xf>
    <xf numFmtId="2" fontId="32" fillId="0" borderId="0" xfId="2" applyNumberFormat="1" applyFont="1" applyFill="1" applyAlignment="1">
      <alignment horizontal="left"/>
    </xf>
    <xf numFmtId="2" fontId="32" fillId="0" borderId="0" xfId="2" applyNumberFormat="1" applyFont="1" applyFill="1" applyBorder="1" applyAlignment="1">
      <alignment horizontal="left"/>
    </xf>
    <xf numFmtId="0" fontId="33" fillId="0" borderId="0" xfId="2" applyFont="1" applyFill="1" applyAlignment="1">
      <alignment horizontal="left"/>
    </xf>
    <xf numFmtId="0" fontId="33" fillId="0" borderId="0" xfId="2" applyFont="1" applyFill="1"/>
    <xf numFmtId="0" fontId="33" fillId="0" borderId="0" xfId="2" applyFont="1" applyFill="1" applyAlignment="1">
      <alignment horizontal="center"/>
    </xf>
    <xf numFmtId="0" fontId="33" fillId="0" borderId="0" xfId="2" applyFont="1" applyFill="1" applyAlignment="1">
      <alignment horizontal="center" vertical="center"/>
    </xf>
    <xf numFmtId="0" fontId="33" fillId="0" borderId="0" xfId="2" applyFont="1" applyFill="1" applyAlignment="1"/>
    <xf numFmtId="0" fontId="33" fillId="0" borderId="0" xfId="2" applyFont="1" applyFill="1" applyBorder="1" applyAlignment="1">
      <alignment horizontal="center"/>
    </xf>
    <xf numFmtId="0" fontId="33" fillId="0" borderId="0" xfId="2" applyFont="1" applyFill="1" applyAlignment="1">
      <alignment horizontal="center"/>
    </xf>
    <xf numFmtId="0" fontId="3" fillId="0" borderId="0" xfId="2" applyFont="1" applyAlignment="1">
      <alignment horizontal="justify" vertical="top" wrapText="1" justifyLastLine="1"/>
    </xf>
    <xf numFmtId="0" fontId="3" fillId="0" borderId="0" xfId="2" applyAlignment="1">
      <alignment horizontal="left" wrapText="1"/>
    </xf>
    <xf numFmtId="0" fontId="3" fillId="0" borderId="0" xfId="2" applyFont="1" applyAlignment="1">
      <alignment horizontal="justify" vertical="top" wrapText="1"/>
    </xf>
    <xf numFmtId="0" fontId="3" fillId="0" borderId="0" xfId="2" applyFont="1" applyBorder="1" applyAlignment="1">
      <alignment horizontal="right" wrapText="1" justifyLastLine="1"/>
    </xf>
    <xf numFmtId="0" fontId="3" fillId="0" borderId="0" xfId="2" applyFont="1" applyAlignment="1">
      <alignment horizontal="justify" wrapText="1" justifyLastLine="1"/>
    </xf>
    <xf numFmtId="0" fontId="3" fillId="0" borderId="0" xfId="2" applyAlignment="1">
      <alignment horizontal="justify" wrapText="1" justifyLastLine="1"/>
    </xf>
    <xf numFmtId="0" fontId="3" fillId="0" borderId="0" xfId="2" applyFont="1" applyAlignment="1">
      <alignment horizontal="justify" justifyLastLine="1"/>
    </xf>
    <xf numFmtId="0" fontId="3" fillId="0" borderId="0" xfId="2" applyFont="1" applyBorder="1" applyAlignment="1">
      <alignment horizontal="justify" vertical="top" wrapText="1" justifyLastLine="1"/>
    </xf>
    <xf numFmtId="0" fontId="3" fillId="0" borderId="0" xfId="2" applyFont="1" applyBorder="1" applyAlignment="1">
      <alignment horizontal="left" vertical="top" wrapText="1"/>
    </xf>
    <xf numFmtId="0" fontId="3" fillId="0" borderId="0" xfId="2" applyFont="1" applyBorder="1" applyAlignment="1">
      <alignment horizontal="justify" vertical="top" justifyLastLine="1"/>
    </xf>
    <xf numFmtId="0" fontId="3" fillId="3" borderId="0" xfId="2" applyFont="1" applyFill="1" applyBorder="1" applyAlignment="1">
      <alignment horizontal="justify" vertical="top" justifyLastLine="1"/>
    </xf>
    <xf numFmtId="0" fontId="34" fillId="3" borderId="0" xfId="2" applyFont="1" applyFill="1" applyAlignment="1">
      <alignment horizontal="center" vertical="center" wrapText="1"/>
    </xf>
    <xf numFmtId="0" fontId="9" fillId="0" borderId="2" xfId="2" applyFont="1" applyFill="1" applyBorder="1" applyAlignment="1">
      <alignment horizontal="center" vertical="center" wrapText="1"/>
    </xf>
    <xf numFmtId="0" fontId="4" fillId="0" borderId="1" xfId="2" applyFont="1" applyBorder="1" applyAlignment="1">
      <alignment horizontal="left"/>
    </xf>
    <xf numFmtId="0" fontId="17" fillId="0" borderId="0" xfId="0" applyFont="1" applyAlignment="1">
      <alignment horizontal="left" vertical="top"/>
    </xf>
    <xf numFmtId="0" fontId="22" fillId="0" borderId="0" xfId="0" applyFont="1" applyFill="1" applyAlignment="1">
      <alignment horizontal="left" vertical="top" wrapText="1"/>
    </xf>
    <xf numFmtId="0" fontId="12" fillId="2" borderId="6" xfId="0" applyFont="1" applyFill="1" applyBorder="1" applyAlignment="1">
      <alignment horizontal="center" vertical="center"/>
    </xf>
    <xf numFmtId="0" fontId="12" fillId="2" borderId="8" xfId="0" applyFont="1" applyFill="1" applyBorder="1" applyAlignment="1">
      <alignment horizontal="center" vertical="center"/>
    </xf>
    <xf numFmtId="0" fontId="12" fillId="2" borderId="7" xfId="0" applyFont="1" applyFill="1" applyBorder="1" applyAlignment="1">
      <alignment horizontal="center" vertical="center"/>
    </xf>
    <xf numFmtId="0" fontId="4" fillId="0" borderId="0" xfId="0" applyFont="1" applyBorder="1" applyAlignment="1">
      <alignment horizontal="left" vertical="top"/>
    </xf>
    <xf numFmtId="0" fontId="4" fillId="0" borderId="0" xfId="0" applyFont="1" applyBorder="1" applyAlignment="1">
      <alignment horizontal="left" vertical="top" wrapText="1" justifyLastLine="1"/>
    </xf>
    <xf numFmtId="0" fontId="4" fillId="0" borderId="0" xfId="0" applyFont="1" applyBorder="1" applyAlignment="1">
      <alignment horizontal="left" vertical="top" wrapText="1"/>
    </xf>
    <xf numFmtId="1" fontId="13" fillId="0" borderId="0" xfId="0" applyNumberFormat="1" applyFont="1" applyBorder="1" applyAlignment="1">
      <alignment horizontal="center" wrapText="1"/>
    </xf>
    <xf numFmtId="0" fontId="4" fillId="0" borderId="0" xfId="0" applyFont="1" applyBorder="1" applyAlignment="1">
      <alignment horizontal="center" vertical="top" wrapText="1"/>
    </xf>
    <xf numFmtId="165" fontId="13" fillId="0" borderId="0" xfId="0" applyNumberFormat="1" applyFont="1" applyBorder="1" applyAlignment="1">
      <alignment horizontal="center" wrapText="1"/>
    </xf>
    <xf numFmtId="0" fontId="4" fillId="0" borderId="0" xfId="0" applyFont="1" applyBorder="1" applyAlignment="1">
      <alignment vertical="top" wrapText="1"/>
    </xf>
    <xf numFmtId="1" fontId="13" fillId="0" borderId="0" xfId="0" applyNumberFormat="1" applyFont="1" applyBorder="1" applyAlignment="1">
      <alignment horizontal="center"/>
    </xf>
    <xf numFmtId="0" fontId="4" fillId="0" borderId="0" xfId="0" applyFont="1" applyBorder="1" applyAlignment="1">
      <alignment horizontal="center" vertical="top" wrapText="1" justifyLastLine="1"/>
    </xf>
    <xf numFmtId="1" fontId="10" fillId="0" borderId="0" xfId="0" applyNumberFormat="1" applyFont="1" applyBorder="1" applyAlignment="1">
      <alignment horizontal="center"/>
    </xf>
    <xf numFmtId="0" fontId="4" fillId="0" borderId="0" xfId="0" applyFont="1" applyFill="1" applyBorder="1" applyAlignment="1">
      <alignment horizontal="left" vertical="center" wrapText="1"/>
    </xf>
    <xf numFmtId="0" fontId="5" fillId="0" borderId="0" xfId="0" applyFont="1" applyBorder="1" applyAlignment="1">
      <alignment horizontal="left" vertical="top" wrapText="1"/>
    </xf>
    <xf numFmtId="0" fontId="5" fillId="0" borderId="0" xfId="0" applyFont="1" applyBorder="1" applyAlignment="1">
      <alignment horizontal="left" vertical="top" wrapText="1" justifyLastLine="1"/>
    </xf>
    <xf numFmtId="0" fontId="1" fillId="0" borderId="0" xfId="0" applyFont="1" applyBorder="1" applyAlignment="1">
      <alignment horizontal="center" vertical="top"/>
    </xf>
    <xf numFmtId="0" fontId="12" fillId="2" borderId="5" xfId="0" applyFont="1" applyFill="1" applyBorder="1" applyAlignment="1">
      <alignment horizontal="center" vertical="center"/>
    </xf>
    <xf numFmtId="0" fontId="6" fillId="2" borderId="5" xfId="0" applyFont="1" applyFill="1" applyBorder="1" applyAlignment="1">
      <alignment horizontal="center" vertical="center"/>
    </xf>
    <xf numFmtId="0" fontId="20" fillId="0" borderId="0" xfId="0" applyFont="1" applyBorder="1" applyAlignment="1">
      <alignment horizontal="center"/>
    </xf>
    <xf numFmtId="2" fontId="10" fillId="0" borderId="0" xfId="0" applyNumberFormat="1" applyFont="1" applyAlignment="1">
      <alignment horizontal="center"/>
    </xf>
    <xf numFmtId="0" fontId="13" fillId="0" borderId="0" xfId="0" applyFont="1" applyFill="1" applyBorder="1" applyAlignment="1">
      <alignment horizontal="left" vertical="center" wrapText="1"/>
    </xf>
    <xf numFmtId="2" fontId="13" fillId="0" borderId="0" xfId="0" applyNumberFormat="1" applyFont="1" applyBorder="1" applyAlignment="1">
      <alignment horizontal="center" wrapText="1"/>
    </xf>
  </cellXfs>
  <cellStyles count="5">
    <cellStyle name="Comma 6" xfId="3"/>
    <cellStyle name="Normal" xfId="0" builtinId="0"/>
    <cellStyle name="Normal 2" xfId="1"/>
    <cellStyle name="Normal 2 2" xfId="2"/>
    <cellStyle name="Percent 2" xfId="4"/>
  </cellStyles>
  <dxfs count="0"/>
  <tableStyles count="0" defaultTableStyle="TableStyleMedium2" defaultPivotStyle="PivotStyleLight16"/>
  <colors>
    <mruColors>
      <color rgb="FF766000"/>
      <color rgb="FFFF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bodyPr wrap="none" fromWordArt="1">
        <a:prstTxWarp prst="textButton">
          <a:avLst>
            <a:gd name="adj" fmla="val 10772088"/>
          </a:avLst>
        </a:prstTxWarp>
      </a:bodyPr>
      <a:lstStyle>
        <a:defPPr algn="ctr" rtl="0">
          <a:buNone/>
          <a:defRPr sz="3600" b="1" kern="10" spc="720">
            <a:ln w="9525">
              <a:solidFill>
                <a:srgbClr val="7F7F7F"/>
              </a:solidFill>
              <a:round/>
              <a:headEnd/>
              <a:tailEnd/>
            </a:ln>
            <a:solidFill>
              <a:srgbClr val="000000">
                <a:alpha val="80000"/>
              </a:srgbClr>
            </a:solidFill>
            <a:effectLst>
              <a:outerShdw dist="80322" dir="11906097" algn="ctr" rotWithShape="0">
                <a:srgbClr val="868686">
                  <a:alpha val="50000"/>
                </a:srgbClr>
              </a:outerShdw>
            </a:effectLst>
            <a:latin typeface="Arial Narrow" panose="020B0606020202030204" pitchFamily="34" charset="0"/>
          </a:defRPr>
        </a:defPPr>
      </a:lstStyle>
    </a:sp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Q152"/>
  <sheetViews>
    <sheetView tabSelected="1" showWhiteSpace="0" view="pageLayout" topLeftCell="A103" zoomScaleSheetLayoutView="140" workbookViewId="0">
      <selection activeCell="H113" sqref="H113"/>
    </sheetView>
  </sheetViews>
  <sheetFormatPr defaultRowHeight="12.75"/>
  <cols>
    <col min="1" max="1" width="6.28515625" style="263" customWidth="1"/>
    <col min="2" max="2" width="12.5703125" style="262" customWidth="1"/>
    <col min="3" max="3" width="34.140625" style="262" customWidth="1"/>
    <col min="4" max="4" width="2.140625" style="262" customWidth="1"/>
    <col min="5" max="5" width="7.85546875" style="262" customWidth="1"/>
    <col min="6" max="6" width="9.42578125" style="262" customWidth="1"/>
    <col min="7" max="7" width="5.28515625" style="262" customWidth="1"/>
    <col min="8" max="8" width="8.28515625" style="262" customWidth="1"/>
    <col min="9" max="256" width="9.140625" style="262"/>
    <col min="257" max="257" width="6.28515625" style="262" customWidth="1"/>
    <col min="258" max="258" width="12.5703125" style="262" customWidth="1"/>
    <col min="259" max="259" width="36.140625" style="262" customWidth="1"/>
    <col min="260" max="260" width="2.140625" style="262" customWidth="1"/>
    <col min="261" max="261" width="7.85546875" style="262" customWidth="1"/>
    <col min="262" max="262" width="9.42578125" style="262" customWidth="1"/>
    <col min="263" max="263" width="5.28515625" style="262" customWidth="1"/>
    <col min="264" max="264" width="8.28515625" style="262" customWidth="1"/>
    <col min="265" max="512" width="9.140625" style="262"/>
    <col min="513" max="513" width="6.28515625" style="262" customWidth="1"/>
    <col min="514" max="514" width="12.5703125" style="262" customWidth="1"/>
    <col min="515" max="515" width="36.140625" style="262" customWidth="1"/>
    <col min="516" max="516" width="2.140625" style="262" customWidth="1"/>
    <col min="517" max="517" width="7.85546875" style="262" customWidth="1"/>
    <col min="518" max="518" width="9.42578125" style="262" customWidth="1"/>
    <col min="519" max="519" width="5.28515625" style="262" customWidth="1"/>
    <col min="520" max="520" width="8.28515625" style="262" customWidth="1"/>
    <col min="521" max="768" width="9.140625" style="262"/>
    <col min="769" max="769" width="6.28515625" style="262" customWidth="1"/>
    <col min="770" max="770" width="12.5703125" style="262" customWidth="1"/>
    <col min="771" max="771" width="36.140625" style="262" customWidth="1"/>
    <col min="772" max="772" width="2.140625" style="262" customWidth="1"/>
    <col min="773" max="773" width="7.85546875" style="262" customWidth="1"/>
    <col min="774" max="774" width="9.42578125" style="262" customWidth="1"/>
    <col min="775" max="775" width="5.28515625" style="262" customWidth="1"/>
    <col min="776" max="776" width="8.28515625" style="262" customWidth="1"/>
    <col min="777" max="1024" width="9.140625" style="262"/>
    <col min="1025" max="1025" width="6.28515625" style="262" customWidth="1"/>
    <col min="1026" max="1026" width="12.5703125" style="262" customWidth="1"/>
    <col min="1027" max="1027" width="36.140625" style="262" customWidth="1"/>
    <col min="1028" max="1028" width="2.140625" style="262" customWidth="1"/>
    <col min="1029" max="1029" width="7.85546875" style="262" customWidth="1"/>
    <col min="1030" max="1030" width="9.42578125" style="262" customWidth="1"/>
    <col min="1031" max="1031" width="5.28515625" style="262" customWidth="1"/>
    <col min="1032" max="1032" width="8.28515625" style="262" customWidth="1"/>
    <col min="1033" max="1280" width="9.140625" style="262"/>
    <col min="1281" max="1281" width="6.28515625" style="262" customWidth="1"/>
    <col min="1282" max="1282" width="12.5703125" style="262" customWidth="1"/>
    <col min="1283" max="1283" width="36.140625" style="262" customWidth="1"/>
    <col min="1284" max="1284" width="2.140625" style="262" customWidth="1"/>
    <col min="1285" max="1285" width="7.85546875" style="262" customWidth="1"/>
    <col min="1286" max="1286" width="9.42578125" style="262" customWidth="1"/>
    <col min="1287" max="1287" width="5.28515625" style="262" customWidth="1"/>
    <col min="1288" max="1288" width="8.28515625" style="262" customWidth="1"/>
    <col min="1289" max="1536" width="9.140625" style="262"/>
    <col min="1537" max="1537" width="6.28515625" style="262" customWidth="1"/>
    <col min="1538" max="1538" width="12.5703125" style="262" customWidth="1"/>
    <col min="1539" max="1539" width="36.140625" style="262" customWidth="1"/>
    <col min="1540" max="1540" width="2.140625" style="262" customWidth="1"/>
    <col min="1541" max="1541" width="7.85546875" style="262" customWidth="1"/>
    <col min="1542" max="1542" width="9.42578125" style="262" customWidth="1"/>
    <col min="1543" max="1543" width="5.28515625" style="262" customWidth="1"/>
    <col min="1544" max="1544" width="8.28515625" style="262" customWidth="1"/>
    <col min="1545" max="1792" width="9.140625" style="262"/>
    <col min="1793" max="1793" width="6.28515625" style="262" customWidth="1"/>
    <col min="1794" max="1794" width="12.5703125" style="262" customWidth="1"/>
    <col min="1795" max="1795" width="36.140625" style="262" customWidth="1"/>
    <col min="1796" max="1796" width="2.140625" style="262" customWidth="1"/>
    <col min="1797" max="1797" width="7.85546875" style="262" customWidth="1"/>
    <col min="1798" max="1798" width="9.42578125" style="262" customWidth="1"/>
    <col min="1799" max="1799" width="5.28515625" style="262" customWidth="1"/>
    <col min="1800" max="1800" width="8.28515625" style="262" customWidth="1"/>
    <col min="1801" max="2048" width="9.140625" style="262"/>
    <col min="2049" max="2049" width="6.28515625" style="262" customWidth="1"/>
    <col min="2050" max="2050" width="12.5703125" style="262" customWidth="1"/>
    <col min="2051" max="2051" width="36.140625" style="262" customWidth="1"/>
    <col min="2052" max="2052" width="2.140625" style="262" customWidth="1"/>
    <col min="2053" max="2053" width="7.85546875" style="262" customWidth="1"/>
    <col min="2054" max="2054" width="9.42578125" style="262" customWidth="1"/>
    <col min="2055" max="2055" width="5.28515625" style="262" customWidth="1"/>
    <col min="2056" max="2056" width="8.28515625" style="262" customWidth="1"/>
    <col min="2057" max="2304" width="9.140625" style="262"/>
    <col min="2305" max="2305" width="6.28515625" style="262" customWidth="1"/>
    <col min="2306" max="2306" width="12.5703125" style="262" customWidth="1"/>
    <col min="2307" max="2307" width="36.140625" style="262" customWidth="1"/>
    <col min="2308" max="2308" width="2.140625" style="262" customWidth="1"/>
    <col min="2309" max="2309" width="7.85546875" style="262" customWidth="1"/>
    <col min="2310" max="2310" width="9.42578125" style="262" customWidth="1"/>
    <col min="2311" max="2311" width="5.28515625" style="262" customWidth="1"/>
    <col min="2312" max="2312" width="8.28515625" style="262" customWidth="1"/>
    <col min="2313" max="2560" width="9.140625" style="262"/>
    <col min="2561" max="2561" width="6.28515625" style="262" customWidth="1"/>
    <col min="2562" max="2562" width="12.5703125" style="262" customWidth="1"/>
    <col min="2563" max="2563" width="36.140625" style="262" customWidth="1"/>
    <col min="2564" max="2564" width="2.140625" style="262" customWidth="1"/>
    <col min="2565" max="2565" width="7.85546875" style="262" customWidth="1"/>
    <col min="2566" max="2566" width="9.42578125" style="262" customWidth="1"/>
    <col min="2567" max="2567" width="5.28515625" style="262" customWidth="1"/>
    <col min="2568" max="2568" width="8.28515625" style="262" customWidth="1"/>
    <col min="2569" max="2816" width="9.140625" style="262"/>
    <col min="2817" max="2817" width="6.28515625" style="262" customWidth="1"/>
    <col min="2818" max="2818" width="12.5703125" style="262" customWidth="1"/>
    <col min="2819" max="2819" width="36.140625" style="262" customWidth="1"/>
    <col min="2820" max="2820" width="2.140625" style="262" customWidth="1"/>
    <col min="2821" max="2821" width="7.85546875" style="262" customWidth="1"/>
    <col min="2822" max="2822" width="9.42578125" style="262" customWidth="1"/>
    <col min="2823" max="2823" width="5.28515625" style="262" customWidth="1"/>
    <col min="2824" max="2824" width="8.28515625" style="262" customWidth="1"/>
    <col min="2825" max="3072" width="9.140625" style="262"/>
    <col min="3073" max="3073" width="6.28515625" style="262" customWidth="1"/>
    <col min="3074" max="3074" width="12.5703125" style="262" customWidth="1"/>
    <col min="3075" max="3075" width="36.140625" style="262" customWidth="1"/>
    <col min="3076" max="3076" width="2.140625" style="262" customWidth="1"/>
    <col min="3077" max="3077" width="7.85546875" style="262" customWidth="1"/>
    <col min="3078" max="3078" width="9.42578125" style="262" customWidth="1"/>
    <col min="3079" max="3079" width="5.28515625" style="262" customWidth="1"/>
    <col min="3080" max="3080" width="8.28515625" style="262" customWidth="1"/>
    <col min="3081" max="3328" width="9.140625" style="262"/>
    <col min="3329" max="3329" width="6.28515625" style="262" customWidth="1"/>
    <col min="3330" max="3330" width="12.5703125" style="262" customWidth="1"/>
    <col min="3331" max="3331" width="36.140625" style="262" customWidth="1"/>
    <col min="3332" max="3332" width="2.140625" style="262" customWidth="1"/>
    <col min="3333" max="3333" width="7.85546875" style="262" customWidth="1"/>
    <col min="3334" max="3334" width="9.42578125" style="262" customWidth="1"/>
    <col min="3335" max="3335" width="5.28515625" style="262" customWidth="1"/>
    <col min="3336" max="3336" width="8.28515625" style="262" customWidth="1"/>
    <col min="3337" max="3584" width="9.140625" style="262"/>
    <col min="3585" max="3585" width="6.28515625" style="262" customWidth="1"/>
    <col min="3586" max="3586" width="12.5703125" style="262" customWidth="1"/>
    <col min="3587" max="3587" width="36.140625" style="262" customWidth="1"/>
    <col min="3588" max="3588" width="2.140625" style="262" customWidth="1"/>
    <col min="3589" max="3589" width="7.85546875" style="262" customWidth="1"/>
    <col min="3590" max="3590" width="9.42578125" style="262" customWidth="1"/>
    <col min="3591" max="3591" width="5.28515625" style="262" customWidth="1"/>
    <col min="3592" max="3592" width="8.28515625" style="262" customWidth="1"/>
    <col min="3593" max="3840" width="9.140625" style="262"/>
    <col min="3841" max="3841" width="6.28515625" style="262" customWidth="1"/>
    <col min="3842" max="3842" width="12.5703125" style="262" customWidth="1"/>
    <col min="3843" max="3843" width="36.140625" style="262" customWidth="1"/>
    <col min="3844" max="3844" width="2.140625" style="262" customWidth="1"/>
    <col min="3845" max="3845" width="7.85546875" style="262" customWidth="1"/>
    <col min="3846" max="3846" width="9.42578125" style="262" customWidth="1"/>
    <col min="3847" max="3847" width="5.28515625" style="262" customWidth="1"/>
    <col min="3848" max="3848" width="8.28515625" style="262" customWidth="1"/>
    <col min="3849" max="4096" width="9.140625" style="262"/>
    <col min="4097" max="4097" width="6.28515625" style="262" customWidth="1"/>
    <col min="4098" max="4098" width="12.5703125" style="262" customWidth="1"/>
    <col min="4099" max="4099" width="36.140625" style="262" customWidth="1"/>
    <col min="4100" max="4100" width="2.140625" style="262" customWidth="1"/>
    <col min="4101" max="4101" width="7.85546875" style="262" customWidth="1"/>
    <col min="4102" max="4102" width="9.42578125" style="262" customWidth="1"/>
    <col min="4103" max="4103" width="5.28515625" style="262" customWidth="1"/>
    <col min="4104" max="4104" width="8.28515625" style="262" customWidth="1"/>
    <col min="4105" max="4352" width="9.140625" style="262"/>
    <col min="4353" max="4353" width="6.28515625" style="262" customWidth="1"/>
    <col min="4354" max="4354" width="12.5703125" style="262" customWidth="1"/>
    <col min="4355" max="4355" width="36.140625" style="262" customWidth="1"/>
    <col min="4356" max="4356" width="2.140625" style="262" customWidth="1"/>
    <col min="4357" max="4357" width="7.85546875" style="262" customWidth="1"/>
    <col min="4358" max="4358" width="9.42578125" style="262" customWidth="1"/>
    <col min="4359" max="4359" width="5.28515625" style="262" customWidth="1"/>
    <col min="4360" max="4360" width="8.28515625" style="262" customWidth="1"/>
    <col min="4361" max="4608" width="9.140625" style="262"/>
    <col min="4609" max="4609" width="6.28515625" style="262" customWidth="1"/>
    <col min="4610" max="4610" width="12.5703125" style="262" customWidth="1"/>
    <col min="4611" max="4611" width="36.140625" style="262" customWidth="1"/>
    <col min="4612" max="4612" width="2.140625" style="262" customWidth="1"/>
    <col min="4613" max="4613" width="7.85546875" style="262" customWidth="1"/>
    <col min="4614" max="4614" width="9.42578125" style="262" customWidth="1"/>
    <col min="4615" max="4615" width="5.28515625" style="262" customWidth="1"/>
    <col min="4616" max="4616" width="8.28515625" style="262" customWidth="1"/>
    <col min="4617" max="4864" width="9.140625" style="262"/>
    <col min="4865" max="4865" width="6.28515625" style="262" customWidth="1"/>
    <col min="4866" max="4866" width="12.5703125" style="262" customWidth="1"/>
    <col min="4867" max="4867" width="36.140625" style="262" customWidth="1"/>
    <col min="4868" max="4868" width="2.140625" style="262" customWidth="1"/>
    <col min="4869" max="4869" width="7.85546875" style="262" customWidth="1"/>
    <col min="4870" max="4870" width="9.42578125" style="262" customWidth="1"/>
    <col min="4871" max="4871" width="5.28515625" style="262" customWidth="1"/>
    <col min="4872" max="4872" width="8.28515625" style="262" customWidth="1"/>
    <col min="4873" max="5120" width="9.140625" style="262"/>
    <col min="5121" max="5121" width="6.28515625" style="262" customWidth="1"/>
    <col min="5122" max="5122" width="12.5703125" style="262" customWidth="1"/>
    <col min="5123" max="5123" width="36.140625" style="262" customWidth="1"/>
    <col min="5124" max="5124" width="2.140625" style="262" customWidth="1"/>
    <col min="5125" max="5125" width="7.85546875" style="262" customWidth="1"/>
    <col min="5126" max="5126" width="9.42578125" style="262" customWidth="1"/>
    <col min="5127" max="5127" width="5.28515625" style="262" customWidth="1"/>
    <col min="5128" max="5128" width="8.28515625" style="262" customWidth="1"/>
    <col min="5129" max="5376" width="9.140625" style="262"/>
    <col min="5377" max="5377" width="6.28515625" style="262" customWidth="1"/>
    <col min="5378" max="5378" width="12.5703125" style="262" customWidth="1"/>
    <col min="5379" max="5379" width="36.140625" style="262" customWidth="1"/>
    <col min="5380" max="5380" width="2.140625" style="262" customWidth="1"/>
    <col min="5381" max="5381" width="7.85546875" style="262" customWidth="1"/>
    <col min="5382" max="5382" width="9.42578125" style="262" customWidth="1"/>
    <col min="5383" max="5383" width="5.28515625" style="262" customWidth="1"/>
    <col min="5384" max="5384" width="8.28515625" style="262" customWidth="1"/>
    <col min="5385" max="5632" width="9.140625" style="262"/>
    <col min="5633" max="5633" width="6.28515625" style="262" customWidth="1"/>
    <col min="5634" max="5634" width="12.5703125" style="262" customWidth="1"/>
    <col min="5635" max="5635" width="36.140625" style="262" customWidth="1"/>
    <col min="5636" max="5636" width="2.140625" style="262" customWidth="1"/>
    <col min="5637" max="5637" width="7.85546875" style="262" customWidth="1"/>
    <col min="5638" max="5638" width="9.42578125" style="262" customWidth="1"/>
    <col min="5639" max="5639" width="5.28515625" style="262" customWidth="1"/>
    <col min="5640" max="5640" width="8.28515625" style="262" customWidth="1"/>
    <col min="5641" max="5888" width="9.140625" style="262"/>
    <col min="5889" max="5889" width="6.28515625" style="262" customWidth="1"/>
    <col min="5890" max="5890" width="12.5703125" style="262" customWidth="1"/>
    <col min="5891" max="5891" width="36.140625" style="262" customWidth="1"/>
    <col min="5892" max="5892" width="2.140625" style="262" customWidth="1"/>
    <col min="5893" max="5893" width="7.85546875" style="262" customWidth="1"/>
    <col min="5894" max="5894" width="9.42578125" style="262" customWidth="1"/>
    <col min="5895" max="5895" width="5.28515625" style="262" customWidth="1"/>
    <col min="5896" max="5896" width="8.28515625" style="262" customWidth="1"/>
    <col min="5897" max="6144" width="9.140625" style="262"/>
    <col min="6145" max="6145" width="6.28515625" style="262" customWidth="1"/>
    <col min="6146" max="6146" width="12.5703125" style="262" customWidth="1"/>
    <col min="6147" max="6147" width="36.140625" style="262" customWidth="1"/>
    <col min="6148" max="6148" width="2.140625" style="262" customWidth="1"/>
    <col min="6149" max="6149" width="7.85546875" style="262" customWidth="1"/>
    <col min="6150" max="6150" width="9.42578125" style="262" customWidth="1"/>
    <col min="6151" max="6151" width="5.28515625" style="262" customWidth="1"/>
    <col min="6152" max="6152" width="8.28515625" style="262" customWidth="1"/>
    <col min="6153" max="6400" width="9.140625" style="262"/>
    <col min="6401" max="6401" width="6.28515625" style="262" customWidth="1"/>
    <col min="6402" max="6402" width="12.5703125" style="262" customWidth="1"/>
    <col min="6403" max="6403" width="36.140625" style="262" customWidth="1"/>
    <col min="6404" max="6404" width="2.140625" style="262" customWidth="1"/>
    <col min="6405" max="6405" width="7.85546875" style="262" customWidth="1"/>
    <col min="6406" max="6406" width="9.42578125" style="262" customWidth="1"/>
    <col min="6407" max="6407" width="5.28515625" style="262" customWidth="1"/>
    <col min="6408" max="6408" width="8.28515625" style="262" customWidth="1"/>
    <col min="6409" max="6656" width="9.140625" style="262"/>
    <col min="6657" max="6657" width="6.28515625" style="262" customWidth="1"/>
    <col min="6658" max="6658" width="12.5703125" style="262" customWidth="1"/>
    <col min="6659" max="6659" width="36.140625" style="262" customWidth="1"/>
    <col min="6660" max="6660" width="2.140625" style="262" customWidth="1"/>
    <col min="6661" max="6661" width="7.85546875" style="262" customWidth="1"/>
    <col min="6662" max="6662" width="9.42578125" style="262" customWidth="1"/>
    <col min="6663" max="6663" width="5.28515625" style="262" customWidth="1"/>
    <col min="6664" max="6664" width="8.28515625" style="262" customWidth="1"/>
    <col min="6665" max="6912" width="9.140625" style="262"/>
    <col min="6913" max="6913" width="6.28515625" style="262" customWidth="1"/>
    <col min="6914" max="6914" width="12.5703125" style="262" customWidth="1"/>
    <col min="6915" max="6915" width="36.140625" style="262" customWidth="1"/>
    <col min="6916" max="6916" width="2.140625" style="262" customWidth="1"/>
    <col min="6917" max="6917" width="7.85546875" style="262" customWidth="1"/>
    <col min="6918" max="6918" width="9.42578125" style="262" customWidth="1"/>
    <col min="6919" max="6919" width="5.28515625" style="262" customWidth="1"/>
    <col min="6920" max="6920" width="8.28515625" style="262" customWidth="1"/>
    <col min="6921" max="7168" width="9.140625" style="262"/>
    <col min="7169" max="7169" width="6.28515625" style="262" customWidth="1"/>
    <col min="7170" max="7170" width="12.5703125" style="262" customWidth="1"/>
    <col min="7171" max="7171" width="36.140625" style="262" customWidth="1"/>
    <col min="7172" max="7172" width="2.140625" style="262" customWidth="1"/>
    <col min="7173" max="7173" width="7.85546875" style="262" customWidth="1"/>
    <col min="7174" max="7174" width="9.42578125" style="262" customWidth="1"/>
    <col min="7175" max="7175" width="5.28515625" style="262" customWidth="1"/>
    <col min="7176" max="7176" width="8.28515625" style="262" customWidth="1"/>
    <col min="7177" max="7424" width="9.140625" style="262"/>
    <col min="7425" max="7425" width="6.28515625" style="262" customWidth="1"/>
    <col min="7426" max="7426" width="12.5703125" style="262" customWidth="1"/>
    <col min="7427" max="7427" width="36.140625" style="262" customWidth="1"/>
    <col min="7428" max="7428" width="2.140625" style="262" customWidth="1"/>
    <col min="7429" max="7429" width="7.85546875" style="262" customWidth="1"/>
    <col min="7430" max="7430" width="9.42578125" style="262" customWidth="1"/>
    <col min="7431" max="7431" width="5.28515625" style="262" customWidth="1"/>
    <col min="7432" max="7432" width="8.28515625" style="262" customWidth="1"/>
    <col min="7433" max="7680" width="9.140625" style="262"/>
    <col min="7681" max="7681" width="6.28515625" style="262" customWidth="1"/>
    <col min="7682" max="7682" width="12.5703125" style="262" customWidth="1"/>
    <col min="7683" max="7683" width="36.140625" style="262" customWidth="1"/>
    <col min="7684" max="7684" width="2.140625" style="262" customWidth="1"/>
    <col min="7685" max="7685" width="7.85546875" style="262" customWidth="1"/>
    <col min="7686" max="7686" width="9.42578125" style="262" customWidth="1"/>
    <col min="7687" max="7687" width="5.28515625" style="262" customWidth="1"/>
    <col min="7688" max="7688" width="8.28515625" style="262" customWidth="1"/>
    <col min="7689" max="7936" width="9.140625" style="262"/>
    <col min="7937" max="7937" width="6.28515625" style="262" customWidth="1"/>
    <col min="7938" max="7938" width="12.5703125" style="262" customWidth="1"/>
    <col min="7939" max="7939" width="36.140625" style="262" customWidth="1"/>
    <col min="7940" max="7940" width="2.140625" style="262" customWidth="1"/>
    <col min="7941" max="7941" width="7.85546875" style="262" customWidth="1"/>
    <col min="7942" max="7942" width="9.42578125" style="262" customWidth="1"/>
    <col min="7943" max="7943" width="5.28515625" style="262" customWidth="1"/>
    <col min="7944" max="7944" width="8.28515625" style="262" customWidth="1"/>
    <col min="7945" max="8192" width="9.140625" style="262"/>
    <col min="8193" max="8193" width="6.28515625" style="262" customWidth="1"/>
    <col min="8194" max="8194" width="12.5703125" style="262" customWidth="1"/>
    <col min="8195" max="8195" width="36.140625" style="262" customWidth="1"/>
    <col min="8196" max="8196" width="2.140625" style="262" customWidth="1"/>
    <col min="8197" max="8197" width="7.85546875" style="262" customWidth="1"/>
    <col min="8198" max="8198" width="9.42578125" style="262" customWidth="1"/>
    <col min="8199" max="8199" width="5.28515625" style="262" customWidth="1"/>
    <col min="8200" max="8200" width="8.28515625" style="262" customWidth="1"/>
    <col min="8201" max="8448" width="9.140625" style="262"/>
    <col min="8449" max="8449" width="6.28515625" style="262" customWidth="1"/>
    <col min="8450" max="8450" width="12.5703125" style="262" customWidth="1"/>
    <col min="8451" max="8451" width="36.140625" style="262" customWidth="1"/>
    <col min="8452" max="8452" width="2.140625" style="262" customWidth="1"/>
    <col min="8453" max="8453" width="7.85546875" style="262" customWidth="1"/>
    <col min="8454" max="8454" width="9.42578125" style="262" customWidth="1"/>
    <col min="8455" max="8455" width="5.28515625" style="262" customWidth="1"/>
    <col min="8456" max="8456" width="8.28515625" style="262" customWidth="1"/>
    <col min="8457" max="8704" width="9.140625" style="262"/>
    <col min="8705" max="8705" width="6.28515625" style="262" customWidth="1"/>
    <col min="8706" max="8706" width="12.5703125" style="262" customWidth="1"/>
    <col min="8707" max="8707" width="36.140625" style="262" customWidth="1"/>
    <col min="8708" max="8708" width="2.140625" style="262" customWidth="1"/>
    <col min="8709" max="8709" width="7.85546875" style="262" customWidth="1"/>
    <col min="8710" max="8710" width="9.42578125" style="262" customWidth="1"/>
    <col min="8711" max="8711" width="5.28515625" style="262" customWidth="1"/>
    <col min="8712" max="8712" width="8.28515625" style="262" customWidth="1"/>
    <col min="8713" max="8960" width="9.140625" style="262"/>
    <col min="8961" max="8961" width="6.28515625" style="262" customWidth="1"/>
    <col min="8962" max="8962" width="12.5703125" style="262" customWidth="1"/>
    <col min="8963" max="8963" width="36.140625" style="262" customWidth="1"/>
    <col min="8964" max="8964" width="2.140625" style="262" customWidth="1"/>
    <col min="8965" max="8965" width="7.85546875" style="262" customWidth="1"/>
    <col min="8966" max="8966" width="9.42578125" style="262" customWidth="1"/>
    <col min="8967" max="8967" width="5.28515625" style="262" customWidth="1"/>
    <col min="8968" max="8968" width="8.28515625" style="262" customWidth="1"/>
    <col min="8969" max="9216" width="9.140625" style="262"/>
    <col min="9217" max="9217" width="6.28515625" style="262" customWidth="1"/>
    <col min="9218" max="9218" width="12.5703125" style="262" customWidth="1"/>
    <col min="9219" max="9219" width="36.140625" style="262" customWidth="1"/>
    <col min="9220" max="9220" width="2.140625" style="262" customWidth="1"/>
    <col min="9221" max="9221" width="7.85546875" style="262" customWidth="1"/>
    <col min="9222" max="9222" width="9.42578125" style="262" customWidth="1"/>
    <col min="9223" max="9223" width="5.28515625" style="262" customWidth="1"/>
    <col min="9224" max="9224" width="8.28515625" style="262" customWidth="1"/>
    <col min="9225" max="9472" width="9.140625" style="262"/>
    <col min="9473" max="9473" width="6.28515625" style="262" customWidth="1"/>
    <col min="9474" max="9474" width="12.5703125" style="262" customWidth="1"/>
    <col min="9475" max="9475" width="36.140625" style="262" customWidth="1"/>
    <col min="9476" max="9476" width="2.140625" style="262" customWidth="1"/>
    <col min="9477" max="9477" width="7.85546875" style="262" customWidth="1"/>
    <col min="9478" max="9478" width="9.42578125" style="262" customWidth="1"/>
    <col min="9479" max="9479" width="5.28515625" style="262" customWidth="1"/>
    <col min="9480" max="9480" width="8.28515625" style="262" customWidth="1"/>
    <col min="9481" max="9728" width="9.140625" style="262"/>
    <col min="9729" max="9729" width="6.28515625" style="262" customWidth="1"/>
    <col min="9730" max="9730" width="12.5703125" style="262" customWidth="1"/>
    <col min="9731" max="9731" width="36.140625" style="262" customWidth="1"/>
    <col min="9732" max="9732" width="2.140625" style="262" customWidth="1"/>
    <col min="9733" max="9733" width="7.85546875" style="262" customWidth="1"/>
    <col min="9734" max="9734" width="9.42578125" style="262" customWidth="1"/>
    <col min="9735" max="9735" width="5.28515625" style="262" customWidth="1"/>
    <col min="9736" max="9736" width="8.28515625" style="262" customWidth="1"/>
    <col min="9737" max="9984" width="9.140625" style="262"/>
    <col min="9985" max="9985" width="6.28515625" style="262" customWidth="1"/>
    <col min="9986" max="9986" width="12.5703125" style="262" customWidth="1"/>
    <col min="9987" max="9987" width="36.140625" style="262" customWidth="1"/>
    <col min="9988" max="9988" width="2.140625" style="262" customWidth="1"/>
    <col min="9989" max="9989" width="7.85546875" style="262" customWidth="1"/>
    <col min="9990" max="9990" width="9.42578125" style="262" customWidth="1"/>
    <col min="9991" max="9991" width="5.28515625" style="262" customWidth="1"/>
    <col min="9992" max="9992" width="8.28515625" style="262" customWidth="1"/>
    <col min="9993" max="10240" width="9.140625" style="262"/>
    <col min="10241" max="10241" width="6.28515625" style="262" customWidth="1"/>
    <col min="10242" max="10242" width="12.5703125" style="262" customWidth="1"/>
    <col min="10243" max="10243" width="36.140625" style="262" customWidth="1"/>
    <col min="10244" max="10244" width="2.140625" style="262" customWidth="1"/>
    <col min="10245" max="10245" width="7.85546875" style="262" customWidth="1"/>
    <col min="10246" max="10246" width="9.42578125" style="262" customWidth="1"/>
    <col min="10247" max="10247" width="5.28515625" style="262" customWidth="1"/>
    <col min="10248" max="10248" width="8.28515625" style="262" customWidth="1"/>
    <col min="10249" max="10496" width="9.140625" style="262"/>
    <col min="10497" max="10497" width="6.28515625" style="262" customWidth="1"/>
    <col min="10498" max="10498" width="12.5703125" style="262" customWidth="1"/>
    <col min="10499" max="10499" width="36.140625" style="262" customWidth="1"/>
    <col min="10500" max="10500" width="2.140625" style="262" customWidth="1"/>
    <col min="10501" max="10501" width="7.85546875" style="262" customWidth="1"/>
    <col min="10502" max="10502" width="9.42578125" style="262" customWidth="1"/>
    <col min="10503" max="10503" width="5.28515625" style="262" customWidth="1"/>
    <col min="10504" max="10504" width="8.28515625" style="262" customWidth="1"/>
    <col min="10505" max="10752" width="9.140625" style="262"/>
    <col min="10753" max="10753" width="6.28515625" style="262" customWidth="1"/>
    <col min="10754" max="10754" width="12.5703125" style="262" customWidth="1"/>
    <col min="10755" max="10755" width="36.140625" style="262" customWidth="1"/>
    <col min="10756" max="10756" width="2.140625" style="262" customWidth="1"/>
    <col min="10757" max="10757" width="7.85546875" style="262" customWidth="1"/>
    <col min="10758" max="10758" width="9.42578125" style="262" customWidth="1"/>
    <col min="10759" max="10759" width="5.28515625" style="262" customWidth="1"/>
    <col min="10760" max="10760" width="8.28515625" style="262" customWidth="1"/>
    <col min="10761" max="11008" width="9.140625" style="262"/>
    <col min="11009" max="11009" width="6.28515625" style="262" customWidth="1"/>
    <col min="11010" max="11010" width="12.5703125" style="262" customWidth="1"/>
    <col min="11011" max="11011" width="36.140625" style="262" customWidth="1"/>
    <col min="11012" max="11012" width="2.140625" style="262" customWidth="1"/>
    <col min="11013" max="11013" width="7.85546875" style="262" customWidth="1"/>
    <col min="11014" max="11014" width="9.42578125" style="262" customWidth="1"/>
    <col min="11015" max="11015" width="5.28515625" style="262" customWidth="1"/>
    <col min="11016" max="11016" width="8.28515625" style="262" customWidth="1"/>
    <col min="11017" max="11264" width="9.140625" style="262"/>
    <col min="11265" max="11265" width="6.28515625" style="262" customWidth="1"/>
    <col min="11266" max="11266" width="12.5703125" style="262" customWidth="1"/>
    <col min="11267" max="11267" width="36.140625" style="262" customWidth="1"/>
    <col min="11268" max="11268" width="2.140625" style="262" customWidth="1"/>
    <col min="11269" max="11269" width="7.85546875" style="262" customWidth="1"/>
    <col min="11270" max="11270" width="9.42578125" style="262" customWidth="1"/>
    <col min="11271" max="11271" width="5.28515625" style="262" customWidth="1"/>
    <col min="11272" max="11272" width="8.28515625" style="262" customWidth="1"/>
    <col min="11273" max="11520" width="9.140625" style="262"/>
    <col min="11521" max="11521" width="6.28515625" style="262" customWidth="1"/>
    <col min="11522" max="11522" width="12.5703125" style="262" customWidth="1"/>
    <col min="11523" max="11523" width="36.140625" style="262" customWidth="1"/>
    <col min="11524" max="11524" width="2.140625" style="262" customWidth="1"/>
    <col min="11525" max="11525" width="7.85546875" style="262" customWidth="1"/>
    <col min="11526" max="11526" width="9.42578125" style="262" customWidth="1"/>
    <col min="11527" max="11527" width="5.28515625" style="262" customWidth="1"/>
    <col min="11528" max="11528" width="8.28515625" style="262" customWidth="1"/>
    <col min="11529" max="11776" width="9.140625" style="262"/>
    <col min="11777" max="11777" width="6.28515625" style="262" customWidth="1"/>
    <col min="11778" max="11778" width="12.5703125" style="262" customWidth="1"/>
    <col min="11779" max="11779" width="36.140625" style="262" customWidth="1"/>
    <col min="11780" max="11780" width="2.140625" style="262" customWidth="1"/>
    <col min="11781" max="11781" width="7.85546875" style="262" customWidth="1"/>
    <col min="11782" max="11782" width="9.42578125" style="262" customWidth="1"/>
    <col min="11783" max="11783" width="5.28515625" style="262" customWidth="1"/>
    <col min="11784" max="11784" width="8.28515625" style="262" customWidth="1"/>
    <col min="11785" max="12032" width="9.140625" style="262"/>
    <col min="12033" max="12033" width="6.28515625" style="262" customWidth="1"/>
    <col min="12034" max="12034" width="12.5703125" style="262" customWidth="1"/>
    <col min="12035" max="12035" width="36.140625" style="262" customWidth="1"/>
    <col min="12036" max="12036" width="2.140625" style="262" customWidth="1"/>
    <col min="12037" max="12037" width="7.85546875" style="262" customWidth="1"/>
    <col min="12038" max="12038" width="9.42578125" style="262" customWidth="1"/>
    <col min="12039" max="12039" width="5.28515625" style="262" customWidth="1"/>
    <col min="12040" max="12040" width="8.28515625" style="262" customWidth="1"/>
    <col min="12041" max="12288" width="9.140625" style="262"/>
    <col min="12289" max="12289" width="6.28515625" style="262" customWidth="1"/>
    <col min="12290" max="12290" width="12.5703125" style="262" customWidth="1"/>
    <col min="12291" max="12291" width="36.140625" style="262" customWidth="1"/>
    <col min="12292" max="12292" width="2.140625" style="262" customWidth="1"/>
    <col min="12293" max="12293" width="7.85546875" style="262" customWidth="1"/>
    <col min="12294" max="12294" width="9.42578125" style="262" customWidth="1"/>
    <col min="12295" max="12295" width="5.28515625" style="262" customWidth="1"/>
    <col min="12296" max="12296" width="8.28515625" style="262" customWidth="1"/>
    <col min="12297" max="12544" width="9.140625" style="262"/>
    <col min="12545" max="12545" width="6.28515625" style="262" customWidth="1"/>
    <col min="12546" max="12546" width="12.5703125" style="262" customWidth="1"/>
    <col min="12547" max="12547" width="36.140625" style="262" customWidth="1"/>
    <col min="12548" max="12548" width="2.140625" style="262" customWidth="1"/>
    <col min="12549" max="12549" width="7.85546875" style="262" customWidth="1"/>
    <col min="12550" max="12550" width="9.42578125" style="262" customWidth="1"/>
    <col min="12551" max="12551" width="5.28515625" style="262" customWidth="1"/>
    <col min="12552" max="12552" width="8.28515625" style="262" customWidth="1"/>
    <col min="12553" max="12800" width="9.140625" style="262"/>
    <col min="12801" max="12801" width="6.28515625" style="262" customWidth="1"/>
    <col min="12802" max="12802" width="12.5703125" style="262" customWidth="1"/>
    <col min="12803" max="12803" width="36.140625" style="262" customWidth="1"/>
    <col min="12804" max="12804" width="2.140625" style="262" customWidth="1"/>
    <col min="12805" max="12805" width="7.85546875" style="262" customWidth="1"/>
    <col min="12806" max="12806" width="9.42578125" style="262" customWidth="1"/>
    <col min="12807" max="12807" width="5.28515625" style="262" customWidth="1"/>
    <col min="12808" max="12808" width="8.28515625" style="262" customWidth="1"/>
    <col min="12809" max="13056" width="9.140625" style="262"/>
    <col min="13057" max="13057" width="6.28515625" style="262" customWidth="1"/>
    <col min="13058" max="13058" width="12.5703125" style="262" customWidth="1"/>
    <col min="13059" max="13059" width="36.140625" style="262" customWidth="1"/>
    <col min="13060" max="13060" width="2.140625" style="262" customWidth="1"/>
    <col min="13061" max="13061" width="7.85546875" style="262" customWidth="1"/>
    <col min="13062" max="13062" width="9.42578125" style="262" customWidth="1"/>
    <col min="13063" max="13063" width="5.28515625" style="262" customWidth="1"/>
    <col min="13064" max="13064" width="8.28515625" style="262" customWidth="1"/>
    <col min="13065" max="13312" width="9.140625" style="262"/>
    <col min="13313" max="13313" width="6.28515625" style="262" customWidth="1"/>
    <col min="13314" max="13314" width="12.5703125" style="262" customWidth="1"/>
    <col min="13315" max="13315" width="36.140625" style="262" customWidth="1"/>
    <col min="13316" max="13316" width="2.140625" style="262" customWidth="1"/>
    <col min="13317" max="13317" width="7.85546875" style="262" customWidth="1"/>
    <col min="13318" max="13318" width="9.42578125" style="262" customWidth="1"/>
    <col min="13319" max="13319" width="5.28515625" style="262" customWidth="1"/>
    <col min="13320" max="13320" width="8.28515625" style="262" customWidth="1"/>
    <col min="13321" max="13568" width="9.140625" style="262"/>
    <col min="13569" max="13569" width="6.28515625" style="262" customWidth="1"/>
    <col min="13570" max="13570" width="12.5703125" style="262" customWidth="1"/>
    <col min="13571" max="13571" width="36.140625" style="262" customWidth="1"/>
    <col min="13572" max="13572" width="2.140625" style="262" customWidth="1"/>
    <col min="13573" max="13573" width="7.85546875" style="262" customWidth="1"/>
    <col min="13574" max="13574" width="9.42578125" style="262" customWidth="1"/>
    <col min="13575" max="13575" width="5.28515625" style="262" customWidth="1"/>
    <col min="13576" max="13576" width="8.28515625" style="262" customWidth="1"/>
    <col min="13577" max="13824" width="9.140625" style="262"/>
    <col min="13825" max="13825" width="6.28515625" style="262" customWidth="1"/>
    <col min="13826" max="13826" width="12.5703125" style="262" customWidth="1"/>
    <col min="13827" max="13827" width="36.140625" style="262" customWidth="1"/>
    <col min="13828" max="13828" width="2.140625" style="262" customWidth="1"/>
    <col min="13829" max="13829" width="7.85546875" style="262" customWidth="1"/>
    <col min="13830" max="13830" width="9.42578125" style="262" customWidth="1"/>
    <col min="13831" max="13831" width="5.28515625" style="262" customWidth="1"/>
    <col min="13832" max="13832" width="8.28515625" style="262" customWidth="1"/>
    <col min="13833" max="14080" width="9.140625" style="262"/>
    <col min="14081" max="14081" width="6.28515625" style="262" customWidth="1"/>
    <col min="14082" max="14082" width="12.5703125" style="262" customWidth="1"/>
    <col min="14083" max="14083" width="36.140625" style="262" customWidth="1"/>
    <col min="14084" max="14084" width="2.140625" style="262" customWidth="1"/>
    <col min="14085" max="14085" width="7.85546875" style="262" customWidth="1"/>
    <col min="14086" max="14086" width="9.42578125" style="262" customWidth="1"/>
    <col min="14087" max="14087" width="5.28515625" style="262" customWidth="1"/>
    <col min="14088" max="14088" width="8.28515625" style="262" customWidth="1"/>
    <col min="14089" max="14336" width="9.140625" style="262"/>
    <col min="14337" max="14337" width="6.28515625" style="262" customWidth="1"/>
    <col min="14338" max="14338" width="12.5703125" style="262" customWidth="1"/>
    <col min="14339" max="14339" width="36.140625" style="262" customWidth="1"/>
    <col min="14340" max="14340" width="2.140625" style="262" customWidth="1"/>
    <col min="14341" max="14341" width="7.85546875" style="262" customWidth="1"/>
    <col min="14342" max="14342" width="9.42578125" style="262" customWidth="1"/>
    <col min="14343" max="14343" width="5.28515625" style="262" customWidth="1"/>
    <col min="14344" max="14344" width="8.28515625" style="262" customWidth="1"/>
    <col min="14345" max="14592" width="9.140625" style="262"/>
    <col min="14593" max="14593" width="6.28515625" style="262" customWidth="1"/>
    <col min="14594" max="14594" width="12.5703125" style="262" customWidth="1"/>
    <col min="14595" max="14595" width="36.140625" style="262" customWidth="1"/>
    <col min="14596" max="14596" width="2.140625" style="262" customWidth="1"/>
    <col min="14597" max="14597" width="7.85546875" style="262" customWidth="1"/>
    <col min="14598" max="14598" width="9.42578125" style="262" customWidth="1"/>
    <col min="14599" max="14599" width="5.28515625" style="262" customWidth="1"/>
    <col min="14600" max="14600" width="8.28515625" style="262" customWidth="1"/>
    <col min="14601" max="14848" width="9.140625" style="262"/>
    <col min="14849" max="14849" width="6.28515625" style="262" customWidth="1"/>
    <col min="14850" max="14850" width="12.5703125" style="262" customWidth="1"/>
    <col min="14851" max="14851" width="36.140625" style="262" customWidth="1"/>
    <col min="14852" max="14852" width="2.140625" style="262" customWidth="1"/>
    <col min="14853" max="14853" width="7.85546875" style="262" customWidth="1"/>
    <col min="14854" max="14854" width="9.42578125" style="262" customWidth="1"/>
    <col min="14855" max="14855" width="5.28515625" style="262" customWidth="1"/>
    <col min="14856" max="14856" width="8.28515625" style="262" customWidth="1"/>
    <col min="14857" max="15104" width="9.140625" style="262"/>
    <col min="15105" max="15105" width="6.28515625" style="262" customWidth="1"/>
    <col min="15106" max="15106" width="12.5703125" style="262" customWidth="1"/>
    <col min="15107" max="15107" width="36.140625" style="262" customWidth="1"/>
    <col min="15108" max="15108" width="2.140625" style="262" customWidth="1"/>
    <col min="15109" max="15109" width="7.85546875" style="262" customWidth="1"/>
    <col min="15110" max="15110" width="9.42578125" style="262" customWidth="1"/>
    <col min="15111" max="15111" width="5.28515625" style="262" customWidth="1"/>
    <col min="15112" max="15112" width="8.28515625" style="262" customWidth="1"/>
    <col min="15113" max="15360" width="9.140625" style="262"/>
    <col min="15361" max="15361" width="6.28515625" style="262" customWidth="1"/>
    <col min="15362" max="15362" width="12.5703125" style="262" customWidth="1"/>
    <col min="15363" max="15363" width="36.140625" style="262" customWidth="1"/>
    <col min="15364" max="15364" width="2.140625" style="262" customWidth="1"/>
    <col min="15365" max="15365" width="7.85546875" style="262" customWidth="1"/>
    <col min="15366" max="15366" width="9.42578125" style="262" customWidth="1"/>
    <col min="15367" max="15367" width="5.28515625" style="262" customWidth="1"/>
    <col min="15368" max="15368" width="8.28515625" style="262" customWidth="1"/>
    <col min="15369" max="15616" width="9.140625" style="262"/>
    <col min="15617" max="15617" width="6.28515625" style="262" customWidth="1"/>
    <col min="15618" max="15618" width="12.5703125" style="262" customWidth="1"/>
    <col min="15619" max="15619" width="36.140625" style="262" customWidth="1"/>
    <col min="15620" max="15620" width="2.140625" style="262" customWidth="1"/>
    <col min="15621" max="15621" width="7.85546875" style="262" customWidth="1"/>
    <col min="15622" max="15622" width="9.42578125" style="262" customWidth="1"/>
    <col min="15623" max="15623" width="5.28515625" style="262" customWidth="1"/>
    <col min="15624" max="15624" width="8.28515625" style="262" customWidth="1"/>
    <col min="15625" max="15872" width="9.140625" style="262"/>
    <col min="15873" max="15873" width="6.28515625" style="262" customWidth="1"/>
    <col min="15874" max="15874" width="12.5703125" style="262" customWidth="1"/>
    <col min="15875" max="15875" width="36.140625" style="262" customWidth="1"/>
    <col min="15876" max="15876" width="2.140625" style="262" customWidth="1"/>
    <col min="15877" max="15877" width="7.85546875" style="262" customWidth="1"/>
    <col min="15878" max="15878" width="9.42578125" style="262" customWidth="1"/>
    <col min="15879" max="15879" width="5.28515625" style="262" customWidth="1"/>
    <col min="15880" max="15880" width="8.28515625" style="262" customWidth="1"/>
    <col min="15881" max="16128" width="9.140625" style="262"/>
    <col min="16129" max="16129" width="6.28515625" style="262" customWidth="1"/>
    <col min="16130" max="16130" width="12.5703125" style="262" customWidth="1"/>
    <col min="16131" max="16131" width="36.140625" style="262" customWidth="1"/>
    <col min="16132" max="16132" width="2.140625" style="262" customWidth="1"/>
    <col min="16133" max="16133" width="7.85546875" style="262" customWidth="1"/>
    <col min="16134" max="16134" width="9.42578125" style="262" customWidth="1"/>
    <col min="16135" max="16135" width="5.28515625" style="262" customWidth="1"/>
    <col min="16136" max="16136" width="8.28515625" style="262" customWidth="1"/>
    <col min="16137" max="16384" width="9.140625" style="262"/>
  </cols>
  <sheetData>
    <row r="1" spans="1:17" ht="18">
      <c r="A1" s="360" t="s">
        <v>11</v>
      </c>
      <c r="B1" s="360"/>
      <c r="C1" s="360"/>
      <c r="D1" s="360"/>
      <c r="E1" s="360"/>
      <c r="F1" s="360"/>
      <c r="G1" s="360"/>
      <c r="H1" s="360"/>
    </row>
    <row r="2" spans="1:17" ht="9" customHeight="1"/>
    <row r="3" spans="1:17" ht="10.5" customHeight="1"/>
    <row r="4" spans="1:17" ht="23.25" customHeight="1">
      <c r="A4" s="264" t="s">
        <v>10</v>
      </c>
      <c r="B4" s="361" t="s">
        <v>1</v>
      </c>
      <c r="C4" s="361"/>
      <c r="D4" s="361"/>
      <c r="E4" s="265" t="s">
        <v>2</v>
      </c>
      <c r="F4" s="265" t="s">
        <v>3</v>
      </c>
      <c r="G4" s="265" t="s">
        <v>4</v>
      </c>
      <c r="H4" s="265" t="s">
        <v>5</v>
      </c>
    </row>
    <row r="5" spans="1:17" ht="9" customHeight="1">
      <c r="B5" s="362"/>
      <c r="C5" s="362"/>
      <c r="D5" s="266"/>
      <c r="E5" s="266"/>
      <c r="F5" s="266"/>
      <c r="G5" s="266"/>
      <c r="H5" s="266"/>
      <c r="I5" s="267"/>
      <c r="J5" s="267"/>
      <c r="K5" s="267"/>
      <c r="L5" s="267"/>
      <c r="M5" s="267"/>
      <c r="N5" s="267"/>
      <c r="O5" s="267"/>
      <c r="P5" s="267"/>
      <c r="Q5" s="267"/>
    </row>
    <row r="6" spans="1:17" ht="65.25" customHeight="1">
      <c r="A6" s="268">
        <v>1</v>
      </c>
      <c r="B6" s="356" t="s">
        <v>259</v>
      </c>
      <c r="C6" s="356"/>
      <c r="D6" s="356"/>
      <c r="E6" s="269"/>
      <c r="F6" s="269"/>
      <c r="G6" s="269"/>
      <c r="H6" s="269"/>
      <c r="I6" s="267"/>
      <c r="J6" s="267"/>
      <c r="K6" s="267"/>
      <c r="L6" s="267"/>
      <c r="M6" s="267"/>
      <c r="N6" s="267"/>
      <c r="O6" s="267"/>
      <c r="P6" s="267"/>
      <c r="Q6" s="267"/>
    </row>
    <row r="7" spans="1:17" ht="14.25">
      <c r="A7" s="268"/>
      <c r="B7" s="270"/>
      <c r="C7" s="271"/>
      <c r="D7" s="270" t="s">
        <v>6</v>
      </c>
      <c r="E7" s="272">
        <v>2</v>
      </c>
      <c r="F7" s="273">
        <v>4802.6000000000004</v>
      </c>
      <c r="G7" s="270" t="s">
        <v>12</v>
      </c>
      <c r="H7" s="274">
        <f>E7*F7</f>
        <v>9605.2000000000007</v>
      </c>
      <c r="I7" s="267"/>
      <c r="J7" s="267"/>
      <c r="K7" s="267"/>
      <c r="L7" s="267"/>
      <c r="M7" s="267"/>
      <c r="N7" s="267"/>
      <c r="O7" s="267"/>
      <c r="P7" s="267"/>
      <c r="Q7" s="267"/>
    </row>
    <row r="8" spans="1:17" ht="6" customHeight="1">
      <c r="B8" s="275"/>
      <c r="C8" s="275"/>
      <c r="D8" s="275"/>
      <c r="E8" s="272"/>
      <c r="F8" s="270"/>
      <c r="G8" s="270"/>
      <c r="H8" s="270"/>
      <c r="I8" s="267"/>
      <c r="J8" s="267"/>
      <c r="K8" s="267"/>
      <c r="L8" s="267"/>
      <c r="M8" s="267"/>
      <c r="N8" s="267"/>
      <c r="O8" s="267"/>
      <c r="P8" s="267"/>
      <c r="Q8" s="267"/>
    </row>
    <row r="9" spans="1:17" ht="68.25" customHeight="1">
      <c r="A9" s="276">
        <v>2</v>
      </c>
      <c r="B9" s="356" t="s">
        <v>16</v>
      </c>
      <c r="C9" s="356"/>
      <c r="D9" s="356"/>
      <c r="E9" s="272"/>
      <c r="F9" s="272"/>
      <c r="G9" s="270"/>
      <c r="H9" s="274"/>
      <c r="I9" s="267"/>
      <c r="J9" s="267"/>
      <c r="K9" s="267"/>
      <c r="L9" s="267"/>
      <c r="M9" s="267"/>
      <c r="N9" s="267"/>
      <c r="O9" s="267"/>
      <c r="P9" s="267"/>
      <c r="Q9" s="267"/>
    </row>
    <row r="10" spans="1:17">
      <c r="A10" s="277"/>
      <c r="B10" s="278"/>
      <c r="C10" s="278"/>
      <c r="D10" s="279" t="s">
        <v>6</v>
      </c>
      <c r="E10" s="272">
        <v>1</v>
      </c>
      <c r="F10" s="273">
        <v>4253.8999999999996</v>
      </c>
      <c r="G10" s="270" t="s">
        <v>12</v>
      </c>
      <c r="H10" s="274">
        <f>E10*F10</f>
        <v>4253.8999999999996</v>
      </c>
      <c r="I10" s="267"/>
      <c r="J10" s="267"/>
      <c r="K10" s="267"/>
      <c r="L10" s="267"/>
      <c r="M10" s="267"/>
      <c r="N10" s="267"/>
      <c r="O10" s="267"/>
      <c r="P10" s="267"/>
      <c r="Q10" s="267"/>
    </row>
    <row r="11" spans="1:17" ht="6" customHeight="1">
      <c r="A11" s="268"/>
      <c r="B11" s="269"/>
      <c r="C11" s="269"/>
      <c r="D11" s="269"/>
      <c r="E11" s="272"/>
      <c r="F11" s="270"/>
      <c r="G11" s="270"/>
      <c r="H11" s="274"/>
      <c r="I11" s="266"/>
      <c r="J11" s="267"/>
      <c r="K11" s="267"/>
      <c r="L11" s="267"/>
      <c r="M11" s="267"/>
      <c r="N11" s="267"/>
      <c r="O11" s="267"/>
      <c r="P11" s="267"/>
      <c r="Q11" s="267"/>
    </row>
    <row r="12" spans="1:17" ht="28.5" customHeight="1">
      <c r="A12" s="268">
        <v>3</v>
      </c>
      <c r="B12" s="356" t="s">
        <v>17</v>
      </c>
      <c r="C12" s="356"/>
      <c r="D12" s="356"/>
      <c r="E12" s="272"/>
      <c r="F12" s="270"/>
      <c r="G12" s="270"/>
      <c r="H12" s="274"/>
      <c r="I12" s="266"/>
      <c r="J12" s="267"/>
      <c r="K12" s="267"/>
      <c r="L12" s="267"/>
      <c r="M12" s="267"/>
      <c r="N12" s="267"/>
      <c r="O12" s="267"/>
      <c r="P12" s="267"/>
      <c r="Q12" s="267"/>
    </row>
    <row r="13" spans="1:17" ht="14.25">
      <c r="A13" s="276"/>
      <c r="B13" s="280"/>
      <c r="C13" s="281"/>
      <c r="D13" s="280" t="s">
        <v>6</v>
      </c>
      <c r="E13" s="272">
        <v>1</v>
      </c>
      <c r="F13" s="270">
        <v>2533.4699999999998</v>
      </c>
      <c r="G13" s="270" t="s">
        <v>12</v>
      </c>
      <c r="H13" s="274">
        <f>E13*F13</f>
        <v>2533.4699999999998</v>
      </c>
      <c r="I13" s="266"/>
      <c r="J13" s="267"/>
      <c r="K13" s="267"/>
      <c r="L13" s="267"/>
      <c r="M13" s="267"/>
      <c r="N13" s="267"/>
      <c r="O13" s="267"/>
      <c r="P13" s="267"/>
      <c r="Q13" s="267"/>
    </row>
    <row r="14" spans="1:17" ht="6" customHeight="1">
      <c r="A14" s="268"/>
      <c r="B14" s="269" t="s">
        <v>260</v>
      </c>
      <c r="C14" s="269"/>
      <c r="D14" s="269"/>
      <c r="E14" s="282"/>
      <c r="F14" s="269"/>
      <c r="G14" s="269"/>
      <c r="H14" s="269"/>
      <c r="I14" s="266"/>
      <c r="J14" s="267"/>
      <c r="K14" s="267"/>
      <c r="L14" s="267"/>
      <c r="M14" s="267"/>
      <c r="N14" s="267"/>
      <c r="O14" s="267"/>
      <c r="P14" s="267"/>
      <c r="Q14" s="267"/>
    </row>
    <row r="15" spans="1:17" ht="52.5" customHeight="1">
      <c r="A15" s="268">
        <v>4</v>
      </c>
      <c r="B15" s="358" t="s">
        <v>18</v>
      </c>
      <c r="C15" s="358"/>
      <c r="D15" s="358"/>
      <c r="E15" s="272"/>
      <c r="F15" s="270"/>
      <c r="G15" s="270"/>
      <c r="H15" s="270"/>
      <c r="I15" s="266"/>
      <c r="J15" s="267"/>
      <c r="K15" s="267"/>
      <c r="L15" s="267"/>
      <c r="M15" s="267"/>
      <c r="N15" s="267"/>
      <c r="O15" s="267"/>
      <c r="P15" s="267"/>
      <c r="Q15" s="267"/>
    </row>
    <row r="16" spans="1:17" ht="14.25">
      <c r="A16" s="268"/>
      <c r="B16" s="280"/>
      <c r="C16" s="281"/>
      <c r="D16" s="270" t="s">
        <v>6</v>
      </c>
      <c r="E16" s="272">
        <v>2</v>
      </c>
      <c r="F16" s="270">
        <v>2042.43</v>
      </c>
      <c r="G16" s="270" t="s">
        <v>12</v>
      </c>
      <c r="H16" s="274">
        <f>E16*F16</f>
        <v>4084.86</v>
      </c>
      <c r="I16" s="266"/>
      <c r="J16" s="267"/>
      <c r="K16" s="267"/>
      <c r="L16" s="267"/>
      <c r="M16" s="267"/>
      <c r="N16" s="267"/>
      <c r="O16" s="267"/>
      <c r="P16" s="267"/>
      <c r="Q16" s="267"/>
    </row>
    <row r="17" spans="1:17" ht="6" customHeight="1">
      <c r="A17" s="268"/>
      <c r="B17" s="270"/>
      <c r="C17" s="271"/>
      <c r="D17" s="283"/>
      <c r="E17" s="272"/>
      <c r="F17" s="270"/>
      <c r="G17" s="270"/>
      <c r="H17" s="274"/>
      <c r="I17" s="266"/>
      <c r="J17" s="267"/>
      <c r="K17" s="267"/>
      <c r="L17" s="267"/>
      <c r="M17" s="267"/>
      <c r="N17" s="267"/>
      <c r="O17" s="267"/>
      <c r="P17" s="267"/>
      <c r="Q17" s="267"/>
    </row>
    <row r="18" spans="1:17" ht="39.75" customHeight="1">
      <c r="A18" s="268">
        <v>5</v>
      </c>
      <c r="B18" s="358" t="s">
        <v>19</v>
      </c>
      <c r="C18" s="358"/>
      <c r="D18" s="358"/>
      <c r="E18" s="272"/>
      <c r="F18" s="270"/>
      <c r="G18" s="270"/>
      <c r="H18" s="270"/>
      <c r="I18" s="266"/>
      <c r="J18" s="267"/>
      <c r="K18" s="267"/>
      <c r="L18" s="267"/>
      <c r="M18" s="267"/>
      <c r="N18" s="267"/>
      <c r="O18" s="267"/>
      <c r="P18" s="267"/>
      <c r="Q18" s="267"/>
    </row>
    <row r="19" spans="1:17" ht="14.25">
      <c r="A19" s="268"/>
      <c r="B19" s="280"/>
      <c r="C19" s="280"/>
      <c r="D19" s="280" t="s">
        <v>6</v>
      </c>
      <c r="E19" s="272">
        <v>0</v>
      </c>
      <c r="F19" s="273">
        <v>447.15</v>
      </c>
      <c r="G19" s="270" t="s">
        <v>12</v>
      </c>
      <c r="H19" s="274">
        <f>E19*F19</f>
        <v>0</v>
      </c>
      <c r="I19" s="266"/>
      <c r="J19" s="267"/>
      <c r="K19" s="267"/>
      <c r="L19" s="267"/>
      <c r="M19" s="267"/>
      <c r="N19" s="267"/>
      <c r="O19" s="267"/>
      <c r="P19" s="267"/>
      <c r="Q19" s="267"/>
    </row>
    <row r="20" spans="1:17" ht="6" customHeight="1">
      <c r="A20" s="268"/>
      <c r="B20" s="270"/>
      <c r="C20" s="271"/>
      <c r="D20" s="283"/>
      <c r="E20" s="272"/>
      <c r="F20" s="273"/>
      <c r="G20" s="270"/>
      <c r="H20" s="274"/>
      <c r="I20" s="266"/>
      <c r="J20" s="267"/>
      <c r="K20" s="267"/>
      <c r="L20" s="267"/>
      <c r="M20" s="267"/>
      <c r="N20" s="267"/>
      <c r="O20" s="267"/>
      <c r="P20" s="267"/>
      <c r="Q20" s="267"/>
    </row>
    <row r="21" spans="1:17" ht="39.75" hidden="1" customHeight="1">
      <c r="A21" s="276">
        <v>6</v>
      </c>
      <c r="B21" s="358" t="s">
        <v>20</v>
      </c>
      <c r="C21" s="358"/>
      <c r="D21" s="358"/>
      <c r="E21" s="282"/>
      <c r="F21" s="269"/>
      <c r="G21" s="269"/>
      <c r="H21" s="269"/>
      <c r="I21" s="266"/>
      <c r="J21" s="267"/>
      <c r="K21" s="267"/>
      <c r="L21" s="267"/>
      <c r="M21" s="267"/>
      <c r="N21" s="267"/>
      <c r="O21" s="267"/>
      <c r="P21" s="267"/>
      <c r="Q21" s="267"/>
    </row>
    <row r="22" spans="1:17" ht="14.25" hidden="1">
      <c r="A22" s="276"/>
      <c r="B22" s="284"/>
      <c r="C22" s="284"/>
      <c r="D22" s="271" t="s">
        <v>6</v>
      </c>
      <c r="E22" s="272">
        <v>0</v>
      </c>
      <c r="F22" s="273">
        <v>1161.5999999999999</v>
      </c>
      <c r="G22" s="270" t="s">
        <v>12</v>
      </c>
      <c r="H22" s="274">
        <f>E22*F22</f>
        <v>0</v>
      </c>
      <c r="I22" s="266"/>
      <c r="J22" s="267"/>
      <c r="K22" s="267"/>
      <c r="L22" s="267"/>
      <c r="M22" s="267"/>
      <c r="N22" s="267"/>
      <c r="O22" s="267"/>
      <c r="P22" s="267"/>
      <c r="Q22" s="267"/>
    </row>
    <row r="23" spans="1:17" ht="6" hidden="1" customHeight="1">
      <c r="A23" s="276"/>
      <c r="B23" s="269"/>
      <c r="C23" s="269"/>
      <c r="D23" s="269"/>
      <c r="E23" s="282"/>
      <c r="F23" s="269"/>
      <c r="G23" s="269"/>
      <c r="H23" s="269"/>
      <c r="I23" s="266"/>
      <c r="J23" s="267"/>
      <c r="K23" s="267"/>
      <c r="L23" s="267"/>
      <c r="M23" s="267"/>
      <c r="N23" s="267"/>
      <c r="O23" s="267"/>
      <c r="P23" s="267"/>
      <c r="Q23" s="267"/>
    </row>
    <row r="24" spans="1:17" ht="38.25" hidden="1" customHeight="1">
      <c r="A24" s="276">
        <v>7</v>
      </c>
      <c r="B24" s="359" t="s">
        <v>21</v>
      </c>
      <c r="C24" s="359"/>
      <c r="D24" s="359"/>
      <c r="E24" s="272"/>
      <c r="F24" s="270"/>
      <c r="G24" s="270"/>
      <c r="H24" s="270"/>
      <c r="I24" s="266"/>
      <c r="J24" s="267"/>
      <c r="K24" s="267"/>
      <c r="L24" s="267"/>
      <c r="M24" s="267"/>
      <c r="N24" s="267"/>
      <c r="O24" s="267"/>
      <c r="P24" s="267"/>
      <c r="Q24" s="267"/>
    </row>
    <row r="25" spans="1:17" ht="14.25" hidden="1">
      <c r="A25" s="276"/>
      <c r="B25" s="271"/>
      <c r="C25" s="271"/>
      <c r="D25" s="271" t="s">
        <v>6</v>
      </c>
      <c r="E25" s="272">
        <v>0</v>
      </c>
      <c r="F25" s="273">
        <v>169.4</v>
      </c>
      <c r="G25" s="270" t="s">
        <v>12</v>
      </c>
      <c r="H25" s="274">
        <f>E25*F25</f>
        <v>0</v>
      </c>
      <c r="I25" s="266"/>
      <c r="J25" s="267"/>
      <c r="K25" s="267"/>
      <c r="L25" s="267"/>
      <c r="M25" s="267"/>
      <c r="N25" s="267"/>
      <c r="O25" s="267"/>
      <c r="P25" s="267"/>
      <c r="Q25" s="267"/>
    </row>
    <row r="26" spans="1:17" ht="6" hidden="1" customHeight="1">
      <c r="A26" s="276"/>
      <c r="B26" s="271"/>
      <c r="C26" s="271"/>
      <c r="D26" s="271"/>
      <c r="E26" s="272"/>
      <c r="F26" s="273"/>
      <c r="G26" s="270"/>
      <c r="H26" s="270"/>
      <c r="I26" s="266"/>
      <c r="J26" s="267"/>
      <c r="K26" s="267"/>
      <c r="L26" s="267"/>
      <c r="M26" s="267"/>
      <c r="N26" s="267"/>
      <c r="O26" s="267"/>
      <c r="P26" s="267"/>
      <c r="Q26" s="267"/>
    </row>
    <row r="27" spans="1:17" ht="27.75" customHeight="1">
      <c r="A27" s="268">
        <v>8</v>
      </c>
      <c r="B27" s="349" t="s">
        <v>22</v>
      </c>
      <c r="C27" s="349"/>
      <c r="D27" s="349"/>
      <c r="E27" s="285"/>
      <c r="F27" s="273"/>
      <c r="G27" s="270"/>
      <c r="H27" s="270"/>
      <c r="I27" s="266"/>
      <c r="J27" s="267"/>
      <c r="K27" s="267"/>
      <c r="L27" s="267"/>
      <c r="M27" s="267"/>
      <c r="N27" s="267"/>
      <c r="O27" s="267"/>
      <c r="P27" s="267"/>
      <c r="Q27" s="267"/>
    </row>
    <row r="28" spans="1:17" ht="14.25">
      <c r="A28" s="268"/>
      <c r="B28" s="283"/>
      <c r="C28" s="270"/>
      <c r="D28" s="270" t="s">
        <v>6</v>
      </c>
      <c r="E28" s="272">
        <v>12</v>
      </c>
      <c r="F28" s="270">
        <v>333.29</v>
      </c>
      <c r="G28" s="270" t="s">
        <v>13</v>
      </c>
      <c r="H28" s="274">
        <f>E28*F28</f>
        <v>3999.4800000000005</v>
      </c>
      <c r="I28" s="266"/>
      <c r="J28" s="267"/>
      <c r="K28" s="267"/>
      <c r="L28" s="267"/>
      <c r="M28" s="267"/>
      <c r="N28" s="267"/>
      <c r="O28" s="267"/>
      <c r="P28" s="267"/>
      <c r="Q28" s="267"/>
    </row>
    <row r="29" spans="1:17" ht="6" customHeight="1">
      <c r="A29" s="268"/>
      <c r="B29" s="280"/>
      <c r="C29" s="281"/>
      <c r="D29" s="280"/>
      <c r="E29" s="272"/>
      <c r="F29" s="270"/>
      <c r="G29" s="270"/>
      <c r="H29" s="274"/>
      <c r="I29" s="266"/>
      <c r="J29" s="267"/>
      <c r="K29" s="267"/>
      <c r="L29" s="267"/>
      <c r="M29" s="267"/>
      <c r="N29" s="267"/>
      <c r="O29" s="267"/>
      <c r="P29" s="267"/>
      <c r="Q29" s="267"/>
    </row>
    <row r="30" spans="1:17" ht="52.5" customHeight="1">
      <c r="A30" s="276">
        <v>9</v>
      </c>
      <c r="B30" s="356" t="s">
        <v>23</v>
      </c>
      <c r="C30" s="356"/>
      <c r="D30" s="356"/>
      <c r="E30" s="272"/>
      <c r="F30" s="273"/>
      <c r="G30" s="270"/>
      <c r="H30" s="274"/>
      <c r="I30" s="266"/>
      <c r="J30" s="267"/>
      <c r="K30" s="267"/>
      <c r="L30" s="267"/>
      <c r="M30" s="267"/>
      <c r="N30" s="267"/>
      <c r="O30" s="267"/>
      <c r="P30" s="267"/>
      <c r="Q30" s="267"/>
    </row>
    <row r="31" spans="1:17" ht="14.25" customHeight="1">
      <c r="A31" s="268"/>
      <c r="B31" s="270"/>
      <c r="C31" s="270"/>
      <c r="D31" s="270" t="s">
        <v>6</v>
      </c>
      <c r="E31" s="282">
        <v>2</v>
      </c>
      <c r="F31" s="269">
        <v>702</v>
      </c>
      <c r="G31" s="269" t="s">
        <v>12</v>
      </c>
      <c r="H31" s="274">
        <f>E31*F31</f>
        <v>1404</v>
      </c>
      <c r="I31" s="266"/>
      <c r="J31" s="267"/>
      <c r="K31" s="267"/>
      <c r="L31" s="267"/>
      <c r="M31" s="267"/>
      <c r="N31" s="267"/>
      <c r="O31" s="267"/>
      <c r="P31" s="267"/>
      <c r="Q31" s="267"/>
    </row>
    <row r="32" spans="1:17" ht="6" customHeight="1">
      <c r="A32" s="268"/>
      <c r="B32" s="286"/>
      <c r="C32" s="286"/>
      <c r="D32" s="286"/>
      <c r="E32" s="286"/>
      <c r="F32" s="270"/>
      <c r="G32" s="270"/>
      <c r="H32" s="270"/>
      <c r="I32" s="266"/>
      <c r="J32" s="267"/>
      <c r="K32" s="267"/>
      <c r="L32" s="267"/>
      <c r="M32" s="267"/>
      <c r="N32" s="267"/>
      <c r="O32" s="267"/>
      <c r="P32" s="267"/>
      <c r="Q32" s="267"/>
    </row>
    <row r="33" spans="1:17" ht="38.25" customHeight="1">
      <c r="A33" s="276">
        <v>10</v>
      </c>
      <c r="B33" s="349" t="s">
        <v>24</v>
      </c>
      <c r="C33" s="349"/>
      <c r="D33" s="349"/>
      <c r="E33" s="272"/>
      <c r="F33" s="273"/>
      <c r="G33" s="270"/>
      <c r="H33" s="274"/>
      <c r="I33" s="266"/>
      <c r="J33" s="267"/>
      <c r="K33" s="267"/>
      <c r="L33" s="267"/>
      <c r="M33" s="267"/>
      <c r="N33" s="267"/>
      <c r="O33" s="267"/>
      <c r="P33" s="267"/>
      <c r="Q33" s="267"/>
    </row>
    <row r="34" spans="1:17" ht="6" customHeight="1">
      <c r="A34" s="268"/>
      <c r="B34" s="286"/>
      <c r="C34" s="286"/>
      <c r="D34" s="270"/>
      <c r="E34" s="272"/>
      <c r="F34" s="270"/>
      <c r="G34" s="270"/>
      <c r="H34" s="274"/>
      <c r="I34" s="266"/>
      <c r="J34" s="267"/>
      <c r="K34" s="267"/>
      <c r="L34" s="267"/>
      <c r="M34" s="267"/>
      <c r="N34" s="267"/>
      <c r="O34" s="267"/>
      <c r="P34" s="267"/>
      <c r="Q34" s="267"/>
    </row>
    <row r="35" spans="1:17" ht="14.25" customHeight="1">
      <c r="A35" s="268"/>
      <c r="B35" s="286"/>
      <c r="C35" s="286"/>
      <c r="D35" s="269" t="s">
        <v>6</v>
      </c>
      <c r="E35" s="282">
        <v>2</v>
      </c>
      <c r="F35" s="287">
        <v>270.60000000000002</v>
      </c>
      <c r="G35" s="269" t="s">
        <v>12</v>
      </c>
      <c r="H35" s="274">
        <f>E35*F35</f>
        <v>541.20000000000005</v>
      </c>
      <c r="I35" s="266"/>
      <c r="J35" s="267"/>
      <c r="K35" s="267"/>
      <c r="L35" s="267"/>
      <c r="M35" s="267"/>
      <c r="N35" s="267"/>
      <c r="O35" s="267"/>
      <c r="P35" s="267"/>
      <c r="Q35" s="267"/>
    </row>
    <row r="36" spans="1:17" ht="9" customHeight="1">
      <c r="A36" s="268"/>
      <c r="B36" s="286"/>
      <c r="C36" s="286"/>
      <c r="D36" s="269"/>
      <c r="E36" s="288"/>
      <c r="F36" s="270"/>
      <c r="G36" s="270"/>
      <c r="H36" s="274"/>
      <c r="I36" s="266"/>
      <c r="J36" s="267"/>
      <c r="K36" s="267"/>
      <c r="L36" s="267"/>
      <c r="M36" s="267"/>
      <c r="N36" s="267"/>
      <c r="O36" s="267"/>
      <c r="P36" s="267"/>
      <c r="Q36" s="267"/>
    </row>
    <row r="37" spans="1:17" ht="27" customHeight="1">
      <c r="A37" s="268">
        <v>11</v>
      </c>
      <c r="B37" s="349" t="s">
        <v>25</v>
      </c>
      <c r="C37" s="349"/>
      <c r="D37" s="349"/>
      <c r="E37" s="288"/>
      <c r="F37" s="270"/>
      <c r="G37" s="270"/>
      <c r="H37" s="274"/>
      <c r="I37" s="266"/>
      <c r="J37" s="267"/>
      <c r="K37" s="267"/>
      <c r="L37" s="267"/>
      <c r="M37" s="267"/>
      <c r="N37" s="267"/>
      <c r="O37" s="267"/>
      <c r="P37" s="267"/>
      <c r="Q37" s="267"/>
    </row>
    <row r="38" spans="1:17" ht="9" customHeight="1">
      <c r="A38" s="268"/>
      <c r="B38" s="286"/>
      <c r="C38" s="286"/>
      <c r="D38" s="269"/>
      <c r="E38" s="288"/>
      <c r="F38" s="270"/>
      <c r="G38" s="270"/>
      <c r="H38" s="274"/>
      <c r="I38" s="266"/>
      <c r="J38" s="267"/>
      <c r="K38" s="267"/>
      <c r="L38" s="267"/>
      <c r="M38" s="267"/>
      <c r="N38" s="267"/>
      <c r="O38" s="267"/>
      <c r="P38" s="267"/>
      <c r="Q38" s="267"/>
    </row>
    <row r="39" spans="1:17" ht="14.25">
      <c r="A39" s="268"/>
      <c r="B39" s="286"/>
      <c r="C39" s="286"/>
      <c r="D39" s="269" t="s">
        <v>6</v>
      </c>
      <c r="E39" s="288">
        <v>2</v>
      </c>
      <c r="F39" s="273">
        <v>389.7</v>
      </c>
      <c r="G39" s="270" t="s">
        <v>12</v>
      </c>
      <c r="H39" s="274">
        <f>E39*F39</f>
        <v>779.4</v>
      </c>
      <c r="I39" s="266"/>
      <c r="J39" s="267"/>
      <c r="K39" s="267"/>
      <c r="L39" s="267"/>
      <c r="M39" s="267"/>
      <c r="N39" s="267"/>
      <c r="O39" s="267"/>
      <c r="P39" s="267"/>
      <c r="Q39" s="267"/>
    </row>
    <row r="40" spans="1:17" ht="9" customHeight="1">
      <c r="A40" s="268"/>
      <c r="B40" s="286"/>
      <c r="C40" s="286"/>
      <c r="D40" s="269"/>
      <c r="E40" s="288"/>
      <c r="F40" s="270"/>
      <c r="G40" s="270"/>
      <c r="H40" s="274"/>
      <c r="I40" s="266"/>
      <c r="J40" s="267"/>
      <c r="K40" s="267"/>
      <c r="L40" s="267"/>
      <c r="M40" s="267"/>
      <c r="N40" s="267"/>
      <c r="O40" s="267"/>
      <c r="P40" s="267"/>
      <c r="Q40" s="267"/>
    </row>
    <row r="41" spans="1:17" ht="63" customHeight="1">
      <c r="A41" s="268">
        <v>12</v>
      </c>
      <c r="B41" s="356" t="s">
        <v>26</v>
      </c>
      <c r="C41" s="356"/>
      <c r="D41" s="356"/>
      <c r="E41" s="272"/>
      <c r="F41" s="270"/>
      <c r="G41" s="270"/>
      <c r="H41" s="270"/>
      <c r="I41" s="266"/>
      <c r="J41" s="267"/>
      <c r="K41" s="267"/>
      <c r="L41" s="267"/>
      <c r="M41" s="267"/>
      <c r="N41" s="267"/>
      <c r="O41" s="267"/>
      <c r="P41" s="267"/>
      <c r="Q41" s="267"/>
    </row>
    <row r="42" spans="1:17" ht="9" customHeight="1">
      <c r="A42" s="268"/>
      <c r="B42" s="289"/>
      <c r="C42" s="289"/>
      <c r="D42" s="270"/>
      <c r="E42" s="272"/>
      <c r="F42" s="270"/>
      <c r="G42" s="270"/>
      <c r="H42" s="274"/>
      <c r="I42" s="266"/>
      <c r="J42" s="267"/>
      <c r="K42" s="267"/>
      <c r="L42" s="267"/>
      <c r="M42" s="267"/>
      <c r="N42" s="267"/>
      <c r="O42" s="267"/>
      <c r="P42" s="267"/>
      <c r="Q42" s="267"/>
    </row>
    <row r="43" spans="1:17" ht="14.25">
      <c r="A43" s="268"/>
      <c r="B43" s="290" t="s">
        <v>27</v>
      </c>
      <c r="C43" s="290"/>
      <c r="D43" s="269" t="s">
        <v>6</v>
      </c>
      <c r="E43" s="272">
        <v>100</v>
      </c>
      <c r="F43" s="273">
        <v>73.209999999999994</v>
      </c>
      <c r="G43" s="270" t="s">
        <v>13</v>
      </c>
      <c r="H43" s="274">
        <f>E43*F43</f>
        <v>7320.9999999999991</v>
      </c>
      <c r="I43" s="266"/>
      <c r="J43" s="267"/>
      <c r="K43" s="267"/>
      <c r="L43" s="267"/>
      <c r="M43" s="267"/>
      <c r="N43" s="267"/>
      <c r="O43" s="267"/>
      <c r="P43" s="267"/>
      <c r="Q43" s="267"/>
    </row>
    <row r="44" spans="1:17" ht="9" customHeight="1">
      <c r="A44" s="268"/>
      <c r="B44" s="290"/>
      <c r="C44" s="290"/>
      <c r="D44" s="269"/>
      <c r="E44" s="272"/>
      <c r="F44" s="273"/>
      <c r="G44" s="270"/>
      <c r="H44" s="274"/>
      <c r="I44" s="266"/>
      <c r="J44" s="267"/>
      <c r="K44" s="267"/>
      <c r="L44" s="267"/>
      <c r="M44" s="267"/>
      <c r="N44" s="267"/>
      <c r="O44" s="267"/>
      <c r="P44" s="267"/>
      <c r="Q44" s="267"/>
    </row>
    <row r="45" spans="1:17" ht="14.25">
      <c r="A45" s="276"/>
      <c r="B45" s="284" t="s">
        <v>28</v>
      </c>
      <c r="C45" s="291"/>
      <c r="D45" s="292" t="s">
        <v>6</v>
      </c>
      <c r="E45" s="282">
        <v>50</v>
      </c>
      <c r="F45" s="269">
        <v>95.79</v>
      </c>
      <c r="G45" s="269" t="s">
        <v>13</v>
      </c>
      <c r="H45" s="274">
        <f>E45*F45</f>
        <v>4789.5</v>
      </c>
      <c r="I45" s="266"/>
      <c r="J45" s="267"/>
      <c r="K45" s="267"/>
      <c r="L45" s="267"/>
      <c r="M45" s="267"/>
      <c r="N45" s="267"/>
      <c r="O45" s="267"/>
      <c r="P45" s="267"/>
      <c r="Q45" s="267"/>
    </row>
    <row r="46" spans="1:17" ht="9" customHeight="1">
      <c r="A46" s="268"/>
      <c r="B46" s="269"/>
      <c r="C46" s="271"/>
      <c r="D46" s="269"/>
      <c r="E46" s="282"/>
      <c r="F46" s="269"/>
      <c r="G46" s="270"/>
      <c r="H46" s="269"/>
      <c r="I46" s="266"/>
      <c r="J46" s="267"/>
      <c r="K46" s="267"/>
      <c r="L46" s="267"/>
      <c r="M46" s="267"/>
      <c r="N46" s="267"/>
      <c r="O46" s="267"/>
      <c r="P46" s="267"/>
      <c r="Q46" s="267"/>
    </row>
    <row r="47" spans="1:17" ht="14.25">
      <c r="A47" s="268"/>
      <c r="B47" s="289" t="s">
        <v>29</v>
      </c>
      <c r="C47" s="293"/>
      <c r="D47" s="270" t="s">
        <v>6</v>
      </c>
      <c r="E47" s="272">
        <v>0</v>
      </c>
      <c r="F47" s="273">
        <v>128.55000000000001</v>
      </c>
      <c r="G47" s="269" t="s">
        <v>13</v>
      </c>
      <c r="H47" s="274">
        <f>E47*F47</f>
        <v>0</v>
      </c>
      <c r="I47" s="266"/>
      <c r="J47" s="267"/>
      <c r="K47" s="267"/>
      <c r="L47" s="267"/>
      <c r="M47" s="267"/>
      <c r="N47" s="267"/>
      <c r="O47" s="267"/>
      <c r="P47" s="267"/>
      <c r="Q47" s="267"/>
    </row>
    <row r="48" spans="1:17" ht="14.25" hidden="1">
      <c r="A48" s="268"/>
      <c r="B48" s="289"/>
      <c r="C48" s="293"/>
      <c r="D48" s="270"/>
      <c r="E48" s="272"/>
      <c r="F48" s="273"/>
      <c r="G48" s="269"/>
      <c r="H48" s="274"/>
      <c r="I48" s="266"/>
      <c r="J48" s="267"/>
      <c r="K48" s="267"/>
      <c r="L48" s="267"/>
      <c r="M48" s="267"/>
      <c r="N48" s="267"/>
      <c r="O48" s="267"/>
      <c r="P48" s="267"/>
      <c r="Q48" s="267"/>
    </row>
    <row r="49" spans="1:17" ht="12.75" customHeight="1">
      <c r="A49" s="268"/>
      <c r="B49" s="357" t="s">
        <v>261</v>
      </c>
      <c r="C49" s="357"/>
      <c r="D49" s="294" t="s">
        <v>6</v>
      </c>
      <c r="E49" s="272">
        <v>80</v>
      </c>
      <c r="F49" s="270">
        <v>188.97</v>
      </c>
      <c r="G49" s="270" t="s">
        <v>13</v>
      </c>
      <c r="H49" s="274">
        <f>E49*F49</f>
        <v>15117.6</v>
      </c>
      <c r="I49" s="266"/>
      <c r="J49" s="267"/>
      <c r="K49" s="267"/>
      <c r="L49" s="267"/>
      <c r="M49" s="267"/>
      <c r="N49" s="267"/>
      <c r="O49" s="267"/>
      <c r="P49" s="267"/>
      <c r="Q49" s="267"/>
    </row>
    <row r="50" spans="1:17" ht="6" customHeight="1">
      <c r="A50" s="268"/>
      <c r="B50" s="286"/>
      <c r="C50" s="286"/>
      <c r="D50" s="269"/>
      <c r="E50" s="288"/>
      <c r="F50" s="270"/>
      <c r="G50" s="270"/>
      <c r="H50" s="274"/>
      <c r="I50" s="266"/>
      <c r="J50" s="267"/>
      <c r="K50" s="267"/>
      <c r="L50" s="267"/>
      <c r="M50" s="267"/>
      <c r="N50" s="267"/>
      <c r="O50" s="267"/>
      <c r="P50" s="267"/>
      <c r="Q50" s="267"/>
    </row>
    <row r="51" spans="1:17" ht="42" customHeight="1">
      <c r="A51" s="276">
        <v>13</v>
      </c>
      <c r="B51" s="356" t="s">
        <v>262</v>
      </c>
      <c r="C51" s="356"/>
      <c r="D51" s="356"/>
      <c r="E51" s="272"/>
      <c r="F51" s="270"/>
      <c r="G51" s="270"/>
      <c r="H51" s="270"/>
      <c r="I51" s="266"/>
      <c r="J51" s="267"/>
      <c r="K51" s="267"/>
      <c r="L51" s="267"/>
      <c r="M51" s="267"/>
      <c r="N51" s="267"/>
      <c r="O51" s="267"/>
      <c r="P51" s="267"/>
      <c r="Q51" s="267"/>
    </row>
    <row r="52" spans="1:17" ht="14.25">
      <c r="A52" s="276"/>
      <c r="B52" s="295" t="s">
        <v>263</v>
      </c>
      <c r="C52" s="291" t="s">
        <v>264</v>
      </c>
      <c r="D52" s="295" t="s">
        <v>6</v>
      </c>
      <c r="E52" s="272">
        <v>50</v>
      </c>
      <c r="F52" s="270">
        <v>7.82</v>
      </c>
      <c r="G52" s="270" t="s">
        <v>13</v>
      </c>
      <c r="H52" s="296">
        <f>E52*F52</f>
        <v>391</v>
      </c>
      <c r="I52" s="266"/>
      <c r="J52" s="267"/>
      <c r="K52" s="267"/>
      <c r="L52" s="267"/>
      <c r="M52" s="267"/>
      <c r="N52" s="267"/>
      <c r="O52" s="267"/>
      <c r="P52" s="267"/>
      <c r="Q52" s="267"/>
    </row>
    <row r="53" spans="1:17" ht="14.25">
      <c r="A53" s="276"/>
      <c r="B53" s="295" t="s">
        <v>265</v>
      </c>
      <c r="C53" s="291" t="s">
        <v>266</v>
      </c>
      <c r="D53" s="295" t="s">
        <v>6</v>
      </c>
      <c r="E53" s="272">
        <v>50</v>
      </c>
      <c r="F53" s="270">
        <v>8.4499999999999993</v>
      </c>
      <c r="G53" s="270" t="s">
        <v>13</v>
      </c>
      <c r="H53" s="296">
        <f>E53*F53</f>
        <v>422.49999999999994</v>
      </c>
      <c r="I53" s="266"/>
      <c r="J53" s="267"/>
      <c r="K53" s="267"/>
      <c r="L53" s="267"/>
      <c r="M53" s="267"/>
      <c r="N53" s="267"/>
      <c r="O53" s="267"/>
      <c r="P53" s="267"/>
      <c r="Q53" s="267"/>
    </row>
    <row r="54" spans="1:17" ht="14.25" hidden="1">
      <c r="A54" s="276"/>
      <c r="B54" s="295" t="s">
        <v>267</v>
      </c>
      <c r="C54" s="291" t="s">
        <v>268</v>
      </c>
      <c r="D54" s="295" t="s">
        <v>6</v>
      </c>
      <c r="E54" s="272">
        <v>0</v>
      </c>
      <c r="F54" s="270">
        <v>9.9600000000000009</v>
      </c>
      <c r="G54" s="270" t="s">
        <v>13</v>
      </c>
      <c r="H54" s="296">
        <f>E54*F54</f>
        <v>0</v>
      </c>
      <c r="I54" s="266"/>
      <c r="J54" s="267"/>
      <c r="K54" s="267"/>
      <c r="L54" s="267"/>
      <c r="M54" s="267"/>
      <c r="N54" s="267"/>
      <c r="O54" s="267"/>
      <c r="P54" s="267"/>
      <c r="Q54" s="267"/>
    </row>
    <row r="55" spans="1:17" ht="6.75" customHeight="1">
      <c r="A55" s="268"/>
      <c r="B55" s="286"/>
      <c r="C55" s="286"/>
      <c r="D55" s="269"/>
      <c r="E55" s="288"/>
      <c r="F55" s="270"/>
      <c r="G55" s="270"/>
      <c r="H55" s="274"/>
      <c r="I55" s="266"/>
      <c r="J55" s="267"/>
      <c r="K55" s="267"/>
      <c r="L55" s="267"/>
      <c r="M55" s="267"/>
      <c r="N55" s="267"/>
      <c r="O55" s="267"/>
      <c r="P55" s="267"/>
      <c r="Q55" s="267"/>
    </row>
    <row r="56" spans="1:17" ht="18" customHeight="1">
      <c r="A56" s="268">
        <v>14</v>
      </c>
      <c r="B56" s="349" t="s">
        <v>269</v>
      </c>
      <c r="C56" s="349"/>
      <c r="D56" s="349"/>
      <c r="E56" s="288"/>
      <c r="F56" s="270"/>
      <c r="G56" s="270"/>
      <c r="H56" s="274"/>
      <c r="I56" s="266"/>
      <c r="J56" s="267"/>
      <c r="K56" s="267"/>
      <c r="L56" s="267"/>
      <c r="M56" s="267"/>
      <c r="N56" s="267"/>
      <c r="O56" s="267"/>
      <c r="P56" s="267"/>
      <c r="Q56" s="267"/>
    </row>
    <row r="57" spans="1:17" ht="9" customHeight="1">
      <c r="A57" s="268"/>
      <c r="B57" s="297"/>
      <c r="C57" s="297"/>
      <c r="D57" s="297"/>
      <c r="E57" s="288"/>
      <c r="F57" s="270"/>
      <c r="G57" s="270"/>
      <c r="H57" s="274"/>
      <c r="I57" s="266"/>
      <c r="J57" s="267"/>
      <c r="K57" s="267"/>
      <c r="L57" s="267"/>
      <c r="M57" s="267"/>
      <c r="N57" s="267"/>
      <c r="O57" s="267"/>
      <c r="P57" s="267"/>
      <c r="Q57" s="267"/>
    </row>
    <row r="58" spans="1:17" ht="14.25">
      <c r="A58" s="276"/>
      <c r="B58" s="291" t="s">
        <v>263</v>
      </c>
      <c r="C58" s="291" t="s">
        <v>264</v>
      </c>
      <c r="D58" s="295" t="s">
        <v>6</v>
      </c>
      <c r="E58" s="272">
        <v>1</v>
      </c>
      <c r="F58" s="270">
        <v>200.42</v>
      </c>
      <c r="G58" s="270" t="s">
        <v>13</v>
      </c>
      <c r="H58" s="274">
        <f>E58*F58</f>
        <v>200.42</v>
      </c>
      <c r="I58" s="266"/>
      <c r="J58" s="267"/>
      <c r="K58" s="267"/>
      <c r="L58" s="267"/>
      <c r="M58" s="267"/>
      <c r="N58" s="267"/>
      <c r="O58" s="267"/>
      <c r="P58" s="267"/>
      <c r="Q58" s="267"/>
    </row>
    <row r="59" spans="1:17" ht="14.25">
      <c r="A59" s="276"/>
      <c r="B59" s="291" t="s">
        <v>265</v>
      </c>
      <c r="C59" s="291" t="s">
        <v>266</v>
      </c>
      <c r="D59" s="295" t="s">
        <v>6</v>
      </c>
      <c r="E59" s="272">
        <v>1</v>
      </c>
      <c r="F59" s="270">
        <v>271.92</v>
      </c>
      <c r="G59" s="270" t="s">
        <v>13</v>
      </c>
      <c r="H59" s="274">
        <f>E59*F59</f>
        <v>271.92</v>
      </c>
      <c r="I59" s="266"/>
      <c r="J59" s="267"/>
      <c r="K59" s="267"/>
      <c r="L59" s="267"/>
      <c r="M59" s="267"/>
      <c r="N59" s="267"/>
      <c r="O59" s="267"/>
      <c r="P59" s="267"/>
      <c r="Q59" s="267"/>
    </row>
    <row r="60" spans="1:17" ht="14.25">
      <c r="A60" s="276"/>
      <c r="B60" s="295"/>
      <c r="C60" s="295"/>
      <c r="D60" s="295"/>
      <c r="E60" s="272"/>
      <c r="F60" s="270"/>
      <c r="G60" s="270"/>
      <c r="H60" s="270"/>
      <c r="I60" s="266"/>
      <c r="J60" s="267"/>
      <c r="K60" s="267"/>
      <c r="L60" s="267"/>
      <c r="M60" s="267"/>
      <c r="N60" s="267"/>
      <c r="O60" s="267"/>
      <c r="P60" s="267"/>
      <c r="Q60" s="267"/>
    </row>
    <row r="61" spans="1:17" ht="25.5" customHeight="1">
      <c r="A61" s="268">
        <v>15</v>
      </c>
      <c r="B61" s="349" t="s">
        <v>270</v>
      </c>
      <c r="C61" s="349"/>
      <c r="D61" s="349"/>
      <c r="E61" s="288"/>
      <c r="F61" s="270"/>
      <c r="G61" s="270"/>
      <c r="H61" s="274"/>
      <c r="I61" s="266"/>
      <c r="J61" s="267"/>
      <c r="K61" s="267"/>
      <c r="L61" s="267"/>
      <c r="M61" s="267"/>
      <c r="N61" s="267"/>
      <c r="O61" s="267"/>
      <c r="P61" s="267"/>
      <c r="Q61" s="267"/>
    </row>
    <row r="62" spans="1:17" ht="7.5" customHeight="1">
      <c r="A62" s="268"/>
      <c r="B62" s="297"/>
      <c r="C62" s="297"/>
      <c r="D62" s="297"/>
      <c r="E62" s="288"/>
      <c r="F62" s="270"/>
      <c r="G62" s="270"/>
      <c r="H62" s="274"/>
      <c r="I62" s="266"/>
      <c r="J62" s="267"/>
      <c r="K62" s="267"/>
      <c r="L62" s="267"/>
      <c r="M62" s="267"/>
      <c r="N62" s="267"/>
      <c r="O62" s="267"/>
      <c r="P62" s="267"/>
      <c r="Q62" s="267"/>
    </row>
    <row r="63" spans="1:17">
      <c r="C63" s="298"/>
      <c r="D63" s="262" t="s">
        <v>6</v>
      </c>
      <c r="E63" s="299">
        <v>2</v>
      </c>
      <c r="F63" s="300">
        <v>889.46</v>
      </c>
      <c r="G63" s="275" t="s">
        <v>14</v>
      </c>
      <c r="H63" s="274">
        <f>E63*F63</f>
        <v>1778.92</v>
      </c>
    </row>
    <row r="64" spans="1:17" ht="27" customHeight="1">
      <c r="A64" s="277">
        <v>16</v>
      </c>
      <c r="B64" s="353" t="s">
        <v>30</v>
      </c>
      <c r="C64" s="354"/>
      <c r="D64" s="354"/>
      <c r="E64" s="299"/>
      <c r="H64" s="300"/>
    </row>
    <row r="65" spans="1:17" ht="9" customHeight="1">
      <c r="A65" s="277"/>
      <c r="B65" s="301"/>
      <c r="C65" s="302"/>
      <c r="D65" s="302"/>
      <c r="E65" s="299"/>
      <c r="H65" s="300"/>
    </row>
    <row r="66" spans="1:17" ht="18" customHeight="1">
      <c r="A66" s="277"/>
      <c r="B66" s="301"/>
      <c r="C66" s="298"/>
      <c r="D66" s="302" t="s">
        <v>6</v>
      </c>
      <c r="E66" s="299">
        <v>2</v>
      </c>
      <c r="F66" s="300">
        <v>1109.46</v>
      </c>
      <c r="G66" s="275" t="s">
        <v>14</v>
      </c>
      <c r="H66" s="274">
        <f>E66*F66</f>
        <v>2218.92</v>
      </c>
    </row>
    <row r="67" spans="1:17" ht="6" customHeight="1">
      <c r="E67" s="299"/>
    </row>
    <row r="68" spans="1:17" ht="28.5" hidden="1" customHeight="1">
      <c r="A68" s="277">
        <v>17</v>
      </c>
      <c r="B68" s="355" t="s">
        <v>271</v>
      </c>
      <c r="C68" s="355"/>
      <c r="D68" s="355"/>
      <c r="E68" s="299"/>
    </row>
    <row r="69" spans="1:17" ht="8.25" hidden="1" customHeight="1">
      <c r="A69" s="277"/>
      <c r="B69" s="303"/>
      <c r="C69" s="303"/>
      <c r="D69" s="303"/>
      <c r="E69" s="299"/>
    </row>
    <row r="70" spans="1:17" ht="15" hidden="1" customHeight="1">
      <c r="A70" s="277"/>
      <c r="B70" s="303"/>
      <c r="C70" s="304"/>
      <c r="D70" s="303" t="s">
        <v>6</v>
      </c>
      <c r="E70" s="299">
        <v>0</v>
      </c>
      <c r="F70" s="305">
        <v>795</v>
      </c>
      <c r="G70" s="275" t="s">
        <v>14</v>
      </c>
      <c r="H70" s="274">
        <f>E70*F70</f>
        <v>0</v>
      </c>
    </row>
    <row r="71" spans="1:17" ht="63.75" customHeight="1">
      <c r="A71" s="268">
        <v>18</v>
      </c>
      <c r="B71" s="349" t="s">
        <v>272</v>
      </c>
      <c r="C71" s="349"/>
      <c r="D71" s="349"/>
      <c r="E71" s="288"/>
      <c r="F71" s="270"/>
      <c r="G71" s="270"/>
      <c r="H71" s="274"/>
      <c r="I71" s="266"/>
      <c r="J71" s="267"/>
      <c r="K71" s="267"/>
      <c r="L71" s="267"/>
      <c r="M71" s="267"/>
      <c r="N71" s="267"/>
      <c r="O71" s="267"/>
      <c r="P71" s="267"/>
      <c r="Q71" s="267"/>
    </row>
    <row r="72" spans="1:17" ht="5.25" customHeight="1">
      <c r="A72" s="268"/>
      <c r="B72" s="306"/>
      <c r="C72" s="306"/>
      <c r="D72" s="306"/>
      <c r="E72" s="288"/>
      <c r="F72" s="270"/>
      <c r="G72" s="270"/>
      <c r="H72" s="274"/>
      <c r="I72" s="266"/>
      <c r="J72" s="267"/>
      <c r="K72" s="267"/>
      <c r="L72" s="267"/>
      <c r="M72" s="267"/>
      <c r="N72" s="267"/>
      <c r="O72" s="267"/>
      <c r="P72" s="267"/>
      <c r="Q72" s="267"/>
    </row>
    <row r="73" spans="1:17" ht="15.75" customHeight="1">
      <c r="A73" s="268"/>
      <c r="B73" s="306"/>
      <c r="C73" s="306"/>
      <c r="D73" s="306" t="s">
        <v>6</v>
      </c>
      <c r="E73" s="288">
        <v>1</v>
      </c>
      <c r="F73" s="273">
        <v>21989.61</v>
      </c>
      <c r="G73" s="270" t="s">
        <v>14</v>
      </c>
      <c r="H73" s="274">
        <f>E73*F73</f>
        <v>21989.61</v>
      </c>
      <c r="I73" s="266"/>
      <c r="J73" s="267"/>
      <c r="K73" s="267"/>
      <c r="L73" s="267"/>
      <c r="M73" s="267"/>
      <c r="N73" s="267"/>
      <c r="O73" s="267"/>
      <c r="P73" s="267"/>
      <c r="Q73" s="267"/>
    </row>
    <row r="74" spans="1:17" ht="15.75" customHeight="1">
      <c r="A74" s="268"/>
      <c r="B74" s="306"/>
      <c r="C74" s="306"/>
      <c r="D74" s="306"/>
      <c r="E74" s="288"/>
      <c r="F74" s="273"/>
      <c r="G74" s="270"/>
      <c r="H74" s="274"/>
      <c r="I74" s="266"/>
      <c r="J74" s="267"/>
      <c r="K74" s="267"/>
      <c r="L74" s="267"/>
      <c r="M74" s="267"/>
      <c r="N74" s="267"/>
      <c r="O74" s="267"/>
      <c r="P74" s="267"/>
      <c r="Q74" s="267"/>
    </row>
    <row r="75" spans="1:17" ht="20.25" customHeight="1">
      <c r="A75" s="268"/>
      <c r="B75" s="306"/>
      <c r="C75" s="306"/>
      <c r="D75" s="306"/>
      <c r="E75" s="288"/>
      <c r="F75" s="273"/>
      <c r="G75" s="270"/>
      <c r="H75" s="274"/>
      <c r="I75" s="266"/>
      <c r="J75" s="267"/>
      <c r="K75" s="267"/>
      <c r="L75" s="267"/>
      <c r="M75" s="267"/>
      <c r="N75" s="267"/>
      <c r="O75" s="267"/>
      <c r="P75" s="267"/>
      <c r="Q75" s="267"/>
    </row>
    <row r="76" spans="1:17" ht="51.75" hidden="1" customHeight="1">
      <c r="A76" s="268">
        <v>18</v>
      </c>
      <c r="B76" s="349" t="s">
        <v>273</v>
      </c>
      <c r="C76" s="349"/>
      <c r="D76" s="349"/>
      <c r="E76" s="288"/>
      <c r="F76" s="270"/>
      <c r="G76" s="270"/>
      <c r="H76" s="274"/>
      <c r="I76" s="266"/>
      <c r="J76" s="267"/>
      <c r="K76" s="267"/>
      <c r="L76" s="267"/>
      <c r="M76" s="267"/>
      <c r="N76" s="267"/>
      <c r="O76" s="267"/>
      <c r="P76" s="267"/>
      <c r="Q76" s="267"/>
    </row>
    <row r="77" spans="1:17" ht="8.25" hidden="1" customHeight="1">
      <c r="A77" s="268"/>
      <c r="B77" s="306"/>
      <c r="C77" s="306"/>
      <c r="D77" s="306"/>
      <c r="E77" s="288"/>
      <c r="F77" s="270"/>
      <c r="G77" s="270"/>
      <c r="H77" s="274"/>
      <c r="I77" s="266"/>
      <c r="J77" s="267"/>
      <c r="K77" s="267"/>
      <c r="L77" s="267"/>
      <c r="M77" s="267"/>
      <c r="N77" s="267"/>
      <c r="O77" s="267"/>
      <c r="P77" s="267"/>
      <c r="Q77" s="267"/>
    </row>
    <row r="78" spans="1:17" ht="15.75" hidden="1" customHeight="1">
      <c r="A78" s="268"/>
      <c r="B78" s="306"/>
      <c r="C78" s="306"/>
      <c r="D78" s="306" t="s">
        <v>6</v>
      </c>
      <c r="E78" s="288">
        <v>0</v>
      </c>
      <c r="F78" s="273">
        <v>19</v>
      </c>
      <c r="G78" s="270" t="s">
        <v>14</v>
      </c>
      <c r="H78" s="274">
        <f>E78*F78</f>
        <v>0</v>
      </c>
      <c r="I78" s="266"/>
      <c r="J78" s="267"/>
      <c r="K78" s="267"/>
      <c r="L78" s="267"/>
      <c r="M78" s="267"/>
      <c r="N78" s="267"/>
      <c r="O78" s="267"/>
      <c r="P78" s="267"/>
      <c r="Q78" s="267"/>
    </row>
    <row r="79" spans="1:17" ht="15.75" hidden="1" customHeight="1">
      <c r="A79" s="268"/>
      <c r="B79" s="306"/>
      <c r="C79" s="306"/>
      <c r="D79" s="306"/>
      <c r="E79" s="288"/>
      <c r="F79" s="273"/>
      <c r="G79" s="270"/>
      <c r="H79" s="274"/>
      <c r="I79" s="266"/>
      <c r="J79" s="267"/>
      <c r="K79" s="267"/>
      <c r="L79" s="267"/>
      <c r="M79" s="267"/>
      <c r="N79" s="267"/>
      <c r="O79" s="267"/>
      <c r="P79" s="267"/>
      <c r="Q79" s="267"/>
    </row>
    <row r="80" spans="1:17" ht="75.75" customHeight="1">
      <c r="A80" s="268">
        <v>19</v>
      </c>
      <c r="B80" s="356" t="s">
        <v>274</v>
      </c>
      <c r="C80" s="356"/>
      <c r="D80" s="356"/>
      <c r="E80" s="294"/>
      <c r="F80" s="270"/>
      <c r="G80" s="270"/>
      <c r="H80" s="274"/>
      <c r="I80" s="266"/>
      <c r="J80" s="267"/>
      <c r="K80" s="267"/>
      <c r="L80" s="267"/>
      <c r="M80" s="267"/>
      <c r="N80" s="267"/>
      <c r="O80" s="267"/>
      <c r="P80" s="267"/>
      <c r="Q80" s="267"/>
    </row>
    <row r="81" spans="1:17" ht="9" hidden="1" customHeight="1">
      <c r="A81" s="268"/>
      <c r="B81" s="289"/>
      <c r="C81" s="289"/>
      <c r="D81" s="269"/>
      <c r="E81" s="282"/>
      <c r="F81" s="269"/>
      <c r="G81" s="269"/>
      <c r="H81" s="269"/>
      <c r="I81" s="266"/>
      <c r="J81" s="267"/>
      <c r="K81" s="267"/>
      <c r="L81" s="267"/>
      <c r="M81" s="267"/>
      <c r="N81" s="267"/>
      <c r="O81" s="267"/>
      <c r="P81" s="267"/>
      <c r="Q81" s="267"/>
    </row>
    <row r="82" spans="1:17" ht="14.25" hidden="1">
      <c r="A82" s="268"/>
      <c r="B82" s="289" t="s">
        <v>31</v>
      </c>
      <c r="C82" s="289"/>
      <c r="D82" s="269" t="s">
        <v>6</v>
      </c>
      <c r="E82" s="282">
        <v>0</v>
      </c>
      <c r="F82" s="269">
        <v>113.97</v>
      </c>
      <c r="G82" s="269" t="s">
        <v>13</v>
      </c>
      <c r="H82" s="274">
        <f>E82*F82</f>
        <v>0</v>
      </c>
      <c r="I82" s="266"/>
      <c r="J82" s="267"/>
      <c r="K82" s="267"/>
      <c r="L82" s="267"/>
      <c r="M82" s="267"/>
      <c r="N82" s="267"/>
      <c r="O82" s="267"/>
      <c r="P82" s="267"/>
      <c r="Q82" s="267"/>
    </row>
    <row r="83" spans="1:17" ht="9" hidden="1" customHeight="1">
      <c r="A83" s="268"/>
      <c r="B83" s="289"/>
      <c r="C83" s="289"/>
      <c r="D83" s="269"/>
      <c r="E83" s="282"/>
      <c r="F83" s="269"/>
      <c r="G83" s="269"/>
      <c r="H83" s="269"/>
      <c r="I83" s="266"/>
      <c r="J83" s="267"/>
      <c r="K83" s="267"/>
      <c r="L83" s="267"/>
      <c r="M83" s="267"/>
      <c r="N83" s="267"/>
      <c r="O83" s="267"/>
      <c r="P83" s="267"/>
      <c r="Q83" s="267"/>
    </row>
    <row r="84" spans="1:17" ht="14.25" hidden="1">
      <c r="A84" s="268"/>
      <c r="B84" s="290" t="s">
        <v>32</v>
      </c>
      <c r="C84" s="290"/>
      <c r="D84" s="269" t="s">
        <v>6</v>
      </c>
      <c r="E84" s="282">
        <v>0</v>
      </c>
      <c r="F84" s="269">
        <v>146.57</v>
      </c>
      <c r="G84" s="269" t="s">
        <v>13</v>
      </c>
      <c r="H84" s="274">
        <f>E84*F84</f>
        <v>0</v>
      </c>
      <c r="I84" s="266"/>
      <c r="J84" s="267"/>
      <c r="K84" s="267"/>
      <c r="L84" s="267"/>
      <c r="M84" s="267"/>
      <c r="N84" s="267"/>
      <c r="O84" s="267"/>
      <c r="P84" s="267"/>
      <c r="Q84" s="267"/>
    </row>
    <row r="85" spans="1:17" ht="9" hidden="1" customHeight="1">
      <c r="A85" s="268"/>
      <c r="B85" s="271"/>
      <c r="C85" s="271"/>
      <c r="D85" s="270"/>
      <c r="E85" s="272"/>
      <c r="F85" s="270"/>
      <c r="G85" s="270"/>
      <c r="H85" s="274"/>
      <c r="I85" s="266"/>
      <c r="J85" s="267"/>
      <c r="K85" s="267"/>
      <c r="L85" s="267"/>
      <c r="M85" s="267"/>
      <c r="N85" s="267"/>
      <c r="O85" s="267"/>
      <c r="P85" s="267"/>
      <c r="Q85" s="267"/>
    </row>
    <row r="86" spans="1:17" ht="14.25">
      <c r="A86" s="268"/>
      <c r="B86" s="271" t="s">
        <v>33</v>
      </c>
      <c r="C86" s="271"/>
      <c r="D86" s="270" t="s">
        <v>6</v>
      </c>
      <c r="E86" s="272">
        <v>50</v>
      </c>
      <c r="F86" s="270">
        <v>199.25</v>
      </c>
      <c r="G86" s="270" t="s">
        <v>13</v>
      </c>
      <c r="H86" s="274">
        <f>E86*F86</f>
        <v>9962.5</v>
      </c>
      <c r="I86" s="266"/>
      <c r="J86" s="267"/>
      <c r="K86" s="267"/>
      <c r="L86" s="267"/>
      <c r="M86" s="267"/>
      <c r="N86" s="267"/>
      <c r="O86" s="267"/>
      <c r="P86" s="267"/>
      <c r="Q86" s="267"/>
    </row>
    <row r="87" spans="1:17" ht="7.5" hidden="1" customHeight="1">
      <c r="A87" s="268"/>
      <c r="B87" s="306"/>
      <c r="C87" s="306"/>
      <c r="D87" s="306"/>
      <c r="E87" s="288"/>
      <c r="F87" s="273"/>
      <c r="G87" s="270"/>
      <c r="H87" s="274"/>
      <c r="I87" s="266"/>
      <c r="J87" s="267"/>
      <c r="K87" s="267"/>
      <c r="L87" s="267"/>
      <c r="M87" s="267"/>
      <c r="N87" s="267"/>
      <c r="O87" s="267"/>
      <c r="P87" s="267"/>
      <c r="Q87" s="267"/>
    </row>
    <row r="88" spans="1:17" ht="14.25" hidden="1">
      <c r="A88" s="268"/>
      <c r="B88" s="271" t="s">
        <v>275</v>
      </c>
      <c r="C88" s="271"/>
      <c r="D88" s="270" t="s">
        <v>6</v>
      </c>
      <c r="E88" s="272">
        <v>0</v>
      </c>
      <c r="F88" s="270">
        <v>401.97</v>
      </c>
      <c r="G88" s="270" t="s">
        <v>13</v>
      </c>
      <c r="H88" s="274">
        <f>E88*F88</f>
        <v>0</v>
      </c>
      <c r="I88" s="266"/>
      <c r="J88" s="267"/>
      <c r="K88" s="267"/>
      <c r="L88" s="267"/>
      <c r="M88" s="267"/>
      <c r="N88" s="267"/>
      <c r="O88" s="267"/>
      <c r="P88" s="267"/>
      <c r="Q88" s="267"/>
    </row>
    <row r="89" spans="1:17" ht="7.5" customHeight="1">
      <c r="A89" s="268"/>
      <c r="B89" s="271"/>
      <c r="C89" s="271"/>
      <c r="D89" s="270"/>
      <c r="E89" s="272"/>
      <c r="F89" s="270"/>
      <c r="G89" s="270"/>
      <c r="H89" s="274"/>
      <c r="I89" s="266"/>
      <c r="J89" s="267"/>
      <c r="K89" s="267"/>
      <c r="L89" s="267"/>
      <c r="M89" s="267"/>
      <c r="N89" s="267"/>
      <c r="O89" s="267"/>
      <c r="P89" s="267"/>
      <c r="Q89" s="267"/>
    </row>
    <row r="90" spans="1:17" ht="27" customHeight="1">
      <c r="A90" s="268">
        <v>20</v>
      </c>
      <c r="B90" s="349" t="s">
        <v>276</v>
      </c>
      <c r="C90" s="349"/>
      <c r="D90" s="349"/>
      <c r="E90" s="288"/>
      <c r="F90" s="273"/>
      <c r="G90" s="270"/>
      <c r="H90" s="274"/>
      <c r="I90" s="266"/>
      <c r="J90" s="267"/>
      <c r="K90" s="267"/>
      <c r="L90" s="267"/>
      <c r="M90" s="267"/>
      <c r="N90" s="267"/>
      <c r="O90" s="267"/>
      <c r="P90" s="267"/>
      <c r="Q90" s="267"/>
    </row>
    <row r="91" spans="1:17" ht="10.5" hidden="1" customHeight="1">
      <c r="A91" s="268"/>
      <c r="B91" s="306"/>
      <c r="C91" s="306"/>
      <c r="D91" s="306"/>
      <c r="E91" s="288"/>
      <c r="F91" s="273"/>
      <c r="G91" s="270"/>
      <c r="H91" s="274"/>
      <c r="I91" s="266"/>
      <c r="J91" s="267"/>
      <c r="K91" s="267"/>
      <c r="L91" s="267"/>
      <c r="M91" s="267"/>
      <c r="N91" s="267"/>
      <c r="O91" s="267"/>
      <c r="P91" s="267"/>
      <c r="Q91" s="267"/>
    </row>
    <row r="92" spans="1:17" ht="14.25">
      <c r="A92" s="268"/>
      <c r="B92" s="297"/>
      <c r="C92" s="297"/>
      <c r="D92" s="297" t="s">
        <v>6</v>
      </c>
      <c r="E92" s="288">
        <v>2</v>
      </c>
      <c r="F92" s="270">
        <v>14748</v>
      </c>
      <c r="G92" s="270" t="s">
        <v>14</v>
      </c>
      <c r="H92" s="274">
        <f>E92*F92</f>
        <v>29496</v>
      </c>
      <c r="I92" s="266"/>
      <c r="J92" s="267"/>
      <c r="K92" s="267"/>
      <c r="L92" s="267"/>
      <c r="M92" s="267"/>
      <c r="N92" s="267"/>
      <c r="O92" s="267"/>
      <c r="P92" s="267"/>
      <c r="Q92" s="267"/>
    </row>
    <row r="93" spans="1:17" ht="6.75" hidden="1" customHeight="1">
      <c r="A93" s="268"/>
      <c r="B93" s="297"/>
      <c r="C93" s="297"/>
      <c r="D93" s="297"/>
      <c r="E93" s="288"/>
      <c r="F93" s="270"/>
      <c r="G93" s="270"/>
      <c r="H93" s="274"/>
      <c r="I93" s="266"/>
      <c r="J93" s="267"/>
      <c r="K93" s="267"/>
      <c r="L93" s="267"/>
      <c r="M93" s="267"/>
      <c r="N93" s="267"/>
      <c r="O93" s="267"/>
      <c r="P93" s="267"/>
      <c r="Q93" s="267"/>
    </row>
    <row r="94" spans="1:17" ht="39" customHeight="1">
      <c r="A94" s="277">
        <v>21</v>
      </c>
      <c r="B94" s="350" t="s">
        <v>277</v>
      </c>
      <c r="C94" s="350"/>
      <c r="D94" s="350"/>
      <c r="I94" s="266"/>
      <c r="J94" s="267"/>
      <c r="K94" s="267"/>
      <c r="L94" s="267"/>
      <c r="M94" s="267"/>
      <c r="N94" s="267"/>
      <c r="O94" s="267"/>
      <c r="P94" s="267"/>
      <c r="Q94" s="267"/>
    </row>
    <row r="95" spans="1:17" ht="9" hidden="1" customHeight="1">
      <c r="I95" s="266"/>
      <c r="J95" s="267"/>
      <c r="K95" s="267"/>
      <c r="L95" s="267"/>
      <c r="M95" s="267"/>
      <c r="N95" s="267"/>
      <c r="O95" s="267"/>
      <c r="P95" s="267"/>
      <c r="Q95" s="267"/>
    </row>
    <row r="96" spans="1:17" ht="15">
      <c r="B96" s="307" t="s">
        <v>27</v>
      </c>
      <c r="D96" s="262" t="s">
        <v>6</v>
      </c>
      <c r="E96" s="299">
        <v>100</v>
      </c>
      <c r="F96" s="308">
        <v>12</v>
      </c>
      <c r="G96" s="308" t="s">
        <v>36</v>
      </c>
      <c r="H96" s="300">
        <f>E96*F96</f>
        <v>1200</v>
      </c>
      <c r="I96" s="266"/>
      <c r="J96" s="267"/>
      <c r="K96" s="267"/>
      <c r="L96" s="267"/>
      <c r="M96" s="267"/>
      <c r="N96" s="267"/>
      <c r="O96" s="267"/>
      <c r="P96" s="267"/>
      <c r="Q96" s="267"/>
    </row>
    <row r="97" spans="1:17" ht="15">
      <c r="B97" s="307" t="s">
        <v>28</v>
      </c>
      <c r="D97" s="262" t="s">
        <v>6</v>
      </c>
      <c r="E97" s="299">
        <v>20</v>
      </c>
      <c r="F97" s="308">
        <v>19</v>
      </c>
      <c r="G97" s="308" t="s">
        <v>36</v>
      </c>
      <c r="H97" s="300">
        <f>E97*F97</f>
        <v>380</v>
      </c>
      <c r="I97" s="266"/>
      <c r="J97" s="267"/>
      <c r="K97" s="267"/>
      <c r="L97" s="267"/>
      <c r="M97" s="267"/>
      <c r="N97" s="267"/>
      <c r="O97" s="267"/>
      <c r="P97" s="267"/>
      <c r="Q97" s="267"/>
    </row>
    <row r="98" spans="1:17" ht="15" hidden="1">
      <c r="B98" s="307" t="s">
        <v>268</v>
      </c>
      <c r="D98" s="262" t="s">
        <v>6</v>
      </c>
      <c r="E98" s="299">
        <v>0</v>
      </c>
      <c r="F98" s="308">
        <v>27</v>
      </c>
      <c r="G98" s="308" t="s">
        <v>36</v>
      </c>
      <c r="H98" s="300">
        <f>E98*F98</f>
        <v>0</v>
      </c>
      <c r="I98" s="266"/>
      <c r="J98" s="267"/>
      <c r="K98" s="267"/>
      <c r="L98" s="267"/>
      <c r="M98" s="267"/>
      <c r="N98" s="267"/>
      <c r="O98" s="267"/>
      <c r="P98" s="267"/>
      <c r="Q98" s="267"/>
    </row>
    <row r="99" spans="1:17" ht="6.75" customHeight="1">
      <c r="I99" s="266"/>
      <c r="J99" s="267"/>
      <c r="K99" s="267"/>
      <c r="L99" s="267"/>
      <c r="M99" s="267"/>
      <c r="N99" s="267"/>
      <c r="O99" s="267"/>
      <c r="P99" s="267"/>
      <c r="Q99" s="267"/>
    </row>
    <row r="100" spans="1:17" ht="39.75" customHeight="1">
      <c r="A100" s="268">
        <v>22</v>
      </c>
      <c r="B100" s="349" t="s">
        <v>277</v>
      </c>
      <c r="C100" s="349"/>
      <c r="D100" s="349"/>
      <c r="E100" s="288"/>
      <c r="F100" s="270"/>
      <c r="G100" s="270"/>
      <c r="H100" s="274"/>
      <c r="I100" s="266"/>
      <c r="J100" s="267"/>
      <c r="K100" s="267"/>
      <c r="L100" s="267"/>
      <c r="M100" s="267"/>
      <c r="N100" s="267"/>
      <c r="O100" s="267"/>
      <c r="P100" s="267"/>
      <c r="Q100" s="267"/>
    </row>
    <row r="101" spans="1:17" ht="6" customHeight="1">
      <c r="A101" s="268"/>
      <c r="B101" s="297"/>
      <c r="C101" s="297"/>
      <c r="D101" s="297"/>
      <c r="E101" s="288"/>
      <c r="F101" s="270"/>
      <c r="G101" s="270"/>
      <c r="H101" s="274"/>
      <c r="I101" s="266"/>
      <c r="J101" s="267"/>
      <c r="K101" s="267"/>
      <c r="L101" s="267"/>
      <c r="M101" s="267"/>
      <c r="N101" s="267"/>
      <c r="O101" s="267"/>
      <c r="P101" s="267"/>
      <c r="Q101" s="267"/>
    </row>
    <row r="102" spans="1:17" ht="9" hidden="1" customHeight="1">
      <c r="A102" s="268"/>
      <c r="B102" s="306" t="s">
        <v>31</v>
      </c>
      <c r="C102" s="306"/>
      <c r="D102" s="306" t="s">
        <v>6</v>
      </c>
      <c r="E102" s="288">
        <v>30</v>
      </c>
      <c r="F102" s="272">
        <v>90</v>
      </c>
      <c r="G102" s="270" t="s">
        <v>15</v>
      </c>
      <c r="H102" s="274">
        <f>E102*F102</f>
        <v>2700</v>
      </c>
      <c r="I102" s="266"/>
      <c r="J102" s="267"/>
      <c r="K102" s="267"/>
      <c r="L102" s="267"/>
      <c r="M102" s="267"/>
      <c r="N102" s="267"/>
      <c r="O102" s="267"/>
      <c r="P102" s="267"/>
      <c r="Q102" s="267"/>
    </row>
    <row r="103" spans="1:17" ht="12.75" customHeight="1">
      <c r="A103" s="268"/>
      <c r="B103" s="306" t="s">
        <v>34</v>
      </c>
      <c r="C103" s="306"/>
      <c r="D103" s="306" t="s">
        <v>6</v>
      </c>
      <c r="E103" s="288">
        <v>40</v>
      </c>
      <c r="F103" s="272">
        <v>136</v>
      </c>
      <c r="G103" s="270" t="s">
        <v>15</v>
      </c>
      <c r="H103" s="274">
        <f>E103*F103</f>
        <v>5440</v>
      </c>
      <c r="I103" s="266"/>
      <c r="J103" s="267"/>
      <c r="K103" s="267"/>
      <c r="L103" s="267"/>
      <c r="M103" s="267"/>
      <c r="N103" s="267"/>
      <c r="O103" s="267"/>
      <c r="P103" s="267"/>
      <c r="Q103" s="267"/>
    </row>
    <row r="104" spans="1:17" ht="12.75" customHeight="1">
      <c r="A104" s="268"/>
      <c r="B104" s="309" t="s">
        <v>35</v>
      </c>
      <c r="C104" s="297"/>
      <c r="D104" s="297" t="s">
        <v>6</v>
      </c>
      <c r="E104" s="288">
        <v>0</v>
      </c>
      <c r="F104" s="272">
        <v>259</v>
      </c>
      <c r="G104" s="270" t="s">
        <v>15</v>
      </c>
      <c r="H104" s="274">
        <f>E104*F104</f>
        <v>0</v>
      </c>
      <c r="I104" s="266"/>
      <c r="J104" s="267"/>
      <c r="K104" s="267"/>
      <c r="L104" s="267"/>
      <c r="M104" s="267"/>
      <c r="N104" s="267"/>
      <c r="O104" s="267"/>
      <c r="P104" s="267"/>
      <c r="Q104" s="267"/>
    </row>
    <row r="105" spans="1:17" ht="66" customHeight="1">
      <c r="A105" s="268">
        <v>23</v>
      </c>
      <c r="B105" s="351" t="s">
        <v>278</v>
      </c>
      <c r="C105" s="351"/>
      <c r="D105" s="351"/>
      <c r="E105" s="288"/>
      <c r="F105" s="272"/>
      <c r="G105" s="270"/>
      <c r="H105" s="274"/>
      <c r="I105" s="266"/>
      <c r="J105" s="267"/>
      <c r="K105" s="267"/>
      <c r="L105" s="267"/>
      <c r="M105" s="267"/>
      <c r="N105" s="267"/>
      <c r="O105" s="267"/>
      <c r="P105" s="267"/>
      <c r="Q105" s="267"/>
    </row>
    <row r="106" spans="1:17" ht="14.25">
      <c r="A106" s="268"/>
      <c r="B106" s="297"/>
      <c r="C106" s="310"/>
      <c r="D106" s="297" t="s">
        <v>6</v>
      </c>
      <c r="E106" s="288">
        <v>1</v>
      </c>
      <c r="F106" s="273">
        <v>14417.7</v>
      </c>
      <c r="G106" s="270" t="s">
        <v>14</v>
      </c>
      <c r="H106" s="274">
        <f>E106*F106</f>
        <v>14417.7</v>
      </c>
      <c r="I106" s="267"/>
      <c r="J106" s="267"/>
      <c r="K106" s="267"/>
      <c r="L106" s="267"/>
      <c r="M106" s="267"/>
      <c r="N106" s="267"/>
      <c r="O106" s="267"/>
      <c r="P106" s="267"/>
      <c r="Q106" s="267"/>
    </row>
    <row r="107" spans="1:17" ht="3.75" customHeight="1">
      <c r="A107" s="268"/>
      <c r="B107" s="283"/>
      <c r="C107" s="271"/>
      <c r="D107" s="270"/>
      <c r="E107" s="272"/>
      <c r="F107" s="282"/>
      <c r="G107" s="311"/>
      <c r="H107" s="312"/>
      <c r="I107" s="267"/>
      <c r="J107" s="267"/>
      <c r="K107" s="267"/>
      <c r="L107" s="267"/>
      <c r="M107" s="267"/>
      <c r="N107" s="267"/>
      <c r="O107" s="267"/>
      <c r="P107" s="267"/>
      <c r="Q107" s="267"/>
    </row>
    <row r="108" spans="1:17" ht="8.25" customHeight="1">
      <c r="A108" s="276"/>
      <c r="B108" s="313"/>
      <c r="C108" s="313"/>
      <c r="D108" s="313"/>
      <c r="E108" s="270"/>
      <c r="F108" s="282"/>
      <c r="G108" s="290"/>
      <c r="H108" s="269"/>
      <c r="I108" s="267"/>
      <c r="J108" s="267"/>
      <c r="K108" s="267"/>
      <c r="L108" s="267"/>
      <c r="M108" s="267"/>
      <c r="N108" s="267"/>
      <c r="O108" s="267"/>
      <c r="P108" s="267"/>
      <c r="Q108" s="267"/>
    </row>
    <row r="109" spans="1:17" ht="12.75" customHeight="1">
      <c r="A109" s="276"/>
      <c r="B109" s="314"/>
      <c r="C109" s="314"/>
      <c r="D109" s="315"/>
      <c r="E109" s="315"/>
      <c r="F109" s="290" t="s">
        <v>8</v>
      </c>
      <c r="H109" s="316">
        <v>142628</v>
      </c>
      <c r="I109" s="267"/>
      <c r="J109" s="267"/>
      <c r="K109" s="267"/>
      <c r="L109" s="267"/>
      <c r="M109" s="267"/>
      <c r="N109" s="267"/>
      <c r="O109" s="267"/>
      <c r="P109" s="267"/>
      <c r="Q109" s="267"/>
    </row>
    <row r="110" spans="1:17" ht="14.25">
      <c r="A110" s="276"/>
      <c r="B110" s="313"/>
      <c r="C110" s="313"/>
      <c r="D110" s="313"/>
      <c r="E110" s="272"/>
      <c r="F110" s="282" t="s">
        <v>0</v>
      </c>
      <c r="G110" s="317"/>
      <c r="H110" s="318"/>
      <c r="I110" s="267"/>
      <c r="J110" s="267"/>
      <c r="K110" s="267"/>
      <c r="L110" s="267"/>
      <c r="M110" s="267"/>
      <c r="N110" s="267"/>
      <c r="O110" s="267"/>
      <c r="P110" s="267"/>
      <c r="Q110" s="267"/>
    </row>
    <row r="111" spans="1:17" ht="12.75" customHeight="1">
      <c r="A111" s="276"/>
      <c r="B111" s="313"/>
      <c r="C111" s="313"/>
      <c r="D111" s="352" t="s">
        <v>279</v>
      </c>
      <c r="E111" s="352"/>
      <c r="F111" s="352"/>
      <c r="G111" s="292"/>
      <c r="H111" s="319">
        <f>H106</f>
        <v>14417.7</v>
      </c>
      <c r="I111" s="267"/>
      <c r="J111" s="267"/>
      <c r="K111" s="267"/>
      <c r="L111" s="267"/>
      <c r="M111" s="267"/>
      <c r="N111" s="267"/>
      <c r="O111" s="267"/>
      <c r="P111" s="267"/>
      <c r="Q111" s="267"/>
    </row>
    <row r="112" spans="1:17" ht="14.25" customHeight="1">
      <c r="A112" s="276"/>
      <c r="B112" s="313"/>
      <c r="C112" s="313"/>
      <c r="D112" s="320"/>
      <c r="E112" s="320"/>
      <c r="F112" s="320"/>
      <c r="G112" s="292"/>
      <c r="H112" s="319"/>
      <c r="I112" s="267"/>
      <c r="J112" s="267"/>
      <c r="K112" s="267"/>
      <c r="L112" s="267"/>
      <c r="M112" s="267"/>
      <c r="N112" s="267"/>
      <c r="O112" s="267"/>
      <c r="P112" s="267"/>
      <c r="Q112" s="267"/>
    </row>
    <row r="113" spans="1:17" ht="16.5" customHeight="1">
      <c r="A113" s="276"/>
      <c r="B113" s="313"/>
      <c r="C113" s="313"/>
      <c r="D113" s="352" t="s">
        <v>280</v>
      </c>
      <c r="E113" s="352"/>
      <c r="F113" s="352"/>
      <c r="G113" s="292"/>
      <c r="H113" s="319">
        <f>H109-H111</f>
        <v>128210.3</v>
      </c>
      <c r="I113" s="321"/>
      <c r="J113" s="267"/>
      <c r="K113" s="267"/>
      <c r="L113" s="267"/>
      <c r="M113" s="267"/>
      <c r="N113" s="267"/>
      <c r="O113" s="267"/>
      <c r="P113" s="267"/>
      <c r="Q113" s="267"/>
    </row>
    <row r="114" spans="1:17" ht="14.25">
      <c r="A114" s="276"/>
      <c r="B114" s="290"/>
      <c r="C114" s="290"/>
      <c r="D114" s="290"/>
      <c r="E114" s="282"/>
      <c r="F114" s="292"/>
      <c r="G114" s="292"/>
      <c r="H114" s="292"/>
      <c r="I114" s="322"/>
      <c r="J114" s="267"/>
      <c r="K114" s="267"/>
      <c r="L114" s="267"/>
      <c r="M114" s="267"/>
      <c r="N114" s="267"/>
      <c r="O114" s="267"/>
      <c r="P114" s="267"/>
      <c r="Q114" s="267"/>
    </row>
    <row r="115" spans="1:17" ht="15">
      <c r="A115" s="323" t="s">
        <v>251</v>
      </c>
      <c r="B115" s="323"/>
      <c r="C115" s="324"/>
      <c r="D115" s="325"/>
      <c r="E115" s="326" t="s">
        <v>252</v>
      </c>
      <c r="F115" s="325"/>
      <c r="G115" s="327"/>
      <c r="H115" s="328"/>
      <c r="I115" s="328"/>
      <c r="J115" s="326"/>
      <c r="K115" s="329"/>
      <c r="L115" s="329"/>
      <c r="M115" s="330"/>
      <c r="N115" s="267"/>
      <c r="O115" s="267"/>
      <c r="P115" s="267"/>
      <c r="Q115" s="267"/>
    </row>
    <row r="116" spans="1:17" ht="15">
      <c r="A116" s="323"/>
      <c r="B116" s="323"/>
      <c r="C116" s="331"/>
      <c r="D116" s="325"/>
      <c r="E116" s="326" t="s">
        <v>253</v>
      </c>
      <c r="F116" s="325"/>
      <c r="G116" s="327"/>
      <c r="H116" s="328"/>
      <c r="I116" s="328"/>
      <c r="J116" s="326"/>
      <c r="K116" s="329"/>
      <c r="L116" s="329"/>
      <c r="M116" s="330"/>
      <c r="N116" s="267"/>
      <c r="O116" s="267"/>
      <c r="P116" s="267"/>
      <c r="Q116" s="267"/>
    </row>
    <row r="117" spans="1:17" ht="21.75" customHeight="1">
      <c r="A117" s="332" t="s">
        <v>254</v>
      </c>
      <c r="B117" s="333"/>
      <c r="C117" s="333"/>
      <c r="D117" s="333"/>
      <c r="E117" s="333"/>
      <c r="F117" s="333"/>
      <c r="G117" s="333"/>
      <c r="H117" s="333"/>
      <c r="I117" s="333"/>
      <c r="J117" s="329"/>
      <c r="K117" s="329"/>
      <c r="L117" s="329"/>
      <c r="M117" s="330"/>
      <c r="N117" s="267"/>
      <c r="O117" s="267"/>
      <c r="P117" s="267"/>
      <c r="Q117" s="267"/>
    </row>
    <row r="118" spans="1:17" ht="21.75" customHeight="1">
      <c r="A118" s="334" t="s">
        <v>255</v>
      </c>
      <c r="B118" s="335"/>
      <c r="C118" s="335"/>
      <c r="D118" s="335"/>
      <c r="E118" s="335"/>
      <c r="F118" s="335"/>
      <c r="G118" s="335"/>
      <c r="H118" s="335"/>
      <c r="I118" s="335"/>
      <c r="J118" s="329"/>
      <c r="K118" s="329"/>
      <c r="L118" s="329"/>
      <c r="M118" s="330"/>
      <c r="N118" s="267"/>
      <c r="O118" s="267"/>
      <c r="P118" s="267"/>
      <c r="Q118" s="267"/>
    </row>
    <row r="119" spans="1:17" ht="15">
      <c r="A119" s="336"/>
      <c r="B119" s="336"/>
      <c r="C119" s="336"/>
      <c r="D119" s="336"/>
      <c r="E119" s="336"/>
      <c r="F119" s="336"/>
      <c r="G119" s="336"/>
      <c r="H119" s="336"/>
      <c r="I119" s="336"/>
      <c r="J119" s="329"/>
      <c r="K119" s="329"/>
      <c r="L119" s="337"/>
      <c r="M119" s="330"/>
      <c r="N119" s="267"/>
      <c r="O119" s="267"/>
      <c r="P119" s="267"/>
      <c r="Q119" s="267"/>
    </row>
    <row r="120" spans="1:17" ht="15">
      <c r="A120" s="338"/>
      <c r="B120" s="338"/>
      <c r="C120" s="339"/>
      <c r="D120" s="339"/>
      <c r="E120" s="339"/>
      <c r="F120" s="340"/>
      <c r="G120" s="339"/>
      <c r="H120" s="338"/>
      <c r="I120" s="341"/>
      <c r="J120" s="329"/>
      <c r="K120" s="329"/>
      <c r="L120" s="337"/>
      <c r="M120" s="330"/>
      <c r="N120" s="267"/>
      <c r="O120" s="267"/>
      <c r="P120" s="267"/>
      <c r="Q120" s="267"/>
    </row>
    <row r="121" spans="1:17" ht="15">
      <c r="A121" s="338"/>
      <c r="B121" s="338"/>
      <c r="C121" s="339"/>
      <c r="D121" s="339"/>
      <c r="E121" s="339"/>
      <c r="F121" s="340"/>
      <c r="G121" s="339"/>
      <c r="H121" s="338"/>
      <c r="I121" s="341"/>
      <c r="J121" s="329"/>
      <c r="K121" s="329"/>
      <c r="L121" s="337"/>
      <c r="M121" s="330"/>
      <c r="N121" s="267"/>
      <c r="O121" s="267"/>
      <c r="P121" s="267"/>
      <c r="Q121" s="267"/>
    </row>
    <row r="122" spans="1:17" ht="15">
      <c r="A122" s="342" t="s">
        <v>258</v>
      </c>
      <c r="B122" s="342"/>
      <c r="C122" s="343"/>
      <c r="D122" s="344"/>
      <c r="E122" s="344"/>
      <c r="F122" s="345" t="s">
        <v>256</v>
      </c>
      <c r="G122" s="342"/>
      <c r="H122" s="329"/>
      <c r="I122" s="342"/>
      <c r="J122" s="329"/>
      <c r="K122" s="329"/>
      <c r="M122" s="330"/>
      <c r="N122" s="267"/>
      <c r="O122" s="267"/>
      <c r="P122" s="267"/>
      <c r="Q122" s="267"/>
    </row>
    <row r="123" spans="1:17" ht="15">
      <c r="A123" s="348"/>
      <c r="B123" s="348"/>
      <c r="C123" s="348"/>
      <c r="D123" s="348"/>
      <c r="E123" s="346"/>
      <c r="F123" s="345" t="s">
        <v>257</v>
      </c>
      <c r="G123" s="347"/>
      <c r="H123" s="329"/>
      <c r="I123" s="347"/>
      <c r="J123" s="329"/>
      <c r="K123" s="329"/>
      <c r="M123" s="330"/>
    </row>
    <row r="124" spans="1:17" ht="15">
      <c r="A124" s="348"/>
      <c r="B124" s="348"/>
      <c r="C124" s="348"/>
      <c r="D124" s="348"/>
      <c r="E124" s="344"/>
      <c r="F124" s="345" t="s">
        <v>9</v>
      </c>
      <c r="G124" s="344"/>
      <c r="H124" s="329"/>
      <c r="I124" s="344"/>
      <c r="J124" s="329"/>
      <c r="K124" s="329"/>
      <c r="M124" s="330"/>
    </row>
    <row r="147" spans="1:8" ht="14.25">
      <c r="A147" s="276"/>
      <c r="B147" s="290"/>
      <c r="C147" s="290"/>
      <c r="D147" s="290"/>
      <c r="E147" s="282"/>
      <c r="F147" s="292"/>
      <c r="G147" s="292"/>
      <c r="H147" s="292"/>
    </row>
    <row r="148" spans="1:8" ht="14.25">
      <c r="A148" s="276"/>
      <c r="B148" s="290"/>
      <c r="C148" s="290"/>
      <c r="D148" s="290"/>
      <c r="E148" s="282"/>
      <c r="F148" s="292"/>
      <c r="G148" s="292"/>
      <c r="H148" s="292"/>
    </row>
    <row r="149" spans="1:8" ht="14.25">
      <c r="A149" s="276"/>
      <c r="B149" s="271"/>
      <c r="C149" s="271"/>
      <c r="D149" s="271"/>
      <c r="E149" s="272"/>
      <c r="F149" s="273"/>
      <c r="G149" s="270"/>
      <c r="H149" s="274"/>
    </row>
    <row r="150" spans="1:8" ht="14.25">
      <c r="A150" s="276"/>
    </row>
    <row r="151" spans="1:8" ht="14.25">
      <c r="A151" s="276"/>
      <c r="B151" s="292"/>
      <c r="C151" s="290"/>
    </row>
    <row r="152" spans="1:8" ht="14.25">
      <c r="A152" s="268"/>
      <c r="B152" s="271"/>
      <c r="C152" s="271"/>
    </row>
  </sheetData>
  <mergeCells count="32">
    <mergeCell ref="B30:D30"/>
    <mergeCell ref="A1:H1"/>
    <mergeCell ref="B4:D4"/>
    <mergeCell ref="B5:C5"/>
    <mergeCell ref="B6:D6"/>
    <mergeCell ref="B9:D9"/>
    <mergeCell ref="B12:D12"/>
    <mergeCell ref="B15:D15"/>
    <mergeCell ref="B18:D18"/>
    <mergeCell ref="B21:D21"/>
    <mergeCell ref="B24:D24"/>
    <mergeCell ref="B27:D27"/>
    <mergeCell ref="B80:D80"/>
    <mergeCell ref="B33:D33"/>
    <mergeCell ref="B37:D37"/>
    <mergeCell ref="B41:D41"/>
    <mergeCell ref="B49:C49"/>
    <mergeCell ref="B51:D51"/>
    <mergeCell ref="B56:D56"/>
    <mergeCell ref="B61:D61"/>
    <mergeCell ref="B64:D64"/>
    <mergeCell ref="B68:D68"/>
    <mergeCell ref="B71:D71"/>
    <mergeCell ref="B76:D76"/>
    <mergeCell ref="A123:D123"/>
    <mergeCell ref="A124:D124"/>
    <mergeCell ref="B90:D90"/>
    <mergeCell ref="B94:D94"/>
    <mergeCell ref="B100:D100"/>
    <mergeCell ref="B105:D105"/>
    <mergeCell ref="D111:F111"/>
    <mergeCell ref="D113:F113"/>
  </mergeCells>
  <pageMargins left="0.53" right="0.16" top="0.44" bottom="0.4" header="0.34" footer="0.38"/>
  <pageSetup paperSize="9" scale="110" orientation="portrait" r:id="rId1"/>
  <headerFooter scaleWithDoc="0" alignWithMargins="0"/>
</worksheet>
</file>

<file path=xl/worksheets/sheet2.xml><?xml version="1.0" encoding="utf-8"?>
<worksheet xmlns="http://schemas.openxmlformats.org/spreadsheetml/2006/main" xmlns:r="http://schemas.openxmlformats.org/officeDocument/2006/relationships">
  <dimension ref="A1:O407"/>
  <sheetViews>
    <sheetView showWhiteSpace="0" view="pageLayout" topLeftCell="A386" zoomScaleNormal="130" workbookViewId="0">
      <selection activeCell="B409" sqref="B409"/>
    </sheetView>
  </sheetViews>
  <sheetFormatPr defaultRowHeight="12.75"/>
  <cols>
    <col min="1" max="1" width="3.7109375" style="4" customWidth="1"/>
    <col min="2" max="2" width="18" style="6" customWidth="1"/>
    <col min="3" max="3" width="3.85546875" style="6" customWidth="1"/>
    <col min="4" max="4" width="2" style="7" hidden="1" customWidth="1"/>
    <col min="5" max="5" width="7.85546875" style="5" customWidth="1"/>
    <col min="6" max="6" width="2" style="5" customWidth="1"/>
    <col min="7" max="7" width="9.85546875" style="5" customWidth="1"/>
    <col min="8" max="8" width="2" style="5" customWidth="1"/>
    <col min="9" max="9" width="9.5703125" style="1" customWidth="1"/>
    <col min="10" max="10" width="2" style="1" customWidth="1"/>
    <col min="11" max="11" width="9.28515625" style="1" customWidth="1"/>
    <col min="12" max="12" width="2.28515625" style="1" customWidth="1"/>
    <col min="13" max="13" width="8.28515625" style="1" customWidth="1"/>
    <col min="14" max="14" width="13.42578125" style="1" customWidth="1"/>
    <col min="15" max="15" width="6.7109375" style="1" customWidth="1"/>
    <col min="16" max="16384" width="9.140625" style="1"/>
  </cols>
  <sheetData>
    <row r="1" spans="1:15" ht="49.5" customHeight="1">
      <c r="A1" s="363"/>
      <c r="B1" s="363"/>
      <c r="C1" s="364" t="s">
        <v>246</v>
      </c>
      <c r="D1" s="364"/>
      <c r="E1" s="364"/>
      <c r="F1" s="364"/>
      <c r="G1" s="364"/>
      <c r="H1" s="364"/>
      <c r="I1" s="364"/>
      <c r="J1" s="364"/>
      <c r="K1" s="364"/>
      <c r="L1" s="364"/>
      <c r="M1" s="364"/>
      <c r="N1" s="364"/>
    </row>
    <row r="2" spans="1:15" ht="49.5" customHeight="1">
      <c r="A2" s="363" t="s">
        <v>7</v>
      </c>
      <c r="B2" s="363"/>
      <c r="C2" s="364" t="s">
        <v>224</v>
      </c>
      <c r="D2" s="364"/>
      <c r="E2" s="364"/>
      <c r="F2" s="364"/>
      <c r="G2" s="364"/>
      <c r="H2" s="364"/>
      <c r="I2" s="364"/>
      <c r="J2" s="364"/>
      <c r="K2" s="364"/>
      <c r="L2" s="364"/>
      <c r="M2" s="364"/>
      <c r="N2" s="364"/>
    </row>
    <row r="3" spans="1:15" ht="18.75" customHeight="1" thickBot="1">
      <c r="A3" s="381" t="s">
        <v>51</v>
      </c>
      <c r="B3" s="381"/>
      <c r="C3" s="381"/>
      <c r="D3" s="381"/>
      <c r="E3" s="381"/>
      <c r="F3" s="381"/>
      <c r="G3" s="381"/>
      <c r="H3" s="381"/>
      <c r="I3" s="381"/>
      <c r="J3" s="381"/>
      <c r="K3" s="381"/>
      <c r="L3" s="381"/>
      <c r="M3" s="381"/>
      <c r="N3" s="381"/>
    </row>
    <row r="4" spans="1:15" ht="18.75" customHeight="1" thickTop="1" thickBot="1">
      <c r="A4" s="32" t="s">
        <v>41</v>
      </c>
      <c r="B4" s="365" t="s">
        <v>39</v>
      </c>
      <c r="C4" s="366"/>
      <c r="D4" s="366"/>
      <c r="E4" s="366"/>
      <c r="F4" s="367"/>
      <c r="G4" s="382" t="s">
        <v>247</v>
      </c>
      <c r="H4" s="382"/>
      <c r="I4" s="383" t="s">
        <v>248</v>
      </c>
      <c r="J4" s="383"/>
      <c r="K4" s="383" t="s">
        <v>249</v>
      </c>
      <c r="L4" s="383"/>
      <c r="M4" s="365" t="s">
        <v>5</v>
      </c>
      <c r="N4" s="367"/>
      <c r="O4" s="26"/>
    </row>
    <row r="5" spans="1:15" ht="2.25" customHeight="1" thickTop="1"/>
    <row r="6" spans="1:15" s="3" customFormat="1" ht="33" customHeight="1">
      <c r="A6" s="8">
        <v>1</v>
      </c>
      <c r="B6" s="379" t="s">
        <v>85</v>
      </c>
      <c r="C6" s="379"/>
      <c r="D6" s="379"/>
      <c r="E6" s="379"/>
      <c r="F6" s="379"/>
      <c r="G6" s="379"/>
      <c r="H6" s="379"/>
      <c r="I6" s="379"/>
      <c r="J6" s="379"/>
      <c r="K6" s="379"/>
      <c r="L6" s="379"/>
    </row>
    <row r="7" spans="1:15" s="3" customFormat="1" ht="15" hidden="1" customHeight="1">
      <c r="A7" s="8" t="s">
        <v>69</v>
      </c>
      <c r="B7" s="9" t="s">
        <v>91</v>
      </c>
      <c r="C7" s="11">
        <v>1</v>
      </c>
      <c r="D7" s="25" t="s">
        <v>38</v>
      </c>
      <c r="E7" s="38">
        <v>1</v>
      </c>
      <c r="F7" s="28" t="s">
        <v>38</v>
      </c>
      <c r="G7" s="28">
        <v>38.25</v>
      </c>
      <c r="H7" s="38" t="s">
        <v>38</v>
      </c>
      <c r="I7" s="39">
        <v>23.25</v>
      </c>
      <c r="J7" s="24" t="s">
        <v>38</v>
      </c>
      <c r="K7" s="39">
        <v>0.5</v>
      </c>
      <c r="L7" s="24" t="s">
        <v>6</v>
      </c>
      <c r="M7" s="30">
        <f t="shared" ref="M7:M12" si="0">K7*I7*G7*E7*C7</f>
        <v>444.65625</v>
      </c>
      <c r="N7" s="63"/>
    </row>
    <row r="8" spans="1:15" s="3" customFormat="1" ht="14.25" hidden="1">
      <c r="A8" s="8"/>
      <c r="B8" s="9" t="s">
        <v>92</v>
      </c>
      <c r="C8" s="11">
        <v>1</v>
      </c>
      <c r="D8" s="25" t="s">
        <v>38</v>
      </c>
      <c r="E8" s="125">
        <v>2</v>
      </c>
      <c r="F8" s="130" t="s">
        <v>38</v>
      </c>
      <c r="G8" s="130">
        <v>14</v>
      </c>
      <c r="H8" s="125" t="s">
        <v>38</v>
      </c>
      <c r="I8" s="124">
        <v>0.75</v>
      </c>
      <c r="J8" s="24" t="s">
        <v>38</v>
      </c>
      <c r="K8" s="124">
        <v>1.5</v>
      </c>
      <c r="L8" s="24" t="s">
        <v>6</v>
      </c>
      <c r="M8" s="30">
        <f t="shared" si="0"/>
        <v>31.5</v>
      </c>
      <c r="N8" s="66"/>
    </row>
    <row r="9" spans="1:15" s="3" customFormat="1" ht="14.25" hidden="1" customHeight="1">
      <c r="A9" s="8" t="s">
        <v>37</v>
      </c>
      <c r="B9" s="9" t="s">
        <v>93</v>
      </c>
      <c r="C9" s="11">
        <v>1</v>
      </c>
      <c r="D9" s="25" t="s">
        <v>38</v>
      </c>
      <c r="E9" s="125">
        <v>8</v>
      </c>
      <c r="F9" s="130" t="s">
        <v>38</v>
      </c>
      <c r="G9" s="142">
        <v>5.5</v>
      </c>
      <c r="H9" s="125" t="s">
        <v>38</v>
      </c>
      <c r="I9" s="140">
        <v>0.75</v>
      </c>
      <c r="J9" s="24" t="s">
        <v>38</v>
      </c>
      <c r="K9" s="124">
        <v>0.75</v>
      </c>
      <c r="L9" s="24" t="s">
        <v>6</v>
      </c>
      <c r="M9" s="30">
        <f t="shared" si="0"/>
        <v>24.75</v>
      </c>
      <c r="N9" s="66"/>
    </row>
    <row r="10" spans="1:15" s="3" customFormat="1" ht="14.25" hidden="1">
      <c r="A10" s="8"/>
      <c r="B10" s="9" t="s">
        <v>94</v>
      </c>
      <c r="C10" s="11">
        <v>1</v>
      </c>
      <c r="D10" s="25" t="s">
        <v>38</v>
      </c>
      <c r="E10" s="125">
        <v>1</v>
      </c>
      <c r="F10" s="130" t="s">
        <v>38</v>
      </c>
      <c r="G10" s="130">
        <v>4</v>
      </c>
      <c r="H10" s="125" t="s">
        <v>38</v>
      </c>
      <c r="I10" s="88">
        <v>0.75</v>
      </c>
      <c r="J10" s="24" t="s">
        <v>38</v>
      </c>
      <c r="K10" s="124">
        <v>0.75</v>
      </c>
      <c r="L10" s="24" t="s">
        <v>6</v>
      </c>
      <c r="M10" s="30">
        <f t="shared" si="0"/>
        <v>2.25</v>
      </c>
      <c r="N10" s="66"/>
    </row>
    <row r="11" spans="1:15" s="3" customFormat="1" ht="14.25" hidden="1">
      <c r="A11" s="8"/>
      <c r="B11" s="9" t="s">
        <v>86</v>
      </c>
      <c r="C11" s="11">
        <v>1</v>
      </c>
      <c r="D11" s="25" t="s">
        <v>38</v>
      </c>
      <c r="E11" s="125">
        <v>1</v>
      </c>
      <c r="F11" s="130" t="s">
        <v>38</v>
      </c>
      <c r="G11" s="130">
        <v>12.25</v>
      </c>
      <c r="H11" s="125" t="s">
        <v>38</v>
      </c>
      <c r="I11" s="140">
        <v>8.5</v>
      </c>
      <c r="J11" s="24" t="s">
        <v>38</v>
      </c>
      <c r="K11" s="124">
        <v>0.375</v>
      </c>
      <c r="L11" s="24" t="s">
        <v>6</v>
      </c>
      <c r="M11" s="30">
        <f t="shared" si="0"/>
        <v>39.046875</v>
      </c>
      <c r="N11" s="66"/>
    </row>
    <row r="12" spans="1:15" s="3" customFormat="1" ht="14.25" hidden="1">
      <c r="A12" s="8"/>
      <c r="B12" s="9" t="s">
        <v>83</v>
      </c>
      <c r="C12" s="11">
        <v>1</v>
      </c>
      <c r="D12" s="25" t="s">
        <v>38</v>
      </c>
      <c r="E12" s="125">
        <v>1</v>
      </c>
      <c r="F12" s="130" t="s">
        <v>38</v>
      </c>
      <c r="G12" s="130">
        <v>10.25</v>
      </c>
      <c r="H12" s="125" t="s">
        <v>38</v>
      </c>
      <c r="I12" s="124">
        <v>0.75</v>
      </c>
      <c r="J12" s="24" t="s">
        <v>38</v>
      </c>
      <c r="K12" s="88">
        <v>0.75</v>
      </c>
      <c r="L12" s="24" t="s">
        <v>6</v>
      </c>
      <c r="M12" s="29">
        <f t="shared" si="0"/>
        <v>5.765625</v>
      </c>
      <c r="N12" s="66"/>
    </row>
    <row r="13" spans="1:15" s="3" customFormat="1" ht="14.25" hidden="1">
      <c r="A13" s="8"/>
      <c r="B13" s="9"/>
      <c r="C13" s="11"/>
      <c r="D13" s="25"/>
      <c r="E13" s="114"/>
      <c r="F13" s="112"/>
      <c r="G13" s="112"/>
      <c r="H13" s="114"/>
      <c r="I13" s="113"/>
      <c r="J13" s="24"/>
      <c r="K13" s="113"/>
      <c r="L13" s="24" t="s">
        <v>6</v>
      </c>
      <c r="M13" s="30">
        <v>549</v>
      </c>
      <c r="N13" s="66"/>
    </row>
    <row r="14" spans="1:15" s="3" customFormat="1" ht="14.25">
      <c r="A14" s="8"/>
      <c r="B14" s="9"/>
      <c r="C14" s="11"/>
      <c r="D14" s="25"/>
      <c r="E14" s="52"/>
      <c r="F14" s="58"/>
      <c r="G14" s="47">
        <v>549</v>
      </c>
      <c r="H14" s="49"/>
      <c r="I14" s="47">
        <v>5445</v>
      </c>
      <c r="J14" s="49"/>
      <c r="K14" s="44" t="s">
        <v>50</v>
      </c>
      <c r="L14" s="53"/>
      <c r="M14" s="53"/>
      <c r="N14" s="53">
        <f>G14*I14%</f>
        <v>29893.050000000003</v>
      </c>
    </row>
    <row r="15" spans="1:15" ht="14.25">
      <c r="A15" s="8"/>
      <c r="B15" s="9"/>
      <c r="C15" s="11"/>
      <c r="D15" s="25"/>
      <c r="E15" s="64"/>
      <c r="F15" s="28"/>
      <c r="G15" s="62"/>
      <c r="H15" s="62"/>
      <c r="I15" s="62"/>
      <c r="J15" s="65"/>
      <c r="K15" s="57"/>
      <c r="L15" s="65"/>
      <c r="M15" s="30"/>
      <c r="N15" s="53"/>
    </row>
    <row r="16" spans="1:15" ht="14.25">
      <c r="A16" s="79">
        <v>2</v>
      </c>
      <c r="B16" s="369" t="s">
        <v>52</v>
      </c>
      <c r="C16" s="369"/>
      <c r="D16" s="369"/>
      <c r="E16" s="369"/>
      <c r="F16" s="369"/>
      <c r="G16" s="369"/>
      <c r="H16" s="369"/>
      <c r="I16" s="369"/>
      <c r="J16" s="369"/>
      <c r="K16" s="369"/>
      <c r="L16" s="369"/>
      <c r="M16" s="59"/>
      <c r="N16" s="53"/>
    </row>
    <row r="17" spans="1:14" ht="14.25" hidden="1">
      <c r="A17" s="79"/>
      <c r="B17" s="36" t="s">
        <v>225</v>
      </c>
      <c r="C17" s="11">
        <v>2</v>
      </c>
      <c r="D17" s="25" t="s">
        <v>38</v>
      </c>
      <c r="E17" s="143">
        <v>4</v>
      </c>
      <c r="F17" s="142" t="s">
        <v>38</v>
      </c>
      <c r="G17" s="142">
        <v>8</v>
      </c>
      <c r="H17" s="143" t="s">
        <v>38</v>
      </c>
      <c r="I17" s="140">
        <v>0.75</v>
      </c>
      <c r="J17" s="24" t="s">
        <v>38</v>
      </c>
      <c r="K17" s="140">
        <v>10</v>
      </c>
      <c r="L17" s="24" t="s">
        <v>6</v>
      </c>
      <c r="M17" s="30">
        <f>K17*I17*G17*E17*C17</f>
        <v>480</v>
      </c>
      <c r="N17" s="82"/>
    </row>
    <row r="18" spans="1:14" ht="14.25" hidden="1">
      <c r="A18" s="79"/>
      <c r="B18" s="36" t="s">
        <v>95</v>
      </c>
      <c r="C18" s="11">
        <v>1</v>
      </c>
      <c r="D18" s="25" t="s">
        <v>38</v>
      </c>
      <c r="E18" s="143">
        <v>3</v>
      </c>
      <c r="F18" s="142" t="s">
        <v>38</v>
      </c>
      <c r="G18" s="142">
        <v>7</v>
      </c>
      <c r="H18" s="143" t="s">
        <v>38</v>
      </c>
      <c r="I18" s="140">
        <v>0.75</v>
      </c>
      <c r="J18" s="24" t="s">
        <v>38</v>
      </c>
      <c r="K18" s="140">
        <v>10</v>
      </c>
      <c r="L18" s="24" t="s">
        <v>6</v>
      </c>
      <c r="M18" s="30">
        <f>K18*I18*G18*E18*C18</f>
        <v>157.5</v>
      </c>
      <c r="N18" s="13"/>
    </row>
    <row r="19" spans="1:14" ht="14.25" hidden="1">
      <c r="A19" s="79"/>
      <c r="B19" s="27" t="s">
        <v>54</v>
      </c>
      <c r="C19" s="11">
        <v>2</v>
      </c>
      <c r="D19" s="25" t="s">
        <v>38</v>
      </c>
      <c r="E19" s="10">
        <v>10.25</v>
      </c>
      <c r="F19" s="130" t="s">
        <v>38</v>
      </c>
      <c r="G19" s="142">
        <v>0.75</v>
      </c>
      <c r="H19" s="125" t="s">
        <v>38</v>
      </c>
      <c r="I19" s="385" t="s">
        <v>87</v>
      </c>
      <c r="J19" s="385"/>
      <c r="K19" s="385"/>
      <c r="L19" s="24" t="s">
        <v>6</v>
      </c>
      <c r="M19" s="30">
        <v>117</v>
      </c>
      <c r="N19" s="82"/>
    </row>
    <row r="20" spans="1:14" ht="14.25" hidden="1">
      <c r="A20" s="79"/>
      <c r="B20" s="141" t="s">
        <v>96</v>
      </c>
      <c r="C20" s="11">
        <v>3</v>
      </c>
      <c r="D20" s="25" t="s">
        <v>38</v>
      </c>
      <c r="E20" s="10">
        <v>5</v>
      </c>
      <c r="F20" s="130" t="s">
        <v>38</v>
      </c>
      <c r="G20" s="142">
        <v>0.75</v>
      </c>
      <c r="H20" s="125" t="s">
        <v>38</v>
      </c>
      <c r="I20" s="385" t="s">
        <v>87</v>
      </c>
      <c r="J20" s="385"/>
      <c r="K20" s="385"/>
      <c r="L20" s="24" t="s">
        <v>6</v>
      </c>
      <c r="M20" s="29">
        <v>86</v>
      </c>
      <c r="N20" s="53"/>
    </row>
    <row r="21" spans="1:14" ht="14.25" hidden="1">
      <c r="A21" s="128"/>
      <c r="B21" s="76"/>
      <c r="C21" s="11"/>
      <c r="D21" s="25"/>
      <c r="E21" s="10"/>
      <c r="F21" s="130"/>
      <c r="G21" s="129"/>
      <c r="H21" s="125"/>
      <c r="I21" s="124"/>
      <c r="J21" s="124"/>
      <c r="K21" s="124"/>
      <c r="L21" s="24" t="s">
        <v>6</v>
      </c>
      <c r="M21" s="30">
        <f>SUM(M17:M20)</f>
        <v>840.5</v>
      </c>
      <c r="N21" s="53"/>
    </row>
    <row r="22" spans="1:14" ht="14.25" hidden="1">
      <c r="A22" s="128"/>
      <c r="B22" s="20" t="s">
        <v>64</v>
      </c>
      <c r="C22" s="11"/>
      <c r="D22" s="25"/>
      <c r="E22" s="10"/>
      <c r="F22" s="130"/>
      <c r="G22" s="129"/>
      <c r="H22" s="125"/>
      <c r="I22" s="124"/>
      <c r="J22" s="124"/>
      <c r="K22" s="124"/>
      <c r="L22" s="24"/>
      <c r="M22" s="30"/>
      <c r="N22" s="53"/>
    </row>
    <row r="23" spans="1:14" ht="14.25" hidden="1">
      <c r="A23" s="128"/>
      <c r="B23" s="76" t="s">
        <v>67</v>
      </c>
      <c r="C23" s="11">
        <v>1</v>
      </c>
      <c r="D23" s="25" t="s">
        <v>38</v>
      </c>
      <c r="E23" s="125">
        <v>1</v>
      </c>
      <c r="F23" s="130" t="s">
        <v>38</v>
      </c>
      <c r="G23" s="130">
        <v>4</v>
      </c>
      <c r="H23" s="125" t="s">
        <v>38</v>
      </c>
      <c r="I23" s="158">
        <v>0.75</v>
      </c>
      <c r="J23" s="24" t="s">
        <v>38</v>
      </c>
      <c r="K23" s="124">
        <v>7</v>
      </c>
      <c r="L23" s="24" t="s">
        <v>6</v>
      </c>
      <c r="M23" s="30">
        <f t="shared" ref="M23:M31" si="1">K23*I23*G23*E23*C23</f>
        <v>21</v>
      </c>
      <c r="N23" s="53"/>
    </row>
    <row r="24" spans="1:14" ht="14.25" hidden="1">
      <c r="A24" s="128"/>
      <c r="B24" s="76" t="s">
        <v>68</v>
      </c>
      <c r="C24" s="11">
        <v>1</v>
      </c>
      <c r="D24" s="25" t="s">
        <v>38</v>
      </c>
      <c r="E24" s="125">
        <v>6</v>
      </c>
      <c r="F24" s="130" t="s">
        <v>38</v>
      </c>
      <c r="G24" s="130">
        <v>4</v>
      </c>
      <c r="H24" s="125" t="s">
        <v>38</v>
      </c>
      <c r="I24" s="158">
        <v>0.75</v>
      </c>
      <c r="J24" s="24" t="s">
        <v>38</v>
      </c>
      <c r="K24" s="124">
        <v>4</v>
      </c>
      <c r="L24" s="24" t="s">
        <v>6</v>
      </c>
      <c r="M24" s="30">
        <f t="shared" si="1"/>
        <v>72</v>
      </c>
      <c r="N24" s="53"/>
    </row>
    <row r="25" spans="1:14" ht="15" hidden="1" customHeight="1">
      <c r="A25" s="128"/>
      <c r="B25" s="76" t="s">
        <v>88</v>
      </c>
      <c r="C25" s="11">
        <v>1</v>
      </c>
      <c r="D25" s="25" t="s">
        <v>38</v>
      </c>
      <c r="E25" s="125">
        <v>8</v>
      </c>
      <c r="F25" s="130" t="s">
        <v>38</v>
      </c>
      <c r="G25" s="130">
        <v>5.5</v>
      </c>
      <c r="H25" s="125" t="s">
        <v>38</v>
      </c>
      <c r="I25" s="158">
        <v>0.75</v>
      </c>
      <c r="J25" s="24" t="s">
        <v>38</v>
      </c>
      <c r="K25" s="124">
        <v>0.75</v>
      </c>
      <c r="L25" s="24" t="s">
        <v>6</v>
      </c>
      <c r="M25" s="30">
        <f t="shared" si="1"/>
        <v>24.75</v>
      </c>
      <c r="N25" s="53"/>
    </row>
    <row r="26" spans="1:14" ht="14.25" hidden="1">
      <c r="A26" s="128"/>
      <c r="B26" s="160" t="s">
        <v>40</v>
      </c>
      <c r="C26" s="11">
        <v>1</v>
      </c>
      <c r="D26" s="25" t="s">
        <v>38</v>
      </c>
      <c r="E26" s="154">
        <v>1</v>
      </c>
      <c r="F26" s="148" t="s">
        <v>38</v>
      </c>
      <c r="G26" s="148">
        <v>2.5</v>
      </c>
      <c r="H26" s="154" t="s">
        <v>38</v>
      </c>
      <c r="I26" s="158">
        <v>0.75</v>
      </c>
      <c r="J26" s="24" t="s">
        <v>38</v>
      </c>
      <c r="K26" s="158">
        <v>7</v>
      </c>
      <c r="L26" s="24" t="s">
        <v>6</v>
      </c>
      <c r="M26" s="30">
        <f t="shared" si="1"/>
        <v>13.125</v>
      </c>
      <c r="N26" s="53"/>
    </row>
    <row r="27" spans="1:14" ht="14.25" hidden="1">
      <c r="A27" s="128"/>
      <c r="B27" s="160" t="s">
        <v>83</v>
      </c>
      <c r="C27" s="11">
        <v>1</v>
      </c>
      <c r="D27" s="25" t="s">
        <v>38</v>
      </c>
      <c r="E27" s="125">
        <v>1</v>
      </c>
      <c r="F27" s="130" t="s">
        <v>38</v>
      </c>
      <c r="G27" s="130">
        <v>4</v>
      </c>
      <c r="H27" s="125" t="s">
        <v>38</v>
      </c>
      <c r="I27" s="124">
        <v>0.75</v>
      </c>
      <c r="J27" s="24" t="s">
        <v>38</v>
      </c>
      <c r="K27" s="124">
        <v>0.75</v>
      </c>
      <c r="L27" s="24" t="s">
        <v>6</v>
      </c>
      <c r="M27" s="30">
        <f t="shared" si="1"/>
        <v>2.25</v>
      </c>
      <c r="N27" s="53"/>
    </row>
    <row r="28" spans="1:14" ht="14.25" hidden="1">
      <c r="A28" s="128"/>
      <c r="B28" s="160" t="s">
        <v>76</v>
      </c>
      <c r="C28" s="11">
        <v>1</v>
      </c>
      <c r="D28" s="25" t="s">
        <v>38</v>
      </c>
      <c r="E28" s="125">
        <v>1</v>
      </c>
      <c r="F28" s="130" t="s">
        <v>38</v>
      </c>
      <c r="G28" s="130">
        <v>8</v>
      </c>
      <c r="H28" s="125" t="s">
        <v>38</v>
      </c>
      <c r="I28" s="124">
        <v>0.75</v>
      </c>
      <c r="J28" s="24" t="s">
        <v>38</v>
      </c>
      <c r="K28" s="124">
        <v>4</v>
      </c>
      <c r="L28" s="24" t="s">
        <v>6</v>
      </c>
      <c r="M28" s="30">
        <f t="shared" si="1"/>
        <v>24</v>
      </c>
      <c r="N28" s="53"/>
    </row>
    <row r="29" spans="1:14" ht="14.25" hidden="1">
      <c r="A29" s="128"/>
      <c r="B29" s="160" t="s">
        <v>63</v>
      </c>
      <c r="C29" s="11">
        <v>1</v>
      </c>
      <c r="D29" s="25" t="s">
        <v>38</v>
      </c>
      <c r="E29" s="125">
        <v>2</v>
      </c>
      <c r="F29" s="130" t="s">
        <v>38</v>
      </c>
      <c r="G29" s="130">
        <v>2.5</v>
      </c>
      <c r="H29" s="125" t="s">
        <v>38</v>
      </c>
      <c r="I29" s="158">
        <v>0.75</v>
      </c>
      <c r="J29" s="24" t="s">
        <v>38</v>
      </c>
      <c r="K29" s="124">
        <v>7</v>
      </c>
      <c r="L29" s="24" t="s">
        <v>6</v>
      </c>
      <c r="M29" s="30">
        <f t="shared" si="1"/>
        <v>26.25</v>
      </c>
      <c r="N29" s="53"/>
    </row>
    <row r="30" spans="1:14" ht="14.25" hidden="1">
      <c r="A30" s="128"/>
      <c r="B30" s="160" t="s">
        <v>83</v>
      </c>
      <c r="C30" s="11">
        <v>1</v>
      </c>
      <c r="D30" s="25" t="s">
        <v>38</v>
      </c>
      <c r="E30" s="125">
        <v>1</v>
      </c>
      <c r="F30" s="130" t="s">
        <v>38</v>
      </c>
      <c r="G30" s="130">
        <v>10.25</v>
      </c>
      <c r="H30" s="125" t="s">
        <v>38</v>
      </c>
      <c r="I30" s="158">
        <v>0.75</v>
      </c>
      <c r="J30" s="24" t="s">
        <v>38</v>
      </c>
      <c r="K30" s="124">
        <v>0.75</v>
      </c>
      <c r="L30" s="24" t="s">
        <v>6</v>
      </c>
      <c r="M30" s="30">
        <f t="shared" si="1"/>
        <v>5.765625</v>
      </c>
      <c r="N30" s="53"/>
    </row>
    <row r="31" spans="1:14" ht="14.25" hidden="1">
      <c r="A31" s="128"/>
      <c r="B31" s="160" t="s">
        <v>97</v>
      </c>
      <c r="C31" s="11">
        <v>1</v>
      </c>
      <c r="D31" s="25" t="s">
        <v>38</v>
      </c>
      <c r="E31" s="125">
        <v>2</v>
      </c>
      <c r="F31" s="130" t="s">
        <v>38</v>
      </c>
      <c r="G31" s="130">
        <v>1.5</v>
      </c>
      <c r="H31" s="125" t="s">
        <v>38</v>
      </c>
      <c r="I31" s="88">
        <v>0.75</v>
      </c>
      <c r="J31" s="24" t="s">
        <v>38</v>
      </c>
      <c r="K31" s="124">
        <v>1.5</v>
      </c>
      <c r="L31" s="24" t="s">
        <v>6</v>
      </c>
      <c r="M31" s="29">
        <f t="shared" si="1"/>
        <v>3.375</v>
      </c>
      <c r="N31" s="53"/>
    </row>
    <row r="32" spans="1:14" ht="14.25" hidden="1">
      <c r="A32" s="128"/>
      <c r="B32" s="76"/>
      <c r="C32" s="11"/>
      <c r="D32" s="25"/>
      <c r="E32" s="10"/>
      <c r="F32" s="130"/>
      <c r="G32" s="129"/>
      <c r="H32" s="125"/>
      <c r="I32" s="124"/>
      <c r="J32" s="124"/>
      <c r="K32" s="124"/>
      <c r="L32" s="24" t="s">
        <v>6</v>
      </c>
      <c r="M32" s="77">
        <v>192</v>
      </c>
      <c r="N32" s="53"/>
    </row>
    <row r="33" spans="1:14" ht="14.25" hidden="1">
      <c r="A33" s="128"/>
      <c r="B33" s="76"/>
      <c r="C33" s="11"/>
      <c r="D33" s="25"/>
      <c r="E33" s="372" t="s">
        <v>98</v>
      </c>
      <c r="F33" s="372"/>
      <c r="G33" s="372"/>
      <c r="H33" s="372"/>
      <c r="I33" s="372"/>
      <c r="J33" s="372"/>
      <c r="K33" s="372"/>
      <c r="L33" s="24" t="s">
        <v>6</v>
      </c>
      <c r="M33" s="30">
        <f>M21-M32</f>
        <v>648.5</v>
      </c>
      <c r="N33" s="53"/>
    </row>
    <row r="34" spans="1:14" ht="14.25">
      <c r="A34" s="128"/>
      <c r="B34" s="76"/>
      <c r="C34" s="11"/>
      <c r="D34" s="25"/>
      <c r="E34" s="10"/>
      <c r="F34" s="130"/>
      <c r="G34" s="52">
        <v>649</v>
      </c>
      <c r="H34" s="58"/>
      <c r="I34" s="42">
        <v>1285.6300000000001</v>
      </c>
      <c r="J34" s="49"/>
      <c r="K34" s="44" t="s">
        <v>48</v>
      </c>
      <c r="L34" s="49"/>
      <c r="M34" s="59"/>
      <c r="N34" s="53">
        <f>G34*I34%</f>
        <v>8343.7386999999999</v>
      </c>
    </row>
    <row r="35" spans="1:14" s="3" customFormat="1" ht="14.25">
      <c r="A35" s="128"/>
      <c r="B35" s="76"/>
      <c r="C35" s="11"/>
      <c r="D35" s="25"/>
      <c r="E35" s="10"/>
      <c r="F35" s="130"/>
      <c r="G35" s="52"/>
      <c r="H35" s="58"/>
      <c r="I35" s="42"/>
      <c r="J35" s="49"/>
      <c r="K35" s="44"/>
      <c r="L35" s="49"/>
      <c r="M35" s="59"/>
      <c r="N35" s="53"/>
    </row>
    <row r="36" spans="1:14" s="3" customFormat="1" ht="14.25">
      <c r="A36" s="128">
        <v>3</v>
      </c>
      <c r="B36" s="386" t="s">
        <v>89</v>
      </c>
      <c r="C36" s="386"/>
      <c r="D36" s="386"/>
      <c r="E36" s="386"/>
      <c r="F36" s="386"/>
      <c r="G36" s="386"/>
      <c r="H36" s="386"/>
      <c r="I36" s="386"/>
      <c r="J36" s="386"/>
      <c r="K36" s="386"/>
      <c r="L36" s="386"/>
      <c r="M36" s="30"/>
      <c r="N36" s="53"/>
    </row>
    <row r="37" spans="1:14" s="3" customFormat="1" ht="14.25" hidden="1" customHeight="1">
      <c r="A37" s="128"/>
      <c r="B37" s="160" t="s">
        <v>99</v>
      </c>
      <c r="C37" s="11">
        <v>1</v>
      </c>
      <c r="D37" s="25" t="s">
        <v>38</v>
      </c>
      <c r="E37" s="125">
        <v>2</v>
      </c>
      <c r="F37" s="130" t="s">
        <v>38</v>
      </c>
      <c r="G37" s="130">
        <v>18</v>
      </c>
      <c r="H37" s="125" t="s">
        <v>38</v>
      </c>
      <c r="I37" s="124">
        <v>14</v>
      </c>
      <c r="J37" s="24" t="s">
        <v>38</v>
      </c>
      <c r="K37" s="124">
        <v>0.125</v>
      </c>
      <c r="L37" s="24" t="s">
        <v>6</v>
      </c>
      <c r="M37" s="30">
        <f>K37*I37*G37*E37*C37</f>
        <v>63</v>
      </c>
      <c r="N37" s="53"/>
    </row>
    <row r="38" spans="1:14" s="3" customFormat="1" ht="14.25" hidden="1">
      <c r="A38" s="11"/>
      <c r="B38" s="36" t="s">
        <v>100</v>
      </c>
      <c r="C38" s="11">
        <v>1</v>
      </c>
      <c r="D38" s="25" t="s">
        <v>38</v>
      </c>
      <c r="E38" s="125">
        <v>1</v>
      </c>
      <c r="F38" s="130" t="s">
        <v>38</v>
      </c>
      <c r="G38" s="130">
        <v>36.75</v>
      </c>
      <c r="H38" s="125" t="s">
        <v>38</v>
      </c>
      <c r="I38" s="124">
        <v>7</v>
      </c>
      <c r="J38" s="24" t="s">
        <v>38</v>
      </c>
      <c r="K38" s="124">
        <v>0.125</v>
      </c>
      <c r="L38" s="24" t="s">
        <v>6</v>
      </c>
      <c r="M38" s="29">
        <f>K38*I38*G38*E38*C38</f>
        <v>32.15625</v>
      </c>
      <c r="N38" s="53"/>
    </row>
    <row r="39" spans="1:14" s="3" customFormat="1" ht="14.25" hidden="1">
      <c r="A39" s="11"/>
      <c r="B39" s="36"/>
      <c r="C39" s="11"/>
      <c r="D39" s="25"/>
      <c r="E39" s="125"/>
      <c r="F39" s="130"/>
      <c r="G39" s="133"/>
      <c r="H39" s="16"/>
      <c r="I39" s="17"/>
      <c r="J39" s="132"/>
      <c r="K39" s="17"/>
      <c r="L39" s="132" t="s">
        <v>6</v>
      </c>
      <c r="M39" s="50">
        <f>SUM(M37:M38)</f>
        <v>95.15625</v>
      </c>
      <c r="N39" s="1"/>
    </row>
    <row r="40" spans="1:14" s="3" customFormat="1" ht="15">
      <c r="A40" s="11"/>
      <c r="B40" s="20"/>
      <c r="C40" s="11"/>
      <c r="D40" s="25"/>
      <c r="E40" s="81"/>
      <c r="F40" s="80"/>
      <c r="G40" s="134">
        <v>95</v>
      </c>
      <c r="H40" s="135"/>
      <c r="I40" s="67">
        <v>1306.8</v>
      </c>
      <c r="J40" s="136"/>
      <c r="K40" s="137" t="s">
        <v>48</v>
      </c>
      <c r="L40" s="136"/>
      <c r="M40" s="138"/>
      <c r="N40" s="61">
        <f>G40*I40%</f>
        <v>1241.46</v>
      </c>
    </row>
    <row r="41" spans="1:14" s="3" customFormat="1" ht="15">
      <c r="A41" s="11"/>
      <c r="B41" s="20"/>
      <c r="C41" s="11"/>
      <c r="D41" s="25"/>
      <c r="E41" s="154"/>
      <c r="F41" s="148"/>
      <c r="G41" s="134"/>
      <c r="H41" s="135"/>
      <c r="I41" s="67"/>
      <c r="J41" s="136"/>
      <c r="K41" s="137"/>
      <c r="L41" s="136"/>
      <c r="M41" s="138"/>
      <c r="N41" s="61"/>
    </row>
    <row r="42" spans="1:14" s="3" customFormat="1" ht="15">
      <c r="A42" s="11">
        <v>4</v>
      </c>
      <c r="B42" s="368" t="s">
        <v>101</v>
      </c>
      <c r="C42" s="368"/>
      <c r="D42" s="368"/>
      <c r="E42" s="368"/>
      <c r="F42" s="368"/>
      <c r="G42" s="368"/>
      <c r="H42" s="368"/>
      <c r="I42" s="368"/>
      <c r="J42" s="368"/>
      <c r="K42" s="368"/>
      <c r="L42" s="368"/>
      <c r="M42" s="138"/>
      <c r="N42" s="61"/>
    </row>
    <row r="43" spans="1:14" s="3" customFormat="1" ht="15" hidden="1">
      <c r="A43" s="11"/>
      <c r="B43" s="160" t="s">
        <v>99</v>
      </c>
      <c r="C43" s="11">
        <v>2</v>
      </c>
      <c r="D43" s="25" t="s">
        <v>38</v>
      </c>
      <c r="E43" s="154">
        <v>2</v>
      </c>
      <c r="F43" s="148" t="s">
        <v>38</v>
      </c>
      <c r="G43" s="387" t="s">
        <v>102</v>
      </c>
      <c r="H43" s="387"/>
      <c r="I43" s="387"/>
      <c r="J43" s="24" t="s">
        <v>38</v>
      </c>
      <c r="K43" s="158">
        <v>12</v>
      </c>
      <c r="L43" s="24" t="s">
        <v>6</v>
      </c>
      <c r="M43" s="30">
        <v>1563</v>
      </c>
      <c r="N43" s="61"/>
    </row>
    <row r="44" spans="1:14" ht="15" hidden="1">
      <c r="A44" s="11"/>
      <c r="B44" s="36" t="s">
        <v>100</v>
      </c>
      <c r="C44" s="11">
        <v>1</v>
      </c>
      <c r="D44" s="25" t="s">
        <v>38</v>
      </c>
      <c r="E44" s="154">
        <v>2</v>
      </c>
      <c r="F44" s="148" t="s">
        <v>38</v>
      </c>
      <c r="G44" s="387" t="s">
        <v>103</v>
      </c>
      <c r="H44" s="387"/>
      <c r="I44" s="387"/>
      <c r="J44" s="24" t="s">
        <v>38</v>
      </c>
      <c r="K44" s="158">
        <v>12</v>
      </c>
      <c r="L44" s="24" t="s">
        <v>6</v>
      </c>
      <c r="M44" s="30">
        <v>1050</v>
      </c>
      <c r="N44" s="61"/>
    </row>
    <row r="45" spans="1:14" ht="15" hidden="1">
      <c r="A45" s="11"/>
      <c r="B45" s="226" t="s">
        <v>226</v>
      </c>
      <c r="C45" s="11">
        <v>1</v>
      </c>
      <c r="D45" s="25" t="s">
        <v>38</v>
      </c>
      <c r="E45" s="154">
        <v>2</v>
      </c>
      <c r="F45" s="148" t="s">
        <v>38</v>
      </c>
      <c r="G45" s="387" t="s">
        <v>104</v>
      </c>
      <c r="H45" s="387"/>
      <c r="I45" s="387"/>
      <c r="J45" s="24" t="s">
        <v>38</v>
      </c>
      <c r="K45" s="158">
        <v>12</v>
      </c>
      <c r="L45" s="24" t="s">
        <v>6</v>
      </c>
      <c r="M45" s="30">
        <v>360</v>
      </c>
      <c r="N45" s="61"/>
    </row>
    <row r="46" spans="1:14" ht="15" hidden="1">
      <c r="A46" s="11"/>
      <c r="B46" s="226" t="s">
        <v>227</v>
      </c>
      <c r="C46" s="11">
        <v>1</v>
      </c>
      <c r="D46" s="25" t="s">
        <v>38</v>
      </c>
      <c r="E46" s="225">
        <v>2</v>
      </c>
      <c r="F46" s="229" t="s">
        <v>38</v>
      </c>
      <c r="G46" s="230">
        <v>2</v>
      </c>
      <c r="H46" s="225" t="s">
        <v>38</v>
      </c>
      <c r="I46" s="223">
        <v>14</v>
      </c>
      <c r="J46" s="24" t="s">
        <v>38</v>
      </c>
      <c r="K46" s="223">
        <v>10</v>
      </c>
      <c r="L46" s="24" t="s">
        <v>6</v>
      </c>
      <c r="M46" s="30">
        <f>K46*I46*G46*E46*C46</f>
        <v>560</v>
      </c>
      <c r="N46" s="61"/>
    </row>
    <row r="47" spans="1:14" ht="15" hidden="1">
      <c r="A47" s="11"/>
      <c r="B47" s="146" t="s">
        <v>100</v>
      </c>
      <c r="C47" s="11">
        <v>1</v>
      </c>
      <c r="D47" s="25" t="s">
        <v>38</v>
      </c>
      <c r="E47" s="225">
        <v>1</v>
      </c>
      <c r="F47" s="229" t="s">
        <v>38</v>
      </c>
      <c r="G47" s="230">
        <v>2</v>
      </c>
      <c r="H47" s="225" t="s">
        <v>38</v>
      </c>
      <c r="I47" s="223">
        <v>36.75</v>
      </c>
      <c r="J47" s="24" t="s">
        <v>38</v>
      </c>
      <c r="K47" s="223">
        <v>10</v>
      </c>
      <c r="L47" s="24" t="s">
        <v>6</v>
      </c>
      <c r="M47" s="30">
        <f>K47*I47*G47*E47*C47</f>
        <v>735</v>
      </c>
      <c r="N47" s="61"/>
    </row>
    <row r="48" spans="1:14" ht="15" hidden="1">
      <c r="A48" s="11"/>
      <c r="B48" s="226" t="s">
        <v>228</v>
      </c>
      <c r="C48" s="11">
        <v>1</v>
      </c>
      <c r="D48" s="25" t="s">
        <v>38</v>
      </c>
      <c r="E48" s="154">
        <v>1</v>
      </c>
      <c r="F48" s="148" t="s">
        <v>38</v>
      </c>
      <c r="G48" s="151">
        <v>2</v>
      </c>
      <c r="H48" s="154" t="s">
        <v>38</v>
      </c>
      <c r="I48" s="158">
        <v>23.25</v>
      </c>
      <c r="J48" s="24" t="s">
        <v>38</v>
      </c>
      <c r="K48" s="158">
        <v>22.5</v>
      </c>
      <c r="L48" s="24" t="s">
        <v>6</v>
      </c>
      <c r="M48" s="30">
        <f>K48*I48*G48*E48*C48</f>
        <v>1046.25</v>
      </c>
      <c r="N48" s="61"/>
    </row>
    <row r="49" spans="1:14" ht="15" hidden="1">
      <c r="A49" s="11"/>
      <c r="B49" s="226" t="s">
        <v>229</v>
      </c>
      <c r="C49" s="11">
        <v>1</v>
      </c>
      <c r="D49" s="25" t="s">
        <v>38</v>
      </c>
      <c r="E49" s="154">
        <v>1</v>
      </c>
      <c r="F49" s="148" t="s">
        <v>38</v>
      </c>
      <c r="G49" s="151">
        <v>2</v>
      </c>
      <c r="H49" s="154" t="s">
        <v>38</v>
      </c>
      <c r="I49" s="158">
        <v>38.25</v>
      </c>
      <c r="J49" s="24" t="s">
        <v>38</v>
      </c>
      <c r="K49" s="158">
        <v>12</v>
      </c>
      <c r="L49" s="24" t="s">
        <v>6</v>
      </c>
      <c r="M49" s="29">
        <f>K49*I49*G49*E49*C49</f>
        <v>918</v>
      </c>
      <c r="N49" s="61"/>
    </row>
    <row r="50" spans="1:14" ht="15" hidden="1">
      <c r="A50" s="11"/>
      <c r="B50" s="20"/>
      <c r="C50" s="11"/>
      <c r="D50" s="25"/>
      <c r="E50" s="154"/>
      <c r="F50" s="148"/>
      <c r="G50" s="134"/>
      <c r="H50" s="135"/>
      <c r="I50" s="67"/>
      <c r="J50" s="136"/>
      <c r="K50" s="137"/>
      <c r="L50" s="14" t="s">
        <v>6</v>
      </c>
      <c r="M50" s="50">
        <f>SUM(M43:M49)</f>
        <v>6232.25</v>
      </c>
      <c r="N50" s="61"/>
    </row>
    <row r="51" spans="1:14" ht="15">
      <c r="A51" s="11"/>
      <c r="B51" s="20"/>
      <c r="C51" s="11"/>
      <c r="D51" s="25"/>
      <c r="E51" s="154"/>
      <c r="F51" s="148"/>
      <c r="G51" s="134"/>
      <c r="H51" s="135"/>
      <c r="I51" s="67"/>
      <c r="J51" s="136"/>
      <c r="K51" s="137"/>
      <c r="L51" s="136"/>
      <c r="M51" s="138"/>
      <c r="N51" s="61"/>
    </row>
    <row r="52" spans="1:14" ht="15" hidden="1">
      <c r="A52" s="11"/>
      <c r="B52" s="20" t="s">
        <v>64</v>
      </c>
      <c r="C52" s="11"/>
      <c r="D52" s="25"/>
      <c r="E52" s="154"/>
      <c r="F52" s="148"/>
      <c r="G52" s="134"/>
      <c r="H52" s="135"/>
      <c r="I52" s="67"/>
      <c r="J52" s="136"/>
      <c r="K52" s="137"/>
      <c r="L52" s="136"/>
      <c r="M52" s="138"/>
      <c r="N52" s="61"/>
    </row>
    <row r="53" spans="1:14" ht="15" hidden="1">
      <c r="A53" s="11"/>
      <c r="B53" s="146" t="s">
        <v>67</v>
      </c>
      <c r="C53" s="11">
        <v>1</v>
      </c>
      <c r="D53" s="25" t="s">
        <v>38</v>
      </c>
      <c r="E53" s="154">
        <v>2</v>
      </c>
      <c r="F53" s="148" t="s">
        <v>38</v>
      </c>
      <c r="G53" s="151">
        <v>2</v>
      </c>
      <c r="H53" s="154" t="s">
        <v>38</v>
      </c>
      <c r="I53" s="158">
        <v>4</v>
      </c>
      <c r="J53" s="24" t="s">
        <v>38</v>
      </c>
      <c r="K53" s="158">
        <v>7</v>
      </c>
      <c r="L53" s="24" t="s">
        <v>6</v>
      </c>
      <c r="M53" s="30">
        <f>K53*I53*G53*E53*C53</f>
        <v>112</v>
      </c>
      <c r="N53" s="61"/>
    </row>
    <row r="54" spans="1:14" ht="15" hidden="1">
      <c r="A54" s="11"/>
      <c r="B54" s="146" t="s">
        <v>70</v>
      </c>
      <c r="C54" s="11">
        <v>1</v>
      </c>
      <c r="D54" s="25" t="s">
        <v>38</v>
      </c>
      <c r="E54" s="154">
        <v>2</v>
      </c>
      <c r="F54" s="148" t="s">
        <v>38</v>
      </c>
      <c r="G54" s="151">
        <v>6</v>
      </c>
      <c r="H54" s="154" t="s">
        <v>38</v>
      </c>
      <c r="I54" s="158">
        <v>4</v>
      </c>
      <c r="J54" s="24" t="s">
        <v>38</v>
      </c>
      <c r="K54" s="158">
        <v>4</v>
      </c>
      <c r="L54" s="24" t="s">
        <v>6</v>
      </c>
      <c r="M54" s="30">
        <f>K54*I54*G54*E54*C54</f>
        <v>192</v>
      </c>
      <c r="N54" s="61"/>
    </row>
    <row r="55" spans="1:14" ht="15" hidden="1">
      <c r="A55" s="11"/>
      <c r="B55" s="146" t="s">
        <v>73</v>
      </c>
      <c r="C55" s="11">
        <v>1</v>
      </c>
      <c r="D55" s="25" t="s">
        <v>38</v>
      </c>
      <c r="E55" s="154">
        <v>1</v>
      </c>
      <c r="F55" s="148" t="s">
        <v>38</v>
      </c>
      <c r="G55" s="151">
        <v>2</v>
      </c>
      <c r="H55" s="154" t="s">
        <v>38</v>
      </c>
      <c r="I55" s="158">
        <v>8</v>
      </c>
      <c r="J55" s="24" t="s">
        <v>38</v>
      </c>
      <c r="K55" s="158">
        <v>8</v>
      </c>
      <c r="L55" s="24" t="s">
        <v>6</v>
      </c>
      <c r="M55" s="30">
        <f>K55*I55*G55*E55*C55</f>
        <v>128</v>
      </c>
      <c r="N55" s="61"/>
    </row>
    <row r="56" spans="1:14" ht="15" hidden="1">
      <c r="A56" s="11"/>
      <c r="B56" s="146" t="s">
        <v>66</v>
      </c>
      <c r="C56" s="11">
        <v>1</v>
      </c>
      <c r="D56" s="25" t="s">
        <v>38</v>
      </c>
      <c r="E56" s="154">
        <v>1</v>
      </c>
      <c r="F56" s="148" t="s">
        <v>38</v>
      </c>
      <c r="G56" s="151">
        <v>1</v>
      </c>
      <c r="H56" s="154" t="s">
        <v>38</v>
      </c>
      <c r="I56" s="158">
        <v>7</v>
      </c>
      <c r="J56" s="24" t="s">
        <v>38</v>
      </c>
      <c r="K56" s="158">
        <v>8</v>
      </c>
      <c r="L56" s="24" t="s">
        <v>6</v>
      </c>
      <c r="M56" s="29">
        <f>K56*I56*G56*E56*C56</f>
        <v>56</v>
      </c>
      <c r="N56" s="61"/>
    </row>
    <row r="57" spans="1:14" ht="15" hidden="1">
      <c r="A57" s="11"/>
      <c r="B57" s="146"/>
      <c r="C57" s="11"/>
      <c r="D57" s="25"/>
      <c r="E57" s="154"/>
      <c r="F57" s="148"/>
      <c r="G57" s="134"/>
      <c r="H57" s="135"/>
      <c r="I57" s="67"/>
      <c r="J57" s="136"/>
      <c r="K57" s="137"/>
      <c r="L57" s="14" t="s">
        <v>6</v>
      </c>
      <c r="M57" s="89">
        <f>SUM(M53:M56)</f>
        <v>488</v>
      </c>
      <c r="N57" s="61"/>
    </row>
    <row r="58" spans="1:14" ht="15" hidden="1">
      <c r="A58" s="11"/>
      <c r="B58" s="146"/>
      <c r="C58" s="11"/>
      <c r="D58" s="372" t="s">
        <v>230</v>
      </c>
      <c r="E58" s="372"/>
      <c r="F58" s="372"/>
      <c r="G58" s="372"/>
      <c r="H58" s="372"/>
      <c r="I58" s="372"/>
      <c r="J58" s="372"/>
      <c r="K58" s="137"/>
      <c r="L58" s="14" t="s">
        <v>6</v>
      </c>
      <c r="M58" s="50">
        <f>M50-M57</f>
        <v>5744.25</v>
      </c>
      <c r="N58" s="61"/>
    </row>
    <row r="59" spans="1:14" ht="15">
      <c r="A59" s="11"/>
      <c r="B59" s="146"/>
      <c r="C59" s="11"/>
      <c r="D59" s="25"/>
      <c r="E59" s="154"/>
      <c r="F59" s="148"/>
      <c r="G59" s="134">
        <v>5744</v>
      </c>
      <c r="H59" s="135"/>
      <c r="I59" s="67">
        <v>121</v>
      </c>
      <c r="J59" s="136"/>
      <c r="K59" s="137" t="s">
        <v>106</v>
      </c>
      <c r="L59" s="14"/>
      <c r="M59" s="50"/>
      <c r="N59" s="61">
        <f>G59*I59%</f>
        <v>6950.24</v>
      </c>
    </row>
    <row r="60" spans="1:14" ht="7.5" customHeight="1">
      <c r="A60" s="11"/>
      <c r="B60" s="146"/>
      <c r="C60" s="11"/>
      <c r="D60" s="25"/>
      <c r="E60" s="125"/>
      <c r="F60" s="130"/>
      <c r="G60" s="134"/>
      <c r="H60" s="135"/>
      <c r="I60" s="67"/>
      <c r="J60" s="136"/>
      <c r="K60" s="137"/>
      <c r="L60" s="136"/>
      <c r="M60" s="138"/>
      <c r="N60" s="61"/>
    </row>
    <row r="61" spans="1:14" ht="45.75" customHeight="1">
      <c r="A61" s="11">
        <v>5</v>
      </c>
      <c r="B61" s="370" t="s">
        <v>53</v>
      </c>
      <c r="C61" s="370"/>
      <c r="D61" s="370"/>
      <c r="E61" s="370"/>
      <c r="F61" s="370"/>
      <c r="G61" s="370"/>
      <c r="H61" s="370"/>
      <c r="I61" s="370"/>
      <c r="J61" s="370"/>
      <c r="K61" s="370"/>
      <c r="L61" s="370"/>
      <c r="M61" s="59"/>
      <c r="N61" s="53"/>
    </row>
    <row r="62" spans="1:14" ht="14.25" hidden="1">
      <c r="A62" s="11" t="s">
        <v>69</v>
      </c>
      <c r="B62" s="146" t="s">
        <v>82</v>
      </c>
      <c r="C62" s="11">
        <v>1</v>
      </c>
      <c r="D62" s="25" t="s">
        <v>38</v>
      </c>
      <c r="E62" s="97">
        <v>1</v>
      </c>
      <c r="F62" s="99" t="s">
        <v>38</v>
      </c>
      <c r="G62" s="99">
        <v>10.5</v>
      </c>
      <c r="H62" s="97" t="s">
        <v>38</v>
      </c>
      <c r="I62" s="96">
        <v>5.5</v>
      </c>
      <c r="J62" s="24" t="s">
        <v>38</v>
      </c>
      <c r="K62" s="96">
        <v>1</v>
      </c>
      <c r="L62" s="24" t="s">
        <v>6</v>
      </c>
      <c r="M62" s="30">
        <f t="shared" ref="M62" si="2">K62*I62*G62*E62*C62</f>
        <v>57.75</v>
      </c>
      <c r="N62" s="53"/>
    </row>
    <row r="63" spans="1:14" ht="14.25" hidden="1">
      <c r="A63" s="11"/>
      <c r="B63" s="144" t="s">
        <v>107</v>
      </c>
      <c r="C63" s="11">
        <v>1</v>
      </c>
      <c r="D63" s="25" t="s">
        <v>38</v>
      </c>
      <c r="E63" s="97">
        <v>1</v>
      </c>
      <c r="F63" s="99" t="s">
        <v>38</v>
      </c>
      <c r="G63" s="148">
        <v>10.5</v>
      </c>
      <c r="H63" s="97" t="s">
        <v>38</v>
      </c>
      <c r="I63" s="96">
        <v>4.5</v>
      </c>
      <c r="J63" s="24" t="s">
        <v>38</v>
      </c>
      <c r="K63" s="96">
        <v>0.5</v>
      </c>
      <c r="L63" s="24" t="s">
        <v>6</v>
      </c>
      <c r="M63" s="30">
        <f t="shared" ref="M63" si="3">K63*I63*G63*E63*C63</f>
        <v>23.625</v>
      </c>
      <c r="N63" s="53"/>
    </row>
    <row r="64" spans="1:14" ht="14.25" hidden="1">
      <c r="A64" s="11"/>
      <c r="B64" s="144" t="s">
        <v>108</v>
      </c>
      <c r="C64" s="11">
        <v>1</v>
      </c>
      <c r="D64" s="25" t="s">
        <v>38</v>
      </c>
      <c r="E64" s="97">
        <v>1</v>
      </c>
      <c r="F64" s="99" t="s">
        <v>38</v>
      </c>
      <c r="G64" s="148">
        <v>135</v>
      </c>
      <c r="H64" s="97" t="s">
        <v>38</v>
      </c>
      <c r="I64" s="96">
        <v>1</v>
      </c>
      <c r="J64" s="24" t="s">
        <v>38</v>
      </c>
      <c r="K64" s="96">
        <v>1</v>
      </c>
      <c r="L64" s="24" t="s">
        <v>6</v>
      </c>
      <c r="M64" s="30">
        <f t="shared" ref="M64" si="4">K64*I64*G64*E64*C64</f>
        <v>135</v>
      </c>
      <c r="N64" s="53"/>
    </row>
    <row r="65" spans="1:14" ht="14.25" hidden="1">
      <c r="A65" s="11"/>
      <c r="B65" s="144" t="s">
        <v>109</v>
      </c>
      <c r="C65" s="11">
        <v>1</v>
      </c>
      <c r="D65" s="25" t="s">
        <v>38</v>
      </c>
      <c r="E65" s="154">
        <v>25</v>
      </c>
      <c r="F65" s="148" t="s">
        <v>38</v>
      </c>
      <c r="G65" s="148">
        <v>3</v>
      </c>
      <c r="H65" s="154" t="s">
        <v>38</v>
      </c>
      <c r="I65" s="158">
        <v>3</v>
      </c>
      <c r="J65" s="24" t="s">
        <v>38</v>
      </c>
      <c r="K65" s="158">
        <v>3</v>
      </c>
      <c r="L65" s="24" t="s">
        <v>6</v>
      </c>
      <c r="M65" s="30">
        <f t="shared" ref="M65" si="5">K65*I65*G65*E65*C65</f>
        <v>675</v>
      </c>
      <c r="N65" s="53"/>
    </row>
    <row r="66" spans="1:14" ht="14.25" hidden="1">
      <c r="A66" s="11"/>
      <c r="B66" s="144" t="s">
        <v>110</v>
      </c>
      <c r="C66" s="11">
        <v>1</v>
      </c>
      <c r="D66" s="25" t="s">
        <v>38</v>
      </c>
      <c r="E66" s="154">
        <v>25</v>
      </c>
      <c r="F66" s="148" t="s">
        <v>38</v>
      </c>
      <c r="G66" s="148">
        <v>7.75</v>
      </c>
      <c r="H66" s="154" t="s">
        <v>38</v>
      </c>
      <c r="I66" s="158">
        <v>1</v>
      </c>
      <c r="J66" s="24" t="s">
        <v>38</v>
      </c>
      <c r="K66" s="158">
        <v>2</v>
      </c>
      <c r="L66" s="24" t="s">
        <v>6</v>
      </c>
      <c r="M66" s="30">
        <f t="shared" ref="M66" si="6">K66*I66*G66*E66*C66</f>
        <v>387.5</v>
      </c>
      <c r="N66" s="53"/>
    </row>
    <row r="67" spans="1:14" ht="14.25" hidden="1">
      <c r="A67" s="11"/>
      <c r="B67" s="146" t="s">
        <v>74</v>
      </c>
      <c r="C67" s="11">
        <v>1</v>
      </c>
      <c r="D67" s="25" t="s">
        <v>38</v>
      </c>
      <c r="E67" s="154">
        <v>2</v>
      </c>
      <c r="F67" s="148" t="s">
        <v>38</v>
      </c>
      <c r="G67" s="148">
        <v>3</v>
      </c>
      <c r="H67" s="154" t="s">
        <v>38</v>
      </c>
      <c r="I67" s="158">
        <v>3</v>
      </c>
      <c r="J67" s="24" t="s">
        <v>38</v>
      </c>
      <c r="K67" s="158">
        <v>3</v>
      </c>
      <c r="L67" s="24" t="s">
        <v>6</v>
      </c>
      <c r="M67" s="30">
        <f t="shared" ref="M67" si="7">K67*I67*G67*E67*C67</f>
        <v>54</v>
      </c>
      <c r="N67" s="53"/>
    </row>
    <row r="68" spans="1:14" ht="14.25" hidden="1">
      <c r="A68" s="11"/>
      <c r="B68" s="78" t="s">
        <v>55</v>
      </c>
      <c r="C68" s="11">
        <v>1</v>
      </c>
      <c r="D68" s="25" t="s">
        <v>38</v>
      </c>
      <c r="E68" s="81">
        <v>3</v>
      </c>
      <c r="F68" s="80" t="s">
        <v>38</v>
      </c>
      <c r="G68" s="80">
        <v>2.75</v>
      </c>
      <c r="H68" s="81" t="s">
        <v>38</v>
      </c>
      <c r="I68" s="69">
        <v>2</v>
      </c>
      <c r="J68" s="24" t="s">
        <v>38</v>
      </c>
      <c r="K68" s="69">
        <v>2</v>
      </c>
      <c r="L68" s="24" t="s">
        <v>6</v>
      </c>
      <c r="M68" s="29">
        <f t="shared" ref="M68" si="8">K68*I68*G68*E68*C68</f>
        <v>33</v>
      </c>
      <c r="N68" s="53"/>
    </row>
    <row r="69" spans="1:14" ht="14.25" hidden="1">
      <c r="A69" s="11"/>
      <c r="B69" s="78"/>
      <c r="C69" s="11"/>
      <c r="D69" s="25"/>
      <c r="E69" s="81"/>
      <c r="F69" s="80"/>
      <c r="G69" s="80"/>
      <c r="H69" s="81"/>
      <c r="I69" s="69"/>
      <c r="J69" s="24"/>
      <c r="K69" s="69"/>
      <c r="L69" s="24" t="s">
        <v>6</v>
      </c>
      <c r="M69" s="30">
        <f>SUM(M62:M68)</f>
        <v>1365.875</v>
      </c>
      <c r="N69" s="53"/>
    </row>
    <row r="70" spans="1:14" ht="14.25">
      <c r="A70" s="11"/>
      <c r="B70" s="20"/>
      <c r="C70" s="11"/>
      <c r="D70" s="25"/>
      <c r="E70" s="81"/>
      <c r="F70" s="80"/>
      <c r="G70" s="52">
        <v>1361</v>
      </c>
      <c r="H70" s="58"/>
      <c r="I70" s="42">
        <v>3176.76</v>
      </c>
      <c r="J70" s="49"/>
      <c r="K70" s="44" t="s">
        <v>58</v>
      </c>
      <c r="L70" s="49"/>
      <c r="M70" s="59"/>
      <c r="N70" s="53">
        <f>G70:G72*I70:I72/1000</f>
        <v>4323.5703600000006</v>
      </c>
    </row>
    <row r="71" spans="1:14" s="3" customFormat="1" ht="7.5" customHeight="1">
      <c r="A71" s="11"/>
      <c r="B71" s="20"/>
      <c r="C71" s="11"/>
      <c r="D71" s="25"/>
      <c r="E71" s="81"/>
      <c r="F71" s="80"/>
      <c r="G71" s="52"/>
      <c r="H71" s="58"/>
      <c r="I71" s="42"/>
      <c r="J71" s="49"/>
      <c r="K71" s="44"/>
      <c r="L71" s="49"/>
      <c r="M71" s="59"/>
      <c r="N71" s="53"/>
    </row>
    <row r="72" spans="1:14" s="3" customFormat="1" ht="29.25" customHeight="1">
      <c r="A72" s="11">
        <v>6</v>
      </c>
      <c r="B72" s="370" t="s">
        <v>47</v>
      </c>
      <c r="C72" s="370"/>
      <c r="D72" s="370"/>
      <c r="E72" s="370"/>
      <c r="F72" s="370"/>
      <c r="G72" s="370"/>
      <c r="H72" s="370"/>
      <c r="I72" s="370"/>
      <c r="J72" s="370"/>
      <c r="K72" s="370"/>
      <c r="L72" s="370"/>
      <c r="M72" s="59"/>
      <c r="N72" s="53"/>
    </row>
    <row r="73" spans="1:14" s="3" customFormat="1" ht="14.25" hidden="1">
      <c r="A73" s="11"/>
      <c r="B73" s="226" t="s">
        <v>82</v>
      </c>
      <c r="C73" s="11">
        <v>1</v>
      </c>
      <c r="D73" s="25" t="s">
        <v>38</v>
      </c>
      <c r="E73" s="97">
        <v>1</v>
      </c>
      <c r="F73" s="99" t="s">
        <v>38</v>
      </c>
      <c r="G73" s="99">
        <v>10.5</v>
      </c>
      <c r="H73" s="97" t="s">
        <v>38</v>
      </c>
      <c r="I73" s="96">
        <v>5.5</v>
      </c>
      <c r="J73" s="24" t="s">
        <v>38</v>
      </c>
      <c r="K73" s="96">
        <v>0.5</v>
      </c>
      <c r="L73" s="24" t="s">
        <v>6</v>
      </c>
      <c r="M73" s="30">
        <f t="shared" ref="M73" si="9">K73*I73*G73*E73*C73</f>
        <v>28.875</v>
      </c>
      <c r="N73" s="53"/>
    </row>
    <row r="74" spans="1:14" s="3" customFormat="1" ht="16.5" hidden="1" customHeight="1">
      <c r="A74" s="11"/>
      <c r="B74" s="146" t="s">
        <v>81</v>
      </c>
      <c r="C74" s="11">
        <v>1</v>
      </c>
      <c r="D74" s="25" t="s">
        <v>38</v>
      </c>
      <c r="E74" s="97">
        <v>2</v>
      </c>
      <c r="F74" s="99" t="s">
        <v>38</v>
      </c>
      <c r="G74" s="148">
        <v>18</v>
      </c>
      <c r="H74" s="97" t="s">
        <v>38</v>
      </c>
      <c r="I74" s="96">
        <v>14</v>
      </c>
      <c r="J74" s="24" t="s">
        <v>38</v>
      </c>
      <c r="K74" s="96">
        <v>0.375</v>
      </c>
      <c r="L74" s="24" t="s">
        <v>6</v>
      </c>
      <c r="M74" s="30">
        <f t="shared" ref="M74" si="10">K74*I74*G74*E74*C74</f>
        <v>189</v>
      </c>
      <c r="N74" s="53"/>
    </row>
    <row r="75" spans="1:14" ht="14.25" hidden="1" customHeight="1">
      <c r="A75" s="11"/>
      <c r="B75" s="95" t="s">
        <v>80</v>
      </c>
      <c r="C75" s="11">
        <v>1</v>
      </c>
      <c r="D75" s="25" t="s">
        <v>38</v>
      </c>
      <c r="E75" s="97">
        <v>1</v>
      </c>
      <c r="F75" s="99" t="s">
        <v>38</v>
      </c>
      <c r="G75" s="148">
        <v>36.75</v>
      </c>
      <c r="H75" s="97" t="s">
        <v>38</v>
      </c>
      <c r="I75" s="96">
        <v>7</v>
      </c>
      <c r="J75" s="24" t="s">
        <v>38</v>
      </c>
      <c r="K75" s="96">
        <v>0.375</v>
      </c>
      <c r="L75" s="24" t="s">
        <v>6</v>
      </c>
      <c r="M75" s="30">
        <f t="shared" ref="M75" si="11">K75*I75*G75*E75*C75</f>
        <v>96.46875</v>
      </c>
      <c r="N75" s="53"/>
    </row>
    <row r="76" spans="1:14" ht="14.25" hidden="1">
      <c r="A76" s="11"/>
      <c r="B76" s="146" t="s">
        <v>56</v>
      </c>
      <c r="C76" s="11">
        <v>1</v>
      </c>
      <c r="D76" s="25" t="s">
        <v>38</v>
      </c>
      <c r="E76" s="97">
        <v>1</v>
      </c>
      <c r="F76" s="99" t="s">
        <v>38</v>
      </c>
      <c r="G76" s="99">
        <v>10.5</v>
      </c>
      <c r="H76" s="97" t="s">
        <v>38</v>
      </c>
      <c r="I76" s="96">
        <v>4.5</v>
      </c>
      <c r="J76" s="24" t="s">
        <v>38</v>
      </c>
      <c r="K76" s="96">
        <v>0.33</v>
      </c>
      <c r="L76" s="24" t="s">
        <v>6</v>
      </c>
      <c r="M76" s="30">
        <f t="shared" ref="M76" si="12">K76*I76*G76*E76*C76</f>
        <v>15.592500000000001</v>
      </c>
      <c r="N76" s="53"/>
    </row>
    <row r="77" spans="1:14" ht="15" hidden="1" customHeight="1">
      <c r="A77" s="11"/>
      <c r="B77" s="144" t="s">
        <v>60</v>
      </c>
      <c r="C77" s="11">
        <v>1</v>
      </c>
      <c r="D77" s="25" t="s">
        <v>38</v>
      </c>
      <c r="E77" s="154">
        <v>2</v>
      </c>
      <c r="F77" s="148" t="s">
        <v>38</v>
      </c>
      <c r="G77" s="156">
        <v>3.625</v>
      </c>
      <c r="H77" s="154" t="s">
        <v>38</v>
      </c>
      <c r="I77" s="88">
        <v>4.625</v>
      </c>
      <c r="J77" s="24" t="s">
        <v>38</v>
      </c>
      <c r="K77" s="158">
        <v>0.33</v>
      </c>
      <c r="L77" s="24" t="s">
        <v>6</v>
      </c>
      <c r="M77" s="30">
        <f t="shared" ref="M77" si="13">K77*I77*G77*E77*C77</f>
        <v>11.065312500000001</v>
      </c>
      <c r="N77" s="53"/>
    </row>
    <row r="78" spans="1:14" ht="14.25" hidden="1">
      <c r="A78" s="11"/>
      <c r="B78" s="144" t="s">
        <v>108</v>
      </c>
      <c r="C78" s="11">
        <v>1</v>
      </c>
      <c r="D78" s="25" t="s">
        <v>38</v>
      </c>
      <c r="E78" s="97">
        <v>1</v>
      </c>
      <c r="F78" s="99" t="s">
        <v>38</v>
      </c>
      <c r="G78" s="148">
        <v>135</v>
      </c>
      <c r="H78" s="97" t="s">
        <v>38</v>
      </c>
      <c r="I78" s="158">
        <v>1</v>
      </c>
      <c r="J78" s="24" t="s">
        <v>38</v>
      </c>
      <c r="K78" s="158">
        <v>0.5</v>
      </c>
      <c r="L78" s="24" t="s">
        <v>6</v>
      </c>
      <c r="M78" s="30">
        <f t="shared" ref="M78" si="14">K78*I78*G78*E78*C78</f>
        <v>67.5</v>
      </c>
      <c r="N78" s="53"/>
    </row>
    <row r="79" spans="1:14" ht="14.25" hidden="1">
      <c r="A79" s="11"/>
      <c r="B79" s="144" t="s">
        <v>60</v>
      </c>
      <c r="C79" s="11">
        <v>1</v>
      </c>
      <c r="D79" s="25" t="s">
        <v>38</v>
      </c>
      <c r="E79" s="97">
        <v>1</v>
      </c>
      <c r="F79" s="99" t="s">
        <v>38</v>
      </c>
      <c r="G79" s="99">
        <v>135</v>
      </c>
      <c r="H79" s="97" t="s">
        <v>38</v>
      </c>
      <c r="I79" s="88">
        <v>2.25</v>
      </c>
      <c r="J79" s="24" t="s">
        <v>38</v>
      </c>
      <c r="K79" s="88">
        <v>0.33</v>
      </c>
      <c r="L79" s="24" t="s">
        <v>6</v>
      </c>
      <c r="M79" s="30">
        <f t="shared" ref="M79:M82" si="15">K79*I79*G79*E79*C79</f>
        <v>100.23750000000001</v>
      </c>
      <c r="N79" s="53"/>
    </row>
    <row r="80" spans="1:14" ht="14.25" hidden="1" customHeight="1">
      <c r="A80" s="11"/>
      <c r="B80" s="144" t="s">
        <v>109</v>
      </c>
      <c r="C80" s="11">
        <v>1</v>
      </c>
      <c r="D80" s="25" t="s">
        <v>38</v>
      </c>
      <c r="E80" s="154">
        <v>25</v>
      </c>
      <c r="F80" s="148" t="s">
        <v>38</v>
      </c>
      <c r="G80" s="148">
        <v>3</v>
      </c>
      <c r="H80" s="154" t="s">
        <v>38</v>
      </c>
      <c r="I80" s="158">
        <v>3</v>
      </c>
      <c r="J80" s="24" t="s">
        <v>38</v>
      </c>
      <c r="K80" s="158">
        <v>0.5</v>
      </c>
      <c r="L80" s="24" t="s">
        <v>6</v>
      </c>
      <c r="M80" s="30">
        <f t="shared" si="15"/>
        <v>112.5</v>
      </c>
      <c r="N80" s="53"/>
    </row>
    <row r="81" spans="1:14" ht="14.25" hidden="1">
      <c r="A81" s="11"/>
      <c r="B81" s="144" t="s">
        <v>110</v>
      </c>
      <c r="C81" s="11">
        <v>1</v>
      </c>
      <c r="D81" s="25" t="s">
        <v>38</v>
      </c>
      <c r="E81" s="154">
        <v>25</v>
      </c>
      <c r="F81" s="148" t="s">
        <v>38</v>
      </c>
      <c r="G81" s="148">
        <v>7.75</v>
      </c>
      <c r="H81" s="154" t="s">
        <v>38</v>
      </c>
      <c r="I81" s="158">
        <v>1</v>
      </c>
      <c r="J81" s="24" t="s">
        <v>38</v>
      </c>
      <c r="K81" s="158">
        <v>0.5</v>
      </c>
      <c r="L81" s="24" t="s">
        <v>6</v>
      </c>
      <c r="M81" s="30">
        <f t="shared" si="15"/>
        <v>96.875</v>
      </c>
      <c r="N81" s="53"/>
    </row>
    <row r="82" spans="1:14" ht="14.25" hidden="1">
      <c r="A82" s="11"/>
      <c r="B82" s="226" t="s">
        <v>231</v>
      </c>
      <c r="C82" s="11">
        <v>1</v>
      </c>
      <c r="D82" s="25" t="s">
        <v>38</v>
      </c>
      <c r="E82" s="154">
        <v>2</v>
      </c>
      <c r="F82" s="148" t="s">
        <v>38</v>
      </c>
      <c r="G82" s="148">
        <v>3</v>
      </c>
      <c r="H82" s="154" t="s">
        <v>38</v>
      </c>
      <c r="I82" s="158">
        <v>3</v>
      </c>
      <c r="J82" s="24" t="s">
        <v>38</v>
      </c>
      <c r="K82" s="158">
        <v>0.5</v>
      </c>
      <c r="L82" s="24" t="s">
        <v>6</v>
      </c>
      <c r="M82" s="29">
        <f t="shared" si="15"/>
        <v>9</v>
      </c>
      <c r="N82" s="53"/>
    </row>
    <row r="83" spans="1:14" ht="14.25" hidden="1">
      <c r="A83" s="11"/>
      <c r="B83" s="20"/>
      <c r="C83" s="11"/>
      <c r="D83" s="25"/>
      <c r="E83" s="81"/>
      <c r="F83" s="80"/>
      <c r="G83" s="52"/>
      <c r="H83" s="58"/>
      <c r="I83" s="42"/>
      <c r="J83" s="49"/>
      <c r="K83" s="44"/>
      <c r="L83" s="14" t="s">
        <v>6</v>
      </c>
      <c r="M83" s="50">
        <f>SUM(M73:M82)</f>
        <v>727.11406250000005</v>
      </c>
      <c r="N83" s="53"/>
    </row>
    <row r="84" spans="1:14" ht="14.25">
      <c r="A84" s="11"/>
      <c r="B84" s="20"/>
      <c r="C84" s="11"/>
      <c r="D84" s="25"/>
      <c r="E84" s="81"/>
      <c r="F84" s="80"/>
      <c r="G84" s="42">
        <v>747</v>
      </c>
      <c r="H84" s="58"/>
      <c r="I84" s="42">
        <v>8694.9500000000007</v>
      </c>
      <c r="J84" s="49"/>
      <c r="K84" s="44" t="s">
        <v>48</v>
      </c>
      <c r="L84" s="49"/>
      <c r="M84" s="59"/>
      <c r="N84" s="53">
        <f>G84*I84%</f>
        <v>64951.2765</v>
      </c>
    </row>
    <row r="85" spans="1:14" ht="7.5" customHeight="1">
      <c r="A85" s="11"/>
      <c r="B85" s="20"/>
      <c r="C85" s="11"/>
      <c r="D85" s="25"/>
      <c r="E85" s="81"/>
      <c r="F85" s="80"/>
      <c r="G85" s="52"/>
      <c r="H85" s="58"/>
      <c r="I85" s="42"/>
      <c r="J85" s="49"/>
      <c r="K85" s="44"/>
      <c r="L85" s="49"/>
      <c r="M85" s="59"/>
      <c r="N85" s="53"/>
    </row>
    <row r="86" spans="1:14" ht="14.25">
      <c r="A86" s="11">
        <v>7</v>
      </c>
      <c r="B86" s="368" t="s">
        <v>114</v>
      </c>
      <c r="C86" s="368"/>
      <c r="D86" s="368"/>
      <c r="E86" s="368"/>
      <c r="F86" s="368"/>
      <c r="G86" s="368"/>
      <c r="H86" s="368"/>
      <c r="I86" s="368"/>
      <c r="J86" s="368"/>
      <c r="K86" s="368"/>
      <c r="L86" s="368"/>
      <c r="M86" s="59"/>
      <c r="N86" s="53"/>
    </row>
    <row r="87" spans="1:14" ht="14.25" hidden="1">
      <c r="A87" s="11"/>
      <c r="B87" s="73" t="s">
        <v>111</v>
      </c>
      <c r="C87" s="11">
        <v>10</v>
      </c>
      <c r="D87" s="25" t="s">
        <v>38</v>
      </c>
      <c r="E87" s="375" t="s">
        <v>112</v>
      </c>
      <c r="F87" s="375"/>
      <c r="G87" s="375"/>
      <c r="H87" s="97" t="s">
        <v>38</v>
      </c>
      <c r="I87" s="88">
        <v>1</v>
      </c>
      <c r="J87" s="24" t="s">
        <v>38</v>
      </c>
      <c r="K87" s="96">
        <v>0.5</v>
      </c>
      <c r="L87" s="24" t="s">
        <v>6</v>
      </c>
      <c r="M87" s="30">
        <v>70</v>
      </c>
      <c r="N87" s="53"/>
    </row>
    <row r="88" spans="1:14" ht="14.25" hidden="1">
      <c r="A88" s="11"/>
      <c r="B88" s="73" t="s">
        <v>113</v>
      </c>
      <c r="C88" s="11">
        <v>1</v>
      </c>
      <c r="D88" s="25" t="s">
        <v>38</v>
      </c>
      <c r="E88" s="97">
        <v>12</v>
      </c>
      <c r="F88" s="99" t="s">
        <v>38</v>
      </c>
      <c r="G88" s="99">
        <v>8</v>
      </c>
      <c r="H88" s="97" t="s">
        <v>38</v>
      </c>
      <c r="I88" s="88">
        <v>0.75</v>
      </c>
      <c r="J88" s="24" t="s">
        <v>38</v>
      </c>
      <c r="K88" s="96">
        <v>1.75</v>
      </c>
      <c r="L88" s="24" t="s">
        <v>6</v>
      </c>
      <c r="M88" s="30">
        <f t="shared" ref="M88:M92" si="16">K88*I88*G88*E88*C88</f>
        <v>126</v>
      </c>
      <c r="N88" s="53"/>
    </row>
    <row r="89" spans="1:14" ht="14.25" hidden="1">
      <c r="A89" s="11"/>
      <c r="B89" s="73" t="s">
        <v>54</v>
      </c>
      <c r="C89" s="11">
        <v>1</v>
      </c>
      <c r="D89" s="25" t="s">
        <v>38</v>
      </c>
      <c r="E89" s="97">
        <v>2</v>
      </c>
      <c r="F89" s="99" t="s">
        <v>38</v>
      </c>
      <c r="G89" s="156">
        <v>10.625</v>
      </c>
      <c r="H89" s="97" t="s">
        <v>38</v>
      </c>
      <c r="I89" s="88">
        <v>1.125</v>
      </c>
      <c r="J89" s="24" t="s">
        <v>38</v>
      </c>
      <c r="K89" s="96">
        <v>2</v>
      </c>
      <c r="L89" s="24" t="s">
        <v>6</v>
      </c>
      <c r="M89" s="30">
        <f t="shared" si="16"/>
        <v>47.8125</v>
      </c>
      <c r="N89" s="53"/>
    </row>
    <row r="90" spans="1:14" ht="14.25" hidden="1">
      <c r="A90" s="11"/>
      <c r="B90" s="73" t="s">
        <v>55</v>
      </c>
      <c r="C90" s="11">
        <v>1</v>
      </c>
      <c r="D90" s="25" t="s">
        <v>38</v>
      </c>
      <c r="E90" s="97">
        <v>3</v>
      </c>
      <c r="F90" s="99" t="s">
        <v>38</v>
      </c>
      <c r="G90" s="156">
        <v>4.625</v>
      </c>
      <c r="H90" s="97" t="s">
        <v>38</v>
      </c>
      <c r="I90" s="88">
        <v>1.125</v>
      </c>
      <c r="J90" s="24" t="s">
        <v>38</v>
      </c>
      <c r="K90" s="96">
        <v>2</v>
      </c>
      <c r="L90" s="24" t="s">
        <v>6</v>
      </c>
      <c r="M90" s="30">
        <f t="shared" si="16"/>
        <v>31.21875</v>
      </c>
      <c r="N90" s="53"/>
    </row>
    <row r="91" spans="1:14" ht="14.25" hidden="1">
      <c r="A91" s="11"/>
      <c r="B91" s="73" t="s">
        <v>72</v>
      </c>
      <c r="C91" s="11">
        <v>1</v>
      </c>
      <c r="D91" s="25" t="s">
        <v>38</v>
      </c>
      <c r="E91" s="154">
        <v>10</v>
      </c>
      <c r="F91" s="148" t="s">
        <v>38</v>
      </c>
      <c r="G91" s="373" t="s">
        <v>61</v>
      </c>
      <c r="H91" s="373"/>
      <c r="I91" s="373"/>
      <c r="J91" s="24" t="s">
        <v>38</v>
      </c>
      <c r="K91" s="158">
        <v>0.5</v>
      </c>
      <c r="L91" s="24"/>
      <c r="M91" s="30">
        <v>50</v>
      </c>
      <c r="N91" s="53"/>
    </row>
    <row r="92" spans="1:14" ht="14.25" hidden="1">
      <c r="A92" s="11"/>
      <c r="B92" s="73" t="s">
        <v>79</v>
      </c>
      <c r="C92" s="11">
        <v>1</v>
      </c>
      <c r="D92" s="25" t="s">
        <v>38</v>
      </c>
      <c r="E92" s="97">
        <v>1</v>
      </c>
      <c r="F92" s="99" t="s">
        <v>38</v>
      </c>
      <c r="G92" s="98">
        <v>135</v>
      </c>
      <c r="H92" s="97" t="s">
        <v>38</v>
      </c>
      <c r="I92" s="96">
        <v>0.75</v>
      </c>
      <c r="J92" s="24" t="s">
        <v>38</v>
      </c>
      <c r="K92" s="96">
        <v>2</v>
      </c>
      <c r="L92" s="24" t="s">
        <v>6</v>
      </c>
      <c r="M92" s="30">
        <f t="shared" si="16"/>
        <v>202.5</v>
      </c>
      <c r="N92" s="53"/>
    </row>
    <row r="93" spans="1:14" ht="14.25" hidden="1">
      <c r="A93" s="11"/>
      <c r="B93" s="73" t="s">
        <v>57</v>
      </c>
      <c r="C93" s="11">
        <v>1</v>
      </c>
      <c r="D93" s="25" t="s">
        <v>38</v>
      </c>
      <c r="E93" s="10">
        <v>25</v>
      </c>
      <c r="F93" s="148" t="s">
        <v>38</v>
      </c>
      <c r="G93" s="148">
        <v>9.25</v>
      </c>
      <c r="H93" s="154" t="s">
        <v>38</v>
      </c>
      <c r="I93" s="158">
        <v>0.75</v>
      </c>
      <c r="J93" s="24" t="s">
        <v>38</v>
      </c>
      <c r="K93" s="158">
        <v>2.5</v>
      </c>
      <c r="L93" s="24" t="s">
        <v>6</v>
      </c>
      <c r="M93" s="29">
        <f>K93*I93*G93*E93*C93</f>
        <v>433.59375</v>
      </c>
      <c r="N93" s="53"/>
    </row>
    <row r="94" spans="1:14" ht="14.25" hidden="1">
      <c r="A94" s="11"/>
      <c r="B94" s="73"/>
      <c r="C94" s="11"/>
      <c r="D94" s="25"/>
      <c r="E94" s="86"/>
      <c r="F94" s="85"/>
      <c r="G94" s="83"/>
      <c r="H94" s="86"/>
      <c r="I94" s="84"/>
      <c r="J94" s="87"/>
      <c r="K94" s="84"/>
      <c r="L94" s="87" t="s">
        <v>6</v>
      </c>
      <c r="M94" s="30">
        <f>SUM(M87:M93)</f>
        <v>961.125</v>
      </c>
      <c r="N94" s="53"/>
    </row>
    <row r="95" spans="1:14" ht="14.25">
      <c r="A95" s="11"/>
      <c r="B95" s="73"/>
      <c r="C95" s="11"/>
      <c r="D95" s="25"/>
      <c r="E95" s="86"/>
      <c r="F95" s="85"/>
      <c r="G95" s="52">
        <v>972</v>
      </c>
      <c r="H95" s="58"/>
      <c r="I95" s="48">
        <v>11948.36</v>
      </c>
      <c r="J95" s="49"/>
      <c r="K95" s="48" t="s">
        <v>62</v>
      </c>
      <c r="L95" s="49"/>
      <c r="M95" s="59"/>
      <c r="N95" s="53">
        <f>G95*I95%</f>
        <v>116138.0592</v>
      </c>
    </row>
    <row r="96" spans="1:14" ht="14.25">
      <c r="A96" s="11"/>
      <c r="B96" s="73"/>
      <c r="C96" s="11"/>
      <c r="D96" s="25"/>
      <c r="E96" s="86"/>
      <c r="F96" s="85"/>
      <c r="G96" s="83"/>
      <c r="H96" s="86"/>
      <c r="I96" s="84"/>
      <c r="J96" s="87"/>
      <c r="K96" s="84"/>
      <c r="L96" s="87"/>
      <c r="M96" s="30"/>
      <c r="N96" s="53"/>
    </row>
    <row r="97" spans="1:14" ht="14.25" customHeight="1">
      <c r="A97" s="12">
        <v>8</v>
      </c>
      <c r="B97" s="368" t="s">
        <v>71</v>
      </c>
      <c r="C97" s="368"/>
      <c r="D97" s="368"/>
      <c r="E97" s="368"/>
      <c r="F97" s="368"/>
      <c r="G97" s="368"/>
      <c r="H97" s="368"/>
      <c r="I97" s="368"/>
      <c r="J97" s="368"/>
      <c r="K97" s="368"/>
      <c r="L97" s="368"/>
      <c r="M97" s="59"/>
      <c r="N97" s="53"/>
    </row>
    <row r="98" spans="1:14" ht="14.25" hidden="1">
      <c r="A98" s="12"/>
      <c r="B98" s="146" t="s">
        <v>84</v>
      </c>
      <c r="C98" s="11">
        <v>1</v>
      </c>
      <c r="D98" s="25" t="s">
        <v>38</v>
      </c>
      <c r="E98" s="104">
        <v>2</v>
      </c>
      <c r="F98" s="110" t="s">
        <v>38</v>
      </c>
      <c r="G98" s="110">
        <v>18</v>
      </c>
      <c r="H98" s="104" t="s">
        <v>38</v>
      </c>
      <c r="I98" s="103">
        <v>14</v>
      </c>
      <c r="J98" s="24" t="s">
        <v>38</v>
      </c>
      <c r="K98" s="88">
        <v>1.625</v>
      </c>
      <c r="L98" s="24" t="s">
        <v>6</v>
      </c>
      <c r="M98" s="30">
        <f t="shared" ref="M98" si="17">K98*I98*G98*E98*C98</f>
        <v>819</v>
      </c>
      <c r="N98" s="53"/>
    </row>
    <row r="99" spans="1:14" ht="14.25" hidden="1">
      <c r="A99" s="12"/>
      <c r="B99" s="146" t="s">
        <v>80</v>
      </c>
      <c r="C99" s="11">
        <v>1</v>
      </c>
      <c r="D99" s="25" t="s">
        <v>38</v>
      </c>
      <c r="E99" s="104">
        <v>1</v>
      </c>
      <c r="F99" s="110" t="s">
        <v>38</v>
      </c>
      <c r="G99" s="110">
        <v>36.75</v>
      </c>
      <c r="H99" s="104" t="s">
        <v>38</v>
      </c>
      <c r="I99" s="103">
        <v>7</v>
      </c>
      <c r="J99" s="24" t="s">
        <v>38</v>
      </c>
      <c r="K99" s="88">
        <v>1.625</v>
      </c>
      <c r="L99" s="24" t="s">
        <v>6</v>
      </c>
      <c r="M99" s="30">
        <f t="shared" ref="M99" si="18">K99*I99*G99*E99*C99</f>
        <v>418.03125</v>
      </c>
      <c r="N99" s="53"/>
    </row>
    <row r="100" spans="1:14" ht="14.25" hidden="1">
      <c r="A100" s="12"/>
      <c r="B100" s="146" t="s">
        <v>59</v>
      </c>
      <c r="C100" s="11">
        <v>1</v>
      </c>
      <c r="D100" s="25" t="s">
        <v>38</v>
      </c>
      <c r="E100" s="104">
        <v>2</v>
      </c>
      <c r="F100" s="110" t="s">
        <v>38</v>
      </c>
      <c r="G100" s="108">
        <v>3.625</v>
      </c>
      <c r="H100" s="104" t="s">
        <v>38</v>
      </c>
      <c r="I100" s="103">
        <v>4.625</v>
      </c>
      <c r="J100" s="24" t="s">
        <v>38</v>
      </c>
      <c r="K100" s="103">
        <v>2.17</v>
      </c>
      <c r="L100" s="24" t="s">
        <v>6</v>
      </c>
      <c r="M100" s="29">
        <f t="shared" ref="M100" si="19">K100*I100*G100*E100*C100</f>
        <v>72.762812499999995</v>
      </c>
      <c r="N100" s="53"/>
    </row>
    <row r="101" spans="1:14" ht="14.25" hidden="1">
      <c r="A101" s="12"/>
      <c r="B101" s="20"/>
      <c r="C101" s="92"/>
      <c r="D101" s="92"/>
      <c r="E101" s="92"/>
      <c r="F101" s="92"/>
      <c r="G101" s="92"/>
      <c r="H101" s="92"/>
      <c r="I101" s="92"/>
      <c r="J101" s="92"/>
      <c r="K101" s="92"/>
      <c r="L101" s="91" t="s">
        <v>6</v>
      </c>
      <c r="M101" s="50">
        <f>SUM(M98:M100)</f>
        <v>1309.7940625000001</v>
      </c>
      <c r="N101" s="53"/>
    </row>
    <row r="102" spans="1:14" ht="14.25">
      <c r="A102" s="12"/>
      <c r="B102" s="20"/>
      <c r="C102" s="92"/>
      <c r="D102" s="92"/>
      <c r="E102" s="92"/>
      <c r="F102" s="92"/>
      <c r="G102" s="40">
        <v>398</v>
      </c>
      <c r="H102" s="90"/>
      <c r="I102" s="47">
        <v>1141.25</v>
      </c>
      <c r="J102" s="90"/>
      <c r="K102" s="44" t="s">
        <v>48</v>
      </c>
      <c r="L102" s="90"/>
      <c r="M102" s="59"/>
      <c r="N102" s="53">
        <f>G102*I102%</f>
        <v>4542.1750000000002</v>
      </c>
    </row>
    <row r="103" spans="1:14" ht="14.25">
      <c r="A103" s="12"/>
      <c r="B103" s="20"/>
      <c r="C103" s="92"/>
      <c r="D103" s="92"/>
      <c r="E103" s="92"/>
      <c r="F103" s="92"/>
      <c r="G103" s="92"/>
      <c r="H103" s="92"/>
      <c r="I103" s="92"/>
      <c r="J103" s="92"/>
      <c r="K103" s="92"/>
      <c r="L103" s="92"/>
      <c r="M103" s="59"/>
    </row>
    <row r="104" spans="1:14" ht="28.5" customHeight="1">
      <c r="A104" s="152">
        <v>9</v>
      </c>
      <c r="B104" s="379" t="s">
        <v>115</v>
      </c>
      <c r="C104" s="379"/>
      <c r="D104" s="379"/>
      <c r="E104" s="379"/>
      <c r="F104" s="379"/>
      <c r="G104" s="379"/>
      <c r="H104" s="379"/>
      <c r="I104" s="379"/>
      <c r="J104" s="379"/>
      <c r="K104" s="379"/>
      <c r="L104" s="379"/>
      <c r="M104" s="13"/>
      <c r="N104" s="13"/>
    </row>
    <row r="105" spans="1:14" ht="14.25" hidden="1">
      <c r="A105" s="21"/>
      <c r="B105" s="226" t="s">
        <v>232</v>
      </c>
      <c r="C105" s="11">
        <v>1</v>
      </c>
      <c r="D105" s="25" t="s">
        <v>38</v>
      </c>
      <c r="E105" s="154">
        <v>1</v>
      </c>
      <c r="F105" s="148" t="s">
        <v>38</v>
      </c>
      <c r="G105" s="151">
        <v>12</v>
      </c>
      <c r="H105" s="154" t="s">
        <v>38</v>
      </c>
      <c r="I105" s="158">
        <v>8</v>
      </c>
      <c r="J105" s="24" t="s">
        <v>38</v>
      </c>
      <c r="K105" s="88">
        <v>0.75</v>
      </c>
      <c r="L105" s="24" t="s">
        <v>6</v>
      </c>
      <c r="M105" s="29">
        <f t="shared" ref="M105" si="20">K105*I105*G105*E105*C105</f>
        <v>72</v>
      </c>
      <c r="N105" s="13"/>
    </row>
    <row r="106" spans="1:14" ht="14.25" hidden="1" customHeight="1">
      <c r="A106" s="21"/>
      <c r="B106" s="146"/>
      <c r="C106" s="11"/>
      <c r="D106" s="25"/>
      <c r="E106" s="154"/>
      <c r="F106" s="148"/>
      <c r="G106" s="151"/>
      <c r="H106" s="154"/>
      <c r="I106" s="153"/>
      <c r="J106" s="155"/>
      <c r="K106" s="153"/>
      <c r="L106" s="155" t="s">
        <v>6</v>
      </c>
      <c r="M106" s="30">
        <v>72</v>
      </c>
      <c r="N106" s="13"/>
    </row>
    <row r="107" spans="1:14" ht="14.25">
      <c r="A107" s="21"/>
      <c r="B107" s="146"/>
      <c r="C107" s="11"/>
      <c r="D107" s="25"/>
      <c r="E107" s="154"/>
      <c r="F107" s="148"/>
      <c r="G107" s="52">
        <v>72</v>
      </c>
      <c r="H107" s="58"/>
      <c r="I107" s="48">
        <v>3912.85</v>
      </c>
      <c r="J107" s="49"/>
      <c r="K107" s="48" t="s">
        <v>62</v>
      </c>
      <c r="L107" s="49"/>
      <c r="M107" s="59"/>
      <c r="N107" s="53">
        <f>G107*I107%</f>
        <v>2817.2520000000004</v>
      </c>
    </row>
    <row r="108" spans="1:14" s="3" customFormat="1" ht="14.25">
      <c r="A108" s="21"/>
      <c r="B108" s="23"/>
      <c r="C108" s="23"/>
      <c r="D108" s="37"/>
      <c r="E108" s="22"/>
      <c r="F108" s="22"/>
      <c r="G108" s="22"/>
      <c r="H108" s="22"/>
      <c r="I108" s="13"/>
      <c r="J108" s="13"/>
      <c r="K108" s="13"/>
      <c r="L108" s="13"/>
      <c r="M108" s="31"/>
      <c r="N108" s="13"/>
    </row>
    <row r="109" spans="1:14" s="3" customFormat="1" ht="29.25" customHeight="1">
      <c r="A109" s="12">
        <v>10</v>
      </c>
      <c r="B109" s="370" t="s">
        <v>65</v>
      </c>
      <c r="C109" s="370"/>
      <c r="D109" s="370"/>
      <c r="E109" s="370"/>
      <c r="F109" s="370"/>
      <c r="G109" s="370"/>
      <c r="H109" s="370"/>
      <c r="I109" s="370"/>
      <c r="J109" s="370"/>
      <c r="K109" s="370"/>
      <c r="L109" s="370"/>
      <c r="M109" s="59"/>
      <c r="N109" s="53"/>
    </row>
    <row r="110" spans="1:14" s="3" customFormat="1" ht="14.25" hidden="1">
      <c r="A110" s="21"/>
      <c r="B110" s="146" t="s">
        <v>116</v>
      </c>
      <c r="C110" s="11">
        <v>2</v>
      </c>
      <c r="D110" s="25" t="s">
        <v>38</v>
      </c>
      <c r="E110" s="154">
        <v>4</v>
      </c>
      <c r="F110" s="148" t="s">
        <v>38</v>
      </c>
      <c r="G110" s="148">
        <v>8</v>
      </c>
      <c r="H110" s="154" t="s">
        <v>38</v>
      </c>
      <c r="I110" s="158">
        <v>0.75</v>
      </c>
      <c r="J110" s="24" t="s">
        <v>38</v>
      </c>
      <c r="K110" s="162">
        <v>8</v>
      </c>
      <c r="L110" s="24" t="s">
        <v>6</v>
      </c>
      <c r="M110" s="30">
        <f t="shared" ref="M110" si="21">K110*I110*G110*E110*C110</f>
        <v>384</v>
      </c>
      <c r="N110" s="13"/>
    </row>
    <row r="111" spans="1:14" s="3" customFormat="1" ht="14.25" hidden="1">
      <c r="A111" s="152"/>
      <c r="B111" s="163" t="s">
        <v>117</v>
      </c>
      <c r="C111" s="11">
        <v>1</v>
      </c>
      <c r="D111" s="25" t="s">
        <v>38</v>
      </c>
      <c r="E111" s="165">
        <v>2</v>
      </c>
      <c r="F111" s="164" t="s">
        <v>38</v>
      </c>
      <c r="G111" s="164">
        <v>8</v>
      </c>
      <c r="H111" s="165" t="s">
        <v>38</v>
      </c>
      <c r="I111" s="162">
        <v>0.75</v>
      </c>
      <c r="J111" s="24" t="s">
        <v>38</v>
      </c>
      <c r="K111" s="162">
        <v>2.5</v>
      </c>
      <c r="L111" s="24" t="s">
        <v>6</v>
      </c>
      <c r="M111" s="30">
        <f t="shared" ref="M111" si="22">K111*I111*G111*E111*C111</f>
        <v>30</v>
      </c>
      <c r="N111" s="13"/>
    </row>
    <row r="112" spans="1:14" s="3" customFormat="1" ht="14.25" hidden="1">
      <c r="A112" s="21"/>
      <c r="B112" s="23" t="s">
        <v>118</v>
      </c>
      <c r="C112" s="11">
        <v>2</v>
      </c>
      <c r="D112" s="25" t="s">
        <v>38</v>
      </c>
      <c r="E112" s="375" t="s">
        <v>119</v>
      </c>
      <c r="F112" s="375"/>
      <c r="G112" s="375"/>
      <c r="H112" s="165" t="s">
        <v>38</v>
      </c>
      <c r="I112" s="162">
        <v>0.75</v>
      </c>
      <c r="J112" s="24" t="s">
        <v>38</v>
      </c>
      <c r="K112" s="162">
        <v>0.75</v>
      </c>
      <c r="L112" s="24" t="s">
        <v>6</v>
      </c>
      <c r="M112" s="30">
        <v>68</v>
      </c>
      <c r="N112" s="13"/>
    </row>
    <row r="113" spans="1:14" s="3" customFormat="1" ht="14.25" hidden="1">
      <c r="A113" s="21"/>
      <c r="B113" s="36" t="s">
        <v>54</v>
      </c>
      <c r="C113" s="11">
        <v>2</v>
      </c>
      <c r="D113" s="25" t="s">
        <v>38</v>
      </c>
      <c r="E113" s="10">
        <v>10.25</v>
      </c>
      <c r="F113" s="164" t="s">
        <v>38</v>
      </c>
      <c r="G113" s="164">
        <v>0.75</v>
      </c>
      <c r="H113" s="165" t="s">
        <v>38</v>
      </c>
      <c r="I113" s="385" t="s">
        <v>120</v>
      </c>
      <c r="J113" s="385"/>
      <c r="K113" s="385"/>
      <c r="L113" s="24" t="s">
        <v>6</v>
      </c>
      <c r="M113" s="30">
        <v>119</v>
      </c>
      <c r="N113" s="13"/>
    </row>
    <row r="114" spans="1:14" s="3" customFormat="1" ht="14.25" hidden="1">
      <c r="A114" s="21"/>
      <c r="B114" s="36" t="s">
        <v>55</v>
      </c>
      <c r="C114" s="11">
        <v>3</v>
      </c>
      <c r="D114" s="25" t="s">
        <v>38</v>
      </c>
      <c r="E114" s="10">
        <v>5</v>
      </c>
      <c r="F114" s="164" t="s">
        <v>38</v>
      </c>
      <c r="G114" s="164">
        <v>0.75</v>
      </c>
      <c r="H114" s="165" t="s">
        <v>38</v>
      </c>
      <c r="I114" s="385" t="s">
        <v>120</v>
      </c>
      <c r="J114" s="385"/>
      <c r="K114" s="385"/>
      <c r="L114" s="24" t="s">
        <v>6</v>
      </c>
      <c r="M114" s="29">
        <v>87</v>
      </c>
      <c r="N114" s="13"/>
    </row>
    <row r="115" spans="1:14" s="3" customFormat="1" ht="14.25" hidden="1">
      <c r="A115" s="21"/>
      <c r="L115" s="24" t="s">
        <v>6</v>
      </c>
      <c r="M115" s="31">
        <f>SUM(M110:M114)</f>
        <v>688</v>
      </c>
      <c r="N115" s="53"/>
    </row>
    <row r="116" spans="1:14" s="3" customFormat="1" ht="14.25" hidden="1">
      <c r="A116" s="152"/>
      <c r="B116" s="20" t="s">
        <v>64</v>
      </c>
      <c r="C116" s="11"/>
      <c r="D116" s="25"/>
      <c r="E116" s="154"/>
      <c r="F116" s="148"/>
      <c r="G116" s="151"/>
      <c r="H116" s="154"/>
      <c r="I116" s="153"/>
      <c r="J116" s="155"/>
      <c r="K116" s="153"/>
      <c r="L116" s="155"/>
      <c r="M116" s="30"/>
      <c r="N116" s="2"/>
    </row>
    <row r="117" spans="1:14" s="3" customFormat="1" ht="14.25" hidden="1">
      <c r="A117" s="152"/>
      <c r="B117" s="167" t="s">
        <v>67</v>
      </c>
      <c r="C117" s="11">
        <v>1</v>
      </c>
      <c r="D117" s="25" t="s">
        <v>38</v>
      </c>
      <c r="E117" s="170">
        <v>2</v>
      </c>
      <c r="F117" s="168" t="s">
        <v>38</v>
      </c>
      <c r="G117" s="168">
        <v>4</v>
      </c>
      <c r="H117" s="170" t="s">
        <v>38</v>
      </c>
      <c r="I117" s="178">
        <v>0.75</v>
      </c>
      <c r="J117" s="24" t="s">
        <v>38</v>
      </c>
      <c r="K117" s="178">
        <v>7</v>
      </c>
      <c r="L117" s="24" t="s">
        <v>6</v>
      </c>
      <c r="M117" s="30">
        <f t="shared" ref="M117" si="23">K117*I117*G117*E117*C117</f>
        <v>42</v>
      </c>
      <c r="N117" s="2"/>
    </row>
    <row r="118" spans="1:14" s="3" customFormat="1" ht="14.25" hidden="1">
      <c r="A118" s="152"/>
      <c r="B118" s="36" t="s">
        <v>70</v>
      </c>
      <c r="C118" s="11">
        <v>1</v>
      </c>
      <c r="D118" s="25" t="s">
        <v>38</v>
      </c>
      <c r="E118" s="170">
        <v>6</v>
      </c>
      <c r="F118" s="168" t="s">
        <v>38</v>
      </c>
      <c r="G118" s="168">
        <v>4</v>
      </c>
      <c r="H118" s="170" t="s">
        <v>38</v>
      </c>
      <c r="I118" s="178">
        <v>0.75</v>
      </c>
      <c r="J118" s="24" t="s">
        <v>38</v>
      </c>
      <c r="K118" s="178">
        <v>4</v>
      </c>
      <c r="L118" s="24" t="s">
        <v>6</v>
      </c>
      <c r="M118" s="30">
        <f t="shared" ref="M118" si="24">K118*I118*G118*E118*C118</f>
        <v>72</v>
      </c>
      <c r="N118" s="2"/>
    </row>
    <row r="119" spans="1:14" s="3" customFormat="1" ht="15" hidden="1" customHeight="1">
      <c r="A119" s="152"/>
      <c r="B119" s="36" t="s">
        <v>121</v>
      </c>
      <c r="C119" s="11">
        <v>1</v>
      </c>
      <c r="D119" s="25" t="s">
        <v>38</v>
      </c>
      <c r="E119" s="170">
        <v>8</v>
      </c>
      <c r="F119" s="168" t="s">
        <v>38</v>
      </c>
      <c r="G119" s="168">
        <v>5.5</v>
      </c>
      <c r="H119" s="170" t="s">
        <v>38</v>
      </c>
      <c r="I119" s="178">
        <v>0.75</v>
      </c>
      <c r="J119" s="24" t="s">
        <v>38</v>
      </c>
      <c r="K119" s="178">
        <v>0.75</v>
      </c>
      <c r="L119" s="24" t="s">
        <v>6</v>
      </c>
      <c r="M119" s="30">
        <f t="shared" ref="M119" si="25">K119*I119*G119*E119*C119</f>
        <v>24.75</v>
      </c>
      <c r="N119" s="166"/>
    </row>
    <row r="120" spans="1:14" s="3" customFormat="1" ht="14.25" hidden="1">
      <c r="A120" s="152"/>
      <c r="B120" s="36" t="s">
        <v>63</v>
      </c>
      <c r="C120" s="11">
        <v>1</v>
      </c>
      <c r="D120" s="25" t="s">
        <v>38</v>
      </c>
      <c r="E120" s="170">
        <v>2</v>
      </c>
      <c r="F120" s="168" t="s">
        <v>38</v>
      </c>
      <c r="G120" s="168">
        <v>2.5</v>
      </c>
      <c r="H120" s="170" t="s">
        <v>38</v>
      </c>
      <c r="I120" s="178">
        <v>0.75</v>
      </c>
      <c r="J120" s="24" t="s">
        <v>38</v>
      </c>
      <c r="K120" s="178">
        <v>7</v>
      </c>
      <c r="L120" s="24" t="s">
        <v>6</v>
      </c>
      <c r="M120" s="30">
        <f t="shared" ref="M120" si="26">K120*I120*G120*E120*C120</f>
        <v>26.25</v>
      </c>
      <c r="N120" s="2"/>
    </row>
    <row r="121" spans="1:14" s="3" customFormat="1" ht="14.25" hidden="1">
      <c r="A121" s="152"/>
      <c r="B121" s="36" t="s">
        <v>83</v>
      </c>
      <c r="C121" s="11">
        <v>1</v>
      </c>
      <c r="D121" s="25" t="s">
        <v>38</v>
      </c>
      <c r="E121" s="170">
        <v>1</v>
      </c>
      <c r="F121" s="168" t="s">
        <v>38</v>
      </c>
      <c r="G121" s="168">
        <v>10.25</v>
      </c>
      <c r="H121" s="170" t="s">
        <v>38</v>
      </c>
      <c r="I121" s="178">
        <v>0.75</v>
      </c>
      <c r="J121" s="24" t="s">
        <v>38</v>
      </c>
      <c r="K121" s="178">
        <v>0.75</v>
      </c>
      <c r="L121" s="24" t="s">
        <v>6</v>
      </c>
      <c r="M121" s="30">
        <f t="shared" ref="M121:M122" si="27">K121*I121*G121*E121*C121</f>
        <v>5.765625</v>
      </c>
      <c r="N121" s="53"/>
    </row>
    <row r="122" spans="1:14" s="3" customFormat="1" ht="14.25" hidden="1">
      <c r="A122" s="152"/>
      <c r="B122" s="36" t="s">
        <v>122</v>
      </c>
      <c r="C122" s="11">
        <v>1</v>
      </c>
      <c r="D122" s="25" t="s">
        <v>38</v>
      </c>
      <c r="E122" s="170">
        <v>2</v>
      </c>
      <c r="F122" s="168" t="s">
        <v>38</v>
      </c>
      <c r="G122" s="168">
        <v>2</v>
      </c>
      <c r="H122" s="170" t="s">
        <v>38</v>
      </c>
      <c r="I122" s="178">
        <v>0.75</v>
      </c>
      <c r="J122" s="24" t="s">
        <v>38</v>
      </c>
      <c r="K122" s="178">
        <v>1.5</v>
      </c>
      <c r="L122" s="24" t="s">
        <v>6</v>
      </c>
      <c r="M122" s="29">
        <f t="shared" si="27"/>
        <v>4.5</v>
      </c>
      <c r="N122" s="2"/>
    </row>
    <row r="123" spans="1:14" s="3" customFormat="1" ht="14.25" hidden="1" customHeight="1">
      <c r="A123" s="152"/>
      <c r="B123" s="174"/>
      <c r="C123" s="174"/>
      <c r="D123" s="174"/>
      <c r="E123" s="174"/>
      <c r="F123" s="174"/>
      <c r="G123" s="174"/>
      <c r="H123" s="174"/>
      <c r="I123" s="174"/>
      <c r="J123" s="174"/>
      <c r="K123" s="174"/>
      <c r="L123" s="174" t="s">
        <v>6</v>
      </c>
      <c r="M123" s="186">
        <f>SUM(M117:M122)</f>
        <v>175.265625</v>
      </c>
      <c r="N123" s="2"/>
    </row>
    <row r="124" spans="1:14" s="3" customFormat="1" ht="14.25" hidden="1">
      <c r="A124" s="152"/>
      <c r="B124" s="36"/>
      <c r="C124" s="11"/>
      <c r="D124" s="372" t="s">
        <v>233</v>
      </c>
      <c r="E124" s="372"/>
      <c r="F124" s="372"/>
      <c r="G124" s="372"/>
      <c r="H124" s="372"/>
      <c r="I124" s="372"/>
      <c r="J124" s="372"/>
      <c r="K124" s="153"/>
      <c r="L124" s="176" t="s">
        <v>6</v>
      </c>
      <c r="M124" s="30">
        <f>M115-M123</f>
        <v>512.734375</v>
      </c>
      <c r="N124" s="2"/>
    </row>
    <row r="125" spans="1:14" s="3" customFormat="1" ht="14.25">
      <c r="A125" s="152"/>
      <c r="B125" s="36"/>
      <c r="C125" s="36"/>
      <c r="D125" s="15"/>
      <c r="E125" s="14"/>
      <c r="F125" s="14"/>
      <c r="G125" s="48">
        <v>512</v>
      </c>
      <c r="H125" s="49"/>
      <c r="I125" s="47">
        <v>12674.36</v>
      </c>
      <c r="J125" s="187"/>
      <c r="K125" s="44" t="s">
        <v>48</v>
      </c>
      <c r="L125" s="46"/>
      <c r="M125" s="46"/>
      <c r="N125" s="53">
        <f>G125*I125%</f>
        <v>64892.7232</v>
      </c>
    </row>
    <row r="126" spans="1:14" s="3" customFormat="1" ht="14.25" customHeight="1">
      <c r="A126" s="152"/>
      <c r="B126" s="36"/>
      <c r="C126" s="36"/>
      <c r="D126" s="15"/>
      <c r="E126" s="14"/>
      <c r="F126" s="14"/>
      <c r="G126" s="14"/>
      <c r="H126" s="14"/>
      <c r="I126" s="2"/>
      <c r="J126" s="2"/>
      <c r="K126" s="2"/>
      <c r="L126" s="2"/>
      <c r="M126" s="2"/>
      <c r="N126" s="2"/>
    </row>
    <row r="127" spans="1:14" s="3" customFormat="1" ht="28.5" customHeight="1">
      <c r="A127" s="152">
        <v>11</v>
      </c>
      <c r="B127" s="379" t="s">
        <v>124</v>
      </c>
      <c r="C127" s="379"/>
      <c r="D127" s="379"/>
      <c r="E127" s="379"/>
      <c r="F127" s="379"/>
      <c r="G127" s="379"/>
      <c r="H127" s="379"/>
      <c r="I127" s="379"/>
      <c r="J127" s="379"/>
      <c r="K127" s="379"/>
      <c r="L127" s="379"/>
      <c r="M127" s="2"/>
      <c r="N127" s="13"/>
    </row>
    <row r="128" spans="1:14" s="3" customFormat="1" ht="15" hidden="1" customHeight="1">
      <c r="A128" s="152"/>
      <c r="B128" s="73" t="s">
        <v>57</v>
      </c>
      <c r="C128" s="11">
        <v>1</v>
      </c>
      <c r="D128" s="25" t="s">
        <v>38</v>
      </c>
      <c r="E128" s="170">
        <v>1</v>
      </c>
      <c r="F128" s="168" t="s">
        <v>38</v>
      </c>
      <c r="G128" s="168">
        <v>250</v>
      </c>
      <c r="H128" s="170" t="s">
        <v>38</v>
      </c>
      <c r="I128" s="178">
        <v>0.375</v>
      </c>
      <c r="J128" s="24" t="s">
        <v>38</v>
      </c>
      <c r="K128" s="178">
        <v>4</v>
      </c>
      <c r="L128" s="24" t="s">
        <v>6</v>
      </c>
      <c r="M128" s="30">
        <f>K128*I128*G128*E128*C128</f>
        <v>375</v>
      </c>
      <c r="N128" s="53"/>
    </row>
    <row r="129" spans="1:14" s="3" customFormat="1" ht="14.25" hidden="1">
      <c r="A129" s="152"/>
      <c r="B129" s="36" t="s">
        <v>125</v>
      </c>
      <c r="C129" s="11">
        <v>1</v>
      </c>
      <c r="D129" s="25" t="s">
        <v>38</v>
      </c>
      <c r="E129" s="170">
        <v>25</v>
      </c>
      <c r="F129" s="168" t="s">
        <v>38</v>
      </c>
      <c r="G129" s="168">
        <v>0.75</v>
      </c>
      <c r="H129" s="170" t="s">
        <v>38</v>
      </c>
      <c r="I129" s="88">
        <v>0.375</v>
      </c>
      <c r="J129" s="24" t="s">
        <v>38</v>
      </c>
      <c r="K129" s="178">
        <v>4</v>
      </c>
      <c r="L129" s="24" t="s">
        <v>6</v>
      </c>
      <c r="M129" s="29">
        <f>K129*I129*G129*E129*C129</f>
        <v>28.125</v>
      </c>
      <c r="N129" s="53"/>
    </row>
    <row r="130" spans="1:14" s="3" customFormat="1" ht="14.25" hidden="1" customHeight="1">
      <c r="A130" s="152"/>
      <c r="B130" s="174"/>
      <c r="C130" s="174"/>
      <c r="D130" s="174"/>
      <c r="E130" s="174"/>
      <c r="F130" s="174"/>
      <c r="G130" s="174"/>
      <c r="H130" s="174"/>
      <c r="I130" s="174"/>
      <c r="J130" s="174"/>
      <c r="K130" s="174"/>
      <c r="L130" s="174" t="s">
        <v>6</v>
      </c>
      <c r="M130" s="31">
        <f>SUM(M128:M129)</f>
        <v>403.125</v>
      </c>
      <c r="N130" s="53"/>
    </row>
    <row r="131" spans="1:14" s="3" customFormat="1" ht="14.25" hidden="1">
      <c r="A131" s="152"/>
      <c r="B131" s="20" t="s">
        <v>64</v>
      </c>
      <c r="C131" s="36"/>
      <c r="D131" s="173"/>
      <c r="E131" s="173"/>
      <c r="F131" s="173"/>
      <c r="G131" s="173"/>
      <c r="H131" s="173"/>
      <c r="I131" s="173"/>
      <c r="J131" s="173"/>
      <c r="K131" s="173"/>
      <c r="L131" s="2"/>
      <c r="M131" s="2"/>
      <c r="N131" s="53"/>
    </row>
    <row r="132" spans="1:14" s="3" customFormat="1" ht="14.25" hidden="1">
      <c r="A132" s="152"/>
      <c r="B132" s="36" t="s">
        <v>126</v>
      </c>
      <c r="C132" s="11">
        <v>1</v>
      </c>
      <c r="D132" s="25" t="s">
        <v>38</v>
      </c>
      <c r="E132" s="170">
        <v>25</v>
      </c>
      <c r="F132" s="168" t="s">
        <v>38</v>
      </c>
      <c r="G132" s="168">
        <v>0.75</v>
      </c>
      <c r="H132" s="170" t="s">
        <v>38</v>
      </c>
      <c r="I132" s="88">
        <v>0.375</v>
      </c>
      <c r="J132" s="24" t="s">
        <v>38</v>
      </c>
      <c r="K132" s="178">
        <v>4</v>
      </c>
      <c r="L132" s="24" t="s">
        <v>6</v>
      </c>
      <c r="M132" s="29">
        <f>K132*I132*G132*E132*C132</f>
        <v>28.125</v>
      </c>
      <c r="N132" s="53"/>
    </row>
    <row r="133" spans="1:14" s="3" customFormat="1" ht="14.25" hidden="1">
      <c r="A133" s="152"/>
      <c r="B133" s="36"/>
      <c r="C133" s="36"/>
      <c r="K133" s="157"/>
      <c r="L133" s="2" t="s">
        <v>6</v>
      </c>
      <c r="M133" s="188">
        <v>28</v>
      </c>
      <c r="N133" s="53"/>
    </row>
    <row r="134" spans="1:14" s="3" customFormat="1" ht="14.25" hidden="1" customHeight="1">
      <c r="A134" s="152"/>
      <c r="B134" s="36"/>
      <c r="C134" s="36"/>
      <c r="D134" s="372" t="s">
        <v>123</v>
      </c>
      <c r="E134" s="372"/>
      <c r="F134" s="372"/>
      <c r="G134" s="372"/>
      <c r="H134" s="372"/>
      <c r="I134" s="372"/>
      <c r="J134" s="372"/>
      <c r="K134" s="147"/>
      <c r="L134" s="2" t="s">
        <v>6</v>
      </c>
      <c r="M134" s="31">
        <f>M130-M133</f>
        <v>375.125</v>
      </c>
      <c r="N134" s="53"/>
    </row>
    <row r="135" spans="1:14" s="3" customFormat="1" ht="14.25">
      <c r="A135" s="12"/>
      <c r="B135" s="172"/>
      <c r="C135" s="172"/>
      <c r="D135" s="172"/>
      <c r="E135" s="172"/>
      <c r="F135" s="172"/>
      <c r="G135" s="40">
        <f>403-28</f>
        <v>375</v>
      </c>
      <c r="H135" s="90"/>
      <c r="I135" s="47">
        <v>12346.65</v>
      </c>
      <c r="J135" s="90"/>
      <c r="K135" s="44" t="s">
        <v>48</v>
      </c>
      <c r="L135" s="172"/>
      <c r="M135" s="59"/>
      <c r="N135" s="53">
        <f>G135*I135%</f>
        <v>46299.9375</v>
      </c>
    </row>
    <row r="136" spans="1:14" s="3" customFormat="1" ht="14.25">
      <c r="A136" s="12"/>
      <c r="B136" s="146"/>
      <c r="C136" s="11"/>
      <c r="D136" s="25"/>
      <c r="E136" s="154"/>
      <c r="F136" s="148"/>
      <c r="G136" s="151"/>
      <c r="H136" s="154"/>
      <c r="I136" s="33"/>
      <c r="J136" s="155"/>
      <c r="K136" s="33"/>
      <c r="L136" s="155"/>
      <c r="M136" s="30"/>
      <c r="N136" s="53"/>
    </row>
    <row r="137" spans="1:14" s="3" customFormat="1" ht="99.75" customHeight="1">
      <c r="A137" s="12">
        <v>12</v>
      </c>
      <c r="B137" s="370" t="s">
        <v>127</v>
      </c>
      <c r="C137" s="370"/>
      <c r="D137" s="370"/>
      <c r="E137" s="370"/>
      <c r="F137" s="370"/>
      <c r="G137" s="370"/>
      <c r="H137" s="370"/>
      <c r="I137" s="370"/>
      <c r="J137" s="370"/>
      <c r="K137" s="370"/>
      <c r="L137" s="370"/>
      <c r="M137" s="50"/>
      <c r="N137" s="53"/>
    </row>
    <row r="138" spans="1:14" s="3" customFormat="1" ht="14.25" hidden="1">
      <c r="A138" s="12"/>
      <c r="B138" s="226" t="s">
        <v>234</v>
      </c>
      <c r="C138" s="11">
        <v>1</v>
      </c>
      <c r="D138" s="25" t="s">
        <v>38</v>
      </c>
      <c r="E138" s="170">
        <v>8</v>
      </c>
      <c r="F138" s="168" t="s">
        <v>38</v>
      </c>
      <c r="G138" s="168">
        <v>5.5</v>
      </c>
      <c r="H138" s="170" t="s">
        <v>38</v>
      </c>
      <c r="I138" s="178">
        <v>0.75</v>
      </c>
      <c r="J138" s="24" t="s">
        <v>38</v>
      </c>
      <c r="K138" s="178">
        <v>0.75</v>
      </c>
      <c r="L138" s="24" t="s">
        <v>6</v>
      </c>
      <c r="M138" s="30">
        <f t="shared" ref="M138:M150" si="28">K138*I138*G138*E138*C138</f>
        <v>24.75</v>
      </c>
      <c r="N138" s="53"/>
    </row>
    <row r="139" spans="1:14" s="3" customFormat="1" ht="14.25" hidden="1">
      <c r="A139" s="152"/>
      <c r="B139" s="36" t="s">
        <v>128</v>
      </c>
      <c r="C139" s="11">
        <v>1</v>
      </c>
      <c r="D139" s="25" t="s">
        <v>38</v>
      </c>
      <c r="E139" s="170">
        <v>2</v>
      </c>
      <c r="F139" s="168" t="s">
        <v>38</v>
      </c>
      <c r="G139" s="171">
        <v>10.625</v>
      </c>
      <c r="H139" s="170" t="s">
        <v>38</v>
      </c>
      <c r="I139" s="88">
        <v>1.125</v>
      </c>
      <c r="J139" s="24" t="s">
        <v>38</v>
      </c>
      <c r="K139" s="178">
        <v>0.5</v>
      </c>
      <c r="L139" s="24" t="s">
        <v>6</v>
      </c>
      <c r="M139" s="30">
        <f t="shared" si="28"/>
        <v>11.953125</v>
      </c>
      <c r="N139" s="2"/>
    </row>
    <row r="140" spans="1:14" s="3" customFormat="1" ht="14.25" hidden="1">
      <c r="A140" s="12"/>
      <c r="B140" s="172" t="s">
        <v>55</v>
      </c>
      <c r="C140" s="11">
        <v>1</v>
      </c>
      <c r="D140" s="25" t="s">
        <v>38</v>
      </c>
      <c r="E140" s="170">
        <v>3</v>
      </c>
      <c r="F140" s="168" t="s">
        <v>38</v>
      </c>
      <c r="G140" s="171">
        <v>4.625</v>
      </c>
      <c r="H140" s="170" t="s">
        <v>38</v>
      </c>
      <c r="I140" s="88">
        <v>1.125</v>
      </c>
      <c r="J140" s="24" t="s">
        <v>38</v>
      </c>
      <c r="K140" s="178">
        <v>0.5</v>
      </c>
      <c r="L140" s="24" t="s">
        <v>6</v>
      </c>
      <c r="M140" s="30">
        <f t="shared" si="28"/>
        <v>7.8046875</v>
      </c>
      <c r="N140" s="53"/>
    </row>
    <row r="141" spans="1:14" s="3" customFormat="1" ht="14.25" hidden="1">
      <c r="A141" s="12"/>
      <c r="B141" s="167" t="s">
        <v>83</v>
      </c>
      <c r="C141" s="11">
        <v>1</v>
      </c>
      <c r="D141" s="25" t="s">
        <v>38</v>
      </c>
      <c r="E141" s="170">
        <v>1</v>
      </c>
      <c r="F141" s="168" t="s">
        <v>38</v>
      </c>
      <c r="G141" s="229">
        <v>10.25</v>
      </c>
      <c r="H141" s="170" t="s">
        <v>38</v>
      </c>
      <c r="I141" s="88">
        <v>0.75</v>
      </c>
      <c r="J141" s="24" t="s">
        <v>38</v>
      </c>
      <c r="K141" s="178">
        <v>0.75</v>
      </c>
      <c r="L141" s="24" t="s">
        <v>6</v>
      </c>
      <c r="M141" s="30">
        <f t="shared" si="28"/>
        <v>5.765625</v>
      </c>
      <c r="N141" s="53"/>
    </row>
    <row r="142" spans="1:14" s="3" customFormat="1" ht="14.25" hidden="1">
      <c r="A142" s="12"/>
      <c r="B142" s="167" t="s">
        <v>129</v>
      </c>
      <c r="C142" s="11">
        <v>1</v>
      </c>
      <c r="D142" s="25" t="s">
        <v>38</v>
      </c>
      <c r="E142" s="170">
        <v>1</v>
      </c>
      <c r="F142" s="168" t="s">
        <v>38</v>
      </c>
      <c r="G142" s="168">
        <v>12.25</v>
      </c>
      <c r="H142" s="170" t="s">
        <v>38</v>
      </c>
      <c r="I142" s="178">
        <v>8.5</v>
      </c>
      <c r="J142" s="24" t="s">
        <v>38</v>
      </c>
      <c r="K142" s="88">
        <v>0.375</v>
      </c>
      <c r="L142" s="24" t="s">
        <v>6</v>
      </c>
      <c r="M142" s="30">
        <f t="shared" si="28"/>
        <v>39.046875</v>
      </c>
      <c r="N142" s="53"/>
    </row>
    <row r="143" spans="1:14" s="3" customFormat="1" ht="15" hidden="1" customHeight="1">
      <c r="A143" s="12"/>
      <c r="B143" s="226" t="s">
        <v>235</v>
      </c>
      <c r="C143" s="11">
        <v>1</v>
      </c>
      <c r="D143" s="25" t="s">
        <v>38</v>
      </c>
      <c r="E143" s="170">
        <v>1</v>
      </c>
      <c r="F143" s="168" t="s">
        <v>38</v>
      </c>
      <c r="G143" s="168">
        <v>8</v>
      </c>
      <c r="H143" s="170" t="s">
        <v>38</v>
      </c>
      <c r="I143" s="178">
        <v>1</v>
      </c>
      <c r="J143" s="24" t="s">
        <v>38</v>
      </c>
      <c r="K143" s="178">
        <v>3.5</v>
      </c>
      <c r="L143" s="24" t="s">
        <v>6</v>
      </c>
      <c r="M143" s="30">
        <f t="shared" si="28"/>
        <v>28</v>
      </c>
      <c r="N143" s="53"/>
    </row>
    <row r="144" spans="1:14" s="3" customFormat="1" ht="14.25" hidden="1">
      <c r="A144" s="12"/>
      <c r="B144" s="167" t="s">
        <v>109</v>
      </c>
      <c r="C144" s="11">
        <v>1</v>
      </c>
      <c r="D144" s="25" t="s">
        <v>38</v>
      </c>
      <c r="E144" s="170">
        <v>25</v>
      </c>
      <c r="F144" s="168" t="s">
        <v>38</v>
      </c>
      <c r="G144" s="168">
        <v>2.5</v>
      </c>
      <c r="H144" s="170" t="s">
        <v>38</v>
      </c>
      <c r="I144" s="178">
        <v>2.5</v>
      </c>
      <c r="J144" s="24" t="s">
        <v>38</v>
      </c>
      <c r="K144" s="178">
        <v>1</v>
      </c>
      <c r="L144" s="24" t="s">
        <v>6</v>
      </c>
      <c r="M144" s="30">
        <f t="shared" si="28"/>
        <v>156.25</v>
      </c>
      <c r="N144" s="13"/>
    </row>
    <row r="145" spans="1:14" s="3" customFormat="1" ht="14.25" hidden="1">
      <c r="A145" s="152"/>
      <c r="B145" s="172" t="s">
        <v>74</v>
      </c>
      <c r="C145" s="11">
        <v>1</v>
      </c>
      <c r="D145" s="25" t="s">
        <v>38</v>
      </c>
      <c r="E145" s="170">
        <v>2</v>
      </c>
      <c r="F145" s="168" t="s">
        <v>38</v>
      </c>
      <c r="G145" s="168">
        <v>2.5</v>
      </c>
      <c r="H145" s="170" t="s">
        <v>38</v>
      </c>
      <c r="I145" s="178">
        <v>2.5</v>
      </c>
      <c r="J145" s="24" t="s">
        <v>38</v>
      </c>
      <c r="K145" s="178">
        <v>1</v>
      </c>
      <c r="L145" s="24" t="s">
        <v>6</v>
      </c>
      <c r="M145" s="30">
        <f t="shared" si="28"/>
        <v>12.5</v>
      </c>
      <c r="N145" s="53"/>
    </row>
    <row r="146" spans="1:14" ht="14.25" hidden="1">
      <c r="A146" s="21"/>
      <c r="B146" s="167" t="s">
        <v>130</v>
      </c>
      <c r="C146" s="11">
        <v>1</v>
      </c>
      <c r="D146" s="25" t="s">
        <v>38</v>
      </c>
      <c r="E146" s="170">
        <v>25</v>
      </c>
      <c r="F146" s="168" t="s">
        <v>38</v>
      </c>
      <c r="G146" s="168">
        <v>1</v>
      </c>
      <c r="H146" s="170" t="s">
        <v>38</v>
      </c>
      <c r="I146" s="178">
        <v>0.75</v>
      </c>
      <c r="J146" s="24" t="s">
        <v>38</v>
      </c>
      <c r="K146" s="178">
        <v>2.5</v>
      </c>
      <c r="L146" s="24" t="s">
        <v>6</v>
      </c>
      <c r="M146" s="30">
        <f t="shared" si="28"/>
        <v>46.875</v>
      </c>
      <c r="N146" s="53"/>
    </row>
    <row r="147" spans="1:14" ht="14.25" hidden="1">
      <c r="A147" s="21"/>
      <c r="B147" s="172" t="s">
        <v>131</v>
      </c>
      <c r="C147" s="11">
        <v>1</v>
      </c>
      <c r="D147" s="25" t="s">
        <v>38</v>
      </c>
      <c r="E147" s="170">
        <v>2</v>
      </c>
      <c r="F147" s="168" t="s">
        <v>38</v>
      </c>
      <c r="G147" s="168">
        <v>1.5</v>
      </c>
      <c r="H147" s="170" t="s">
        <v>38</v>
      </c>
      <c r="I147" s="178">
        <v>1.5</v>
      </c>
      <c r="J147" s="24" t="s">
        <v>38</v>
      </c>
      <c r="K147" s="178">
        <v>2.5</v>
      </c>
      <c r="L147" s="24" t="s">
        <v>6</v>
      </c>
      <c r="M147" s="30">
        <f t="shared" si="28"/>
        <v>11.25</v>
      </c>
      <c r="N147" s="53"/>
    </row>
    <row r="148" spans="1:14" ht="14.25" hidden="1">
      <c r="A148" s="21"/>
      <c r="B148" s="172" t="s">
        <v>132</v>
      </c>
      <c r="C148" s="11">
        <v>1</v>
      </c>
      <c r="D148" s="25" t="s">
        <v>38</v>
      </c>
      <c r="E148" s="170">
        <v>1</v>
      </c>
      <c r="F148" s="168" t="s">
        <v>38</v>
      </c>
      <c r="G148" s="168">
        <v>250</v>
      </c>
      <c r="H148" s="170" t="s">
        <v>38</v>
      </c>
      <c r="I148" s="178">
        <v>1</v>
      </c>
      <c r="J148" s="24" t="s">
        <v>38</v>
      </c>
      <c r="K148" s="178">
        <v>0.75</v>
      </c>
      <c r="L148" s="24" t="s">
        <v>6</v>
      </c>
      <c r="M148" s="30">
        <f t="shared" si="28"/>
        <v>187.5</v>
      </c>
      <c r="N148" s="53"/>
    </row>
    <row r="149" spans="1:14" ht="15" hidden="1" customHeight="1">
      <c r="A149" s="21"/>
      <c r="B149" s="23" t="s">
        <v>133</v>
      </c>
      <c r="C149" s="11">
        <v>1</v>
      </c>
      <c r="D149" s="25" t="s">
        <v>38</v>
      </c>
      <c r="E149" s="170">
        <v>25</v>
      </c>
      <c r="F149" s="168" t="s">
        <v>38</v>
      </c>
      <c r="G149" s="168">
        <v>0.75</v>
      </c>
      <c r="H149" s="170" t="s">
        <v>38</v>
      </c>
      <c r="I149" s="178">
        <v>0.75</v>
      </c>
      <c r="J149" s="24" t="s">
        <v>38</v>
      </c>
      <c r="K149" s="178">
        <v>4</v>
      </c>
      <c r="L149" s="24" t="s">
        <v>6</v>
      </c>
      <c r="M149" s="30">
        <f t="shared" si="28"/>
        <v>56.25</v>
      </c>
      <c r="N149" s="13"/>
    </row>
    <row r="150" spans="1:14" ht="14.25" hidden="1" customHeight="1">
      <c r="A150" s="152"/>
      <c r="B150" s="172" t="s">
        <v>134</v>
      </c>
      <c r="C150" s="11">
        <v>1</v>
      </c>
      <c r="D150" s="25" t="s">
        <v>38</v>
      </c>
      <c r="E150" s="170">
        <v>2</v>
      </c>
      <c r="F150" s="168" t="s">
        <v>38</v>
      </c>
      <c r="G150" s="168">
        <v>1.25</v>
      </c>
      <c r="H150" s="170" t="s">
        <v>38</v>
      </c>
      <c r="I150" s="178">
        <v>1.25</v>
      </c>
      <c r="J150" s="24" t="s">
        <v>38</v>
      </c>
      <c r="K150" s="178">
        <v>10.25</v>
      </c>
      <c r="L150" s="24" t="s">
        <v>6</v>
      </c>
      <c r="M150" s="29">
        <f t="shared" si="28"/>
        <v>32.03125</v>
      </c>
      <c r="N150" s="2"/>
    </row>
    <row r="151" spans="1:14" ht="14.25" hidden="1">
      <c r="A151" s="152"/>
      <c r="B151" s="36"/>
      <c r="C151" s="145"/>
      <c r="D151" s="144"/>
      <c r="E151" s="144"/>
      <c r="F151" s="14"/>
      <c r="G151" s="14"/>
      <c r="H151" s="14"/>
      <c r="I151" s="2"/>
      <c r="J151" s="2"/>
      <c r="K151" s="2"/>
      <c r="L151" s="172" t="s">
        <v>6</v>
      </c>
      <c r="M151" s="50">
        <f>SUM(M138:M150)</f>
        <v>619.9765625</v>
      </c>
      <c r="N151" s="2"/>
    </row>
    <row r="152" spans="1:14" ht="14.25" hidden="1">
      <c r="A152" s="232"/>
      <c r="B152" s="20" t="s">
        <v>64</v>
      </c>
      <c r="C152" s="224"/>
      <c r="D152" s="227"/>
      <c r="E152" s="227"/>
      <c r="F152" s="14"/>
      <c r="G152" s="14"/>
      <c r="H152" s="14"/>
      <c r="I152" s="2"/>
      <c r="J152" s="2"/>
      <c r="K152" s="2"/>
      <c r="L152" s="227"/>
      <c r="M152" s="50"/>
      <c r="N152" s="2"/>
    </row>
    <row r="153" spans="1:14" ht="14.25" hidden="1">
      <c r="A153" s="232"/>
      <c r="B153" s="226" t="s">
        <v>236</v>
      </c>
      <c r="C153" s="11">
        <v>1</v>
      </c>
      <c r="D153" s="25" t="s">
        <v>38</v>
      </c>
      <c r="E153" s="225">
        <v>1</v>
      </c>
      <c r="F153" s="229" t="s">
        <v>38</v>
      </c>
      <c r="G153" s="229">
        <v>6.5</v>
      </c>
      <c r="H153" s="225" t="s">
        <v>38</v>
      </c>
      <c r="I153" s="223">
        <v>1</v>
      </c>
      <c r="J153" s="24" t="s">
        <v>38</v>
      </c>
      <c r="K153" s="223">
        <v>0.75</v>
      </c>
      <c r="L153" s="24" t="s">
        <v>6</v>
      </c>
      <c r="M153" s="30">
        <f t="shared" ref="M153" si="29">K153*I153*G153*E153*C153</f>
        <v>4.875</v>
      </c>
      <c r="N153" s="2"/>
    </row>
    <row r="154" spans="1:14" ht="14.25" hidden="1">
      <c r="A154" s="232"/>
      <c r="B154" s="36" t="s">
        <v>66</v>
      </c>
      <c r="C154" s="11">
        <v>1</v>
      </c>
      <c r="D154" s="25" t="s">
        <v>38</v>
      </c>
      <c r="E154" s="10">
        <v>0.5</v>
      </c>
      <c r="F154" s="229" t="s">
        <v>38</v>
      </c>
      <c r="G154" s="229">
        <v>6.5</v>
      </c>
      <c r="H154" s="225" t="s">
        <v>38</v>
      </c>
      <c r="I154" s="223">
        <v>1</v>
      </c>
      <c r="J154" s="24" t="s">
        <v>38</v>
      </c>
      <c r="K154" s="223">
        <v>1</v>
      </c>
      <c r="L154" s="24" t="s">
        <v>6</v>
      </c>
      <c r="M154" s="29">
        <f t="shared" ref="M154" si="30">K154*I154*G154*E154*C154</f>
        <v>3.25</v>
      </c>
      <c r="N154" s="2"/>
    </row>
    <row r="155" spans="1:14" ht="14.25" hidden="1">
      <c r="A155" s="232"/>
      <c r="B155" s="36"/>
      <c r="C155" s="224"/>
      <c r="D155" s="227"/>
      <c r="E155" s="227"/>
      <c r="F155" s="14"/>
      <c r="G155" s="14"/>
      <c r="H155" s="14"/>
      <c r="I155" s="2"/>
      <c r="J155" s="2"/>
      <c r="K155" s="2"/>
      <c r="L155" s="227" t="s">
        <v>6</v>
      </c>
      <c r="M155" s="89">
        <f>SUM(M153:M154)</f>
        <v>8.125</v>
      </c>
      <c r="N155" s="2"/>
    </row>
    <row r="156" spans="1:14" ht="14.25" hidden="1">
      <c r="A156" s="232"/>
      <c r="B156" s="36"/>
      <c r="C156" s="224"/>
      <c r="D156" s="372" t="s">
        <v>237</v>
      </c>
      <c r="E156" s="372"/>
      <c r="F156" s="372"/>
      <c r="G156" s="372"/>
      <c r="H156" s="372"/>
      <c r="I156" s="372"/>
      <c r="J156" s="372"/>
      <c r="K156" s="2"/>
      <c r="L156" s="227" t="s">
        <v>6</v>
      </c>
      <c r="M156" s="50">
        <f>M151-M155</f>
        <v>611.8515625</v>
      </c>
      <c r="N156" s="2"/>
    </row>
    <row r="157" spans="1:14" ht="14.25">
      <c r="A157" s="232"/>
      <c r="B157" s="36"/>
      <c r="C157" s="224"/>
      <c r="D157" s="227"/>
      <c r="E157" s="227"/>
      <c r="F157" s="14"/>
      <c r="G157" s="14"/>
      <c r="H157" s="14"/>
      <c r="I157" s="2"/>
      <c r="J157" s="2"/>
      <c r="K157" s="2"/>
      <c r="L157" s="227"/>
      <c r="M157" s="50"/>
      <c r="N157" s="2"/>
    </row>
    <row r="158" spans="1:14" ht="14.25">
      <c r="A158" s="152"/>
      <c r="B158" s="36"/>
      <c r="C158" s="36"/>
      <c r="D158" s="15"/>
      <c r="E158" s="14"/>
      <c r="F158" s="14"/>
      <c r="G158" s="48">
        <v>675</v>
      </c>
      <c r="H158" s="49"/>
      <c r="I158" s="47">
        <v>337</v>
      </c>
      <c r="J158" s="46"/>
      <c r="K158" s="44" t="s">
        <v>135</v>
      </c>
      <c r="L158" s="90"/>
      <c r="M158" s="59"/>
      <c r="N158" s="49">
        <f>G158*I158</f>
        <v>227475</v>
      </c>
    </row>
    <row r="159" spans="1:14" ht="14.25" customHeight="1">
      <c r="A159" s="115"/>
      <c r="B159" s="20"/>
      <c r="C159" s="144"/>
      <c r="D159" s="144"/>
      <c r="E159" s="144"/>
      <c r="F159" s="144"/>
      <c r="G159" s="40"/>
      <c r="H159" s="90"/>
      <c r="I159" s="157"/>
      <c r="J159" s="90"/>
      <c r="K159" s="157"/>
      <c r="L159" s="90"/>
      <c r="M159" s="59"/>
      <c r="N159" s="53"/>
    </row>
    <row r="160" spans="1:14" ht="58.5" customHeight="1">
      <c r="A160" s="115">
        <v>13</v>
      </c>
      <c r="B160" s="370" t="s">
        <v>136</v>
      </c>
      <c r="C160" s="370"/>
      <c r="D160" s="370"/>
      <c r="E160" s="370"/>
      <c r="F160" s="370"/>
      <c r="G160" s="370"/>
      <c r="H160" s="370"/>
      <c r="I160" s="370"/>
      <c r="J160" s="370"/>
      <c r="K160" s="370"/>
      <c r="L160" s="370"/>
      <c r="M160" s="59"/>
      <c r="N160" s="53"/>
    </row>
    <row r="161" spans="1:14" ht="14.25" hidden="1" customHeight="1">
      <c r="A161" s="12"/>
      <c r="B161" s="167"/>
      <c r="C161" s="369" t="s">
        <v>137</v>
      </c>
      <c r="D161" s="369"/>
      <c r="E161" s="369"/>
      <c r="F161" s="369"/>
      <c r="G161" s="369"/>
      <c r="H161" s="369"/>
      <c r="I161" s="369"/>
      <c r="J161" s="369"/>
      <c r="K161" s="369"/>
      <c r="L161" s="167" t="s">
        <v>6</v>
      </c>
      <c r="M161" s="189">
        <v>27.231999999999999</v>
      </c>
      <c r="N161" s="68"/>
    </row>
    <row r="162" spans="1:14" ht="14.25" hidden="1" customHeight="1">
      <c r="A162" s="12"/>
      <c r="B162" s="146"/>
      <c r="C162" s="11"/>
      <c r="D162" s="25"/>
      <c r="E162" s="154"/>
      <c r="F162" s="148"/>
      <c r="G162" s="151"/>
      <c r="H162" s="154"/>
      <c r="I162" s="153"/>
      <c r="J162" s="155"/>
      <c r="K162" s="153"/>
      <c r="L162" s="176" t="s">
        <v>6</v>
      </c>
      <c r="M162" s="56">
        <v>27.231999999999999</v>
      </c>
      <c r="N162" s="53"/>
    </row>
    <row r="163" spans="1:14" ht="14.25" hidden="1">
      <c r="A163" s="12"/>
      <c r="B163" s="226"/>
      <c r="C163" s="369" t="s">
        <v>238</v>
      </c>
      <c r="D163" s="369"/>
      <c r="E163" s="369"/>
      <c r="F163" s="369"/>
      <c r="G163" s="369"/>
      <c r="H163" s="369"/>
      <c r="I163" s="369"/>
      <c r="J163" s="369"/>
      <c r="K163" s="369"/>
      <c r="L163" s="234" t="s">
        <v>6</v>
      </c>
      <c r="M163" s="237">
        <v>27.32</v>
      </c>
      <c r="N163" s="53"/>
    </row>
    <row r="164" spans="1:14" ht="14.25" hidden="1">
      <c r="A164" s="12"/>
      <c r="B164" s="226"/>
      <c r="C164" s="228"/>
      <c r="D164" s="228"/>
      <c r="E164" s="228"/>
      <c r="F164" s="228"/>
      <c r="G164" s="228"/>
      <c r="H164" s="228"/>
      <c r="I164" s="228"/>
      <c r="J164" s="228"/>
      <c r="K164" s="228"/>
      <c r="L164" s="234"/>
      <c r="M164" s="236">
        <v>27.32</v>
      </c>
      <c r="N164" s="53"/>
    </row>
    <row r="165" spans="1:14" ht="14.25">
      <c r="A165" s="12"/>
      <c r="B165" s="20"/>
      <c r="C165" s="144"/>
      <c r="D165" s="144"/>
      <c r="E165" s="144"/>
      <c r="F165" s="144"/>
      <c r="G165" s="41">
        <v>30.132999999999999</v>
      </c>
      <c r="H165" s="90"/>
      <c r="I165" s="40">
        <v>5001.7</v>
      </c>
      <c r="J165" s="90"/>
      <c r="K165" s="44" t="s">
        <v>138</v>
      </c>
      <c r="L165" s="144"/>
      <c r="M165" s="50"/>
      <c r="N165" s="53">
        <f>G165*I165</f>
        <v>150716.2261</v>
      </c>
    </row>
    <row r="166" spans="1:14" ht="14.25">
      <c r="A166" s="12"/>
      <c r="B166" s="368"/>
      <c r="C166" s="368"/>
      <c r="D166" s="368"/>
      <c r="E166" s="368"/>
      <c r="F166" s="368"/>
      <c r="G166" s="368"/>
      <c r="H166" s="368"/>
      <c r="I166" s="368"/>
      <c r="J166" s="368"/>
      <c r="K166" s="368"/>
      <c r="L166" s="368"/>
      <c r="M166" s="59"/>
      <c r="N166" s="53"/>
    </row>
    <row r="167" spans="1:14" ht="28.5" customHeight="1">
      <c r="A167" s="12">
        <v>14</v>
      </c>
      <c r="B167" s="379" t="s">
        <v>139</v>
      </c>
      <c r="C167" s="379"/>
      <c r="D167" s="379"/>
      <c r="E167" s="379"/>
      <c r="F167" s="379"/>
      <c r="G167" s="379"/>
      <c r="H167" s="379"/>
      <c r="I167" s="379"/>
      <c r="J167" s="379"/>
      <c r="K167" s="379"/>
      <c r="L167" s="379"/>
      <c r="M167" s="30"/>
      <c r="N167" s="116"/>
    </row>
    <row r="168" spans="1:14" ht="14.25" hidden="1">
      <c r="A168" s="12"/>
      <c r="B168" s="174" t="s">
        <v>140</v>
      </c>
      <c r="C168" s="11">
        <v>1</v>
      </c>
      <c r="D168" s="25" t="s">
        <v>38</v>
      </c>
      <c r="E168" s="170">
        <v>1</v>
      </c>
      <c r="F168" s="168" t="s">
        <v>38</v>
      </c>
      <c r="G168" s="168">
        <v>62</v>
      </c>
      <c r="H168" s="170" t="s">
        <v>38</v>
      </c>
      <c r="I168" s="178">
        <v>63</v>
      </c>
      <c r="J168" s="24" t="s">
        <v>38</v>
      </c>
      <c r="K168" s="178">
        <v>2.5</v>
      </c>
      <c r="L168" s="24" t="s">
        <v>6</v>
      </c>
      <c r="M168" s="29">
        <f>K168*I168*G168*E168*C168</f>
        <v>9765</v>
      </c>
      <c r="N168" s="116"/>
    </row>
    <row r="169" spans="1:14" ht="14.25" hidden="1" customHeight="1">
      <c r="A169" s="12"/>
      <c r="B169" s="150"/>
      <c r="C169" s="117"/>
      <c r="D169" s="118"/>
      <c r="E169" s="18"/>
      <c r="F169" s="161"/>
      <c r="G169" s="119"/>
      <c r="H169" s="18"/>
      <c r="I169" s="153"/>
      <c r="J169" s="155"/>
      <c r="K169" s="153"/>
      <c r="L169" s="176" t="s">
        <v>6</v>
      </c>
      <c r="M169" s="30">
        <v>9765</v>
      </c>
      <c r="N169" s="116"/>
    </row>
    <row r="170" spans="1:14" ht="14.25" hidden="1">
      <c r="A170" s="12"/>
      <c r="B170" s="20" t="s">
        <v>64</v>
      </c>
      <c r="C170" s="117"/>
      <c r="D170" s="118"/>
      <c r="E170" s="235"/>
      <c r="F170" s="161"/>
      <c r="G170" s="119"/>
      <c r="H170" s="235"/>
      <c r="I170" s="231"/>
      <c r="J170" s="234"/>
      <c r="K170" s="231"/>
      <c r="L170" s="234"/>
      <c r="M170" s="30"/>
      <c r="N170" s="116"/>
    </row>
    <row r="171" spans="1:14" ht="14.25" hidden="1">
      <c r="A171" s="12"/>
      <c r="B171" s="233" t="s">
        <v>239</v>
      </c>
      <c r="C171" s="11">
        <v>1</v>
      </c>
      <c r="D171" s="25" t="s">
        <v>38</v>
      </c>
      <c r="E171" s="225">
        <v>1</v>
      </c>
      <c r="F171" s="229" t="s">
        <v>38</v>
      </c>
      <c r="G171" s="229">
        <v>38.25</v>
      </c>
      <c r="H171" s="225" t="s">
        <v>38</v>
      </c>
      <c r="I171" s="223">
        <v>23.25</v>
      </c>
      <c r="J171" s="24" t="s">
        <v>38</v>
      </c>
      <c r="K171" s="223">
        <v>2.5</v>
      </c>
      <c r="L171" s="24" t="s">
        <v>6</v>
      </c>
      <c r="M171" s="29">
        <f>K171*I171*G171*E171*C171</f>
        <v>2223.28125</v>
      </c>
      <c r="N171" s="116"/>
    </row>
    <row r="172" spans="1:14" ht="14.25" hidden="1">
      <c r="A172" s="12"/>
      <c r="B172" s="233"/>
      <c r="C172" s="11"/>
      <c r="D172" s="25"/>
      <c r="E172" s="225"/>
      <c r="F172" s="229"/>
      <c r="G172" s="229"/>
      <c r="H172" s="225"/>
      <c r="I172" s="223"/>
      <c r="J172" s="24"/>
      <c r="K172" s="223"/>
      <c r="L172" s="24" t="s">
        <v>6</v>
      </c>
      <c r="M172" s="77">
        <v>2223</v>
      </c>
      <c r="N172" s="116"/>
    </row>
    <row r="173" spans="1:14" ht="14.25" hidden="1">
      <c r="A173" s="12"/>
      <c r="B173" s="233"/>
      <c r="C173" s="117"/>
      <c r="D173" s="372" t="s">
        <v>240</v>
      </c>
      <c r="E173" s="372"/>
      <c r="F173" s="372"/>
      <c r="G173" s="372"/>
      <c r="H173" s="372"/>
      <c r="I173" s="372"/>
      <c r="J173" s="372"/>
      <c r="K173" s="231"/>
      <c r="L173" s="234" t="s">
        <v>6</v>
      </c>
      <c r="M173" s="30">
        <f>M169-M172</f>
        <v>7542</v>
      </c>
      <c r="N173" s="116"/>
    </row>
    <row r="174" spans="1:14" ht="14.25">
      <c r="A174" s="12"/>
      <c r="B174" s="233"/>
      <c r="C174" s="117"/>
      <c r="D174" s="118"/>
      <c r="E174" s="235"/>
      <c r="F174" s="161"/>
      <c r="G174" s="119"/>
      <c r="H174" s="235"/>
      <c r="I174" s="231"/>
      <c r="J174" s="234"/>
      <c r="K174" s="231"/>
      <c r="L174" s="234"/>
      <c r="M174" s="30"/>
      <c r="N174" s="116"/>
    </row>
    <row r="175" spans="1:14" ht="14.25">
      <c r="A175" s="12"/>
      <c r="B175" s="150"/>
      <c r="C175" s="117"/>
      <c r="D175" s="118"/>
      <c r="E175" s="18"/>
      <c r="F175" s="161"/>
      <c r="G175" s="190">
        <v>5437</v>
      </c>
      <c r="H175" s="53"/>
      <c r="I175" s="42">
        <v>3630</v>
      </c>
      <c r="J175" s="49"/>
      <c r="K175" s="44" t="s">
        <v>141</v>
      </c>
      <c r="L175" s="155"/>
      <c r="M175" s="30"/>
      <c r="N175" s="53">
        <f>G175*I175/1000</f>
        <v>19736.310000000001</v>
      </c>
    </row>
    <row r="176" spans="1:14" ht="14.25">
      <c r="A176" s="12"/>
      <c r="B176" s="150"/>
      <c r="C176" s="117"/>
      <c r="D176" s="118"/>
      <c r="E176" s="18"/>
      <c r="F176" s="161"/>
      <c r="G176" s="177"/>
      <c r="H176" s="177"/>
      <c r="I176" s="177"/>
      <c r="J176" s="155"/>
      <c r="K176" s="159"/>
      <c r="L176" s="149"/>
      <c r="M176" s="50"/>
      <c r="N176" s="116"/>
    </row>
    <row r="177" spans="1:14" ht="60" customHeight="1">
      <c r="A177" s="12">
        <v>15</v>
      </c>
      <c r="B177" s="379" t="s">
        <v>142</v>
      </c>
      <c r="C177" s="379"/>
      <c r="D177" s="379"/>
      <c r="E177" s="379"/>
      <c r="F177" s="379"/>
      <c r="G177" s="379"/>
      <c r="H177" s="379"/>
      <c r="I177" s="379"/>
      <c r="J177" s="379"/>
      <c r="K177" s="379"/>
      <c r="L177" s="379"/>
      <c r="M177" s="50"/>
      <c r="N177" s="116"/>
    </row>
    <row r="178" spans="1:14" ht="15" hidden="1">
      <c r="A178" s="191" t="s">
        <v>69</v>
      </c>
      <c r="B178" s="192" t="s">
        <v>143</v>
      </c>
      <c r="C178" s="11">
        <v>1</v>
      </c>
      <c r="D178" s="25" t="s">
        <v>38</v>
      </c>
      <c r="E178" s="170">
        <v>4</v>
      </c>
      <c r="F178" s="168" t="s">
        <v>38</v>
      </c>
      <c r="G178" s="373" t="s">
        <v>144</v>
      </c>
      <c r="H178" s="373"/>
      <c r="I178" s="373"/>
      <c r="J178" s="373"/>
      <c r="K178" s="373"/>
      <c r="L178" s="176" t="s">
        <v>6</v>
      </c>
      <c r="M178" s="30">
        <v>72</v>
      </c>
      <c r="N178" s="116"/>
    </row>
    <row r="179" spans="1:14" ht="14.25" hidden="1">
      <c r="A179" s="12"/>
      <c r="B179" s="150"/>
      <c r="C179" s="11">
        <v>1</v>
      </c>
      <c r="D179" s="25" t="s">
        <v>38</v>
      </c>
      <c r="E179" s="170">
        <v>2</v>
      </c>
      <c r="F179" s="168" t="s">
        <v>38</v>
      </c>
      <c r="G179" s="373" t="s">
        <v>145</v>
      </c>
      <c r="H179" s="373"/>
      <c r="I179" s="373"/>
      <c r="J179" s="373"/>
      <c r="K179" s="373"/>
      <c r="L179" s="176" t="s">
        <v>6</v>
      </c>
      <c r="M179" s="29">
        <v>33</v>
      </c>
      <c r="N179" s="116"/>
    </row>
    <row r="180" spans="1:14" ht="14.25" hidden="1" customHeight="1">
      <c r="A180" s="12"/>
      <c r="B180" s="150"/>
      <c r="C180" s="117"/>
      <c r="D180" s="118"/>
      <c r="E180" s="18"/>
      <c r="F180" s="161"/>
      <c r="G180" s="119"/>
      <c r="H180" s="18"/>
      <c r="I180" s="153"/>
      <c r="J180" s="155"/>
      <c r="K180" s="153"/>
      <c r="L180" s="155"/>
      <c r="M180" s="30">
        <f>SUM(M178:M179)</f>
        <v>105</v>
      </c>
      <c r="N180" s="116"/>
    </row>
    <row r="181" spans="1:14" ht="14.25" customHeight="1">
      <c r="A181" s="12"/>
      <c r="B181" s="238" t="s">
        <v>143</v>
      </c>
      <c r="C181" s="11"/>
      <c r="D181" s="25"/>
      <c r="E181" s="154"/>
      <c r="F181" s="148"/>
      <c r="G181" s="52">
        <v>105</v>
      </c>
      <c r="H181" s="52"/>
      <c r="I181" s="47">
        <v>228.9</v>
      </c>
      <c r="J181" s="52"/>
      <c r="K181" s="44" t="s">
        <v>146</v>
      </c>
      <c r="L181" s="155"/>
      <c r="M181" s="30"/>
      <c r="N181" s="53">
        <f>G181*I181</f>
        <v>24034.5</v>
      </c>
    </row>
    <row r="182" spans="1:14" ht="14.25">
      <c r="A182" s="12"/>
      <c r="B182" s="146"/>
      <c r="C182" s="11"/>
      <c r="D182" s="25"/>
      <c r="E182" s="154"/>
      <c r="F182" s="148"/>
      <c r="G182" s="151"/>
      <c r="H182" s="154"/>
      <c r="I182" s="153"/>
      <c r="J182" s="155"/>
      <c r="K182" s="153"/>
      <c r="L182" s="155"/>
      <c r="M182" s="30"/>
      <c r="N182" s="53"/>
    </row>
    <row r="183" spans="1:14" ht="15" hidden="1">
      <c r="A183" s="191" t="s">
        <v>37</v>
      </c>
      <c r="B183" s="193" t="s">
        <v>70</v>
      </c>
      <c r="C183" s="11">
        <v>1</v>
      </c>
      <c r="D183" s="25" t="s">
        <v>38</v>
      </c>
      <c r="E183" s="170">
        <v>1</v>
      </c>
      <c r="F183" s="168" t="s">
        <v>38</v>
      </c>
      <c r="G183" s="175">
        <v>12</v>
      </c>
      <c r="H183" s="170" t="s">
        <v>38</v>
      </c>
      <c r="I183" s="194">
        <v>6</v>
      </c>
      <c r="J183" s="24" t="s">
        <v>38</v>
      </c>
      <c r="K183" s="178">
        <v>3.67</v>
      </c>
      <c r="L183" s="24" t="s">
        <v>6</v>
      </c>
      <c r="M183" s="30">
        <f>K183*I183*G183*E183*C183</f>
        <v>264.24</v>
      </c>
      <c r="N183" s="53"/>
    </row>
    <row r="184" spans="1:14" ht="14.25" hidden="1">
      <c r="A184" s="12"/>
      <c r="B184" s="146"/>
      <c r="C184" s="11">
        <v>1</v>
      </c>
      <c r="D184" s="25" t="s">
        <v>38</v>
      </c>
      <c r="E184" s="170">
        <v>1</v>
      </c>
      <c r="F184" s="168" t="s">
        <v>38</v>
      </c>
      <c r="G184" s="175">
        <v>12</v>
      </c>
      <c r="H184" s="170" t="s">
        <v>38</v>
      </c>
      <c r="I184" s="178">
        <v>2</v>
      </c>
      <c r="J184" s="24" t="s">
        <v>38</v>
      </c>
      <c r="K184" s="178">
        <v>4</v>
      </c>
      <c r="L184" s="24" t="s">
        <v>6</v>
      </c>
      <c r="M184" s="29">
        <f>K184*I184*G184*E184*C184</f>
        <v>96</v>
      </c>
      <c r="N184" s="53"/>
    </row>
    <row r="185" spans="1:14" ht="14.25" hidden="1">
      <c r="A185" s="12"/>
      <c r="B185" s="146"/>
      <c r="C185" s="11"/>
      <c r="D185" s="25"/>
      <c r="E185" s="154"/>
      <c r="F185" s="148"/>
      <c r="G185" s="151"/>
      <c r="H185" s="154"/>
      <c r="I185" s="153"/>
      <c r="J185" s="155"/>
      <c r="K185" s="153"/>
      <c r="L185" s="176" t="s">
        <v>6</v>
      </c>
      <c r="M185" s="30">
        <f>SUM(M183:M184)</f>
        <v>360.24</v>
      </c>
      <c r="N185" s="53"/>
    </row>
    <row r="186" spans="1:14" ht="14.25" customHeight="1">
      <c r="A186" s="12"/>
      <c r="B186" s="238" t="s">
        <v>70</v>
      </c>
      <c r="C186" s="11"/>
      <c r="D186" s="25"/>
      <c r="E186" s="154"/>
      <c r="F186" s="148"/>
      <c r="G186" s="52">
        <v>360</v>
      </c>
      <c r="H186" s="58"/>
      <c r="I186" s="47">
        <v>240.5</v>
      </c>
      <c r="J186" s="155"/>
      <c r="K186" s="44" t="s">
        <v>146</v>
      </c>
      <c r="L186" s="155"/>
      <c r="M186" s="30"/>
      <c r="N186" s="53">
        <f>G186*I186</f>
        <v>86580</v>
      </c>
    </row>
    <row r="187" spans="1:14" ht="14.25">
      <c r="A187" s="12"/>
      <c r="B187" s="146"/>
      <c r="C187" s="11"/>
      <c r="D187" s="25"/>
      <c r="E187" s="154"/>
      <c r="F187" s="148"/>
      <c r="G187" s="151"/>
      <c r="H187" s="154"/>
      <c r="I187" s="33"/>
      <c r="J187" s="155"/>
      <c r="K187" s="153"/>
      <c r="L187" s="155"/>
      <c r="M187" s="30"/>
      <c r="N187" s="53"/>
    </row>
    <row r="188" spans="1:14" ht="42.75" customHeight="1">
      <c r="A188" s="12">
        <v>16</v>
      </c>
      <c r="B188" s="370" t="s">
        <v>147</v>
      </c>
      <c r="C188" s="370"/>
      <c r="D188" s="370"/>
      <c r="E188" s="370"/>
      <c r="F188" s="370"/>
      <c r="G188" s="370"/>
      <c r="H188" s="370"/>
      <c r="I188" s="370"/>
      <c r="J188" s="370"/>
      <c r="K188" s="370"/>
      <c r="L188" s="370"/>
      <c r="M188" s="30"/>
      <c r="N188" s="53"/>
    </row>
    <row r="189" spans="1:14" ht="14.25" hidden="1">
      <c r="A189" s="12"/>
      <c r="B189" s="167" t="s">
        <v>70</v>
      </c>
      <c r="C189" s="11">
        <v>1</v>
      </c>
      <c r="D189" s="25" t="s">
        <v>38</v>
      </c>
      <c r="E189" s="170">
        <v>12</v>
      </c>
      <c r="F189" s="168" t="s">
        <v>38</v>
      </c>
      <c r="G189" s="175">
        <v>3</v>
      </c>
      <c r="H189" s="170" t="s">
        <v>38</v>
      </c>
      <c r="I189" s="88">
        <v>1.125</v>
      </c>
      <c r="J189" s="24" t="s">
        <v>38</v>
      </c>
      <c r="K189" s="178">
        <v>3.67</v>
      </c>
      <c r="L189" s="24" t="s">
        <v>6</v>
      </c>
      <c r="M189" s="30">
        <f>K189*I189*G189*E189*C189</f>
        <v>148.63499999999999</v>
      </c>
      <c r="N189" s="53"/>
    </row>
    <row r="190" spans="1:14" ht="14.25" hidden="1">
      <c r="A190" s="12"/>
      <c r="B190" s="167" t="s">
        <v>148</v>
      </c>
      <c r="C190" s="11">
        <v>1</v>
      </c>
      <c r="D190" s="25" t="s">
        <v>38</v>
      </c>
      <c r="E190" s="170">
        <v>1</v>
      </c>
      <c r="F190" s="168" t="s">
        <v>38</v>
      </c>
      <c r="G190" s="175">
        <v>2</v>
      </c>
      <c r="H190" s="170" t="s">
        <v>38</v>
      </c>
      <c r="I190" s="178">
        <v>2</v>
      </c>
      <c r="J190" s="24" t="s">
        <v>38</v>
      </c>
      <c r="K190" s="178">
        <v>1.5</v>
      </c>
      <c r="L190" s="24" t="s">
        <v>6</v>
      </c>
      <c r="M190" s="29">
        <f>K190*I190*G190*E190*C190</f>
        <v>6</v>
      </c>
      <c r="N190" s="53"/>
    </row>
    <row r="191" spans="1:14" ht="14.25" hidden="1">
      <c r="A191" s="12"/>
      <c r="B191" s="167"/>
      <c r="C191" s="11"/>
      <c r="D191" s="25"/>
      <c r="E191" s="154"/>
      <c r="F191" s="148"/>
      <c r="G191" s="151"/>
      <c r="H191" s="154"/>
      <c r="I191" s="153"/>
      <c r="J191" s="155"/>
      <c r="K191" s="153"/>
      <c r="L191" s="176" t="s">
        <v>6</v>
      </c>
      <c r="M191" s="30">
        <f>SUM(M189:M190)</f>
        <v>154.63499999999999</v>
      </c>
      <c r="N191" s="53"/>
    </row>
    <row r="192" spans="1:14" ht="14.25">
      <c r="A192" s="12"/>
      <c r="B192" s="167"/>
      <c r="C192" s="11"/>
      <c r="D192" s="25"/>
      <c r="E192" s="154"/>
      <c r="F192" s="148"/>
      <c r="G192" s="52">
        <v>155</v>
      </c>
      <c r="H192" s="58"/>
      <c r="I192" s="47">
        <v>180.5</v>
      </c>
      <c r="J192" s="49"/>
      <c r="K192" s="44" t="s">
        <v>149</v>
      </c>
      <c r="L192" s="155"/>
      <c r="M192" s="30"/>
      <c r="N192" s="53">
        <f>G192*I192</f>
        <v>27977.5</v>
      </c>
    </row>
    <row r="193" spans="1:14" ht="14.25">
      <c r="A193" s="12"/>
      <c r="B193" s="167"/>
      <c r="C193" s="11"/>
      <c r="D193" s="25"/>
      <c r="E193" s="154"/>
      <c r="F193" s="148"/>
      <c r="G193" s="151"/>
      <c r="H193" s="154"/>
      <c r="I193" s="153"/>
      <c r="J193" s="155"/>
      <c r="K193" s="153"/>
      <c r="L193" s="155"/>
      <c r="M193" s="30"/>
      <c r="N193" s="53"/>
    </row>
    <row r="194" spans="1:14" ht="42.75" customHeight="1">
      <c r="A194" s="12">
        <v>17</v>
      </c>
      <c r="B194" s="370" t="s">
        <v>150</v>
      </c>
      <c r="C194" s="370"/>
      <c r="D194" s="370"/>
      <c r="E194" s="370"/>
      <c r="F194" s="370"/>
      <c r="G194" s="370"/>
      <c r="H194" s="370"/>
      <c r="I194" s="370"/>
      <c r="J194" s="370"/>
      <c r="K194" s="370"/>
      <c r="L194" s="370"/>
      <c r="M194" s="30"/>
      <c r="N194" s="53"/>
    </row>
    <row r="195" spans="1:14" ht="14.25" hidden="1">
      <c r="A195" s="12"/>
      <c r="B195" s="167"/>
      <c r="C195" s="11"/>
      <c r="D195" s="376" t="s">
        <v>151</v>
      </c>
      <c r="E195" s="376"/>
      <c r="F195" s="376"/>
      <c r="G195" s="376"/>
      <c r="H195" s="376"/>
      <c r="I195" s="376"/>
      <c r="J195" s="376"/>
      <c r="K195" s="376"/>
      <c r="L195" s="173" t="s">
        <v>6</v>
      </c>
      <c r="M195" s="29">
        <v>95</v>
      </c>
      <c r="N195" s="53"/>
    </row>
    <row r="196" spans="1:14" ht="14.25" hidden="1" customHeight="1">
      <c r="A196" s="12"/>
      <c r="B196" s="167"/>
      <c r="C196" s="144"/>
      <c r="D196" s="144"/>
      <c r="E196" s="144"/>
      <c r="F196" s="144"/>
      <c r="G196" s="144"/>
      <c r="H196" s="144"/>
      <c r="I196" s="144"/>
      <c r="J196" s="144"/>
      <c r="K196" s="144"/>
      <c r="L196" s="172" t="s">
        <v>6</v>
      </c>
      <c r="M196" s="50">
        <v>95</v>
      </c>
      <c r="N196" s="53"/>
    </row>
    <row r="197" spans="1:14" ht="14.25">
      <c r="A197" s="12"/>
      <c r="B197" s="167"/>
      <c r="C197" s="144"/>
      <c r="D197" s="169"/>
      <c r="E197" s="169"/>
      <c r="F197" s="169"/>
      <c r="G197" s="40">
        <v>95</v>
      </c>
      <c r="H197" s="41"/>
      <c r="I197" s="47">
        <v>12595</v>
      </c>
      <c r="J197" s="41"/>
      <c r="K197" s="44" t="s">
        <v>48</v>
      </c>
      <c r="L197" s="144"/>
      <c r="M197" s="50"/>
      <c r="N197" s="53">
        <f>G197*I197%</f>
        <v>11965.25</v>
      </c>
    </row>
    <row r="198" spans="1:14" ht="6" customHeight="1">
      <c r="A198" s="12"/>
      <c r="B198" s="20"/>
      <c r="C198" s="144"/>
      <c r="D198" s="147"/>
      <c r="E198" s="147"/>
      <c r="F198" s="147"/>
      <c r="G198" s="147"/>
      <c r="H198" s="147"/>
      <c r="I198" s="147"/>
      <c r="J198" s="147"/>
      <c r="K198" s="147"/>
      <c r="L198" s="144"/>
      <c r="M198" s="50"/>
      <c r="N198" s="53"/>
    </row>
    <row r="199" spans="1:14" ht="14.25">
      <c r="A199" s="12">
        <v>18</v>
      </c>
      <c r="B199" s="368" t="s">
        <v>152</v>
      </c>
      <c r="C199" s="368"/>
      <c r="D199" s="368"/>
      <c r="E199" s="368"/>
      <c r="F199" s="368"/>
      <c r="G199" s="368"/>
      <c r="H199" s="368"/>
      <c r="I199" s="368"/>
      <c r="J199" s="368"/>
      <c r="K199" s="368"/>
      <c r="L199" s="368"/>
      <c r="M199" s="30"/>
      <c r="N199" s="53"/>
    </row>
    <row r="200" spans="1:14" ht="14.25" hidden="1" customHeight="1">
      <c r="A200" s="12"/>
      <c r="B200" s="167" t="s">
        <v>105</v>
      </c>
      <c r="C200" s="11">
        <v>2</v>
      </c>
      <c r="D200" s="25" t="s">
        <v>38</v>
      </c>
      <c r="E200" s="170">
        <v>2</v>
      </c>
      <c r="F200" s="168" t="s">
        <v>38</v>
      </c>
      <c r="G200" s="373" t="s">
        <v>102</v>
      </c>
      <c r="H200" s="373"/>
      <c r="I200" s="373"/>
      <c r="J200" s="24" t="s">
        <v>38</v>
      </c>
      <c r="K200" s="178">
        <v>10</v>
      </c>
      <c r="L200" s="24"/>
      <c r="M200" s="30">
        <v>1280</v>
      </c>
      <c r="N200" s="53"/>
    </row>
    <row r="201" spans="1:14" ht="15" hidden="1" customHeight="1">
      <c r="A201" s="12"/>
      <c r="B201" s="167" t="s">
        <v>153</v>
      </c>
      <c r="C201" s="11">
        <v>1</v>
      </c>
      <c r="D201" s="25" t="s">
        <v>38</v>
      </c>
      <c r="E201" s="170">
        <v>2</v>
      </c>
      <c r="F201" s="168" t="s">
        <v>38</v>
      </c>
      <c r="G201" s="373" t="s">
        <v>103</v>
      </c>
      <c r="H201" s="373"/>
      <c r="I201" s="373"/>
      <c r="J201" s="24" t="s">
        <v>38</v>
      </c>
      <c r="K201" s="178">
        <v>10</v>
      </c>
      <c r="L201" s="24"/>
      <c r="M201" s="30">
        <v>875</v>
      </c>
      <c r="N201" s="53"/>
    </row>
    <row r="202" spans="1:14" ht="14.25" hidden="1">
      <c r="A202" s="12"/>
      <c r="B202" s="167" t="s">
        <v>154</v>
      </c>
      <c r="C202" s="11">
        <v>2</v>
      </c>
      <c r="D202" s="25" t="s">
        <v>38</v>
      </c>
      <c r="E202" s="170">
        <v>2</v>
      </c>
      <c r="F202" s="168" t="s">
        <v>38</v>
      </c>
      <c r="G202" s="373" t="s">
        <v>102</v>
      </c>
      <c r="H202" s="373"/>
      <c r="I202" s="373"/>
      <c r="J202" s="24" t="s">
        <v>38</v>
      </c>
      <c r="K202" s="178">
        <v>12</v>
      </c>
      <c r="L202" s="24"/>
      <c r="M202" s="30">
        <v>1536</v>
      </c>
      <c r="N202" s="53"/>
    </row>
    <row r="203" spans="1:14" ht="14.25" hidden="1">
      <c r="A203" s="12"/>
      <c r="B203" s="167" t="s">
        <v>153</v>
      </c>
      <c r="C203" s="11">
        <v>1</v>
      </c>
      <c r="D203" s="25" t="s">
        <v>38</v>
      </c>
      <c r="E203" s="170">
        <v>2</v>
      </c>
      <c r="F203" s="168" t="s">
        <v>38</v>
      </c>
      <c r="G203" s="373" t="s">
        <v>103</v>
      </c>
      <c r="H203" s="373"/>
      <c r="I203" s="373"/>
      <c r="J203" s="24" t="s">
        <v>38</v>
      </c>
      <c r="K203" s="178">
        <v>12</v>
      </c>
      <c r="L203" s="24"/>
      <c r="M203" s="30">
        <v>1050</v>
      </c>
      <c r="N203" s="53"/>
    </row>
    <row r="204" spans="1:14" ht="14.25" hidden="1">
      <c r="A204" s="12"/>
      <c r="B204" s="167" t="s">
        <v>155</v>
      </c>
      <c r="C204" s="11">
        <v>1</v>
      </c>
      <c r="D204" s="25" t="s">
        <v>38</v>
      </c>
      <c r="E204" s="170">
        <v>2</v>
      </c>
      <c r="F204" s="168" t="s">
        <v>38</v>
      </c>
      <c r="G204" s="373" t="s">
        <v>156</v>
      </c>
      <c r="H204" s="373"/>
      <c r="I204" s="373"/>
      <c r="J204" s="24" t="s">
        <v>38</v>
      </c>
      <c r="K204" s="178">
        <v>24</v>
      </c>
      <c r="L204" s="24"/>
      <c r="M204" s="30">
        <v>2952</v>
      </c>
      <c r="N204" s="53"/>
    </row>
    <row r="205" spans="1:14" ht="14.25" hidden="1" customHeight="1">
      <c r="A205" s="12"/>
      <c r="B205" s="167" t="s">
        <v>157</v>
      </c>
      <c r="C205" s="11">
        <v>2</v>
      </c>
      <c r="D205" s="25" t="s">
        <v>38</v>
      </c>
      <c r="E205" s="170">
        <v>2</v>
      </c>
      <c r="F205" s="168" t="s">
        <v>38</v>
      </c>
      <c r="G205" s="373" t="s">
        <v>158</v>
      </c>
      <c r="H205" s="373"/>
      <c r="I205" s="373"/>
      <c r="J205" s="373"/>
      <c r="K205" s="373"/>
      <c r="L205" s="24"/>
      <c r="M205" s="30">
        <v>279</v>
      </c>
      <c r="N205" s="53"/>
    </row>
    <row r="206" spans="1:14" ht="15" hidden="1" customHeight="1">
      <c r="A206" s="12"/>
      <c r="B206" s="167" t="s">
        <v>159</v>
      </c>
      <c r="C206" s="11">
        <v>1</v>
      </c>
      <c r="D206" s="25" t="s">
        <v>38</v>
      </c>
      <c r="E206" s="170">
        <v>1</v>
      </c>
      <c r="F206" s="168" t="s">
        <v>38</v>
      </c>
      <c r="G206" s="175">
        <v>1</v>
      </c>
      <c r="H206" s="170" t="s">
        <v>38</v>
      </c>
      <c r="I206" s="178">
        <v>10.25</v>
      </c>
      <c r="J206" s="24" t="s">
        <v>38</v>
      </c>
      <c r="K206" s="178">
        <v>8</v>
      </c>
      <c r="L206" s="24" t="s">
        <v>6</v>
      </c>
      <c r="M206" s="30">
        <f t="shared" ref="M206:M211" si="31">K206*I206*G206*E206*C206</f>
        <v>82</v>
      </c>
      <c r="N206" s="53"/>
    </row>
    <row r="207" spans="1:14" ht="14.25" hidden="1">
      <c r="A207" s="12"/>
      <c r="B207" s="167" t="s">
        <v>72</v>
      </c>
      <c r="C207" s="11">
        <v>1</v>
      </c>
      <c r="D207" s="25" t="s">
        <v>38</v>
      </c>
      <c r="E207" s="170">
        <v>1</v>
      </c>
      <c r="F207" s="168" t="s">
        <v>38</v>
      </c>
      <c r="G207" s="175">
        <v>1</v>
      </c>
      <c r="H207" s="170" t="s">
        <v>38</v>
      </c>
      <c r="I207" s="178">
        <v>10</v>
      </c>
      <c r="J207" s="24" t="s">
        <v>38</v>
      </c>
      <c r="K207" s="178">
        <v>5.5</v>
      </c>
      <c r="L207" s="24" t="s">
        <v>6</v>
      </c>
      <c r="M207" s="30">
        <f t="shared" si="31"/>
        <v>55</v>
      </c>
      <c r="N207" s="53"/>
    </row>
    <row r="208" spans="1:14" ht="14.25" hidden="1">
      <c r="A208" s="12"/>
      <c r="B208" s="167" t="s">
        <v>160</v>
      </c>
      <c r="C208" s="11">
        <v>1</v>
      </c>
      <c r="D208" s="25" t="s">
        <v>38</v>
      </c>
      <c r="E208" s="170">
        <v>1</v>
      </c>
      <c r="F208" s="168" t="s">
        <v>38</v>
      </c>
      <c r="G208" s="175">
        <v>1</v>
      </c>
      <c r="H208" s="170" t="s">
        <v>38</v>
      </c>
      <c r="I208" s="178">
        <v>135</v>
      </c>
      <c r="J208" s="24" t="s">
        <v>38</v>
      </c>
      <c r="K208" s="178">
        <v>1.5</v>
      </c>
      <c r="L208" s="24" t="s">
        <v>6</v>
      </c>
      <c r="M208" s="30">
        <f t="shared" si="31"/>
        <v>202.5</v>
      </c>
      <c r="N208" s="53"/>
    </row>
    <row r="209" spans="1:14" ht="14.25" hidden="1">
      <c r="A209" s="12"/>
      <c r="B209" s="167" t="s">
        <v>57</v>
      </c>
      <c r="C209" s="11">
        <v>1</v>
      </c>
      <c r="D209" s="25" t="s">
        <v>38</v>
      </c>
      <c r="E209" s="170">
        <v>1</v>
      </c>
      <c r="F209" s="168" t="s">
        <v>38</v>
      </c>
      <c r="G209" s="230">
        <v>1</v>
      </c>
      <c r="H209" s="170" t="s">
        <v>38</v>
      </c>
      <c r="I209" s="88">
        <v>250</v>
      </c>
      <c r="J209" s="24" t="s">
        <v>38</v>
      </c>
      <c r="K209" s="178">
        <v>4</v>
      </c>
      <c r="L209" s="24" t="s">
        <v>6</v>
      </c>
      <c r="M209" s="30">
        <f t="shared" si="31"/>
        <v>1000</v>
      </c>
      <c r="N209" s="53"/>
    </row>
    <row r="210" spans="1:14" ht="15" hidden="1" customHeight="1">
      <c r="A210" s="12"/>
      <c r="B210" s="167" t="s">
        <v>125</v>
      </c>
      <c r="C210" s="11">
        <v>1</v>
      </c>
      <c r="D210" s="25" t="s">
        <v>38</v>
      </c>
      <c r="E210" s="170">
        <v>2</v>
      </c>
      <c r="F210" s="168" t="s">
        <v>38</v>
      </c>
      <c r="G210" s="175">
        <v>25</v>
      </c>
      <c r="H210" s="170" t="s">
        <v>38</v>
      </c>
      <c r="I210" s="88">
        <v>0.375</v>
      </c>
      <c r="J210" s="24" t="s">
        <v>38</v>
      </c>
      <c r="K210" s="178">
        <v>4</v>
      </c>
      <c r="L210" s="24" t="s">
        <v>6</v>
      </c>
      <c r="M210" s="30">
        <f t="shared" si="31"/>
        <v>75</v>
      </c>
      <c r="N210" s="53"/>
    </row>
    <row r="211" spans="1:14" ht="14.25" hidden="1">
      <c r="A211" s="12"/>
      <c r="B211" s="167" t="s">
        <v>161</v>
      </c>
      <c r="C211" s="11">
        <v>1</v>
      </c>
      <c r="D211" s="25" t="s">
        <v>38</v>
      </c>
      <c r="E211" s="170">
        <v>1</v>
      </c>
      <c r="F211" s="168" t="s">
        <v>38</v>
      </c>
      <c r="G211" s="175">
        <v>2</v>
      </c>
      <c r="H211" s="170" t="s">
        <v>38</v>
      </c>
      <c r="I211" s="178">
        <v>250</v>
      </c>
      <c r="J211" s="24" t="s">
        <v>38</v>
      </c>
      <c r="K211" s="178">
        <v>2</v>
      </c>
      <c r="L211" s="24" t="s">
        <v>6</v>
      </c>
      <c r="M211" s="29">
        <f t="shared" si="31"/>
        <v>1000</v>
      </c>
      <c r="N211" s="53"/>
    </row>
    <row r="212" spans="1:14" ht="14.25" hidden="1">
      <c r="A212" s="12"/>
      <c r="B212" s="20"/>
      <c r="C212" s="144"/>
      <c r="D212" s="144"/>
      <c r="E212" s="144"/>
      <c r="F212" s="144"/>
      <c r="G212" s="144"/>
      <c r="H212" s="144"/>
      <c r="I212" s="144"/>
      <c r="J212" s="144"/>
      <c r="K212" s="144"/>
      <c r="L212" s="172" t="s">
        <v>6</v>
      </c>
      <c r="M212" s="50">
        <f>SUM(M200:M211)</f>
        <v>10386.5</v>
      </c>
      <c r="N212" s="53"/>
    </row>
    <row r="213" spans="1:14" ht="13.5" hidden="1" customHeight="1">
      <c r="A213" s="12"/>
      <c r="B213" s="20" t="s">
        <v>64</v>
      </c>
      <c r="C213" s="144"/>
      <c r="D213" s="144"/>
      <c r="E213" s="144"/>
      <c r="F213" s="144"/>
      <c r="G213" s="144"/>
      <c r="H213" s="144"/>
      <c r="I213" s="144"/>
      <c r="J213" s="144"/>
      <c r="K213" s="144"/>
      <c r="L213" s="144"/>
      <c r="M213" s="59"/>
      <c r="N213" s="53"/>
    </row>
    <row r="214" spans="1:14" ht="14.25" hidden="1">
      <c r="A214" s="12"/>
      <c r="B214" s="167" t="s">
        <v>67</v>
      </c>
      <c r="C214" s="11">
        <v>1</v>
      </c>
      <c r="D214" s="25" t="s">
        <v>38</v>
      </c>
      <c r="E214" s="170">
        <v>2</v>
      </c>
      <c r="F214" s="168" t="s">
        <v>38</v>
      </c>
      <c r="G214" s="175">
        <v>2</v>
      </c>
      <c r="H214" s="170" t="s">
        <v>38</v>
      </c>
      <c r="I214" s="178">
        <v>4</v>
      </c>
      <c r="J214" s="24" t="s">
        <v>38</v>
      </c>
      <c r="K214" s="178">
        <v>7</v>
      </c>
      <c r="L214" s="24" t="s">
        <v>6</v>
      </c>
      <c r="M214" s="30">
        <f t="shared" ref="M214:M221" si="32">K214*I214*G214*E214*C214</f>
        <v>112</v>
      </c>
      <c r="N214" s="53"/>
    </row>
    <row r="215" spans="1:14" ht="14.25" hidden="1">
      <c r="A215" s="12"/>
      <c r="B215" s="167" t="s">
        <v>70</v>
      </c>
      <c r="C215" s="11">
        <v>1</v>
      </c>
      <c r="D215" s="25" t="s">
        <v>38</v>
      </c>
      <c r="E215" s="170">
        <v>1</v>
      </c>
      <c r="F215" s="168" t="s">
        <v>38</v>
      </c>
      <c r="G215" s="175">
        <v>12</v>
      </c>
      <c r="H215" s="170" t="s">
        <v>38</v>
      </c>
      <c r="I215" s="178">
        <v>4</v>
      </c>
      <c r="J215" s="24" t="s">
        <v>38</v>
      </c>
      <c r="K215" s="178">
        <v>4</v>
      </c>
      <c r="L215" s="24" t="s">
        <v>6</v>
      </c>
      <c r="M215" s="30">
        <f t="shared" si="32"/>
        <v>192</v>
      </c>
      <c r="N215" s="53"/>
    </row>
    <row r="216" spans="1:14" ht="14.25" hidden="1">
      <c r="A216" s="12"/>
      <c r="B216" s="167" t="s">
        <v>73</v>
      </c>
      <c r="C216" s="11">
        <v>1</v>
      </c>
      <c r="D216" s="25" t="s">
        <v>38</v>
      </c>
      <c r="E216" s="170">
        <v>1</v>
      </c>
      <c r="F216" s="168" t="s">
        <v>38</v>
      </c>
      <c r="G216" s="175">
        <v>2</v>
      </c>
      <c r="H216" s="170" t="s">
        <v>38</v>
      </c>
      <c r="I216" s="178">
        <v>8</v>
      </c>
      <c r="J216" s="24" t="s">
        <v>38</v>
      </c>
      <c r="K216" s="178">
        <v>8</v>
      </c>
      <c r="L216" s="24" t="s">
        <v>6</v>
      </c>
      <c r="M216" s="30">
        <f t="shared" si="32"/>
        <v>128</v>
      </c>
      <c r="N216" s="53"/>
    </row>
    <row r="217" spans="1:14" ht="14.25" hidden="1">
      <c r="A217" s="12"/>
      <c r="B217" s="167" t="s">
        <v>66</v>
      </c>
      <c r="C217" s="11">
        <v>1</v>
      </c>
      <c r="D217" s="25" t="s">
        <v>38</v>
      </c>
      <c r="E217" s="170">
        <v>1</v>
      </c>
      <c r="F217" s="168" t="s">
        <v>38</v>
      </c>
      <c r="G217" s="175">
        <v>2</v>
      </c>
      <c r="H217" s="170" t="s">
        <v>38</v>
      </c>
      <c r="I217" s="178">
        <v>8</v>
      </c>
      <c r="J217" s="24" t="s">
        <v>38</v>
      </c>
      <c r="K217" s="178">
        <v>5.5</v>
      </c>
      <c r="L217" s="24" t="s">
        <v>6</v>
      </c>
      <c r="M217" s="30">
        <f t="shared" si="32"/>
        <v>88</v>
      </c>
      <c r="N217" s="53"/>
    </row>
    <row r="218" spans="1:14" ht="14.25" hidden="1">
      <c r="A218" s="12"/>
      <c r="B218" s="167" t="s">
        <v>66</v>
      </c>
      <c r="C218" s="11">
        <v>1</v>
      </c>
      <c r="D218" s="25" t="s">
        <v>38</v>
      </c>
      <c r="E218" s="170">
        <v>1</v>
      </c>
      <c r="F218" s="168" t="s">
        <v>38</v>
      </c>
      <c r="G218" s="175">
        <v>2</v>
      </c>
      <c r="H218" s="170" t="s">
        <v>38</v>
      </c>
      <c r="I218" s="178">
        <v>7</v>
      </c>
      <c r="J218" s="24" t="s">
        <v>38</v>
      </c>
      <c r="K218" s="178">
        <v>5.5</v>
      </c>
      <c r="L218" s="24" t="s">
        <v>6</v>
      </c>
      <c r="M218" s="30">
        <f t="shared" si="32"/>
        <v>77</v>
      </c>
      <c r="N218" s="53"/>
    </row>
    <row r="219" spans="1:14" ht="14.25" hidden="1">
      <c r="A219" s="12"/>
      <c r="B219" s="167" t="s">
        <v>162</v>
      </c>
      <c r="C219" s="11">
        <v>1</v>
      </c>
      <c r="D219" s="25" t="s">
        <v>38</v>
      </c>
      <c r="E219" s="170">
        <v>1</v>
      </c>
      <c r="F219" s="168" t="s">
        <v>38</v>
      </c>
      <c r="G219" s="175">
        <v>4</v>
      </c>
      <c r="H219" s="170" t="s">
        <v>38</v>
      </c>
      <c r="I219" s="178">
        <v>8</v>
      </c>
      <c r="J219" s="24" t="s">
        <v>38</v>
      </c>
      <c r="K219" s="178">
        <v>5.5</v>
      </c>
      <c r="L219" s="24" t="s">
        <v>6</v>
      </c>
      <c r="M219" s="30">
        <f t="shared" si="32"/>
        <v>176</v>
      </c>
      <c r="N219" s="53"/>
    </row>
    <row r="220" spans="1:14" ht="14.25" hidden="1">
      <c r="A220" s="12"/>
      <c r="B220" s="167" t="s">
        <v>66</v>
      </c>
      <c r="C220" s="11">
        <v>1</v>
      </c>
      <c r="D220" s="25" t="s">
        <v>38</v>
      </c>
      <c r="E220" s="170">
        <v>1</v>
      </c>
      <c r="F220" s="168" t="s">
        <v>38</v>
      </c>
      <c r="G220" s="175">
        <v>2</v>
      </c>
      <c r="H220" s="170" t="s">
        <v>38</v>
      </c>
      <c r="I220" s="178">
        <v>7</v>
      </c>
      <c r="J220" s="24" t="s">
        <v>38</v>
      </c>
      <c r="K220" s="178">
        <v>5.5</v>
      </c>
      <c r="L220" s="24" t="s">
        <v>6</v>
      </c>
      <c r="M220" s="30">
        <f t="shared" si="32"/>
        <v>77</v>
      </c>
      <c r="N220" s="53"/>
    </row>
    <row r="221" spans="1:14" ht="15.75" hidden="1" customHeight="1">
      <c r="A221" s="12"/>
      <c r="B221" s="172" t="s">
        <v>143</v>
      </c>
      <c r="C221" s="11">
        <v>1</v>
      </c>
      <c r="D221" s="25" t="s">
        <v>38</v>
      </c>
      <c r="E221" s="170">
        <v>1</v>
      </c>
      <c r="F221" s="168" t="s">
        <v>38</v>
      </c>
      <c r="G221" s="175">
        <v>2</v>
      </c>
      <c r="H221" s="170" t="s">
        <v>38</v>
      </c>
      <c r="I221" s="178">
        <v>2.5</v>
      </c>
      <c r="J221" s="24" t="s">
        <v>38</v>
      </c>
      <c r="K221" s="178">
        <v>7</v>
      </c>
      <c r="L221" s="24" t="s">
        <v>6</v>
      </c>
      <c r="M221" s="29">
        <f t="shared" si="32"/>
        <v>35</v>
      </c>
      <c r="N221" s="53"/>
    </row>
    <row r="222" spans="1:14" ht="14.25" hidden="1" customHeight="1">
      <c r="A222" s="12"/>
      <c r="B222" s="167"/>
      <c r="C222" s="11"/>
      <c r="D222" s="25"/>
      <c r="E222" s="154"/>
      <c r="F222" s="148"/>
      <c r="G222" s="151"/>
      <c r="H222" s="154"/>
      <c r="I222" s="153"/>
      <c r="J222" s="155"/>
      <c r="K222" s="153"/>
      <c r="L222" s="176" t="s">
        <v>6</v>
      </c>
      <c r="M222" s="77">
        <f>SUM(M214:M221)</f>
        <v>885</v>
      </c>
      <c r="N222" s="53"/>
    </row>
    <row r="223" spans="1:14" ht="12.75" hidden="1" customHeight="1">
      <c r="A223" s="12"/>
      <c r="B223" s="167"/>
      <c r="C223" s="11"/>
      <c r="D223" s="372" t="s">
        <v>241</v>
      </c>
      <c r="E223" s="372"/>
      <c r="F223" s="372"/>
      <c r="G223" s="372"/>
      <c r="H223" s="372"/>
      <c r="I223" s="372"/>
      <c r="J223" s="372"/>
      <c r="K223" s="153"/>
      <c r="L223" s="176" t="s">
        <v>6</v>
      </c>
      <c r="M223" s="30">
        <f>M212-M222</f>
        <v>9501.5</v>
      </c>
      <c r="N223" s="53"/>
    </row>
    <row r="224" spans="1:14" ht="14.25">
      <c r="A224" s="12"/>
      <c r="B224" s="167"/>
      <c r="C224" s="11"/>
      <c r="D224" s="25"/>
      <c r="E224" s="154"/>
      <c r="F224" s="148"/>
      <c r="G224" s="52">
        <v>9767</v>
      </c>
      <c r="H224" s="58"/>
      <c r="I224" s="47">
        <v>2206.6</v>
      </c>
      <c r="J224" s="49"/>
      <c r="K224" s="44" t="s">
        <v>50</v>
      </c>
      <c r="L224" s="155"/>
      <c r="M224" s="30"/>
      <c r="N224" s="53">
        <f>G224*I224%</f>
        <v>215518.622</v>
      </c>
    </row>
    <row r="225" spans="1:14" ht="6" customHeight="1">
      <c r="A225" s="12"/>
      <c r="B225" s="167"/>
      <c r="C225" s="144"/>
      <c r="D225" s="144"/>
      <c r="E225" s="144"/>
      <c r="F225" s="144"/>
      <c r="G225" s="144"/>
      <c r="H225" s="144"/>
      <c r="I225" s="144"/>
      <c r="J225" s="144"/>
      <c r="K225" s="144"/>
      <c r="L225" s="144"/>
      <c r="M225" s="50"/>
      <c r="N225" s="53"/>
    </row>
    <row r="226" spans="1:14" ht="14.25">
      <c r="A226" s="12">
        <v>19</v>
      </c>
      <c r="B226" s="368" t="s">
        <v>163</v>
      </c>
      <c r="C226" s="368"/>
      <c r="D226" s="368"/>
      <c r="E226" s="368"/>
      <c r="F226" s="368"/>
      <c r="G226" s="368"/>
      <c r="H226" s="368"/>
      <c r="I226" s="368"/>
      <c r="J226" s="368"/>
      <c r="K226" s="368"/>
      <c r="L226" s="368"/>
      <c r="M226" s="59"/>
      <c r="N226" s="53"/>
    </row>
    <row r="227" spans="1:14" ht="14.25" hidden="1">
      <c r="A227" s="12"/>
      <c r="B227" s="20"/>
      <c r="C227" s="144"/>
      <c r="D227" s="376" t="s">
        <v>164</v>
      </c>
      <c r="E227" s="376"/>
      <c r="F227" s="376"/>
      <c r="G227" s="376"/>
      <c r="H227" s="376"/>
      <c r="I227" s="376"/>
      <c r="J227" s="376"/>
      <c r="K227" s="376"/>
      <c r="L227" s="173" t="s">
        <v>6</v>
      </c>
      <c r="M227" s="94">
        <v>9502</v>
      </c>
      <c r="N227" s="53"/>
    </row>
    <row r="228" spans="1:14" ht="12.75" hidden="1" customHeight="1">
      <c r="A228" s="12"/>
      <c r="B228" s="172"/>
      <c r="C228" s="172"/>
      <c r="D228" s="172"/>
      <c r="E228" s="172"/>
      <c r="F228" s="172"/>
      <c r="G228" s="172"/>
      <c r="H228" s="172"/>
      <c r="I228" s="172"/>
      <c r="J228" s="172"/>
      <c r="K228" s="172"/>
      <c r="L228" s="172" t="s">
        <v>6</v>
      </c>
      <c r="M228" s="50">
        <v>9502</v>
      </c>
      <c r="N228" s="53"/>
    </row>
    <row r="229" spans="1:14" ht="14.25">
      <c r="A229" s="12"/>
      <c r="B229" s="146"/>
      <c r="C229" s="11"/>
      <c r="D229" s="25"/>
      <c r="E229" s="154"/>
      <c r="F229" s="148"/>
      <c r="G229" s="52">
        <v>9767</v>
      </c>
      <c r="H229" s="58"/>
      <c r="I229" s="44">
        <v>2197.52</v>
      </c>
      <c r="J229" s="49"/>
      <c r="K229" s="44" t="s">
        <v>50</v>
      </c>
      <c r="L229" s="155"/>
      <c r="M229" s="30"/>
      <c r="N229" s="53">
        <f>G229*I229%</f>
        <v>214631.77840000001</v>
      </c>
    </row>
    <row r="230" spans="1:14" ht="6" customHeight="1">
      <c r="A230" s="12"/>
      <c r="B230" s="146"/>
      <c r="C230" s="11"/>
      <c r="D230" s="25"/>
      <c r="E230" s="154"/>
      <c r="F230" s="148"/>
      <c r="G230" s="151"/>
      <c r="H230" s="154"/>
      <c r="I230" s="18"/>
      <c r="J230" s="155"/>
      <c r="K230" s="153"/>
      <c r="L230" s="155"/>
      <c r="M230" s="30"/>
      <c r="N230" s="53"/>
    </row>
    <row r="231" spans="1:14" ht="14.25">
      <c r="A231" s="12">
        <v>20</v>
      </c>
      <c r="B231" s="368" t="s">
        <v>165</v>
      </c>
      <c r="C231" s="368"/>
      <c r="D231" s="368"/>
      <c r="E231" s="368"/>
      <c r="F231" s="368"/>
      <c r="G231" s="368"/>
      <c r="H231" s="368"/>
      <c r="I231" s="368"/>
      <c r="J231" s="368"/>
      <c r="K231" s="368"/>
      <c r="L231" s="368"/>
      <c r="M231" s="30"/>
      <c r="N231" s="53"/>
    </row>
    <row r="232" spans="1:14" ht="14.25" hidden="1">
      <c r="A232" s="12"/>
      <c r="B232" s="167" t="s">
        <v>166</v>
      </c>
      <c r="C232" s="11">
        <v>1</v>
      </c>
      <c r="D232" s="25" t="s">
        <v>38</v>
      </c>
      <c r="E232" s="170">
        <v>1</v>
      </c>
      <c r="F232" s="168" t="s">
        <v>38</v>
      </c>
      <c r="G232" s="175">
        <v>1</v>
      </c>
      <c r="H232" s="170" t="s">
        <v>38</v>
      </c>
      <c r="I232" s="178">
        <v>9.25</v>
      </c>
      <c r="J232" s="24" t="s">
        <v>38</v>
      </c>
      <c r="K232" s="178">
        <v>7.5</v>
      </c>
      <c r="L232" s="24" t="s">
        <v>6</v>
      </c>
      <c r="M232" s="30">
        <f>K232*I232*G232*E232*C232</f>
        <v>69.375</v>
      </c>
      <c r="N232" s="53"/>
    </row>
    <row r="233" spans="1:14" ht="14.25" hidden="1">
      <c r="A233" s="12"/>
      <c r="B233" s="167" t="s">
        <v>55</v>
      </c>
      <c r="C233" s="11">
        <v>1</v>
      </c>
      <c r="D233" s="25" t="s">
        <v>38</v>
      </c>
      <c r="E233" s="170">
        <v>2</v>
      </c>
      <c r="F233" s="168" t="s">
        <v>38</v>
      </c>
      <c r="G233" s="168">
        <v>5.5</v>
      </c>
      <c r="H233" s="170" t="s">
        <v>38</v>
      </c>
      <c r="I233" s="377" t="s">
        <v>167</v>
      </c>
      <c r="J233" s="377"/>
      <c r="K233" s="377"/>
      <c r="L233" s="176" t="s">
        <v>6</v>
      </c>
      <c r="M233" s="30">
        <v>85</v>
      </c>
      <c r="N233" s="53"/>
    </row>
    <row r="234" spans="1:14" ht="14.25" hidden="1">
      <c r="A234" s="12"/>
      <c r="B234" s="167" t="s">
        <v>57</v>
      </c>
      <c r="C234" s="11">
        <v>1</v>
      </c>
      <c r="D234" s="25" t="s">
        <v>38</v>
      </c>
      <c r="E234" s="170">
        <v>1</v>
      </c>
      <c r="F234" s="168" t="s">
        <v>38</v>
      </c>
      <c r="G234" s="175">
        <v>1</v>
      </c>
      <c r="H234" s="170" t="s">
        <v>38</v>
      </c>
      <c r="I234" s="178">
        <v>250</v>
      </c>
      <c r="J234" s="24" t="s">
        <v>38</v>
      </c>
      <c r="K234" s="178">
        <v>4</v>
      </c>
      <c r="L234" s="24" t="s">
        <v>6</v>
      </c>
      <c r="M234" s="29">
        <f>K234*I234*G234*E234*C234</f>
        <v>1000</v>
      </c>
      <c r="N234" s="53"/>
    </row>
    <row r="235" spans="1:14" ht="14.25" hidden="1">
      <c r="A235" s="12"/>
      <c r="B235" s="146"/>
      <c r="C235" s="11"/>
      <c r="D235" s="25"/>
      <c r="E235" s="154"/>
      <c r="F235" s="148"/>
      <c r="G235" s="151"/>
      <c r="H235" s="154"/>
      <c r="I235" s="18"/>
      <c r="J235" s="155"/>
      <c r="K235" s="153"/>
      <c r="L235" s="176" t="s">
        <v>6</v>
      </c>
      <c r="M235" s="30">
        <f>SUM(M232:M234)</f>
        <v>1154.375</v>
      </c>
      <c r="N235" s="53"/>
    </row>
    <row r="236" spans="1:14" ht="14.25" hidden="1">
      <c r="A236" s="12"/>
      <c r="B236" s="20" t="s">
        <v>64</v>
      </c>
      <c r="C236" s="11"/>
      <c r="D236" s="25"/>
      <c r="E236" s="154"/>
      <c r="F236" s="148"/>
      <c r="G236" s="151"/>
      <c r="H236" s="154"/>
      <c r="I236" s="18"/>
      <c r="J236" s="155"/>
      <c r="K236" s="153"/>
      <c r="L236" s="155"/>
      <c r="M236" s="30"/>
      <c r="N236" s="53"/>
    </row>
    <row r="237" spans="1:14" ht="14.25" hidden="1">
      <c r="A237" s="12"/>
      <c r="B237" s="167" t="s">
        <v>148</v>
      </c>
      <c r="C237" s="11">
        <v>1</v>
      </c>
      <c r="D237" s="25" t="s">
        <v>38</v>
      </c>
      <c r="E237" s="170">
        <v>1</v>
      </c>
      <c r="F237" s="168" t="s">
        <v>38</v>
      </c>
      <c r="G237" s="175">
        <v>2</v>
      </c>
      <c r="H237" s="170" t="s">
        <v>38</v>
      </c>
      <c r="I237" s="178">
        <v>2</v>
      </c>
      <c r="J237" s="24" t="s">
        <v>38</v>
      </c>
      <c r="K237" s="178">
        <v>1.5</v>
      </c>
      <c r="L237" s="24" t="s">
        <v>6</v>
      </c>
      <c r="M237" s="29">
        <f>K237*I237*G237*E237*C237</f>
        <v>6</v>
      </c>
      <c r="N237" s="53"/>
    </row>
    <row r="238" spans="1:14" ht="14.25" hidden="1">
      <c r="A238" s="12"/>
      <c r="B238" s="20"/>
      <c r="C238" s="144"/>
      <c r="D238" s="144"/>
      <c r="E238" s="144"/>
      <c r="F238" s="144"/>
      <c r="G238" s="144"/>
      <c r="H238" s="144"/>
      <c r="I238" s="144"/>
      <c r="J238" s="144"/>
      <c r="K238" s="144"/>
      <c r="L238" s="172" t="s">
        <v>6</v>
      </c>
      <c r="M238" s="89">
        <v>6</v>
      </c>
      <c r="N238" s="53"/>
    </row>
    <row r="239" spans="1:14" ht="14.25" hidden="1" customHeight="1">
      <c r="A239" s="12"/>
      <c r="B239" s="20"/>
      <c r="C239" s="144"/>
      <c r="D239" s="372" t="s">
        <v>168</v>
      </c>
      <c r="E239" s="372"/>
      <c r="F239" s="372"/>
      <c r="G239" s="372"/>
      <c r="H239" s="372"/>
      <c r="I239" s="372"/>
      <c r="J239" s="372"/>
      <c r="K239" s="157"/>
      <c r="L239" s="172" t="s">
        <v>6</v>
      </c>
      <c r="M239" s="50">
        <f>M235-M238</f>
        <v>1148.375</v>
      </c>
      <c r="N239" s="53"/>
    </row>
    <row r="240" spans="1:14" ht="14.25">
      <c r="A240" s="12"/>
      <c r="B240" s="20"/>
      <c r="C240" s="144"/>
      <c r="D240" s="144"/>
      <c r="E240" s="144"/>
      <c r="F240" s="144"/>
      <c r="G240" s="40">
        <v>1148</v>
      </c>
      <c r="H240" s="90"/>
      <c r="I240" s="44">
        <v>1287.44</v>
      </c>
      <c r="J240" s="90"/>
      <c r="K240" s="44" t="s">
        <v>50</v>
      </c>
      <c r="L240" s="144"/>
      <c r="M240" s="59"/>
      <c r="N240" s="53">
        <f>G240*I240%</f>
        <v>14779.811200000002</v>
      </c>
    </row>
    <row r="241" spans="1:14" ht="6" customHeight="1">
      <c r="A241" s="12"/>
      <c r="B241" s="172"/>
      <c r="C241" s="172"/>
      <c r="D241" s="172"/>
      <c r="E241" s="172"/>
      <c r="F241" s="172"/>
      <c r="G241" s="172"/>
      <c r="H241" s="172"/>
      <c r="I241" s="172"/>
      <c r="J241" s="172"/>
      <c r="K241" s="172"/>
      <c r="L241" s="172"/>
      <c r="M241" s="59"/>
      <c r="N241" s="53"/>
    </row>
    <row r="242" spans="1:14" ht="14.25">
      <c r="A242" s="12">
        <v>21</v>
      </c>
      <c r="B242" s="378" t="s">
        <v>169</v>
      </c>
      <c r="C242" s="378"/>
      <c r="D242" s="378"/>
      <c r="E242" s="378"/>
      <c r="F242" s="378"/>
      <c r="G242" s="378"/>
      <c r="H242" s="378"/>
      <c r="I242" s="378"/>
      <c r="J242" s="378"/>
      <c r="K242" s="378"/>
      <c r="L242" s="378"/>
      <c r="M242" s="59"/>
      <c r="N242" s="53"/>
    </row>
    <row r="243" spans="1:14" ht="14.25" hidden="1">
      <c r="A243" s="12"/>
      <c r="B243" s="27" t="s">
        <v>170</v>
      </c>
      <c r="C243" s="11">
        <v>1</v>
      </c>
      <c r="D243" s="25" t="s">
        <v>38</v>
      </c>
      <c r="E243" s="182">
        <v>2</v>
      </c>
      <c r="F243" s="184" t="s">
        <v>38</v>
      </c>
      <c r="G243" s="183">
        <v>3</v>
      </c>
      <c r="H243" s="182" t="s">
        <v>38</v>
      </c>
      <c r="I243" s="179">
        <v>15.5</v>
      </c>
      <c r="J243" s="24" t="s">
        <v>38</v>
      </c>
      <c r="K243" s="179">
        <v>11</v>
      </c>
      <c r="L243" s="24" t="s">
        <v>6</v>
      </c>
      <c r="M243" s="30">
        <f>K243*I243*G243*E243*C243</f>
        <v>1023</v>
      </c>
      <c r="N243" s="53"/>
    </row>
    <row r="244" spans="1:14" ht="14.25" hidden="1">
      <c r="A244" s="12"/>
      <c r="B244" s="27" t="s">
        <v>171</v>
      </c>
      <c r="C244" s="11">
        <v>1</v>
      </c>
      <c r="D244" s="25" t="s">
        <v>38</v>
      </c>
      <c r="E244" s="182">
        <v>1</v>
      </c>
      <c r="F244" s="184" t="s">
        <v>38</v>
      </c>
      <c r="G244" s="183">
        <v>7</v>
      </c>
      <c r="H244" s="182" t="s">
        <v>38</v>
      </c>
      <c r="I244" s="179">
        <v>8.5</v>
      </c>
      <c r="J244" s="24" t="s">
        <v>38</v>
      </c>
      <c r="K244" s="179">
        <v>8</v>
      </c>
      <c r="L244" s="24" t="s">
        <v>6</v>
      </c>
      <c r="M244" s="29">
        <f>K244*I244*G244*E244*C244</f>
        <v>476</v>
      </c>
      <c r="N244" s="53"/>
    </row>
    <row r="245" spans="1:14" ht="14.25" hidden="1">
      <c r="A245" s="12"/>
      <c r="B245" s="20"/>
      <c r="C245" s="144"/>
      <c r="D245" s="144"/>
      <c r="E245" s="144"/>
      <c r="F245" s="144"/>
      <c r="G245" s="144"/>
      <c r="H245" s="144"/>
      <c r="I245" s="144"/>
      <c r="J245" s="144"/>
      <c r="K245" s="144"/>
      <c r="L245" s="180" t="s">
        <v>6</v>
      </c>
      <c r="M245" s="89">
        <f>SUM(M243:M244)</f>
        <v>1499</v>
      </c>
      <c r="N245" s="53"/>
    </row>
    <row r="246" spans="1:14" ht="14.25" hidden="1">
      <c r="A246" s="12"/>
      <c r="B246" s="20"/>
      <c r="C246" s="144"/>
      <c r="D246" s="144"/>
      <c r="E246" s="144"/>
      <c r="F246" s="144"/>
      <c r="G246" s="40"/>
      <c r="H246" s="90"/>
      <c r="I246" s="42"/>
      <c r="J246" s="90"/>
      <c r="K246" s="157"/>
      <c r="L246" s="180" t="s">
        <v>6</v>
      </c>
      <c r="M246" s="89">
        <v>112</v>
      </c>
      <c r="N246" s="53"/>
    </row>
    <row r="247" spans="1:14" ht="12.75" hidden="1" customHeight="1">
      <c r="A247" s="21"/>
      <c r="B247" s="20"/>
      <c r="C247" s="144"/>
      <c r="D247" s="144"/>
      <c r="E247" s="144"/>
      <c r="F247" s="144"/>
      <c r="G247" s="144"/>
      <c r="H247" s="144"/>
      <c r="I247" s="144"/>
      <c r="J247" s="144"/>
      <c r="K247" s="144"/>
      <c r="L247" s="180" t="s">
        <v>6</v>
      </c>
      <c r="M247" s="206">
        <v>13.384</v>
      </c>
      <c r="N247" s="53"/>
    </row>
    <row r="248" spans="1:14" ht="14.25">
      <c r="A248" s="12"/>
      <c r="B248" s="180"/>
      <c r="C248" s="180"/>
      <c r="D248" s="180"/>
      <c r="E248" s="180"/>
      <c r="F248" s="180"/>
      <c r="G248" s="41">
        <v>17.472999999999999</v>
      </c>
      <c r="H248" s="90"/>
      <c r="I248" s="47">
        <v>3850</v>
      </c>
      <c r="J248" s="90"/>
      <c r="K248" s="44" t="s">
        <v>172</v>
      </c>
      <c r="L248" s="180"/>
      <c r="M248" s="59"/>
      <c r="N248" s="53">
        <f>G248*I248</f>
        <v>67271.05</v>
      </c>
    </row>
    <row r="249" spans="1:14" ht="14.25">
      <c r="A249" s="12">
        <v>22</v>
      </c>
      <c r="B249" s="368" t="s">
        <v>173</v>
      </c>
      <c r="C249" s="368"/>
      <c r="D249" s="368"/>
      <c r="E249" s="368"/>
      <c r="F249" s="368"/>
      <c r="G249" s="368"/>
      <c r="H249" s="368"/>
      <c r="I249" s="368"/>
      <c r="J249" s="368"/>
      <c r="K249" s="368"/>
      <c r="L249" s="368"/>
      <c r="M249" s="59"/>
      <c r="N249" s="53"/>
    </row>
    <row r="250" spans="1:14" ht="14.25" hidden="1">
      <c r="A250" s="12"/>
      <c r="B250" s="27" t="s">
        <v>174</v>
      </c>
      <c r="C250" s="11">
        <v>1</v>
      </c>
      <c r="D250" s="25" t="s">
        <v>38</v>
      </c>
      <c r="E250" s="182">
        <v>2</v>
      </c>
      <c r="F250" s="184" t="s">
        <v>38</v>
      </c>
      <c r="G250" s="183">
        <v>13</v>
      </c>
      <c r="H250" s="182" t="s">
        <v>38</v>
      </c>
      <c r="I250" s="179">
        <v>19</v>
      </c>
      <c r="J250" s="24" t="s">
        <v>38</v>
      </c>
      <c r="K250" s="179">
        <v>2.2400000000000002</v>
      </c>
      <c r="L250" s="24" t="s">
        <v>6</v>
      </c>
      <c r="M250" s="30">
        <f>K250*I250*G250*E250*C250</f>
        <v>1106.56</v>
      </c>
      <c r="N250" s="53"/>
    </row>
    <row r="251" spans="1:14" ht="14.25" hidden="1">
      <c r="A251" s="12"/>
      <c r="B251" s="27" t="s">
        <v>175</v>
      </c>
      <c r="C251" s="11">
        <v>1</v>
      </c>
      <c r="D251" s="25" t="s">
        <v>38</v>
      </c>
      <c r="E251" s="182">
        <v>1</v>
      </c>
      <c r="F251" s="184" t="s">
        <v>38</v>
      </c>
      <c r="G251" s="183">
        <v>6</v>
      </c>
      <c r="H251" s="182" t="s">
        <v>38</v>
      </c>
      <c r="I251" s="179">
        <v>38</v>
      </c>
      <c r="J251" s="24" t="s">
        <v>38</v>
      </c>
      <c r="K251" s="179">
        <v>2.2400000000000002</v>
      </c>
      <c r="L251" s="24" t="s">
        <v>6</v>
      </c>
      <c r="M251" s="29">
        <f>K251*I251*G251*E251*C251</f>
        <v>510.72</v>
      </c>
      <c r="N251" s="53"/>
    </row>
    <row r="252" spans="1:14" ht="14.25" hidden="1">
      <c r="A252" s="12"/>
      <c r="B252" s="146"/>
      <c r="C252" s="11"/>
      <c r="D252" s="25"/>
      <c r="E252" s="154"/>
      <c r="F252" s="148"/>
      <c r="G252" s="151"/>
      <c r="H252" s="154"/>
      <c r="I252" s="153"/>
      <c r="J252" s="155"/>
      <c r="K252" s="153"/>
      <c r="L252" s="185" t="s">
        <v>6</v>
      </c>
      <c r="M252" s="77">
        <v>1618</v>
      </c>
      <c r="N252" s="53"/>
    </row>
    <row r="253" spans="1:14" ht="14.25" hidden="1">
      <c r="A253" s="21"/>
      <c r="B253" s="20"/>
      <c r="C253" s="144"/>
      <c r="D253" s="144"/>
      <c r="E253" s="144"/>
      <c r="F253" s="144"/>
      <c r="G253" s="144"/>
      <c r="H253" s="144"/>
      <c r="I253" s="144"/>
      <c r="J253" s="144"/>
      <c r="K253" s="144"/>
      <c r="L253" s="180" t="s">
        <v>6</v>
      </c>
      <c r="M253" s="94">
        <v>112</v>
      </c>
      <c r="N253" s="53"/>
    </row>
    <row r="254" spans="1:14" ht="14.25" hidden="1">
      <c r="A254" s="12"/>
      <c r="B254" s="20"/>
      <c r="C254" s="144"/>
      <c r="D254" s="144"/>
      <c r="E254" s="144"/>
      <c r="F254" s="144"/>
      <c r="G254" s="40"/>
      <c r="H254" s="90"/>
      <c r="I254" s="42"/>
      <c r="J254" s="90"/>
      <c r="K254" s="157"/>
      <c r="L254" s="180" t="s">
        <v>6</v>
      </c>
      <c r="M254" s="206">
        <v>14.446</v>
      </c>
      <c r="N254" s="53"/>
    </row>
    <row r="255" spans="1:14" ht="14.25">
      <c r="A255" s="12"/>
      <c r="B255" s="20"/>
      <c r="C255" s="144"/>
      <c r="D255" s="144"/>
      <c r="E255" s="144"/>
      <c r="F255" s="144"/>
      <c r="G255" s="41">
        <v>14.446</v>
      </c>
      <c r="H255" s="90"/>
      <c r="I255" s="47">
        <v>3575</v>
      </c>
      <c r="J255" s="90"/>
      <c r="K255" s="44" t="s">
        <v>172</v>
      </c>
      <c r="L255" s="144"/>
      <c r="M255" s="59"/>
      <c r="N255" s="53">
        <f>G255*I255</f>
        <v>51644.45</v>
      </c>
    </row>
    <row r="256" spans="1:14" ht="14.25">
      <c r="A256" s="12"/>
      <c r="B256" s="172"/>
      <c r="C256" s="172"/>
      <c r="D256" s="172"/>
      <c r="E256" s="172"/>
      <c r="F256" s="172"/>
      <c r="G256" s="172"/>
      <c r="H256" s="172"/>
      <c r="I256" s="172"/>
      <c r="J256" s="172"/>
      <c r="K256" s="172"/>
      <c r="L256" s="172"/>
      <c r="M256" s="59"/>
      <c r="N256" s="53"/>
    </row>
    <row r="257" spans="1:14" ht="14.25">
      <c r="A257" s="12">
        <v>23</v>
      </c>
      <c r="B257" s="368" t="s">
        <v>176</v>
      </c>
      <c r="C257" s="368"/>
      <c r="D257" s="368"/>
      <c r="E257" s="368"/>
      <c r="F257" s="368"/>
      <c r="G257" s="368"/>
      <c r="H257" s="368"/>
      <c r="I257" s="368"/>
      <c r="J257" s="368"/>
      <c r="K257" s="368"/>
      <c r="L257" s="368"/>
      <c r="M257" s="50"/>
      <c r="N257" s="53"/>
    </row>
    <row r="258" spans="1:14" ht="14.25" hidden="1">
      <c r="A258" s="12"/>
      <c r="B258" s="20"/>
      <c r="C258" s="144"/>
      <c r="D258" s="376" t="s">
        <v>177</v>
      </c>
      <c r="E258" s="376"/>
      <c r="F258" s="376"/>
      <c r="G258" s="376"/>
      <c r="H258" s="376"/>
      <c r="I258" s="376"/>
      <c r="J258" s="376"/>
      <c r="K258" s="376"/>
      <c r="L258" s="180" t="s">
        <v>6</v>
      </c>
      <c r="M258" s="189">
        <f>M247+M254</f>
        <v>27.83</v>
      </c>
      <c r="N258" s="53"/>
    </row>
    <row r="259" spans="1:14" ht="14.25" hidden="1" customHeight="1">
      <c r="A259" s="12"/>
      <c r="B259" s="20"/>
      <c r="C259" s="144"/>
      <c r="D259" s="144"/>
      <c r="E259" s="144"/>
      <c r="F259" s="144"/>
      <c r="G259" s="40"/>
      <c r="H259" s="90"/>
      <c r="I259" s="42"/>
      <c r="J259" s="90"/>
      <c r="K259" s="157"/>
      <c r="L259" s="227" t="s">
        <v>6</v>
      </c>
      <c r="M259" s="206">
        <v>27.83</v>
      </c>
      <c r="N259" s="53"/>
    </row>
    <row r="260" spans="1:14" ht="14.25">
      <c r="A260" s="12"/>
      <c r="B260" s="20"/>
      <c r="C260" s="144"/>
      <c r="D260" s="144"/>
      <c r="E260" s="144"/>
      <c r="F260" s="144"/>
      <c r="G260" s="207">
        <v>31.919</v>
      </c>
      <c r="H260" s="90"/>
      <c r="I260" s="42">
        <v>186.34</v>
      </c>
      <c r="J260" s="90"/>
      <c r="K260" s="44" t="s">
        <v>138</v>
      </c>
      <c r="L260" s="144"/>
      <c r="M260" s="59"/>
      <c r="N260" s="53">
        <f>G260*I260</f>
        <v>5947.7864600000003</v>
      </c>
    </row>
    <row r="261" spans="1:14" ht="14.25">
      <c r="A261" s="139"/>
      <c r="B261" s="180"/>
      <c r="C261" s="180"/>
      <c r="D261" s="180"/>
      <c r="E261" s="180"/>
      <c r="F261" s="180"/>
      <c r="G261" s="180"/>
      <c r="H261" s="180"/>
      <c r="I261" s="180"/>
      <c r="J261" s="180"/>
      <c r="K261" s="180"/>
      <c r="L261" s="180"/>
      <c r="M261" s="59"/>
      <c r="N261" s="53"/>
    </row>
    <row r="262" spans="1:14" ht="72" customHeight="1">
      <c r="A262" s="12">
        <v>24</v>
      </c>
      <c r="B262" s="370" t="s">
        <v>178</v>
      </c>
      <c r="C262" s="370"/>
      <c r="D262" s="370"/>
      <c r="E262" s="370"/>
      <c r="F262" s="370"/>
      <c r="G262" s="370"/>
      <c r="H262" s="370"/>
      <c r="I262" s="370"/>
      <c r="J262" s="370"/>
      <c r="K262" s="370"/>
      <c r="L262" s="370"/>
      <c r="M262" s="30"/>
      <c r="N262" s="53"/>
    </row>
    <row r="263" spans="1:14" ht="14.25" hidden="1">
      <c r="A263" s="12"/>
      <c r="B263" s="181" t="s">
        <v>179</v>
      </c>
      <c r="C263" s="11">
        <v>1</v>
      </c>
      <c r="D263" s="25" t="s">
        <v>38</v>
      </c>
      <c r="E263" s="182">
        <v>1</v>
      </c>
      <c r="F263" s="184" t="s">
        <v>38</v>
      </c>
      <c r="G263" s="183">
        <v>1</v>
      </c>
      <c r="H263" s="182" t="s">
        <v>38</v>
      </c>
      <c r="I263" s="179">
        <v>38.25</v>
      </c>
      <c r="J263" s="24" t="s">
        <v>38</v>
      </c>
      <c r="K263" s="179">
        <v>23.25</v>
      </c>
      <c r="L263" s="24" t="s">
        <v>6</v>
      </c>
      <c r="M263" s="29">
        <f>K263*I263*G263*E263*C263</f>
        <v>889.3125</v>
      </c>
      <c r="N263" s="53"/>
    </row>
    <row r="264" spans="1:14" ht="14.25" hidden="1">
      <c r="A264" s="12"/>
      <c r="B264" s="146"/>
      <c r="C264" s="11"/>
      <c r="D264" s="25"/>
      <c r="E264" s="154"/>
      <c r="F264" s="148"/>
      <c r="G264" s="151"/>
      <c r="H264" s="154"/>
      <c r="I264" s="153"/>
      <c r="J264" s="155"/>
      <c r="K264" s="33"/>
      <c r="L264" s="185" t="s">
        <v>6</v>
      </c>
      <c r="M264" s="30">
        <v>889</v>
      </c>
      <c r="N264" s="53"/>
    </row>
    <row r="265" spans="1:14" ht="14.25">
      <c r="A265" s="12"/>
      <c r="B265" s="20"/>
      <c r="C265" s="144"/>
      <c r="D265" s="144"/>
      <c r="E265" s="144"/>
      <c r="F265" s="144"/>
      <c r="G265" s="40">
        <v>889</v>
      </c>
      <c r="H265" s="90"/>
      <c r="I265" s="44">
        <v>7607.25</v>
      </c>
      <c r="J265" s="90"/>
      <c r="K265" s="44" t="s">
        <v>48</v>
      </c>
      <c r="L265" s="144"/>
      <c r="M265" s="50"/>
      <c r="N265" s="53">
        <f>G265*I265%</f>
        <v>67628.452499999999</v>
      </c>
    </row>
    <row r="266" spans="1:14" ht="14.25">
      <c r="A266" s="12"/>
      <c r="B266" s="20"/>
      <c r="C266" s="144"/>
      <c r="D266" s="144"/>
      <c r="E266" s="144"/>
      <c r="F266" s="144"/>
      <c r="G266" s="40"/>
      <c r="H266" s="90"/>
      <c r="I266" s="55"/>
      <c r="J266" s="90"/>
      <c r="K266" s="55"/>
      <c r="L266" s="90"/>
      <c r="M266" s="59"/>
      <c r="N266" s="53"/>
    </row>
    <row r="267" spans="1:14" ht="29.25" customHeight="1">
      <c r="A267" s="12">
        <v>25</v>
      </c>
      <c r="B267" s="370" t="s">
        <v>180</v>
      </c>
      <c r="C267" s="370"/>
      <c r="D267" s="370"/>
      <c r="E267" s="370"/>
      <c r="F267" s="370"/>
      <c r="G267" s="370"/>
      <c r="H267" s="370"/>
      <c r="I267" s="370"/>
      <c r="J267" s="370"/>
      <c r="K267" s="370"/>
      <c r="L267" s="370"/>
      <c r="M267" s="59"/>
      <c r="N267" s="53"/>
    </row>
    <row r="268" spans="1:14" ht="14.25" hidden="1">
      <c r="A268" s="12"/>
      <c r="B268" s="180"/>
      <c r="C268" s="180"/>
      <c r="D268" s="376" t="s">
        <v>181</v>
      </c>
      <c r="E268" s="376"/>
      <c r="F268" s="376"/>
      <c r="G268" s="376"/>
      <c r="H268" s="376"/>
      <c r="I268" s="376"/>
      <c r="J268" s="376"/>
      <c r="K268" s="376"/>
      <c r="L268" s="180" t="s">
        <v>6</v>
      </c>
      <c r="M268" s="94">
        <v>889</v>
      </c>
      <c r="N268" s="53"/>
    </row>
    <row r="269" spans="1:14" ht="14.25" hidden="1">
      <c r="A269" s="12"/>
      <c r="B269" s="146"/>
      <c r="C269" s="11"/>
      <c r="D269" s="25"/>
      <c r="E269" s="154"/>
      <c r="F269" s="148"/>
      <c r="G269" s="372"/>
      <c r="H269" s="372"/>
      <c r="I269" s="372"/>
      <c r="J269" s="14"/>
      <c r="K269" s="51"/>
      <c r="L269" s="180" t="s">
        <v>6</v>
      </c>
      <c r="M269" s="50">
        <v>889</v>
      </c>
      <c r="N269" s="53"/>
    </row>
    <row r="270" spans="1:14" ht="14.25">
      <c r="A270" s="12"/>
      <c r="B270" s="20"/>
      <c r="C270" s="144"/>
      <c r="D270" s="144"/>
      <c r="E270" s="144"/>
      <c r="F270" s="144"/>
      <c r="G270" s="40">
        <v>889</v>
      </c>
      <c r="H270" s="90"/>
      <c r="I270" s="44">
        <v>1428.35</v>
      </c>
      <c r="J270" s="90"/>
      <c r="K270" s="44" t="s">
        <v>50</v>
      </c>
      <c r="L270" s="144"/>
      <c r="M270" s="50"/>
      <c r="N270" s="53">
        <f>G270*I270%</f>
        <v>12698.031499999999</v>
      </c>
    </row>
    <row r="271" spans="1:14" ht="29.25" customHeight="1">
      <c r="A271" s="12"/>
      <c r="B271" s="20"/>
      <c r="C271" s="144"/>
      <c r="D271" s="144"/>
      <c r="E271" s="144"/>
      <c r="F271" s="144"/>
      <c r="G271" s="40"/>
      <c r="H271" s="90"/>
      <c r="I271" s="42"/>
      <c r="J271" s="90"/>
      <c r="K271" s="157"/>
      <c r="L271" s="90"/>
      <c r="M271" s="59"/>
      <c r="N271" s="53"/>
    </row>
    <row r="272" spans="1:14" ht="30" customHeight="1">
      <c r="A272" s="12">
        <v>26</v>
      </c>
      <c r="B272" s="370" t="s">
        <v>182</v>
      </c>
      <c r="C272" s="370"/>
      <c r="D272" s="370"/>
      <c r="E272" s="370"/>
      <c r="F272" s="370"/>
      <c r="G272" s="370"/>
      <c r="H272" s="370"/>
      <c r="I272" s="370"/>
      <c r="J272" s="370"/>
      <c r="K272" s="370"/>
      <c r="L272" s="370"/>
      <c r="M272" s="59"/>
      <c r="N272" s="53"/>
    </row>
    <row r="273" spans="1:14" ht="14.25" hidden="1">
      <c r="A273" s="12"/>
      <c r="B273" s="180"/>
      <c r="C273" s="180"/>
      <c r="D273" s="180"/>
      <c r="E273" s="180" t="s">
        <v>183</v>
      </c>
      <c r="F273" s="180"/>
      <c r="G273" s="180"/>
      <c r="H273" s="180"/>
      <c r="I273" s="180"/>
      <c r="J273" s="180"/>
      <c r="K273" s="180"/>
      <c r="L273" s="180" t="s">
        <v>6</v>
      </c>
      <c r="M273" s="94">
        <v>5</v>
      </c>
      <c r="N273" s="53"/>
    </row>
    <row r="274" spans="1:14" ht="14.25" hidden="1">
      <c r="A274" s="12"/>
      <c r="B274" s="146"/>
      <c r="C274" s="11"/>
      <c r="D274" s="25"/>
      <c r="E274" s="154"/>
      <c r="F274" s="148"/>
      <c r="G274" s="151"/>
      <c r="H274" s="154"/>
      <c r="I274" s="153"/>
      <c r="J274" s="155"/>
      <c r="K274" s="153"/>
      <c r="L274" s="185" t="s">
        <v>6</v>
      </c>
      <c r="M274" s="30">
        <v>5</v>
      </c>
      <c r="N274" s="53"/>
    </row>
    <row r="275" spans="1:14" ht="14.25">
      <c r="A275" s="12"/>
      <c r="B275" s="146"/>
      <c r="C275" s="11"/>
      <c r="D275" s="25"/>
      <c r="E275" s="154"/>
      <c r="F275" s="148"/>
      <c r="G275" s="52">
        <v>5</v>
      </c>
      <c r="H275" s="58"/>
      <c r="I275" s="47">
        <v>261.25</v>
      </c>
      <c r="J275" s="49"/>
      <c r="K275" s="44" t="s">
        <v>184</v>
      </c>
      <c r="L275" s="155"/>
      <c r="M275" s="30"/>
      <c r="N275" s="53">
        <f>G275*I275</f>
        <v>1306.25</v>
      </c>
    </row>
    <row r="276" spans="1:14" ht="14.25">
      <c r="A276" s="12"/>
      <c r="B276" s="146"/>
      <c r="C276" s="11"/>
      <c r="D276" s="25"/>
      <c r="E276" s="154"/>
      <c r="F276" s="148"/>
      <c r="G276" s="151"/>
      <c r="H276" s="154"/>
      <c r="I276" s="153"/>
      <c r="J276" s="155"/>
      <c r="K276" s="153"/>
      <c r="L276" s="155"/>
      <c r="M276" s="30"/>
      <c r="N276" s="53"/>
    </row>
    <row r="277" spans="1:14" ht="14.25">
      <c r="A277" s="12">
        <v>27</v>
      </c>
      <c r="B277" s="368" t="s">
        <v>185</v>
      </c>
      <c r="C277" s="368"/>
      <c r="D277" s="368"/>
      <c r="E277" s="368"/>
      <c r="F277" s="368"/>
      <c r="G277" s="368"/>
      <c r="H277" s="368"/>
      <c r="I277" s="368"/>
      <c r="J277" s="368"/>
      <c r="K277" s="368"/>
      <c r="L277" s="368"/>
      <c r="M277" s="50"/>
      <c r="N277" s="53"/>
    </row>
    <row r="278" spans="1:14" ht="14.25" hidden="1">
      <c r="A278" s="12"/>
      <c r="B278" s="195" t="s">
        <v>186</v>
      </c>
      <c r="C278" s="11">
        <v>1</v>
      </c>
      <c r="D278" s="25" t="s">
        <v>38</v>
      </c>
      <c r="E278" s="200">
        <v>2</v>
      </c>
      <c r="F278" s="199" t="s">
        <v>38</v>
      </c>
      <c r="G278" s="202">
        <v>2</v>
      </c>
      <c r="H278" s="200" t="s">
        <v>38</v>
      </c>
      <c r="I278" s="205">
        <v>8</v>
      </c>
      <c r="J278" s="24" t="s">
        <v>38</v>
      </c>
      <c r="K278" s="205">
        <v>4</v>
      </c>
      <c r="L278" s="24" t="s">
        <v>6</v>
      </c>
      <c r="M278" s="29">
        <f>K278*I278*G278*E278*C278</f>
        <v>128</v>
      </c>
      <c r="N278" s="53"/>
    </row>
    <row r="279" spans="1:14" ht="14.25" hidden="1">
      <c r="A279" s="12"/>
      <c r="B279" s="20"/>
      <c r="C279" s="144"/>
      <c r="D279" s="144"/>
      <c r="E279" s="144"/>
      <c r="F279" s="144"/>
      <c r="G279" s="144"/>
      <c r="H279" s="144"/>
      <c r="I279" s="144"/>
      <c r="J279" s="144"/>
      <c r="K279" s="144"/>
      <c r="L279" s="197" t="s">
        <v>6</v>
      </c>
      <c r="M279" s="50">
        <v>128</v>
      </c>
      <c r="N279" s="53"/>
    </row>
    <row r="280" spans="1:14" ht="14.25">
      <c r="A280" s="12"/>
      <c r="B280" s="197"/>
      <c r="C280" s="197"/>
      <c r="D280" s="197"/>
      <c r="E280" s="197"/>
      <c r="F280" s="197"/>
      <c r="G280" s="40">
        <v>128</v>
      </c>
      <c r="H280" s="90"/>
      <c r="I280" s="44">
        <v>58.11</v>
      </c>
      <c r="J280" s="90"/>
      <c r="K280" s="44" t="s">
        <v>187</v>
      </c>
      <c r="L280" s="197"/>
      <c r="M280" s="59"/>
      <c r="N280" s="53">
        <f>G280*I280</f>
        <v>7438.08</v>
      </c>
    </row>
    <row r="281" spans="1:14" ht="14.25">
      <c r="A281" s="12"/>
      <c r="B281" s="146"/>
      <c r="C281" s="11"/>
      <c r="D281" s="25"/>
      <c r="E281" s="154"/>
      <c r="F281" s="148"/>
      <c r="G281" s="151"/>
      <c r="H281" s="154"/>
      <c r="I281" s="153"/>
      <c r="J281" s="155"/>
      <c r="K281" s="153"/>
      <c r="L281" s="155"/>
      <c r="M281" s="30"/>
      <c r="N281" s="53"/>
    </row>
    <row r="282" spans="1:14" ht="32.25" customHeight="1">
      <c r="A282" s="12">
        <v>28</v>
      </c>
      <c r="B282" s="370" t="s">
        <v>188</v>
      </c>
      <c r="C282" s="370"/>
      <c r="D282" s="370"/>
      <c r="E282" s="370"/>
      <c r="F282" s="370"/>
      <c r="G282" s="370"/>
      <c r="H282" s="370"/>
      <c r="I282" s="370"/>
      <c r="J282" s="370"/>
      <c r="K282" s="370"/>
      <c r="L282" s="370"/>
      <c r="M282" s="50"/>
      <c r="N282" s="53"/>
    </row>
    <row r="283" spans="1:14" ht="14.25" hidden="1">
      <c r="A283" s="12"/>
      <c r="B283" s="27" t="s">
        <v>189</v>
      </c>
      <c r="C283" s="11">
        <v>1</v>
      </c>
      <c r="D283" s="25" t="s">
        <v>38</v>
      </c>
      <c r="E283" s="200">
        <v>1</v>
      </c>
      <c r="F283" s="199" t="s">
        <v>38</v>
      </c>
      <c r="G283" s="202">
        <v>2</v>
      </c>
      <c r="H283" s="200" t="s">
        <v>38</v>
      </c>
      <c r="I283" s="205">
        <v>18</v>
      </c>
      <c r="J283" s="24" t="s">
        <v>38</v>
      </c>
      <c r="K283" s="205">
        <v>14</v>
      </c>
      <c r="L283" s="24" t="s">
        <v>6</v>
      </c>
      <c r="M283" s="30">
        <f>K283*I283*G283*E283*C283</f>
        <v>504</v>
      </c>
      <c r="N283" s="53"/>
    </row>
    <row r="284" spans="1:14" ht="14.25" hidden="1" customHeight="1">
      <c r="A284" s="12"/>
      <c r="B284" s="27" t="s">
        <v>80</v>
      </c>
      <c r="C284" s="11">
        <v>1</v>
      </c>
      <c r="D284" s="25" t="s">
        <v>38</v>
      </c>
      <c r="E284" s="200">
        <v>1</v>
      </c>
      <c r="F284" s="199" t="s">
        <v>38</v>
      </c>
      <c r="G284" s="202">
        <v>1</v>
      </c>
      <c r="H284" s="200" t="s">
        <v>38</v>
      </c>
      <c r="I284" s="205">
        <v>36.75</v>
      </c>
      <c r="J284" s="24" t="s">
        <v>38</v>
      </c>
      <c r="K284" s="205">
        <v>7</v>
      </c>
      <c r="L284" s="24" t="s">
        <v>6</v>
      </c>
      <c r="M284" s="30">
        <f>K284*I284*G284*E284*C284</f>
        <v>257.25</v>
      </c>
      <c r="N284" s="53"/>
    </row>
    <row r="285" spans="1:14" ht="14.25" hidden="1" customHeight="1">
      <c r="A285" s="12"/>
      <c r="B285" s="195" t="s">
        <v>190</v>
      </c>
      <c r="C285" s="11">
        <v>2</v>
      </c>
      <c r="D285" s="25" t="s">
        <v>38</v>
      </c>
      <c r="E285" s="200">
        <v>2</v>
      </c>
      <c r="F285" s="199" t="s">
        <v>38</v>
      </c>
      <c r="G285" s="373" t="s">
        <v>102</v>
      </c>
      <c r="H285" s="373"/>
      <c r="I285" s="373"/>
      <c r="J285" s="24" t="s">
        <v>38</v>
      </c>
      <c r="K285" s="205">
        <v>0.67</v>
      </c>
      <c r="L285" s="24" t="s">
        <v>6</v>
      </c>
      <c r="M285" s="30">
        <v>86</v>
      </c>
      <c r="N285" s="53"/>
    </row>
    <row r="286" spans="1:14" ht="14.25" hidden="1">
      <c r="A286" s="12"/>
      <c r="B286" s="195" t="s">
        <v>80</v>
      </c>
      <c r="C286" s="11">
        <v>1</v>
      </c>
      <c r="D286" s="25" t="s">
        <v>38</v>
      </c>
      <c r="E286" s="200">
        <v>2</v>
      </c>
      <c r="F286" s="199" t="s">
        <v>38</v>
      </c>
      <c r="G286" s="373" t="s">
        <v>191</v>
      </c>
      <c r="H286" s="373"/>
      <c r="I286" s="373"/>
      <c r="J286" s="24" t="s">
        <v>38</v>
      </c>
      <c r="K286" s="205">
        <v>0.67</v>
      </c>
      <c r="L286" s="24" t="s">
        <v>6</v>
      </c>
      <c r="M286" s="29">
        <v>59</v>
      </c>
      <c r="N286" s="53"/>
    </row>
    <row r="287" spans="1:14" ht="14.25" hidden="1">
      <c r="A287" s="12"/>
      <c r="B287" s="146"/>
      <c r="C287" s="11"/>
      <c r="D287" s="25"/>
      <c r="E287" s="154"/>
      <c r="F287" s="148"/>
      <c r="G287" s="151"/>
      <c r="H287" s="154"/>
      <c r="I287" s="33"/>
      <c r="J287" s="155"/>
      <c r="K287" s="153"/>
      <c r="L287" s="204" t="s">
        <v>6</v>
      </c>
      <c r="M287" s="30">
        <f>SUM(M283:M286)</f>
        <v>906.25</v>
      </c>
      <c r="N287" s="53"/>
    </row>
    <row r="288" spans="1:14" ht="14.25">
      <c r="A288" s="12"/>
      <c r="B288" s="146"/>
      <c r="C288" s="11"/>
      <c r="D288" s="25"/>
      <c r="E288" s="154"/>
      <c r="F288" s="148"/>
      <c r="G288" s="52">
        <v>906</v>
      </c>
      <c r="H288" s="58"/>
      <c r="I288" s="47">
        <v>10964.99</v>
      </c>
      <c r="J288" s="49"/>
      <c r="K288" s="44" t="s">
        <v>192</v>
      </c>
      <c r="L288" s="155"/>
      <c r="M288" s="30"/>
      <c r="N288" s="53">
        <f>G288*I288%</f>
        <v>99342.809399999998</v>
      </c>
    </row>
    <row r="289" spans="1:14" ht="14.25">
      <c r="A289" s="12"/>
      <c r="B289" s="146"/>
      <c r="C289" s="11"/>
      <c r="D289" s="25"/>
      <c r="E289" s="154"/>
      <c r="F289" s="148"/>
      <c r="G289" s="196"/>
      <c r="H289" s="196"/>
      <c r="I289" s="196"/>
      <c r="J289" s="155"/>
      <c r="K289" s="51"/>
      <c r="L289" s="144"/>
      <c r="M289" s="50"/>
      <c r="N289" s="53"/>
    </row>
    <row r="290" spans="1:14" ht="29.25" customHeight="1">
      <c r="A290" s="12">
        <v>29</v>
      </c>
      <c r="B290" s="370" t="s">
        <v>193</v>
      </c>
      <c r="C290" s="370"/>
      <c r="D290" s="370"/>
      <c r="E290" s="370"/>
      <c r="F290" s="370"/>
      <c r="G290" s="370"/>
      <c r="H290" s="370"/>
      <c r="I290" s="370"/>
      <c r="J290" s="370"/>
      <c r="K290" s="370"/>
      <c r="L290" s="370"/>
      <c r="M290" s="50"/>
      <c r="N290" s="53"/>
    </row>
    <row r="291" spans="1:14" ht="15">
      <c r="A291" s="216" t="s">
        <v>69</v>
      </c>
      <c r="B291" s="217" t="s">
        <v>194</v>
      </c>
      <c r="N291" s="53"/>
    </row>
    <row r="292" spans="1:14" ht="14.25" hidden="1" customHeight="1">
      <c r="A292" s="12"/>
      <c r="B292" s="195" t="s">
        <v>195</v>
      </c>
      <c r="C292" s="11">
        <v>1</v>
      </c>
      <c r="D292" s="25" t="s">
        <v>38</v>
      </c>
      <c r="E292" s="200">
        <v>1</v>
      </c>
      <c r="F292" s="199" t="s">
        <v>38</v>
      </c>
      <c r="G292" s="202">
        <v>2</v>
      </c>
      <c r="H292" s="200" t="s">
        <v>38</v>
      </c>
      <c r="I292" s="205">
        <v>18</v>
      </c>
      <c r="J292" s="24" t="s">
        <v>38</v>
      </c>
      <c r="K292" s="205">
        <v>14</v>
      </c>
      <c r="L292" s="24" t="s">
        <v>6</v>
      </c>
      <c r="M292" s="30">
        <f>K292*I292*G292*E292*C292</f>
        <v>504</v>
      </c>
      <c r="N292" s="53"/>
    </row>
    <row r="293" spans="1:14" ht="14.25" hidden="1">
      <c r="A293" s="12"/>
      <c r="B293" s="27" t="s">
        <v>80</v>
      </c>
      <c r="C293" s="11">
        <v>1</v>
      </c>
      <c r="D293" s="25" t="s">
        <v>38</v>
      </c>
      <c r="E293" s="200">
        <v>1</v>
      </c>
      <c r="F293" s="199" t="s">
        <v>38</v>
      </c>
      <c r="G293" s="202">
        <v>1</v>
      </c>
      <c r="H293" s="200" t="s">
        <v>38</v>
      </c>
      <c r="I293" s="205">
        <v>36.75</v>
      </c>
      <c r="J293" s="24" t="s">
        <v>38</v>
      </c>
      <c r="K293" s="205">
        <v>7</v>
      </c>
      <c r="L293" s="24" t="s">
        <v>6</v>
      </c>
      <c r="M293" s="30">
        <f>K293*I293*G293*E293*C293</f>
        <v>257.25</v>
      </c>
      <c r="N293" s="53"/>
    </row>
    <row r="294" spans="1:14" ht="14.25" hidden="1">
      <c r="A294" s="12"/>
      <c r="B294" s="195" t="s">
        <v>79</v>
      </c>
      <c r="C294" s="11">
        <v>1</v>
      </c>
      <c r="D294" s="25" t="s">
        <v>38</v>
      </c>
      <c r="E294" s="200">
        <v>1</v>
      </c>
      <c r="F294" s="199" t="s">
        <v>38</v>
      </c>
      <c r="G294" s="202">
        <v>1</v>
      </c>
      <c r="H294" s="200" t="s">
        <v>38</v>
      </c>
      <c r="I294" s="205">
        <v>135</v>
      </c>
      <c r="J294" s="24" t="s">
        <v>38</v>
      </c>
      <c r="K294" s="205">
        <v>3</v>
      </c>
      <c r="L294" s="24" t="s">
        <v>6</v>
      </c>
      <c r="M294" s="29">
        <f>K294*I294*G294*E294*C294</f>
        <v>405</v>
      </c>
      <c r="N294" s="53"/>
    </row>
    <row r="295" spans="1:14" ht="14.25" hidden="1">
      <c r="A295" s="12"/>
      <c r="B295" s="146"/>
      <c r="C295" s="11"/>
      <c r="D295" s="25"/>
      <c r="E295" s="154"/>
      <c r="F295" s="148"/>
      <c r="G295" s="196"/>
      <c r="H295" s="196"/>
      <c r="I295" s="196"/>
      <c r="J295" s="155"/>
      <c r="K295" s="51"/>
      <c r="L295" s="197" t="s">
        <v>6</v>
      </c>
      <c r="M295" s="50">
        <f>SUM(M292:M294)</f>
        <v>1166.25</v>
      </c>
      <c r="N295" s="53"/>
    </row>
    <row r="296" spans="1:14" ht="14.25">
      <c r="A296" s="12"/>
      <c r="B296" s="146"/>
      <c r="C296" s="11"/>
      <c r="D296" s="25"/>
      <c r="E296" s="154"/>
      <c r="F296" s="148"/>
      <c r="G296" s="52">
        <v>1202</v>
      </c>
      <c r="H296" s="52"/>
      <c r="I296" s="47">
        <v>4411.82</v>
      </c>
      <c r="J296" s="52"/>
      <c r="K296" s="44" t="s">
        <v>48</v>
      </c>
      <c r="L296" s="155"/>
      <c r="M296" s="30"/>
      <c r="N296" s="53">
        <f>G296*I296%</f>
        <v>53030.076399999991</v>
      </c>
    </row>
    <row r="297" spans="1:14" ht="8.25" customHeight="1">
      <c r="A297" s="12"/>
      <c r="B297" s="146"/>
      <c r="C297" s="11"/>
      <c r="D297" s="25"/>
      <c r="E297" s="154"/>
      <c r="F297" s="148"/>
      <c r="G297" s="151"/>
      <c r="H297" s="154"/>
      <c r="I297" s="153"/>
      <c r="J297" s="155"/>
      <c r="K297" s="153"/>
      <c r="L297" s="155"/>
      <c r="M297" s="30"/>
      <c r="N297" s="53"/>
    </row>
    <row r="298" spans="1:14" ht="14.25" customHeight="1">
      <c r="A298" s="218" t="s">
        <v>37</v>
      </c>
      <c r="B298" s="217" t="s">
        <v>196</v>
      </c>
      <c r="C298" s="11"/>
      <c r="D298" s="25"/>
      <c r="E298" s="154"/>
      <c r="F298" s="148"/>
      <c r="G298" s="196"/>
      <c r="H298" s="196"/>
      <c r="I298" s="196"/>
      <c r="J298" s="155"/>
      <c r="K298" s="145"/>
      <c r="L298" s="144"/>
      <c r="M298" s="50"/>
      <c r="N298" s="53"/>
    </row>
    <row r="299" spans="1:14" ht="14.25" hidden="1">
      <c r="A299" s="12"/>
      <c r="B299" s="226" t="s">
        <v>243</v>
      </c>
      <c r="C299" s="11">
        <v>1</v>
      </c>
      <c r="D299" s="25" t="s">
        <v>38</v>
      </c>
      <c r="E299" s="200">
        <v>1</v>
      </c>
      <c r="F299" s="199" t="s">
        <v>38</v>
      </c>
      <c r="G299" s="202">
        <v>1</v>
      </c>
      <c r="H299" s="200" t="s">
        <v>38</v>
      </c>
      <c r="I299" s="205">
        <v>12.25</v>
      </c>
      <c r="J299" s="24" t="s">
        <v>38</v>
      </c>
      <c r="K299" s="205">
        <v>8.5</v>
      </c>
      <c r="L299" s="24" t="s">
        <v>6</v>
      </c>
      <c r="M299" s="29">
        <f>K299*I299*G299*E299*C299</f>
        <v>104.125</v>
      </c>
      <c r="N299" s="53"/>
    </row>
    <row r="300" spans="1:14" ht="14.25" hidden="1">
      <c r="A300" s="12"/>
      <c r="B300" s="20"/>
      <c r="C300" s="144"/>
      <c r="D300" s="144"/>
      <c r="E300" s="144"/>
      <c r="F300" s="144"/>
      <c r="G300" s="144"/>
      <c r="H300" s="144"/>
      <c r="I300" s="144"/>
      <c r="J300" s="144"/>
      <c r="K300" s="144"/>
      <c r="L300" s="197" t="s">
        <v>6</v>
      </c>
      <c r="M300" s="50">
        <v>104</v>
      </c>
      <c r="N300" s="53"/>
    </row>
    <row r="301" spans="1:14" ht="14.25">
      <c r="A301" s="12"/>
      <c r="B301" s="20"/>
      <c r="C301" s="144"/>
      <c r="D301" s="144"/>
      <c r="E301" s="144"/>
      <c r="F301" s="144"/>
      <c r="G301" s="40">
        <v>104</v>
      </c>
      <c r="H301" s="90"/>
      <c r="I301" s="47">
        <v>2548.29</v>
      </c>
      <c r="J301" s="90"/>
      <c r="K301" s="44" t="s">
        <v>48</v>
      </c>
      <c r="L301" s="90"/>
      <c r="M301" s="59"/>
      <c r="N301" s="53">
        <f>G301*I301%</f>
        <v>2650.2215999999999</v>
      </c>
    </row>
    <row r="302" spans="1:14" ht="7.5" customHeight="1">
      <c r="A302" s="12"/>
      <c r="B302" s="146"/>
      <c r="C302" s="11"/>
      <c r="D302" s="25"/>
      <c r="E302" s="154"/>
      <c r="F302" s="148"/>
      <c r="G302" s="151"/>
      <c r="H302" s="154"/>
      <c r="I302" s="153"/>
      <c r="J302" s="155"/>
      <c r="K302" s="153"/>
      <c r="L302" s="155"/>
      <c r="M302" s="30"/>
      <c r="N302" s="53"/>
    </row>
    <row r="303" spans="1:14" ht="57" customHeight="1">
      <c r="A303" s="12">
        <v>30</v>
      </c>
      <c r="B303" s="370" t="s">
        <v>197</v>
      </c>
      <c r="C303" s="370"/>
      <c r="D303" s="370"/>
      <c r="E303" s="370"/>
      <c r="F303" s="370"/>
      <c r="G303" s="370"/>
      <c r="H303" s="370"/>
      <c r="I303" s="370"/>
      <c r="J303" s="370"/>
      <c r="K303" s="370"/>
      <c r="L303" s="370"/>
      <c r="M303" s="30"/>
      <c r="N303" s="53"/>
    </row>
    <row r="304" spans="1:14" ht="14.25" hidden="1">
      <c r="A304" s="12"/>
      <c r="B304" s="195" t="s">
        <v>57</v>
      </c>
      <c r="C304" s="11">
        <v>1</v>
      </c>
      <c r="D304" s="25" t="s">
        <v>38</v>
      </c>
      <c r="E304" s="200">
        <v>1</v>
      </c>
      <c r="F304" s="199" t="s">
        <v>38</v>
      </c>
      <c r="G304" s="202">
        <v>1</v>
      </c>
      <c r="H304" s="200" t="s">
        <v>38</v>
      </c>
      <c r="I304" s="194">
        <v>1</v>
      </c>
      <c r="J304" s="24" t="s">
        <v>38</v>
      </c>
      <c r="K304" s="205">
        <v>250</v>
      </c>
      <c r="L304" s="24" t="s">
        <v>6</v>
      </c>
      <c r="M304" s="29">
        <f>K304*I304*G304*E304*C304</f>
        <v>250</v>
      </c>
      <c r="N304" s="53"/>
    </row>
    <row r="305" spans="1:14" ht="14.25" hidden="1">
      <c r="A305" s="12"/>
      <c r="B305" s="146"/>
      <c r="C305" s="11"/>
      <c r="D305" s="25"/>
      <c r="E305" s="154"/>
      <c r="F305" s="148"/>
      <c r="G305" s="151"/>
      <c r="H305" s="154"/>
      <c r="I305" s="153"/>
      <c r="J305" s="155"/>
      <c r="K305" s="153"/>
      <c r="L305" s="204" t="s">
        <v>6</v>
      </c>
      <c r="M305" s="30">
        <v>250</v>
      </c>
      <c r="N305" s="53"/>
    </row>
    <row r="306" spans="1:14" ht="14.25">
      <c r="A306" s="12"/>
      <c r="B306" s="146"/>
      <c r="C306" s="11"/>
      <c r="D306" s="25"/>
      <c r="E306" s="154"/>
      <c r="F306" s="148"/>
      <c r="G306" s="52">
        <v>238</v>
      </c>
      <c r="H306" s="58"/>
      <c r="I306" s="44">
        <v>19.36</v>
      </c>
      <c r="J306" s="49"/>
      <c r="K306" s="44" t="s">
        <v>15</v>
      </c>
      <c r="L306" s="155"/>
      <c r="M306" s="30"/>
      <c r="N306" s="53">
        <f>G306*I306</f>
        <v>4607.68</v>
      </c>
    </row>
    <row r="307" spans="1:14" ht="7.5" customHeight="1">
      <c r="A307" s="12"/>
      <c r="B307" s="195"/>
      <c r="C307" s="11"/>
      <c r="D307" s="25"/>
      <c r="E307" s="200"/>
      <c r="F307" s="199"/>
      <c r="G307" s="52"/>
      <c r="H307" s="58"/>
      <c r="I307" s="44"/>
      <c r="J307" s="49"/>
      <c r="K307" s="44"/>
      <c r="L307" s="204"/>
      <c r="M307" s="30"/>
      <c r="N307" s="53"/>
    </row>
    <row r="308" spans="1:14" ht="33" customHeight="1">
      <c r="A308" s="12">
        <v>31</v>
      </c>
      <c r="B308" s="370" t="s">
        <v>205</v>
      </c>
      <c r="C308" s="370"/>
      <c r="D308" s="370"/>
      <c r="E308" s="370"/>
      <c r="F308" s="370"/>
      <c r="G308" s="370"/>
      <c r="H308" s="370"/>
      <c r="I308" s="370"/>
      <c r="J308" s="370"/>
      <c r="K308" s="370"/>
      <c r="L308" s="370"/>
      <c r="M308" s="30"/>
      <c r="N308" s="53"/>
    </row>
    <row r="309" spans="1:14" ht="14.25" hidden="1" customHeight="1">
      <c r="A309" s="12"/>
      <c r="B309" s="226" t="s">
        <v>242</v>
      </c>
      <c r="C309" s="11">
        <v>1</v>
      </c>
      <c r="D309" s="25" t="s">
        <v>38</v>
      </c>
      <c r="E309" s="200">
        <v>1</v>
      </c>
      <c r="F309" s="199" t="s">
        <v>38</v>
      </c>
      <c r="G309" s="202">
        <v>2</v>
      </c>
      <c r="H309" s="200" t="s">
        <v>38</v>
      </c>
      <c r="I309" s="205">
        <v>4</v>
      </c>
      <c r="J309" s="24" t="s">
        <v>38</v>
      </c>
      <c r="K309" s="205">
        <v>5</v>
      </c>
      <c r="L309" s="24" t="s">
        <v>6</v>
      </c>
      <c r="M309" s="29">
        <f>K309*I309*G309*E309*C309</f>
        <v>40</v>
      </c>
      <c r="N309" s="53"/>
    </row>
    <row r="310" spans="1:14" ht="14.25" hidden="1">
      <c r="A310" s="12"/>
      <c r="B310" s="195"/>
      <c r="C310" s="11"/>
      <c r="D310" s="25"/>
      <c r="E310" s="200"/>
      <c r="F310" s="199"/>
      <c r="G310" s="52"/>
      <c r="H310" s="58"/>
      <c r="I310" s="44"/>
      <c r="J310" s="49"/>
      <c r="K310" s="44"/>
      <c r="L310" s="204" t="s">
        <v>6</v>
      </c>
      <c r="M310" s="30">
        <v>40</v>
      </c>
      <c r="N310" s="53"/>
    </row>
    <row r="311" spans="1:14" ht="14.25">
      <c r="A311" s="12"/>
      <c r="B311" s="195"/>
      <c r="C311" s="11"/>
      <c r="D311" s="25"/>
      <c r="E311" s="200"/>
      <c r="F311" s="199"/>
      <c r="G311" s="52">
        <v>40</v>
      </c>
      <c r="H311" s="58"/>
      <c r="I311" s="47">
        <v>27747.06</v>
      </c>
      <c r="J311" s="49"/>
      <c r="K311" s="44" t="s">
        <v>50</v>
      </c>
      <c r="L311" s="204"/>
      <c r="M311" s="30"/>
      <c r="N311" s="53">
        <f>G311*I311%</f>
        <v>11098.824000000001</v>
      </c>
    </row>
    <row r="312" spans="1:14" ht="7.5" customHeight="1">
      <c r="A312" s="12"/>
      <c r="B312" s="195"/>
      <c r="C312" s="11"/>
      <c r="D312" s="25"/>
      <c r="E312" s="200"/>
      <c r="F312" s="199"/>
      <c r="G312" s="52"/>
      <c r="H312" s="58"/>
      <c r="I312" s="47"/>
      <c r="J312" s="49"/>
      <c r="K312" s="44"/>
      <c r="L312" s="204"/>
      <c r="M312" s="30"/>
      <c r="N312" s="53"/>
    </row>
    <row r="313" spans="1:14" ht="29.25" customHeight="1">
      <c r="A313" s="12">
        <v>32</v>
      </c>
      <c r="B313" s="370" t="s">
        <v>206</v>
      </c>
      <c r="C313" s="370"/>
      <c r="D313" s="370"/>
      <c r="E313" s="370"/>
      <c r="F313" s="370"/>
      <c r="G313" s="370"/>
      <c r="H313" s="370"/>
      <c r="I313" s="370"/>
      <c r="J313" s="370"/>
      <c r="K313" s="370"/>
      <c r="L313" s="370"/>
      <c r="M313" s="30"/>
      <c r="N313" s="53"/>
    </row>
    <row r="314" spans="1:14" ht="14.25" hidden="1">
      <c r="A314" s="12"/>
      <c r="B314" s="195" t="s">
        <v>207</v>
      </c>
      <c r="C314" s="11">
        <v>2</v>
      </c>
      <c r="D314" s="25" t="s">
        <v>38</v>
      </c>
      <c r="E314" s="200">
        <v>2</v>
      </c>
      <c r="F314" s="199" t="s">
        <v>38</v>
      </c>
      <c r="G314" s="371" t="s">
        <v>208</v>
      </c>
      <c r="H314" s="371"/>
      <c r="I314" s="371"/>
      <c r="J314" s="24" t="s">
        <v>38</v>
      </c>
      <c r="K314" s="205">
        <v>4</v>
      </c>
      <c r="L314" s="24" t="s">
        <v>6</v>
      </c>
      <c r="M314" s="29">
        <v>144</v>
      </c>
      <c r="N314" s="53"/>
    </row>
    <row r="315" spans="1:14" ht="14.25" hidden="1">
      <c r="A315" s="12"/>
      <c r="B315" s="195"/>
      <c r="C315" s="11"/>
      <c r="D315" s="25"/>
      <c r="E315" s="200"/>
      <c r="F315" s="199"/>
      <c r="G315" s="52"/>
      <c r="H315" s="58"/>
      <c r="I315" s="47"/>
      <c r="J315" s="49"/>
      <c r="K315" s="44"/>
      <c r="L315" s="204" t="s">
        <v>6</v>
      </c>
      <c r="M315" s="30">
        <v>144</v>
      </c>
      <c r="N315" s="53"/>
    </row>
    <row r="316" spans="1:14" ht="14.25">
      <c r="A316" s="12"/>
      <c r="B316" s="195"/>
      <c r="C316" s="11"/>
      <c r="D316" s="25"/>
      <c r="E316" s="200"/>
      <c r="F316" s="199"/>
      <c r="G316" s="52">
        <v>144</v>
      </c>
      <c r="H316" s="58"/>
      <c r="I316" s="47">
        <v>28299.3</v>
      </c>
      <c r="J316" s="49"/>
      <c r="K316" s="44" t="s">
        <v>50</v>
      </c>
      <c r="L316" s="204"/>
      <c r="M316" s="30"/>
      <c r="N316" s="53">
        <f>G316*I316%</f>
        <v>40750.991999999998</v>
      </c>
    </row>
    <row r="317" spans="1:14" ht="7.5" customHeight="1">
      <c r="A317" s="12"/>
      <c r="B317" s="146"/>
      <c r="C317" s="11"/>
      <c r="D317" s="25"/>
      <c r="E317" s="154"/>
      <c r="F317" s="148"/>
      <c r="G317" s="151"/>
      <c r="H317" s="154"/>
      <c r="I317" s="153"/>
      <c r="J317" s="155"/>
      <c r="K317" s="153"/>
      <c r="L317" s="155"/>
      <c r="M317" s="30"/>
      <c r="N317" s="53"/>
    </row>
    <row r="318" spans="1:14" ht="85.5" customHeight="1">
      <c r="A318" s="12">
        <v>33</v>
      </c>
      <c r="B318" s="374" t="s">
        <v>198</v>
      </c>
      <c r="C318" s="374"/>
      <c r="D318" s="374"/>
      <c r="E318" s="374"/>
      <c r="F318" s="374"/>
      <c r="G318" s="374"/>
      <c r="H318" s="374"/>
      <c r="I318" s="374"/>
      <c r="J318" s="374"/>
      <c r="K318" s="374"/>
      <c r="L318" s="374"/>
      <c r="M318" s="50"/>
      <c r="N318" s="53"/>
    </row>
    <row r="319" spans="1:14" ht="14.25" hidden="1">
      <c r="A319" s="12"/>
      <c r="B319" s="195" t="s">
        <v>199</v>
      </c>
      <c r="C319" s="11">
        <v>1</v>
      </c>
      <c r="D319" s="25" t="s">
        <v>38</v>
      </c>
      <c r="E319" s="200">
        <v>1</v>
      </c>
      <c r="F319" s="199" t="s">
        <v>38</v>
      </c>
      <c r="G319" s="202">
        <v>2</v>
      </c>
      <c r="H319" s="200" t="s">
        <v>38</v>
      </c>
      <c r="I319" s="205">
        <v>1.33</v>
      </c>
      <c r="J319" s="24" t="s">
        <v>38</v>
      </c>
      <c r="K319" s="205">
        <v>10.5</v>
      </c>
      <c r="L319" s="24" t="s">
        <v>6</v>
      </c>
      <c r="M319" s="29">
        <f>K319*I319*G319*E319*C319</f>
        <v>27.93</v>
      </c>
      <c r="N319" s="53"/>
    </row>
    <row r="320" spans="1:14" ht="14.25" hidden="1">
      <c r="A320" s="12"/>
      <c r="B320" s="20"/>
      <c r="C320" s="144"/>
      <c r="D320" s="144"/>
      <c r="E320" s="144"/>
      <c r="F320" s="144"/>
      <c r="G320" s="40"/>
      <c r="H320" s="90"/>
      <c r="I320" s="157"/>
      <c r="J320" s="90"/>
      <c r="K320" s="157"/>
      <c r="L320" s="197" t="s">
        <v>6</v>
      </c>
      <c r="M320" s="50">
        <v>58</v>
      </c>
      <c r="N320" s="53"/>
    </row>
    <row r="321" spans="1:14" ht="14.25">
      <c r="A321" s="12"/>
      <c r="B321" s="20"/>
      <c r="C321" s="144"/>
      <c r="D321" s="144"/>
      <c r="E321" s="144"/>
      <c r="F321" s="144"/>
      <c r="G321" s="40">
        <v>28</v>
      </c>
      <c r="H321" s="90"/>
      <c r="I321" s="44">
        <v>34520.31</v>
      </c>
      <c r="J321" s="90"/>
      <c r="K321" s="44" t="s">
        <v>50</v>
      </c>
      <c r="L321" s="144"/>
      <c r="M321" s="59"/>
      <c r="N321" s="53">
        <f>G321*I321%</f>
        <v>9665.6867999999995</v>
      </c>
    </row>
    <row r="322" spans="1:14" ht="7.5" customHeight="1">
      <c r="A322" s="12"/>
      <c r="B322" s="195"/>
      <c r="C322" s="195"/>
      <c r="D322" s="195"/>
      <c r="E322" s="195"/>
      <c r="F322" s="195"/>
      <c r="G322" s="195"/>
      <c r="H322" s="195"/>
      <c r="I322" s="195"/>
      <c r="J322" s="195"/>
      <c r="K322" s="195"/>
      <c r="L322" s="195"/>
      <c r="M322" s="59"/>
      <c r="N322" s="53"/>
    </row>
    <row r="323" spans="1:14" ht="60.75" customHeight="1">
      <c r="A323" s="12">
        <v>34</v>
      </c>
      <c r="B323" s="370" t="s">
        <v>200</v>
      </c>
      <c r="C323" s="370"/>
      <c r="D323" s="370"/>
      <c r="E323" s="370"/>
      <c r="F323" s="370"/>
      <c r="G323" s="370"/>
      <c r="H323" s="370"/>
      <c r="I323" s="370"/>
      <c r="J323" s="370"/>
      <c r="K323" s="370"/>
      <c r="L323" s="370"/>
      <c r="M323" s="50"/>
      <c r="N323" s="53"/>
    </row>
    <row r="324" spans="1:14" ht="14.25" hidden="1">
      <c r="A324" s="12"/>
      <c r="B324" s="195" t="s">
        <v>67</v>
      </c>
      <c r="C324" s="11">
        <v>1</v>
      </c>
      <c r="D324" s="25" t="s">
        <v>38</v>
      </c>
      <c r="E324" s="200">
        <v>1</v>
      </c>
      <c r="F324" s="199" t="s">
        <v>38</v>
      </c>
      <c r="G324" s="202">
        <v>4</v>
      </c>
      <c r="H324" s="200" t="s">
        <v>38</v>
      </c>
      <c r="I324" s="205">
        <v>4</v>
      </c>
      <c r="J324" s="24" t="s">
        <v>38</v>
      </c>
      <c r="K324" s="205">
        <v>7</v>
      </c>
      <c r="L324" s="24" t="s">
        <v>6</v>
      </c>
      <c r="M324" s="30">
        <f>K324*I324*G324*E324*C324</f>
        <v>112</v>
      </c>
      <c r="N324" s="53"/>
    </row>
    <row r="325" spans="1:14" ht="14.25" hidden="1">
      <c r="A325" s="12"/>
      <c r="B325" s="195" t="s">
        <v>70</v>
      </c>
      <c r="C325" s="11">
        <v>1</v>
      </c>
      <c r="D325" s="25" t="s">
        <v>38</v>
      </c>
      <c r="E325" s="200">
        <v>1</v>
      </c>
      <c r="F325" s="199" t="s">
        <v>38</v>
      </c>
      <c r="G325" s="202">
        <v>12</v>
      </c>
      <c r="H325" s="200" t="s">
        <v>38</v>
      </c>
      <c r="I325" s="205">
        <v>4</v>
      </c>
      <c r="J325" s="24" t="s">
        <v>38</v>
      </c>
      <c r="K325" s="205">
        <v>4</v>
      </c>
      <c r="L325" s="24" t="s">
        <v>6</v>
      </c>
      <c r="M325" s="30">
        <f>K325*I325*G325*E325*C325</f>
        <v>192</v>
      </c>
      <c r="N325" s="53"/>
    </row>
    <row r="326" spans="1:14" ht="14.25" hidden="1">
      <c r="A326" s="12"/>
      <c r="B326" s="195" t="s">
        <v>63</v>
      </c>
      <c r="C326" s="11">
        <v>1</v>
      </c>
      <c r="D326" s="25" t="s">
        <v>38</v>
      </c>
      <c r="E326" s="200">
        <v>1</v>
      </c>
      <c r="F326" s="199" t="s">
        <v>38</v>
      </c>
      <c r="G326" s="202">
        <v>2</v>
      </c>
      <c r="H326" s="200" t="s">
        <v>38</v>
      </c>
      <c r="I326" s="205">
        <v>2.5</v>
      </c>
      <c r="J326" s="24" t="s">
        <v>38</v>
      </c>
      <c r="K326" s="205">
        <v>7</v>
      </c>
      <c r="L326" s="219" t="s">
        <v>6</v>
      </c>
      <c r="M326" s="29">
        <f>K326*I326*G326*E326*C326</f>
        <v>35</v>
      </c>
      <c r="N326" s="53"/>
    </row>
    <row r="327" spans="1:14" ht="14.25" hidden="1">
      <c r="A327" s="152"/>
      <c r="B327" s="201"/>
      <c r="C327" s="201"/>
      <c r="D327" s="201"/>
      <c r="E327" s="201"/>
      <c r="F327" s="201"/>
      <c r="G327" s="201"/>
      <c r="H327" s="201"/>
      <c r="I327" s="201"/>
      <c r="J327" s="201"/>
      <c r="K327" s="201"/>
      <c r="L327" s="220" t="s">
        <v>6</v>
      </c>
      <c r="M327" s="50">
        <f>SUM(M324:M326)</f>
        <v>339</v>
      </c>
      <c r="N327" s="53"/>
    </row>
    <row r="328" spans="1:14" ht="14.25">
      <c r="A328" s="12"/>
      <c r="B328" s="20"/>
      <c r="C328" s="198"/>
      <c r="D328" s="198"/>
      <c r="E328" s="198"/>
      <c r="F328" s="198"/>
      <c r="G328" s="54">
        <v>339</v>
      </c>
      <c r="H328" s="221"/>
      <c r="I328" s="44">
        <v>902.93</v>
      </c>
      <c r="J328" s="221"/>
      <c r="K328" s="44" t="s">
        <v>201</v>
      </c>
      <c r="L328" s="144"/>
      <c r="M328" s="50"/>
      <c r="N328" s="53">
        <f>G328*I328</f>
        <v>306093.26999999996</v>
      </c>
    </row>
    <row r="329" spans="1:14" ht="14.25">
      <c r="A329" s="12"/>
      <c r="B329" s="20"/>
      <c r="C329" s="198"/>
      <c r="D329" s="198"/>
      <c r="E329" s="198"/>
      <c r="F329" s="198"/>
      <c r="G329" s="54"/>
      <c r="H329" s="221"/>
      <c r="I329" s="44"/>
      <c r="J329" s="221"/>
      <c r="K329" s="44"/>
      <c r="L329" s="197"/>
      <c r="M329" s="50"/>
      <c r="N329" s="53"/>
    </row>
    <row r="330" spans="1:14" ht="45.75" customHeight="1">
      <c r="A330" s="12">
        <v>35</v>
      </c>
      <c r="B330" s="370" t="s">
        <v>218</v>
      </c>
      <c r="C330" s="370"/>
      <c r="D330" s="370"/>
      <c r="E330" s="370"/>
      <c r="F330" s="370"/>
      <c r="G330" s="370"/>
      <c r="H330" s="370"/>
      <c r="I330" s="370"/>
      <c r="J330" s="370"/>
      <c r="K330" s="370"/>
      <c r="L330" s="370"/>
      <c r="M330" s="50"/>
      <c r="N330" s="53"/>
    </row>
    <row r="331" spans="1:14" ht="14.25" hidden="1">
      <c r="A331" s="12"/>
      <c r="B331" s="195" t="s">
        <v>74</v>
      </c>
      <c r="C331" s="11">
        <v>1</v>
      </c>
      <c r="D331" s="25" t="s">
        <v>38</v>
      </c>
      <c r="E331" s="200">
        <v>1</v>
      </c>
      <c r="F331" s="199" t="s">
        <v>38</v>
      </c>
      <c r="G331" s="202">
        <v>1</v>
      </c>
      <c r="H331" s="200" t="s">
        <v>38</v>
      </c>
      <c r="I331" s="205">
        <v>8</v>
      </c>
      <c r="J331" s="24" t="s">
        <v>38</v>
      </c>
      <c r="K331" s="205">
        <v>6</v>
      </c>
      <c r="L331" s="24" t="s">
        <v>6</v>
      </c>
      <c r="M331" s="29">
        <f>K331*I331*G331*E331*C331</f>
        <v>48</v>
      </c>
      <c r="N331" s="53"/>
    </row>
    <row r="332" spans="1:14" ht="14.25" hidden="1">
      <c r="A332" s="12"/>
      <c r="B332" s="195"/>
      <c r="C332" s="11"/>
      <c r="D332" s="25"/>
      <c r="E332" s="200"/>
      <c r="F332" s="199"/>
      <c r="G332" s="202"/>
      <c r="H332" s="200"/>
      <c r="I332" s="205"/>
      <c r="J332" s="24"/>
      <c r="K332" s="205"/>
      <c r="L332" s="24" t="s">
        <v>6</v>
      </c>
      <c r="M332" s="30">
        <v>48</v>
      </c>
      <c r="N332" s="53"/>
    </row>
    <row r="333" spans="1:14" ht="14.25">
      <c r="A333" s="12"/>
      <c r="B333" s="195"/>
      <c r="C333" s="11"/>
      <c r="D333" s="25"/>
      <c r="E333" s="200"/>
      <c r="F333" s="199"/>
      <c r="G333" s="52">
        <v>48</v>
      </c>
      <c r="H333" s="58"/>
      <c r="I333" s="44">
        <v>726.72</v>
      </c>
      <c r="J333" s="43"/>
      <c r="K333" s="44" t="s">
        <v>187</v>
      </c>
      <c r="L333" s="24"/>
      <c r="M333" s="30"/>
      <c r="N333" s="53">
        <f>G333*I333</f>
        <v>34882.559999999998</v>
      </c>
    </row>
    <row r="334" spans="1:14" ht="14.25">
      <c r="A334" s="12"/>
      <c r="B334" s="20"/>
      <c r="C334" s="144"/>
      <c r="D334" s="144"/>
      <c r="E334" s="144"/>
      <c r="F334" s="144"/>
      <c r="G334" s="90"/>
      <c r="H334" s="90"/>
      <c r="I334" s="90"/>
      <c r="J334" s="90"/>
      <c r="K334" s="90"/>
      <c r="L334" s="144"/>
      <c r="M334" s="50"/>
      <c r="N334" s="53"/>
    </row>
    <row r="335" spans="1:14" ht="14.25">
      <c r="A335" s="12">
        <v>36</v>
      </c>
      <c r="B335" s="368" t="s">
        <v>202</v>
      </c>
      <c r="C335" s="368"/>
      <c r="D335" s="368"/>
      <c r="E335" s="368"/>
      <c r="F335" s="368"/>
      <c r="G335" s="368"/>
      <c r="H335" s="368"/>
      <c r="I335" s="368"/>
      <c r="J335" s="368"/>
      <c r="K335" s="368"/>
      <c r="L335" s="368"/>
      <c r="M335" s="59"/>
      <c r="N335" s="53"/>
    </row>
    <row r="336" spans="1:14" ht="14.25" hidden="1">
      <c r="A336" s="12"/>
      <c r="B336" s="195" t="s">
        <v>203</v>
      </c>
      <c r="C336" s="11">
        <v>1</v>
      </c>
      <c r="D336" s="25" t="s">
        <v>38</v>
      </c>
      <c r="E336" s="200">
        <v>2</v>
      </c>
      <c r="F336" s="199" t="s">
        <v>38</v>
      </c>
      <c r="G336" s="202">
        <v>2</v>
      </c>
      <c r="H336" s="200" t="s">
        <v>38</v>
      </c>
      <c r="I336" s="205">
        <v>18</v>
      </c>
      <c r="J336" s="24" t="s">
        <v>38</v>
      </c>
      <c r="K336" s="205">
        <v>14</v>
      </c>
      <c r="L336" s="24" t="s">
        <v>6</v>
      </c>
      <c r="M336" s="30">
        <f>K336*I336*G336*E336*C336</f>
        <v>1008</v>
      </c>
      <c r="N336" s="53"/>
    </row>
    <row r="337" spans="1:14" ht="14.25" hidden="1">
      <c r="A337" s="152"/>
      <c r="B337" s="195" t="s">
        <v>153</v>
      </c>
      <c r="C337" s="11">
        <v>1</v>
      </c>
      <c r="D337" s="25" t="s">
        <v>38</v>
      </c>
      <c r="E337" s="200">
        <v>1</v>
      </c>
      <c r="F337" s="199" t="s">
        <v>38</v>
      </c>
      <c r="G337" s="202">
        <v>2</v>
      </c>
      <c r="H337" s="200" t="s">
        <v>38</v>
      </c>
      <c r="I337" s="205">
        <v>36.75</v>
      </c>
      <c r="J337" s="24" t="s">
        <v>38</v>
      </c>
      <c r="K337" s="205">
        <v>7</v>
      </c>
      <c r="L337" s="24" t="s">
        <v>6</v>
      </c>
      <c r="M337" s="30">
        <f>K337*I337*G337*E337*C337</f>
        <v>514.5</v>
      </c>
      <c r="N337" s="53"/>
    </row>
    <row r="338" spans="1:14" ht="14.25" hidden="1">
      <c r="A338" s="12"/>
      <c r="B338" s="195" t="s">
        <v>204</v>
      </c>
      <c r="C338" s="11">
        <v>1</v>
      </c>
      <c r="D338" s="25" t="s">
        <v>38</v>
      </c>
      <c r="E338" s="200">
        <v>1</v>
      </c>
      <c r="F338" s="199" t="s">
        <v>38</v>
      </c>
      <c r="G338" s="202">
        <v>2</v>
      </c>
      <c r="H338" s="200" t="s">
        <v>38</v>
      </c>
      <c r="I338" s="205">
        <v>4</v>
      </c>
      <c r="J338" s="24" t="s">
        <v>38</v>
      </c>
      <c r="K338" s="205">
        <v>5</v>
      </c>
      <c r="L338" s="24" t="s">
        <v>6</v>
      </c>
      <c r="M338" s="29">
        <f>K338*I338*G338*E338*C338</f>
        <v>40</v>
      </c>
      <c r="N338" s="53"/>
    </row>
    <row r="339" spans="1:14" ht="14.25" hidden="1">
      <c r="A339" s="12"/>
      <c r="B339" s="20"/>
      <c r="C339" s="198"/>
      <c r="D339" s="198"/>
      <c r="E339" s="198"/>
      <c r="F339" s="198"/>
      <c r="G339" s="198"/>
      <c r="H339" s="198"/>
      <c r="I339" s="198"/>
      <c r="J339" s="198"/>
      <c r="K339" s="144"/>
      <c r="L339" s="197" t="s">
        <v>6</v>
      </c>
      <c r="M339" s="50">
        <f>SUM(M336:M338)</f>
        <v>1562.5</v>
      </c>
      <c r="N339" s="53"/>
    </row>
    <row r="340" spans="1:14" ht="12.75" customHeight="1">
      <c r="A340" s="12"/>
      <c r="B340" s="20"/>
      <c r="C340" s="144"/>
      <c r="D340" s="144"/>
      <c r="E340" s="144"/>
      <c r="F340" s="144"/>
      <c r="G340" s="40">
        <v>1563</v>
      </c>
      <c r="H340" s="90"/>
      <c r="I340" s="44">
        <v>829.95</v>
      </c>
      <c r="J340" s="90"/>
      <c r="K340" s="44" t="s">
        <v>62</v>
      </c>
      <c r="L340" s="144"/>
      <c r="M340" s="50"/>
      <c r="N340" s="53">
        <f>G340*I340%</f>
        <v>12972.1185</v>
      </c>
    </row>
    <row r="341" spans="1:14" ht="14.25" hidden="1">
      <c r="A341" s="12"/>
      <c r="B341" s="20"/>
      <c r="C341" s="144"/>
      <c r="D341" s="144"/>
      <c r="E341" s="144"/>
      <c r="F341" s="144"/>
      <c r="G341" s="40"/>
      <c r="H341" s="90"/>
      <c r="I341" s="42"/>
      <c r="J341" s="90"/>
      <c r="K341" s="157"/>
      <c r="L341" s="90"/>
      <c r="M341" s="59"/>
      <c r="N341" s="53"/>
    </row>
    <row r="342" spans="1:14" ht="14.25">
      <c r="A342" s="12">
        <v>37</v>
      </c>
      <c r="B342" s="368" t="s">
        <v>209</v>
      </c>
      <c r="C342" s="368"/>
      <c r="D342" s="368"/>
      <c r="E342" s="368"/>
      <c r="F342" s="368"/>
      <c r="G342" s="368"/>
      <c r="H342" s="368"/>
      <c r="I342" s="368"/>
      <c r="J342" s="368"/>
      <c r="K342" s="368"/>
      <c r="L342" s="368"/>
      <c r="M342" s="30"/>
      <c r="N342" s="53"/>
    </row>
    <row r="343" spans="1:14" ht="14.25" hidden="1" customHeight="1">
      <c r="A343" s="12"/>
      <c r="B343" s="195" t="s">
        <v>210</v>
      </c>
      <c r="C343" s="11">
        <v>2</v>
      </c>
      <c r="D343" s="25" t="s">
        <v>38</v>
      </c>
      <c r="E343" s="200">
        <v>2</v>
      </c>
      <c r="F343" s="199" t="s">
        <v>38</v>
      </c>
      <c r="G343" s="371" t="s">
        <v>102</v>
      </c>
      <c r="H343" s="371"/>
      <c r="I343" s="371"/>
      <c r="J343" s="24" t="s">
        <v>38</v>
      </c>
      <c r="K343" s="205">
        <v>10</v>
      </c>
      <c r="L343" s="24" t="s">
        <v>6</v>
      </c>
      <c r="M343" s="30">
        <v>1280</v>
      </c>
      <c r="N343" s="53"/>
    </row>
    <row r="344" spans="1:14" ht="14.25" hidden="1">
      <c r="A344" s="12"/>
      <c r="B344" s="195" t="s">
        <v>66</v>
      </c>
      <c r="C344" s="11">
        <v>2</v>
      </c>
      <c r="D344" s="25" t="s">
        <v>38</v>
      </c>
      <c r="E344" s="200">
        <v>2</v>
      </c>
      <c r="F344" s="199" t="s">
        <v>38</v>
      </c>
      <c r="G344" s="371" t="s">
        <v>102</v>
      </c>
      <c r="H344" s="371"/>
      <c r="I344" s="371"/>
      <c r="J344" s="24" t="s">
        <v>38</v>
      </c>
      <c r="K344" s="205">
        <v>12</v>
      </c>
      <c r="L344" s="24" t="s">
        <v>6</v>
      </c>
      <c r="M344" s="30">
        <v>1536</v>
      </c>
      <c r="N344" s="53"/>
    </row>
    <row r="345" spans="1:14" ht="14.25" hidden="1">
      <c r="A345" s="12"/>
      <c r="B345" s="195" t="s">
        <v>153</v>
      </c>
      <c r="C345" s="11">
        <v>1</v>
      </c>
      <c r="D345" s="25" t="s">
        <v>38</v>
      </c>
      <c r="E345" s="200">
        <v>2</v>
      </c>
      <c r="F345" s="199" t="s">
        <v>38</v>
      </c>
      <c r="G345" s="371" t="s">
        <v>103</v>
      </c>
      <c r="H345" s="371"/>
      <c r="I345" s="371"/>
      <c r="J345" s="24" t="s">
        <v>38</v>
      </c>
      <c r="K345" s="205">
        <v>10</v>
      </c>
      <c r="L345" s="24" t="s">
        <v>6</v>
      </c>
      <c r="M345" s="30">
        <v>875</v>
      </c>
      <c r="N345" s="53"/>
    </row>
    <row r="346" spans="1:14" ht="14.25" hidden="1">
      <c r="A346" s="12"/>
      <c r="B346" s="195" t="s">
        <v>66</v>
      </c>
      <c r="C346" s="11">
        <v>1</v>
      </c>
      <c r="D346" s="25" t="s">
        <v>38</v>
      </c>
      <c r="E346" s="200">
        <v>2</v>
      </c>
      <c r="F346" s="199" t="s">
        <v>38</v>
      </c>
      <c r="G346" s="371" t="s">
        <v>103</v>
      </c>
      <c r="H346" s="371"/>
      <c r="I346" s="371"/>
      <c r="J346" s="24" t="s">
        <v>38</v>
      </c>
      <c r="K346" s="205">
        <v>12</v>
      </c>
      <c r="L346" s="24" t="s">
        <v>6</v>
      </c>
      <c r="M346" s="30">
        <v>1050</v>
      </c>
      <c r="N346" s="53"/>
    </row>
    <row r="347" spans="1:14" ht="14.25" hidden="1">
      <c r="A347" s="152"/>
      <c r="B347" s="195" t="s">
        <v>204</v>
      </c>
      <c r="C347" s="11">
        <v>2</v>
      </c>
      <c r="D347" s="25" t="s">
        <v>38</v>
      </c>
      <c r="E347" s="200">
        <v>2</v>
      </c>
      <c r="F347" s="199" t="s">
        <v>38</v>
      </c>
      <c r="G347" s="371" t="s">
        <v>211</v>
      </c>
      <c r="H347" s="371"/>
      <c r="I347" s="371"/>
      <c r="J347" s="371"/>
      <c r="K347" s="371"/>
      <c r="L347" s="24" t="s">
        <v>6</v>
      </c>
      <c r="M347" s="30">
        <v>135</v>
      </c>
      <c r="N347" s="53"/>
    </row>
    <row r="348" spans="1:14" ht="14.25" hidden="1">
      <c r="A348" s="21"/>
      <c r="B348" s="195" t="s">
        <v>159</v>
      </c>
      <c r="C348" s="11">
        <v>1</v>
      </c>
      <c r="D348" s="25" t="s">
        <v>38</v>
      </c>
      <c r="E348" s="200">
        <v>1</v>
      </c>
      <c r="F348" s="199" t="s">
        <v>38</v>
      </c>
      <c r="G348" s="202">
        <v>1</v>
      </c>
      <c r="H348" s="200" t="s">
        <v>38</v>
      </c>
      <c r="I348" s="205">
        <v>10.25</v>
      </c>
      <c r="J348" s="24" t="s">
        <v>38</v>
      </c>
      <c r="K348" s="205">
        <v>8</v>
      </c>
      <c r="L348" s="24" t="s">
        <v>6</v>
      </c>
      <c r="M348" s="30">
        <f>K348*I348*G348*E348*C348</f>
        <v>82</v>
      </c>
      <c r="N348" s="53"/>
    </row>
    <row r="349" spans="1:14" ht="14.25" hidden="1">
      <c r="A349" s="12"/>
      <c r="B349" s="195" t="s">
        <v>212</v>
      </c>
      <c r="C349" s="11">
        <v>1</v>
      </c>
      <c r="D349" s="25" t="s">
        <v>38</v>
      </c>
      <c r="E349" s="200">
        <v>2</v>
      </c>
      <c r="F349" s="199" t="s">
        <v>38</v>
      </c>
      <c r="G349" s="371" t="s">
        <v>156</v>
      </c>
      <c r="H349" s="371"/>
      <c r="I349" s="371"/>
      <c r="J349" s="24" t="s">
        <v>38</v>
      </c>
      <c r="K349" s="205">
        <v>24</v>
      </c>
      <c r="L349" s="24" t="s">
        <v>6</v>
      </c>
      <c r="M349" s="29">
        <v>2952</v>
      </c>
      <c r="N349" s="53"/>
    </row>
    <row r="350" spans="1:14" ht="14.25" hidden="1">
      <c r="A350" s="12"/>
      <c r="B350" s="197"/>
      <c r="C350" s="197"/>
      <c r="D350" s="197"/>
      <c r="E350" s="197"/>
      <c r="F350" s="197"/>
      <c r="G350" s="197"/>
      <c r="H350" s="197"/>
      <c r="I350" s="197"/>
      <c r="J350" s="197"/>
      <c r="K350" s="197"/>
      <c r="L350" s="197" t="s">
        <v>6</v>
      </c>
      <c r="M350" s="50">
        <f>SUM(M343:M349)</f>
        <v>7910</v>
      </c>
      <c r="N350" s="53"/>
    </row>
    <row r="351" spans="1:14" ht="14.25" hidden="1">
      <c r="A351" s="12"/>
      <c r="B351" s="20" t="s">
        <v>64</v>
      </c>
      <c r="C351" s="198"/>
      <c r="D351" s="198"/>
      <c r="E351" s="198"/>
      <c r="F351" s="198"/>
      <c r="G351" s="198"/>
      <c r="H351" s="198"/>
      <c r="I351" s="198"/>
      <c r="J351" s="198"/>
      <c r="K351" s="153"/>
      <c r="L351" s="155"/>
      <c r="M351" s="30"/>
      <c r="N351" s="13"/>
    </row>
    <row r="352" spans="1:14" ht="14.25" hidden="1">
      <c r="A352" s="12"/>
      <c r="B352" s="195" t="s">
        <v>143</v>
      </c>
      <c r="C352" s="11">
        <v>1</v>
      </c>
      <c r="D352" s="25" t="s">
        <v>38</v>
      </c>
      <c r="E352" s="200">
        <v>1</v>
      </c>
      <c r="F352" s="199" t="s">
        <v>38</v>
      </c>
      <c r="G352" s="202">
        <v>4</v>
      </c>
      <c r="H352" s="200" t="s">
        <v>38</v>
      </c>
      <c r="I352" s="205">
        <v>4</v>
      </c>
      <c r="J352" s="24" t="s">
        <v>38</v>
      </c>
      <c r="K352" s="205">
        <v>7</v>
      </c>
      <c r="L352" s="24" t="s">
        <v>6</v>
      </c>
      <c r="M352" s="30">
        <f>K352*I352*G352*E352*C352</f>
        <v>112</v>
      </c>
      <c r="N352" s="13"/>
    </row>
    <row r="353" spans="1:14" ht="14.25" hidden="1">
      <c r="A353" s="12"/>
      <c r="B353" s="195" t="s">
        <v>70</v>
      </c>
      <c r="C353" s="11">
        <v>1</v>
      </c>
      <c r="D353" s="25" t="s">
        <v>38</v>
      </c>
      <c r="E353" s="200">
        <v>1</v>
      </c>
      <c r="F353" s="199" t="s">
        <v>38</v>
      </c>
      <c r="G353" s="202">
        <v>12</v>
      </c>
      <c r="H353" s="200" t="s">
        <v>38</v>
      </c>
      <c r="I353" s="205">
        <v>4</v>
      </c>
      <c r="J353" s="24" t="s">
        <v>38</v>
      </c>
      <c r="K353" s="205">
        <v>4</v>
      </c>
      <c r="L353" s="24" t="s">
        <v>6</v>
      </c>
      <c r="M353" s="30">
        <f>K353*I353*G353*E353*C353</f>
        <v>192</v>
      </c>
      <c r="N353" s="53"/>
    </row>
    <row r="354" spans="1:14" ht="14.25" hidden="1">
      <c r="A354" s="21"/>
      <c r="B354" s="195" t="s">
        <v>186</v>
      </c>
      <c r="C354" s="11">
        <v>1</v>
      </c>
      <c r="D354" s="25" t="s">
        <v>38</v>
      </c>
      <c r="E354" s="200">
        <v>1</v>
      </c>
      <c r="F354" s="199" t="s">
        <v>38</v>
      </c>
      <c r="G354" s="202">
        <v>4</v>
      </c>
      <c r="H354" s="200" t="s">
        <v>38</v>
      </c>
      <c r="I354" s="205">
        <v>8</v>
      </c>
      <c r="J354" s="24" t="s">
        <v>38</v>
      </c>
      <c r="K354" s="205">
        <v>4</v>
      </c>
      <c r="L354" s="219" t="s">
        <v>6</v>
      </c>
      <c r="M354" s="30">
        <f>K354*I354*G354*E354*C354</f>
        <v>128</v>
      </c>
      <c r="N354" s="13"/>
    </row>
    <row r="355" spans="1:14" ht="14.25" hidden="1">
      <c r="A355" s="12"/>
      <c r="B355" s="195" t="s">
        <v>63</v>
      </c>
      <c r="C355" s="11">
        <v>1</v>
      </c>
      <c r="D355" s="25" t="s">
        <v>38</v>
      </c>
      <c r="E355" s="200">
        <v>1</v>
      </c>
      <c r="F355" s="199" t="s">
        <v>38</v>
      </c>
      <c r="G355" s="202">
        <v>2</v>
      </c>
      <c r="H355" s="200" t="s">
        <v>38</v>
      </c>
      <c r="I355" s="205">
        <v>2.5</v>
      </c>
      <c r="J355" s="24" t="s">
        <v>38</v>
      </c>
      <c r="K355" s="205">
        <v>7</v>
      </c>
      <c r="L355" s="219" t="s">
        <v>6</v>
      </c>
      <c r="M355" s="29">
        <f>K355*I355*G355*E355*C355</f>
        <v>35</v>
      </c>
      <c r="N355" s="53"/>
    </row>
    <row r="356" spans="1:14" ht="14.25" hidden="1">
      <c r="A356" s="12"/>
      <c r="B356" s="146"/>
      <c r="C356" s="11"/>
      <c r="D356" s="25"/>
      <c r="E356" s="154"/>
      <c r="F356" s="148"/>
      <c r="G356" s="151"/>
      <c r="H356" s="154"/>
      <c r="I356" s="33"/>
      <c r="J356" s="155"/>
      <c r="K356" s="153"/>
      <c r="L356" s="204" t="s">
        <v>6</v>
      </c>
      <c r="M356" s="77">
        <f>SUM(M352:M355)</f>
        <v>467</v>
      </c>
      <c r="N356" s="53"/>
    </row>
    <row r="357" spans="1:14" ht="14.25" hidden="1" customHeight="1">
      <c r="A357" s="12"/>
      <c r="B357" s="144"/>
      <c r="C357" s="11"/>
      <c r="D357" s="372" t="s">
        <v>244</v>
      </c>
      <c r="E357" s="372"/>
      <c r="F357" s="372"/>
      <c r="G357" s="372"/>
      <c r="H357" s="372"/>
      <c r="I357" s="372"/>
      <c r="J357" s="372"/>
      <c r="K357" s="153"/>
      <c r="L357" s="204" t="s">
        <v>6</v>
      </c>
      <c r="M357" s="30">
        <f>M350-M356</f>
        <v>7443</v>
      </c>
      <c r="N357" s="53"/>
    </row>
    <row r="358" spans="1:14" ht="14.25">
      <c r="A358" s="12"/>
      <c r="B358" s="144"/>
      <c r="C358" s="11"/>
      <c r="D358" s="25"/>
      <c r="E358" s="154"/>
      <c r="F358" s="148"/>
      <c r="G358" s="40">
        <v>7443</v>
      </c>
      <c r="H358" s="41"/>
      <c r="I358" s="44">
        <v>442.75</v>
      </c>
      <c r="J358" s="49"/>
      <c r="K358" s="44" t="s">
        <v>50</v>
      </c>
      <c r="L358" s="144"/>
      <c r="M358" s="50"/>
      <c r="N358" s="53">
        <f>G358*I358%</f>
        <v>32953.8825</v>
      </c>
    </row>
    <row r="359" spans="1:14" ht="14.25" hidden="1">
      <c r="A359" s="12"/>
      <c r="B359" s="144"/>
      <c r="C359" s="144"/>
      <c r="D359" s="144"/>
      <c r="E359" s="144"/>
      <c r="F359" s="144"/>
      <c r="G359" s="144"/>
      <c r="H359" s="144"/>
      <c r="I359" s="144"/>
      <c r="J359" s="144"/>
      <c r="K359" s="144"/>
      <c r="L359" s="144"/>
      <c r="M359" s="50"/>
      <c r="N359" s="53"/>
    </row>
    <row r="360" spans="1:14" ht="14.25">
      <c r="A360" s="12">
        <v>38</v>
      </c>
      <c r="B360" s="368" t="s">
        <v>213</v>
      </c>
      <c r="C360" s="368"/>
      <c r="D360" s="368"/>
      <c r="E360" s="368"/>
      <c r="F360" s="368"/>
      <c r="G360" s="368"/>
      <c r="H360" s="368"/>
      <c r="I360" s="368"/>
      <c r="J360" s="368"/>
      <c r="K360" s="368"/>
      <c r="L360" s="368"/>
      <c r="M360" s="50"/>
      <c r="N360" s="53"/>
    </row>
    <row r="361" spans="1:14" ht="14.25" hidden="1" customHeight="1">
      <c r="A361" s="12"/>
      <c r="B361" s="144"/>
      <c r="C361" s="11"/>
      <c r="D361" s="369" t="s">
        <v>214</v>
      </c>
      <c r="E361" s="369"/>
      <c r="F361" s="369"/>
      <c r="G361" s="369"/>
      <c r="H361" s="369"/>
      <c r="I361" s="369"/>
      <c r="J361" s="369"/>
      <c r="K361" s="369"/>
      <c r="L361" s="198" t="s">
        <v>6</v>
      </c>
      <c r="M361" s="29">
        <v>7443</v>
      </c>
      <c r="N361" s="53"/>
    </row>
    <row r="362" spans="1:14" ht="14.25" hidden="1">
      <c r="A362" s="12"/>
      <c r="B362" s="197"/>
      <c r="C362" s="11"/>
      <c r="D362" s="25"/>
      <c r="E362" s="200"/>
      <c r="F362" s="199"/>
      <c r="G362" s="202"/>
      <c r="H362" s="200"/>
      <c r="I362" s="203"/>
      <c r="J362" s="204"/>
      <c r="K362" s="203"/>
      <c r="L362" s="204" t="s">
        <v>6</v>
      </c>
      <c r="M362" s="30">
        <v>7443</v>
      </c>
      <c r="N362" s="53"/>
    </row>
    <row r="363" spans="1:14" ht="14.25">
      <c r="A363" s="12"/>
      <c r="B363" s="197"/>
      <c r="C363" s="11"/>
      <c r="D363" s="25"/>
      <c r="E363" s="200"/>
      <c r="F363" s="199"/>
      <c r="G363" s="60">
        <v>7443</v>
      </c>
      <c r="H363" s="58"/>
      <c r="I363" s="47">
        <v>1079.6500000000001</v>
      </c>
      <c r="J363" s="49"/>
      <c r="K363" s="44" t="s">
        <v>62</v>
      </c>
      <c r="L363" s="204"/>
      <c r="M363" s="30"/>
      <c r="N363" s="53">
        <f>G363*I363%</f>
        <v>80358.349500000011</v>
      </c>
    </row>
    <row r="364" spans="1:14" ht="14.25" hidden="1">
      <c r="A364" s="12"/>
      <c r="B364" s="197"/>
      <c r="C364" s="11"/>
      <c r="D364" s="25"/>
      <c r="E364" s="200"/>
      <c r="F364" s="199"/>
      <c r="G364" s="202"/>
      <c r="H364" s="200"/>
      <c r="I364" s="203"/>
      <c r="J364" s="204"/>
      <c r="K364" s="203"/>
      <c r="L364" s="204"/>
      <c r="M364" s="30"/>
      <c r="N364" s="53"/>
    </row>
    <row r="365" spans="1:14" ht="32.25" customHeight="1">
      <c r="A365" s="12">
        <v>39</v>
      </c>
      <c r="B365" s="370" t="s">
        <v>215</v>
      </c>
      <c r="C365" s="370"/>
      <c r="D365" s="370"/>
      <c r="E365" s="370"/>
      <c r="F365" s="370"/>
      <c r="G365" s="370"/>
      <c r="H365" s="370"/>
      <c r="I365" s="370"/>
      <c r="J365" s="370"/>
      <c r="K365" s="370"/>
      <c r="L365" s="370"/>
      <c r="M365" s="30"/>
      <c r="N365" s="53"/>
    </row>
    <row r="366" spans="1:14" ht="14.25" hidden="1">
      <c r="A366" s="12"/>
      <c r="B366" s="197"/>
      <c r="C366" s="197"/>
      <c r="D366" s="369" t="s">
        <v>216</v>
      </c>
      <c r="E366" s="369"/>
      <c r="F366" s="369"/>
      <c r="G366" s="369"/>
      <c r="H366" s="369"/>
      <c r="I366" s="369"/>
      <c r="J366" s="369"/>
      <c r="K366" s="369"/>
      <c r="L366" s="197" t="s">
        <v>6</v>
      </c>
      <c r="M366" s="29">
        <v>678</v>
      </c>
      <c r="N366" s="53"/>
    </row>
    <row r="367" spans="1:14" ht="14.25" hidden="1">
      <c r="A367" s="12"/>
      <c r="B367" s="197"/>
      <c r="C367" s="197"/>
      <c r="D367" s="197"/>
      <c r="E367" s="197"/>
      <c r="F367" s="197"/>
      <c r="G367" s="197"/>
      <c r="H367" s="197"/>
      <c r="I367" s="197"/>
      <c r="J367" s="197"/>
      <c r="K367" s="197"/>
      <c r="L367" s="197" t="s">
        <v>6</v>
      </c>
      <c r="M367" s="30">
        <v>678</v>
      </c>
      <c r="N367" s="53"/>
    </row>
    <row r="368" spans="1:14" ht="14.25">
      <c r="A368" s="12"/>
      <c r="B368" s="197"/>
      <c r="C368" s="197"/>
      <c r="D368" s="197"/>
      <c r="E368" s="197"/>
      <c r="F368" s="197"/>
      <c r="G368" s="40">
        <v>678</v>
      </c>
      <c r="H368" s="90"/>
      <c r="I368" s="44">
        <v>2116.41</v>
      </c>
      <c r="J368" s="90"/>
      <c r="K368" s="44" t="s">
        <v>62</v>
      </c>
      <c r="L368" s="197"/>
      <c r="M368" s="30"/>
      <c r="N368" s="53">
        <f>G368*I368%</f>
        <v>14349.259799999998</v>
      </c>
    </row>
    <row r="369" spans="1:14" ht="14.25" hidden="1">
      <c r="A369" s="12"/>
      <c r="B369" s="197"/>
      <c r="C369" s="197"/>
      <c r="D369" s="197"/>
      <c r="E369" s="197"/>
      <c r="F369" s="197"/>
      <c r="G369" s="197"/>
      <c r="H369" s="197"/>
      <c r="I369" s="197"/>
      <c r="J369" s="197"/>
      <c r="K369" s="197"/>
      <c r="L369" s="197"/>
      <c r="M369" s="30"/>
      <c r="N369" s="53"/>
    </row>
    <row r="370" spans="1:14" ht="43.5" customHeight="1">
      <c r="A370" s="12">
        <v>40</v>
      </c>
      <c r="B370" s="370" t="s">
        <v>217</v>
      </c>
      <c r="C370" s="370"/>
      <c r="D370" s="370"/>
      <c r="E370" s="370"/>
      <c r="F370" s="370"/>
      <c r="G370" s="370"/>
      <c r="H370" s="370"/>
      <c r="I370" s="370"/>
      <c r="J370" s="370"/>
      <c r="K370" s="370"/>
      <c r="L370" s="370"/>
      <c r="M370" s="30"/>
      <c r="N370" s="53"/>
    </row>
    <row r="371" spans="1:14" ht="14.25" hidden="1">
      <c r="A371" s="12"/>
      <c r="B371" s="211" t="s">
        <v>170</v>
      </c>
      <c r="C371" s="11">
        <v>1</v>
      </c>
      <c r="D371" s="25" t="s">
        <v>38</v>
      </c>
      <c r="E371" s="210">
        <v>2</v>
      </c>
      <c r="F371" s="214" t="s">
        <v>38</v>
      </c>
      <c r="G371" s="212">
        <v>3</v>
      </c>
      <c r="H371" s="210" t="s">
        <v>38</v>
      </c>
      <c r="I371" s="208">
        <v>14</v>
      </c>
      <c r="J371" s="24" t="s">
        <v>38</v>
      </c>
      <c r="K371" s="208">
        <v>2.33</v>
      </c>
      <c r="L371" s="24" t="s">
        <v>6</v>
      </c>
      <c r="M371" s="30">
        <f>K371*I371*G371*E371*C371</f>
        <v>195.72000000000003</v>
      </c>
      <c r="N371" s="53"/>
    </row>
    <row r="372" spans="1:14" ht="14.25" hidden="1">
      <c r="A372" s="12"/>
      <c r="B372" s="211" t="s">
        <v>171</v>
      </c>
      <c r="C372" s="11">
        <v>1</v>
      </c>
      <c r="D372" s="25" t="s">
        <v>38</v>
      </c>
      <c r="E372" s="210">
        <v>1</v>
      </c>
      <c r="F372" s="214" t="s">
        <v>38</v>
      </c>
      <c r="G372" s="212">
        <v>7</v>
      </c>
      <c r="H372" s="210" t="s">
        <v>38</v>
      </c>
      <c r="I372" s="208">
        <v>7</v>
      </c>
      <c r="J372" s="24" t="s">
        <v>38</v>
      </c>
      <c r="K372" s="208">
        <v>1.75</v>
      </c>
      <c r="L372" s="24" t="s">
        <v>6</v>
      </c>
      <c r="M372" s="30">
        <f>K372*I372*G372*E372*C372</f>
        <v>85.75</v>
      </c>
      <c r="N372" s="53"/>
    </row>
    <row r="373" spans="1:14" ht="14.25" hidden="1">
      <c r="A373" s="12"/>
      <c r="B373" s="211" t="s">
        <v>174</v>
      </c>
      <c r="C373" s="11">
        <v>1</v>
      </c>
      <c r="D373" s="25" t="s">
        <v>38</v>
      </c>
      <c r="E373" s="210">
        <v>2</v>
      </c>
      <c r="F373" s="214" t="s">
        <v>38</v>
      </c>
      <c r="G373" s="212">
        <v>13</v>
      </c>
      <c r="H373" s="210" t="s">
        <v>38</v>
      </c>
      <c r="I373" s="208">
        <v>18</v>
      </c>
      <c r="J373" s="24" t="s">
        <v>38</v>
      </c>
      <c r="K373" s="208">
        <v>0.17</v>
      </c>
      <c r="L373" s="24" t="s">
        <v>6</v>
      </c>
      <c r="M373" s="30">
        <f>K373*I373*G373*E373*C373</f>
        <v>79.56</v>
      </c>
      <c r="N373" s="53"/>
    </row>
    <row r="374" spans="1:14" ht="14.25" hidden="1">
      <c r="A374" s="12"/>
      <c r="B374" s="211" t="s">
        <v>175</v>
      </c>
      <c r="C374" s="11">
        <v>1</v>
      </c>
      <c r="D374" s="25" t="s">
        <v>38</v>
      </c>
      <c r="E374" s="210">
        <v>1</v>
      </c>
      <c r="F374" s="214" t="s">
        <v>38</v>
      </c>
      <c r="G374" s="212">
        <v>6</v>
      </c>
      <c r="H374" s="210" t="s">
        <v>38</v>
      </c>
      <c r="I374" s="208">
        <v>36.75</v>
      </c>
      <c r="J374" s="24" t="s">
        <v>38</v>
      </c>
      <c r="K374" s="208">
        <v>0.17</v>
      </c>
      <c r="L374" s="24" t="s">
        <v>6</v>
      </c>
      <c r="M374" s="30">
        <f>K374*I374*G374*E374*C374</f>
        <v>37.484999999999999</v>
      </c>
      <c r="N374" s="53"/>
    </row>
    <row r="375" spans="1:14" ht="14.25" hidden="1">
      <c r="A375" s="12"/>
      <c r="B375" s="211" t="s">
        <v>219</v>
      </c>
      <c r="C375" s="11">
        <v>1</v>
      </c>
      <c r="D375" s="25" t="s">
        <v>38</v>
      </c>
      <c r="E375" s="210">
        <v>1</v>
      </c>
      <c r="F375" s="214" t="s">
        <v>38</v>
      </c>
      <c r="G375" s="212">
        <v>2</v>
      </c>
      <c r="H375" s="210" t="s">
        <v>38</v>
      </c>
      <c r="I375" s="208">
        <v>8</v>
      </c>
      <c r="J375" s="24" t="s">
        <v>38</v>
      </c>
      <c r="K375" s="208">
        <v>6</v>
      </c>
      <c r="L375" s="24" t="s">
        <v>6</v>
      </c>
      <c r="M375" s="29">
        <f>K375*I375*G375*E375*C375</f>
        <v>96</v>
      </c>
      <c r="N375" s="53"/>
    </row>
    <row r="376" spans="1:14" ht="14.25" hidden="1">
      <c r="A376" s="12"/>
      <c r="B376" s="197"/>
      <c r="C376" s="11"/>
      <c r="D376" s="25"/>
      <c r="E376" s="200"/>
      <c r="F376" s="199"/>
      <c r="G376" s="202"/>
      <c r="H376" s="200"/>
      <c r="I376" s="203"/>
      <c r="J376" s="204"/>
      <c r="K376" s="203"/>
      <c r="L376" s="215" t="s">
        <v>6</v>
      </c>
      <c r="M376" s="30">
        <f>SUM(M371:M375)</f>
        <v>494.51500000000004</v>
      </c>
      <c r="N376" s="53"/>
    </row>
    <row r="377" spans="1:14" ht="14.25">
      <c r="A377" s="12"/>
      <c r="B377" s="197"/>
      <c r="C377" s="11"/>
      <c r="D377" s="25"/>
      <c r="E377" s="200"/>
      <c r="F377" s="199"/>
      <c r="G377" s="52">
        <v>495</v>
      </c>
      <c r="H377" s="58"/>
      <c r="I377" s="44">
        <v>1270.83</v>
      </c>
      <c r="J377" s="49"/>
      <c r="K377" s="213" t="s">
        <v>62</v>
      </c>
      <c r="L377" s="204"/>
      <c r="M377" s="30"/>
      <c r="N377" s="53">
        <f>G377*I377%</f>
        <v>6290.6084999999994</v>
      </c>
    </row>
    <row r="378" spans="1:14" ht="14.25" hidden="1">
      <c r="A378" s="12"/>
      <c r="B378" s="197"/>
      <c r="C378" s="11"/>
      <c r="D378" s="25"/>
      <c r="E378" s="200"/>
      <c r="F378" s="199"/>
      <c r="G378" s="202"/>
      <c r="H378" s="200"/>
      <c r="I378" s="203"/>
      <c r="J378" s="204"/>
      <c r="K378" s="203"/>
      <c r="L378" s="204"/>
      <c r="M378" s="30"/>
      <c r="N378" s="53"/>
    </row>
    <row r="379" spans="1:14" ht="57.75" customHeight="1">
      <c r="A379" s="12">
        <v>41</v>
      </c>
      <c r="B379" s="370" t="s">
        <v>220</v>
      </c>
      <c r="C379" s="370"/>
      <c r="D379" s="370"/>
      <c r="E379" s="370"/>
      <c r="F379" s="370"/>
      <c r="G379" s="370"/>
      <c r="H379" s="370"/>
      <c r="I379" s="370"/>
      <c r="J379" s="370"/>
      <c r="K379" s="370"/>
      <c r="L379" s="370"/>
      <c r="M379" s="30"/>
      <c r="N379" s="53"/>
    </row>
    <row r="380" spans="1:14" ht="14.25" hidden="1">
      <c r="A380" s="12"/>
      <c r="B380" s="144"/>
      <c r="C380" s="369" t="s">
        <v>245</v>
      </c>
      <c r="D380" s="369"/>
      <c r="E380" s="369"/>
      <c r="F380" s="369"/>
      <c r="G380" s="369"/>
      <c r="H380" s="369"/>
      <c r="I380" s="369"/>
      <c r="J380" s="369"/>
      <c r="K380" s="153"/>
      <c r="L380" s="215" t="s">
        <v>6</v>
      </c>
      <c r="M380" s="29">
        <v>125</v>
      </c>
      <c r="N380" s="53"/>
    </row>
    <row r="381" spans="1:14" ht="14.25" hidden="1">
      <c r="A381" s="12"/>
      <c r="B381" s="144"/>
      <c r="C381" s="144"/>
      <c r="D381" s="144"/>
      <c r="E381" s="144"/>
      <c r="F381" s="144"/>
      <c r="G381" s="144"/>
      <c r="H381" s="144"/>
      <c r="I381" s="144"/>
      <c r="J381" s="144"/>
      <c r="K381" s="144"/>
      <c r="L381" s="211" t="s">
        <v>6</v>
      </c>
      <c r="M381" s="50">
        <v>125</v>
      </c>
      <c r="N381" s="53"/>
    </row>
    <row r="382" spans="1:14" ht="14.25">
      <c r="A382" s="12"/>
      <c r="B382" s="144"/>
      <c r="C382" s="144"/>
      <c r="D382" s="144"/>
      <c r="F382" s="209"/>
      <c r="G382" s="40">
        <v>119</v>
      </c>
      <c r="H382" s="41"/>
      <c r="I382" s="44">
        <v>2567.9499999999998</v>
      </c>
      <c r="J382" s="41"/>
      <c r="K382" s="44" t="s">
        <v>62</v>
      </c>
      <c r="L382" s="90"/>
      <c r="M382" s="59"/>
      <c r="N382" s="53">
        <f>G382*I382%</f>
        <v>3055.8604999999998</v>
      </c>
    </row>
    <row r="383" spans="1:14" ht="72.75" customHeight="1">
      <c r="A383" s="222">
        <v>42</v>
      </c>
      <c r="B383" s="370" t="s">
        <v>75</v>
      </c>
      <c r="C383" s="370"/>
      <c r="D383" s="370"/>
      <c r="E383" s="370"/>
      <c r="F383" s="370"/>
      <c r="G383" s="370"/>
      <c r="H383" s="370"/>
      <c r="I383" s="370"/>
      <c r="J383" s="370"/>
      <c r="K383" s="370"/>
      <c r="L383" s="370"/>
      <c r="M383" s="59"/>
      <c r="N383" s="53"/>
    </row>
    <row r="384" spans="1:14" ht="14.25" hidden="1">
      <c r="A384" s="12"/>
      <c r="B384" s="93" t="s">
        <v>76</v>
      </c>
      <c r="C384" s="93"/>
      <c r="D384" s="93"/>
      <c r="E384" s="93" t="s">
        <v>77</v>
      </c>
      <c r="F384" s="93"/>
      <c r="G384" s="93"/>
      <c r="H384" s="93"/>
      <c r="I384" s="93"/>
      <c r="J384" s="93"/>
      <c r="K384" s="93"/>
      <c r="L384" s="93" t="s">
        <v>6</v>
      </c>
      <c r="M384" s="94">
        <v>64</v>
      </c>
      <c r="N384" s="53"/>
    </row>
    <row r="385" spans="1:14" ht="14.25" hidden="1">
      <c r="A385" s="12"/>
      <c r="B385" s="93"/>
      <c r="C385" s="93"/>
      <c r="D385" s="93"/>
      <c r="E385" s="93"/>
      <c r="F385" s="93"/>
      <c r="G385" s="93"/>
      <c r="H385" s="93"/>
      <c r="I385" s="93"/>
      <c r="J385" s="93"/>
      <c r="K385" s="93"/>
      <c r="L385" s="93"/>
      <c r="M385" s="50">
        <v>64</v>
      </c>
      <c r="N385" s="53"/>
    </row>
    <row r="386" spans="1:14" ht="14.25">
      <c r="A386" s="12"/>
      <c r="B386" s="93"/>
      <c r="C386" s="93"/>
      <c r="D386" s="93"/>
      <c r="E386" s="93"/>
      <c r="F386" s="93"/>
      <c r="G386" s="40">
        <v>60</v>
      </c>
      <c r="H386" s="90"/>
      <c r="I386" s="44">
        <v>222</v>
      </c>
      <c r="J386" s="90"/>
      <c r="K386" s="44" t="s">
        <v>78</v>
      </c>
      <c r="L386" s="90"/>
      <c r="M386" s="59"/>
      <c r="N386" s="53">
        <f>G386*I386</f>
        <v>13320</v>
      </c>
    </row>
    <row r="387" spans="1:14" ht="14.25" hidden="1">
      <c r="A387" s="12"/>
      <c r="B387" s="93"/>
      <c r="C387" s="93"/>
      <c r="D387" s="93"/>
      <c r="E387" s="93"/>
      <c r="F387" s="93"/>
      <c r="G387" s="93"/>
      <c r="H387" s="93"/>
      <c r="I387" s="93"/>
      <c r="J387" s="93"/>
      <c r="K387" s="93"/>
      <c r="L387" s="93"/>
      <c r="M387" s="59"/>
      <c r="N387" s="53"/>
    </row>
    <row r="388" spans="1:14" ht="14.25">
      <c r="A388" s="107">
        <v>43</v>
      </c>
      <c r="B388" s="380" t="s">
        <v>46</v>
      </c>
      <c r="C388" s="380"/>
      <c r="D388" s="380"/>
      <c r="E388" s="380"/>
      <c r="F388" s="380"/>
      <c r="G388" s="380"/>
      <c r="H388" s="380"/>
      <c r="I388" s="103"/>
      <c r="J388" s="24"/>
      <c r="K388" s="103"/>
      <c r="L388" s="24"/>
      <c r="M388" s="34"/>
      <c r="N388" s="53"/>
    </row>
    <row r="389" spans="1:14" ht="14.25" hidden="1">
      <c r="A389" s="107" t="s">
        <v>42</v>
      </c>
      <c r="B389" s="380" t="s">
        <v>221</v>
      </c>
      <c r="C389" s="380"/>
      <c r="D389" s="380"/>
      <c r="E389" s="380"/>
      <c r="F389" s="380"/>
      <c r="G389" s="380"/>
      <c r="H389" s="104"/>
      <c r="I389" s="103"/>
      <c r="J389" s="24"/>
      <c r="K389" s="103"/>
      <c r="L389" s="24" t="s">
        <v>6</v>
      </c>
      <c r="M389" s="34">
        <v>107</v>
      </c>
      <c r="N389" s="53"/>
    </row>
    <row r="390" spans="1:14" ht="14.25" hidden="1">
      <c r="A390" s="107" t="s">
        <v>43</v>
      </c>
      <c r="B390" s="380" t="s">
        <v>222</v>
      </c>
      <c r="C390" s="380"/>
      <c r="D390" s="380"/>
      <c r="E390" s="380"/>
      <c r="F390" s="380"/>
      <c r="G390" s="380"/>
      <c r="H390" s="104"/>
      <c r="I390" s="103"/>
      <c r="J390" s="24"/>
      <c r="K390" s="103"/>
      <c r="L390" s="24" t="s">
        <v>6</v>
      </c>
      <c r="M390" s="34">
        <v>56</v>
      </c>
      <c r="N390" s="53"/>
    </row>
    <row r="391" spans="1:14" ht="14.25" hidden="1">
      <c r="A391" s="107" t="s">
        <v>44</v>
      </c>
      <c r="B391" s="380" t="s">
        <v>223</v>
      </c>
      <c r="C391" s="380"/>
      <c r="D391" s="380"/>
      <c r="E391" s="380"/>
      <c r="F391" s="380"/>
      <c r="G391" s="380"/>
      <c r="H391" s="380"/>
      <c r="I391" s="380"/>
      <c r="J391" s="380"/>
      <c r="K391" s="103"/>
      <c r="L391" s="24" t="s">
        <v>6</v>
      </c>
      <c r="M391" s="35">
        <v>29</v>
      </c>
      <c r="N391" s="53"/>
    </row>
    <row r="392" spans="1:14" ht="14.25" hidden="1">
      <c r="A392" s="107"/>
      <c r="B392" s="109"/>
      <c r="C392" s="11"/>
      <c r="D392" s="25"/>
      <c r="E392" s="104"/>
      <c r="F392" s="110"/>
      <c r="G392" s="100"/>
      <c r="H392" s="104"/>
      <c r="I392" s="103"/>
      <c r="J392" s="24"/>
      <c r="K392" s="103"/>
      <c r="L392" s="24" t="s">
        <v>6</v>
      </c>
      <c r="M392" s="34">
        <f>SUM(M389:M391)</f>
        <v>192</v>
      </c>
      <c r="N392" s="53"/>
    </row>
    <row r="393" spans="1:14" ht="14.25">
      <c r="A393" s="12"/>
      <c r="B393" s="20"/>
      <c r="C393" s="101"/>
      <c r="D393" s="101"/>
      <c r="E393" s="101"/>
      <c r="F393" s="101"/>
      <c r="G393" s="40">
        <v>175</v>
      </c>
      <c r="H393" s="90"/>
      <c r="I393" s="43">
        <v>40</v>
      </c>
      <c r="J393" s="90"/>
      <c r="K393" s="41" t="s">
        <v>45</v>
      </c>
      <c r="L393" s="122"/>
      <c r="M393" s="120"/>
      <c r="N393" s="121">
        <f>G393*I393</f>
        <v>7000</v>
      </c>
    </row>
    <row r="394" spans="1:14" ht="15">
      <c r="A394" s="12"/>
      <c r="B394" s="74"/>
      <c r="C394" s="11"/>
      <c r="D394" s="25"/>
      <c r="E394" s="70"/>
      <c r="F394" s="75"/>
      <c r="G394" s="75"/>
      <c r="H394" s="70"/>
      <c r="I394" s="72"/>
      <c r="J394" s="71"/>
      <c r="K394" s="72"/>
      <c r="L394" s="384" t="s">
        <v>8</v>
      </c>
      <c r="M394" s="384"/>
      <c r="N394" s="19">
        <v>2290164</v>
      </c>
    </row>
    <row r="395" spans="1:14" ht="14.25" hidden="1">
      <c r="A395" s="12"/>
      <c r="B395" s="102"/>
      <c r="C395" s="11"/>
      <c r="D395" s="25"/>
      <c r="E395" s="104"/>
      <c r="F395" s="110"/>
      <c r="G395" s="110"/>
      <c r="H395" s="104"/>
      <c r="I395" s="105"/>
      <c r="J395" s="111"/>
      <c r="K395" s="105"/>
      <c r="L395" s="106"/>
      <c r="M395" s="106"/>
    </row>
    <row r="396" spans="1:14" ht="14.25">
      <c r="A396" s="12"/>
      <c r="B396" s="123"/>
      <c r="C396" s="11"/>
      <c r="D396" s="25"/>
      <c r="E396" s="125"/>
      <c r="F396" s="130"/>
      <c r="G396" s="130"/>
      <c r="H396" s="125"/>
      <c r="I396" s="126"/>
      <c r="J396" s="131"/>
      <c r="K396" s="126"/>
      <c r="L396" s="127"/>
      <c r="M396" s="127" t="s">
        <v>90</v>
      </c>
      <c r="N396" s="43">
        <v>13320</v>
      </c>
    </row>
    <row r="397" spans="1:14" ht="14.25">
      <c r="A397" s="12"/>
      <c r="B397" s="123"/>
      <c r="C397" s="11"/>
      <c r="D397" s="25"/>
      <c r="E397" s="125"/>
      <c r="F397" s="130"/>
      <c r="G397" s="130"/>
      <c r="H397" s="125"/>
      <c r="I397" s="126"/>
      <c r="J397" s="131"/>
      <c r="K397" s="126"/>
      <c r="L397" s="127"/>
      <c r="M397" s="242" t="s">
        <v>250</v>
      </c>
      <c r="N397" s="43">
        <v>7000</v>
      </c>
    </row>
    <row r="398" spans="1:14" ht="14.25">
      <c r="A398" s="12"/>
      <c r="B398" s="123"/>
      <c r="C398" s="11"/>
      <c r="D398" s="25"/>
      <c r="E398" s="125"/>
      <c r="F398" s="130"/>
      <c r="G398" s="130"/>
      <c r="H398" s="125"/>
      <c r="I398" s="126"/>
      <c r="J398" s="131"/>
      <c r="K398" s="126"/>
      <c r="L398" s="127"/>
      <c r="M398" s="127" t="s">
        <v>49</v>
      </c>
      <c r="N398" s="45">
        <f>N394-N396-N397</f>
        <v>2269844</v>
      </c>
    </row>
    <row r="399" spans="1:14" ht="14.25">
      <c r="A399" s="12"/>
      <c r="B399" s="123"/>
      <c r="C399" s="11"/>
      <c r="D399" s="25"/>
      <c r="E399" s="125"/>
      <c r="F399" s="130"/>
      <c r="G399" s="130"/>
      <c r="H399" s="125"/>
      <c r="I399" s="126"/>
      <c r="J399" s="131"/>
      <c r="K399" s="126"/>
      <c r="L399" s="127"/>
      <c r="M399" s="127"/>
    </row>
    <row r="400" spans="1:14" ht="15">
      <c r="B400" s="243" t="s">
        <v>251</v>
      </c>
      <c r="C400" s="243"/>
      <c r="D400" s="244"/>
      <c r="E400" s="245"/>
      <c r="G400" s="245"/>
      <c r="H400" s="246"/>
      <c r="I400" s="247"/>
      <c r="J400" s="248" t="s">
        <v>252</v>
      </c>
      <c r="K400" s="240"/>
      <c r="L400" s="241"/>
    </row>
    <row r="401" spans="2:12" ht="15">
      <c r="B401" s="243"/>
      <c r="C401" s="243"/>
      <c r="D401" s="249"/>
      <c r="E401" s="245"/>
      <c r="G401" s="245"/>
      <c r="H401" s="246"/>
      <c r="I401" s="247"/>
      <c r="J401" s="248" t="s">
        <v>253</v>
      </c>
      <c r="K401" s="240"/>
      <c r="L401" s="241"/>
    </row>
    <row r="402" spans="2:12" ht="14.25">
      <c r="B402" s="6" t="s">
        <v>254</v>
      </c>
      <c r="C402" s="250"/>
      <c r="D402" s="250"/>
      <c r="E402" s="250"/>
      <c r="F402" s="250"/>
      <c r="G402" s="250"/>
      <c r="H402" s="250"/>
      <c r="I402" s="239"/>
      <c r="J402" s="241"/>
      <c r="K402" s="240"/>
      <c r="L402" s="241"/>
    </row>
    <row r="403" spans="2:12" ht="14.25">
      <c r="B403" s="251" t="s">
        <v>255</v>
      </c>
      <c r="C403" s="252"/>
      <c r="D403" s="252"/>
      <c r="E403" s="252"/>
      <c r="F403" s="252"/>
      <c r="G403" s="252"/>
      <c r="H403" s="252"/>
      <c r="I403" s="247"/>
      <c r="J403" s="241"/>
      <c r="K403" s="240"/>
      <c r="L403" s="241"/>
    </row>
    <row r="404" spans="2:12" ht="14.25">
      <c r="B404" s="253"/>
      <c r="C404" s="253"/>
      <c r="D404" s="253"/>
      <c r="E404" s="253"/>
      <c r="F404" s="253"/>
      <c r="G404" s="253"/>
      <c r="H404" s="253"/>
      <c r="I404" s="254"/>
      <c r="J404" s="254"/>
      <c r="K404" s="254"/>
      <c r="L404" s="254"/>
    </row>
    <row r="405" spans="2:12" ht="14.25">
      <c r="B405" s="255"/>
      <c r="C405" s="255"/>
      <c r="D405" s="256"/>
      <c r="E405" s="256"/>
      <c r="F405" s="256"/>
      <c r="G405" s="257"/>
      <c r="H405" s="256"/>
      <c r="I405" s="254"/>
      <c r="J405" s="254"/>
      <c r="K405" s="258" t="s">
        <v>256</v>
      </c>
      <c r="L405" s="254"/>
    </row>
    <row r="406" spans="2:12" ht="14.25">
      <c r="B406" s="255"/>
      <c r="C406" s="255"/>
      <c r="D406" s="256"/>
      <c r="E406" s="256"/>
      <c r="F406" s="256"/>
      <c r="G406" s="257"/>
      <c r="H406" s="256"/>
      <c r="I406" s="254"/>
      <c r="J406" s="254"/>
      <c r="K406" s="258" t="s">
        <v>257</v>
      </c>
      <c r="L406" s="254"/>
    </row>
    <row r="407" spans="2:12" ht="14.25">
      <c r="B407" s="259" t="s">
        <v>258</v>
      </c>
      <c r="C407" s="259"/>
      <c r="D407" s="260"/>
      <c r="E407" s="261"/>
      <c r="F407" s="261"/>
      <c r="H407" s="259"/>
      <c r="I407" s="247"/>
      <c r="J407" s="241"/>
      <c r="K407" s="258" t="s">
        <v>9</v>
      </c>
      <c r="L407" s="241"/>
    </row>
  </sheetData>
  <mergeCells count="105">
    <mergeCell ref="B391:J391"/>
    <mergeCell ref="E112:G112"/>
    <mergeCell ref="B249:L249"/>
    <mergeCell ref="B257:L257"/>
    <mergeCell ref="D258:K258"/>
    <mergeCell ref="B262:L262"/>
    <mergeCell ref="B267:L267"/>
    <mergeCell ref="D268:K268"/>
    <mergeCell ref="B272:L272"/>
    <mergeCell ref="B379:L379"/>
    <mergeCell ref="C380:J380"/>
    <mergeCell ref="G286:I286"/>
    <mergeCell ref="G269:I269"/>
    <mergeCell ref="B388:H388"/>
    <mergeCell ref="A2:B2"/>
    <mergeCell ref="A3:N3"/>
    <mergeCell ref="C2:N2"/>
    <mergeCell ref="G4:H4"/>
    <mergeCell ref="I4:J4"/>
    <mergeCell ref="K4:L4"/>
    <mergeCell ref="L394:M394"/>
    <mergeCell ref="B97:L97"/>
    <mergeCell ref="B109:L109"/>
    <mergeCell ref="B166:L166"/>
    <mergeCell ref="G179:K179"/>
    <mergeCell ref="B188:L188"/>
    <mergeCell ref="B226:L226"/>
    <mergeCell ref="I113:K113"/>
    <mergeCell ref="I114:K114"/>
    <mergeCell ref="B389:G389"/>
    <mergeCell ref="B390:G390"/>
    <mergeCell ref="B383:L383"/>
    <mergeCell ref="B277:L277"/>
    <mergeCell ref="B282:L282"/>
    <mergeCell ref="G285:I285"/>
    <mergeCell ref="G204:I204"/>
    <mergeCell ref="G200:I200"/>
    <mergeCell ref="G201:I201"/>
    <mergeCell ref="G202:I202"/>
    <mergeCell ref="G203:I203"/>
    <mergeCell ref="B6:L6"/>
    <mergeCell ref="B104:L104"/>
    <mergeCell ref="B16:L16"/>
    <mergeCell ref="B61:L61"/>
    <mergeCell ref="B72:L72"/>
    <mergeCell ref="D156:J156"/>
    <mergeCell ref="C163:K163"/>
    <mergeCell ref="D173:J173"/>
    <mergeCell ref="I19:K19"/>
    <mergeCell ref="I20:K20"/>
    <mergeCell ref="E33:K33"/>
    <mergeCell ref="B36:L36"/>
    <mergeCell ref="B42:L42"/>
    <mergeCell ref="G43:I43"/>
    <mergeCell ref="G44:I44"/>
    <mergeCell ref="G45:I45"/>
    <mergeCell ref="D58:J58"/>
    <mergeCell ref="B335:L335"/>
    <mergeCell ref="B308:L308"/>
    <mergeCell ref="B313:L313"/>
    <mergeCell ref="G314:I314"/>
    <mergeCell ref="E87:G87"/>
    <mergeCell ref="G91:I91"/>
    <mergeCell ref="B86:L86"/>
    <mergeCell ref="D227:K227"/>
    <mergeCell ref="B231:L231"/>
    <mergeCell ref="I233:K233"/>
    <mergeCell ref="D239:J239"/>
    <mergeCell ref="B242:L242"/>
    <mergeCell ref="D124:J124"/>
    <mergeCell ref="B127:L127"/>
    <mergeCell ref="D134:J134"/>
    <mergeCell ref="B137:L137"/>
    <mergeCell ref="B160:L160"/>
    <mergeCell ref="C161:K161"/>
    <mergeCell ref="B167:L167"/>
    <mergeCell ref="B177:L177"/>
    <mergeCell ref="G178:K178"/>
    <mergeCell ref="B194:L194"/>
    <mergeCell ref="D195:K195"/>
    <mergeCell ref="B199:L199"/>
    <mergeCell ref="A1:B1"/>
    <mergeCell ref="C1:N1"/>
    <mergeCell ref="B4:F4"/>
    <mergeCell ref="M4:N4"/>
    <mergeCell ref="B342:L342"/>
    <mergeCell ref="D361:K361"/>
    <mergeCell ref="B365:L365"/>
    <mergeCell ref="D366:K366"/>
    <mergeCell ref="B370:L370"/>
    <mergeCell ref="B330:L330"/>
    <mergeCell ref="G343:I343"/>
    <mergeCell ref="G344:I344"/>
    <mergeCell ref="G345:I345"/>
    <mergeCell ref="G346:I346"/>
    <mergeCell ref="G347:K347"/>
    <mergeCell ref="G349:I349"/>
    <mergeCell ref="D357:J357"/>
    <mergeCell ref="B360:L360"/>
    <mergeCell ref="G205:K205"/>
    <mergeCell ref="D223:J223"/>
    <mergeCell ref="B290:L290"/>
    <mergeCell ref="B303:L303"/>
    <mergeCell ref="B318:L318"/>
    <mergeCell ref="B323:L323"/>
  </mergeCells>
  <pageMargins left="0.72" right="0.15625" top="0.40625" bottom="0.5" header="0.3" footer="0.3"/>
  <pageSetup paperSize="9" orientation="portrait" verticalDpi="0" r:id="rId1"/>
  <headerFooter>
    <oddFooter>&amp;L&amp;"Cambria,Regular"&amp;5Shoukat Ali Solangi</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M W.S</vt:lpstr>
      <vt:lpstr>Estimate</vt:lpstr>
      <vt:lpstr>'M W.S'!Print_Area</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2017-05-03T07:58:24Z</cp:lastPrinted>
  <dcterms:created xsi:type="dcterms:W3CDTF">2014-05-16T06:06:48Z</dcterms:created>
  <dcterms:modified xsi:type="dcterms:W3CDTF">2017-05-03T07:58:42Z</dcterms:modified>
</cp:coreProperties>
</file>