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30" windowWidth="15135" windowHeight="8130" activeTab="4"/>
  </bookViews>
  <sheets>
    <sheet name="Summry" sheetId="2" r:id="rId1"/>
    <sheet name="Sheet1 (2)" sheetId="4" r:id="rId2"/>
    <sheet name="Sheet3" sheetId="3" r:id="rId3"/>
    <sheet name="WS &amp; SW" sheetId="5" r:id="rId4"/>
    <sheet name="Pri. C.Wall" sheetId="6" r:id="rId5"/>
  </sheets>
  <calcPr calcId="124519"/>
</workbook>
</file>

<file path=xl/calcChain.xml><?xml version="1.0" encoding="utf-8"?>
<calcChain xmlns="http://schemas.openxmlformats.org/spreadsheetml/2006/main">
  <c r="R46" i="6"/>
  <c r="R48"/>
  <c r="H77" i="5"/>
  <c r="H78" s="1"/>
  <c r="H151"/>
  <c r="H155"/>
  <c r="E12" i="2"/>
  <c r="Q8" i="6"/>
  <c r="Q14"/>
  <c r="Q15"/>
  <c r="Q22"/>
  <c r="Q27"/>
  <c r="Q41"/>
  <c r="R216" i="4"/>
  <c r="B4" i="2"/>
  <c r="G85" i="5"/>
  <c r="C86" s="1"/>
  <c r="H86" s="1"/>
  <c r="A1"/>
  <c r="T2" i="4"/>
  <c r="Q39" i="6"/>
  <c r="C2"/>
  <c r="Q165" i="4"/>
  <c r="Q28"/>
  <c r="G91" i="5"/>
  <c r="G87"/>
  <c r="Q33" i="6"/>
  <c r="Q34" s="1"/>
  <c r="B35" s="1"/>
  <c r="R35" s="1"/>
  <c r="Q28"/>
  <c r="Q23"/>
  <c r="B24" s="1"/>
  <c r="R24" s="1"/>
  <c r="Q9"/>
  <c r="B10" s="1"/>
  <c r="R10" s="1"/>
  <c r="H153" i="5" l="1"/>
  <c r="H158" s="1"/>
  <c r="B16" i="6"/>
  <c r="R16" s="1"/>
  <c r="B29"/>
  <c r="R29" s="1"/>
  <c r="Q42"/>
  <c r="B43" s="1"/>
  <c r="R43" s="1"/>
  <c r="M48" l="1"/>
  <c r="F10" i="2" s="1"/>
  <c r="L171" i="5"/>
  <c r="L167"/>
  <c r="K167"/>
  <c r="K171" s="1"/>
  <c r="G147"/>
  <c r="C148" s="1"/>
  <c r="H148" s="1"/>
  <c r="G141"/>
  <c r="C142" s="1"/>
  <c r="H142" s="1"/>
  <c r="G136"/>
  <c r="C137" s="1"/>
  <c r="H137" s="1"/>
  <c r="G131"/>
  <c r="C132" s="1"/>
  <c r="H132" s="1"/>
  <c r="G125"/>
  <c r="C126" s="1"/>
  <c r="H126" s="1"/>
  <c r="G119"/>
  <c r="C120" s="1"/>
  <c r="H120" s="1"/>
  <c r="C112"/>
  <c r="H112" s="1"/>
  <c r="G111"/>
  <c r="G105"/>
  <c r="C106" s="1"/>
  <c r="H106" s="1"/>
  <c r="G100"/>
  <c r="C101" s="1"/>
  <c r="H101" s="1"/>
  <c r="G98"/>
  <c r="C99" s="1"/>
  <c r="H99" s="1"/>
  <c r="G93"/>
  <c r="C94" s="1"/>
  <c r="H94" s="1"/>
  <c r="C92"/>
  <c r="H92" s="1"/>
  <c r="C88"/>
  <c r="H88" s="1"/>
  <c r="G73"/>
  <c r="C74" s="1"/>
  <c r="H74" s="1"/>
  <c r="G71"/>
  <c r="C72" s="1"/>
  <c r="H72" s="1"/>
  <c r="G64"/>
  <c r="C65" s="1"/>
  <c r="H65" s="1"/>
  <c r="G56"/>
  <c r="C57" s="1"/>
  <c r="H57" s="1"/>
  <c r="G46"/>
  <c r="C47" s="1"/>
  <c r="H47" s="1"/>
  <c r="G37"/>
  <c r="C38" s="1"/>
  <c r="G38" s="1"/>
  <c r="H38" s="1"/>
  <c r="G29"/>
  <c r="C30" s="1"/>
  <c r="G30" s="1"/>
  <c r="H30" s="1"/>
  <c r="G22"/>
  <c r="C23" s="1"/>
  <c r="G23" s="1"/>
  <c r="H23" s="1"/>
  <c r="C19"/>
  <c r="H19" s="1"/>
  <c r="G18"/>
  <c r="G14"/>
  <c r="C15" s="1"/>
  <c r="G15" s="1"/>
  <c r="H15" s="1"/>
  <c r="G10"/>
  <c r="C11" s="1"/>
  <c r="G11" s="1"/>
  <c r="H11" s="1"/>
  <c r="Q75" i="4"/>
  <c r="F12" i="2" l="1"/>
  <c r="G12" s="1"/>
  <c r="G10"/>
  <c r="E19"/>
  <c r="E18"/>
  <c r="E20" s="1"/>
  <c r="G11"/>
  <c r="F14"/>
  <c r="G14" l="1"/>
  <c r="G19"/>
  <c r="Q188" i="4"/>
  <c r="Q187"/>
  <c r="Q198"/>
  <c r="Q210"/>
  <c r="Q211" s="1"/>
  <c r="B212" s="1"/>
  <c r="Q175"/>
  <c r="Q164"/>
  <c r="Q174"/>
  <c r="Q173"/>
  <c r="Q163"/>
  <c r="Q149"/>
  <c r="Q148"/>
  <c r="Q138"/>
  <c r="Q137"/>
  <c r="Q127"/>
  <c r="Q126"/>
  <c r="Q123"/>
  <c r="Q118"/>
  <c r="Q117"/>
  <c r="Q116"/>
  <c r="Q82"/>
  <c r="Q83" s="1"/>
  <c r="B84" s="1"/>
  <c r="Q84" s="1"/>
  <c r="B85" s="1"/>
  <c r="Q76"/>
  <c r="Q77" s="1"/>
  <c r="Q66"/>
  <c r="Q67" s="1"/>
  <c r="O69" s="1"/>
  <c r="Q63"/>
  <c r="Q62"/>
  <c r="Q53"/>
  <c r="Q52"/>
  <c r="Q55"/>
  <c r="Q54"/>
  <c r="Q91"/>
  <c r="Q92" s="1"/>
  <c r="Q35"/>
  <c r="Q34"/>
  <c r="Q27"/>
  <c r="Q26"/>
  <c r="Q23"/>
  <c r="Q25"/>
  <c r="Q24"/>
  <c r="Q13"/>
  <c r="Q12"/>
  <c r="Q9"/>
  <c r="Q8"/>
  <c r="Q7"/>
  <c r="Q199" l="1"/>
  <c r="R85"/>
  <c r="Q189"/>
  <c r="B93"/>
  <c r="Q93" s="1"/>
  <c r="B95" s="1"/>
  <c r="Q98" s="1"/>
  <c r="Q212"/>
  <c r="B214" s="1"/>
  <c r="R214" s="1"/>
  <c r="Q176"/>
  <c r="Q128"/>
  <c r="O129" s="1"/>
  <c r="Q150"/>
  <c r="Q139"/>
  <c r="Q124"/>
  <c r="M129" s="1"/>
  <c r="Q119"/>
  <c r="Q56"/>
  <c r="B57" s="1"/>
  <c r="Q57" s="1"/>
  <c r="B59" s="1"/>
  <c r="Q36"/>
  <c r="B38" s="1"/>
  <c r="Q38" s="1"/>
  <c r="Q45" s="1"/>
  <c r="Q64"/>
  <c r="Q14"/>
  <c r="O16" s="1"/>
  <c r="B29"/>
  <c r="Q29" s="1"/>
  <c r="Q44" s="1"/>
  <c r="Q10"/>
  <c r="M16" s="1"/>
  <c r="M69" l="1"/>
  <c r="Q69" s="1"/>
  <c r="B71" s="1"/>
  <c r="Q71" s="1"/>
  <c r="B73" s="1"/>
  <c r="B40"/>
  <c r="B31"/>
  <c r="Q110" s="1"/>
  <c r="G18" i="2"/>
  <c r="G20"/>
  <c r="B190" i="4"/>
  <c r="Q190" s="1"/>
  <c r="B192" s="1"/>
  <c r="R192" s="1"/>
  <c r="B200"/>
  <c r="Q200" s="1"/>
  <c r="B202" s="1"/>
  <c r="R202" s="1"/>
  <c r="B151"/>
  <c r="Q151" s="1"/>
  <c r="B152" s="1"/>
  <c r="R152" s="1"/>
  <c r="B140"/>
  <c r="Q140" s="1"/>
  <c r="B141" s="1"/>
  <c r="R141" s="1"/>
  <c r="R95"/>
  <c r="B167"/>
  <c r="Q167" s="1"/>
  <c r="B169" s="1"/>
  <c r="R169" s="1"/>
  <c r="B178"/>
  <c r="Q178" s="1"/>
  <c r="B180" s="1"/>
  <c r="R180" s="1"/>
  <c r="B120"/>
  <c r="Q120" s="1"/>
  <c r="B121" s="1"/>
  <c r="R121" s="1"/>
  <c r="Q99"/>
  <c r="B101" s="1"/>
  <c r="R101" s="1"/>
  <c r="B79"/>
  <c r="Q79" s="1"/>
  <c r="B80" s="1"/>
  <c r="R80" s="1"/>
  <c r="Q129"/>
  <c r="R59"/>
  <c r="Q157"/>
  <c r="Q16"/>
  <c r="B18" s="1"/>
  <c r="Q18" s="1"/>
  <c r="Q43" s="1"/>
  <c r="Q46" s="1"/>
  <c r="G21" i="2" l="1"/>
  <c r="R73" i="4"/>
  <c r="Q158"/>
  <c r="R40"/>
  <c r="Q104"/>
  <c r="Q159"/>
  <c r="Q105"/>
  <c r="B107" s="1"/>
  <c r="R107" s="1"/>
  <c r="E21" i="2"/>
  <c r="B20" i="4"/>
  <c r="Q87" s="1"/>
  <c r="Q88" s="1"/>
  <c r="B48"/>
  <c r="B130"/>
  <c r="Q130" s="1"/>
  <c r="B131" s="1"/>
  <c r="R131" s="1"/>
  <c r="R31"/>
  <c r="R20" l="1"/>
  <c r="B89"/>
  <c r="R89" s="1"/>
  <c r="B160"/>
  <c r="R160" s="1"/>
  <c r="R48"/>
  <c r="Q111"/>
  <c r="B113" l="1"/>
  <c r="R113" s="1"/>
  <c r="E10" i="2" s="1"/>
  <c r="J12" l="1"/>
  <c r="E14" l="1"/>
  <c r="G23"/>
  <c r="G25" l="1"/>
  <c r="K23"/>
</calcChain>
</file>

<file path=xl/sharedStrings.xml><?xml version="1.0" encoding="utf-8"?>
<sst xmlns="http://schemas.openxmlformats.org/spreadsheetml/2006/main" count="586" uniqueCount="166">
  <si>
    <t>ESTIMATE (CIVIL WORK)</t>
  </si>
  <si>
    <t>NAME OF WORK:-</t>
  </si>
  <si>
    <t>S:#</t>
  </si>
  <si>
    <t xml:space="preserve">DISCRIPTION OF ITEM     </t>
  </si>
  <si>
    <t>RATE</t>
  </si>
  <si>
    <t>UNIT</t>
  </si>
  <si>
    <t>QUANTITY</t>
  </si>
  <si>
    <t>AMOUNT</t>
  </si>
  <si>
    <t>x</t>
  </si>
  <si>
    <t>=</t>
  </si>
  <si>
    <t>Cft</t>
  </si>
  <si>
    <t>Rs:</t>
  </si>
  <si>
    <t>%Cft</t>
  </si>
  <si>
    <t>Sft</t>
  </si>
  <si>
    <t>%Sft</t>
  </si>
  <si>
    <t>Cement plaster 1:4 upto 12' height 3/4" thick ratio  (P-52/11 c)</t>
  </si>
  <si>
    <t>P.Sft</t>
  </si>
  <si>
    <t>KARACHI</t>
  </si>
  <si>
    <t>EXECUTIVE ENGINEER</t>
  </si>
  <si>
    <t>C,C  brick or stone ballast 1-1/2" to 2" guage ration 1:4:8(S.NO. 4-B/P-16/5i)</t>
  </si>
  <si>
    <t>"</t>
  </si>
  <si>
    <t>P/F G.I.frames / chowkhats of size 7"x2" or 4-1/2x3" for door using 20 guage  G.I.sheet i/c welded hinges and fixing at site with necessary hold fasts filling with cement sand slurry of ratio 1:6 and repairing the jambs. The cost also i/c also i/c all carriage tools and plants used in making and fixing (P-93/29)</t>
  </si>
  <si>
    <t>Rft</t>
  </si>
  <si>
    <t>P.Rft</t>
  </si>
  <si>
    <t>Rs.</t>
  </si>
  <si>
    <t>P/F G.I.frames / chowkhats of size 7"x2" or 4-1/2x3" for window using 20 guage  G.I.sheet i/c welded hinges and fixing at site with necessary hold fasts filling with cement sand slurry of ratio 1:6 and repairing the jambs. The cost also i/c also i/c all carriage tools and plants used in making and fixing (P-93/28)</t>
  </si>
  <si>
    <t>ventilation</t>
  </si>
  <si>
    <t>x(</t>
  </si>
  <si>
    <t>+</t>
  </si>
  <si>
    <t>)x</t>
  </si>
  <si>
    <t>Glazed tile dado 1/4" thick laid in pigment over 1:2 cement sand mortar 3/4" thick i/c finishing (P-45/38)</t>
  </si>
  <si>
    <t>% Sft</t>
  </si>
  <si>
    <t>Laying floor of approved coloured glazed tiles 1/4" thick laid in white cement and pigment on a bed of 3/4" thick cement mortar 1:2 (p-43/25)</t>
  </si>
  <si>
    <t>Distempring three coats (P-54/24c)</t>
  </si>
  <si>
    <t>P/L 2"thick topping c.c. i/c surface finsihing &amp; dividing into the panells ratio 1:2:4 (P-42/16)</t>
  </si>
  <si>
    <t>Providing and fixing iron steel grill door with angle iron frame 1:1/2"x 1:1/2"x 1/4" and flat iron of 3/4"x1/4" with approval design and locking arrangement embeded in masonary as per instruction of Engineer/ Incharge. (P-94/31)</t>
  </si>
  <si>
    <t>Preparing surface and painting of doors and windows any type (including edges) (P-69/5c)</t>
  </si>
  <si>
    <t>Removing cement or lime plaster (P-13/53)</t>
  </si>
  <si>
    <t>Lav:Passage wall</t>
  </si>
  <si>
    <t>Lav:unit</t>
  </si>
  <si>
    <t>Deduction</t>
  </si>
  <si>
    <t>Door opening</t>
  </si>
  <si>
    <t>-</t>
  </si>
  <si>
    <t>Dismantling cement concrete plain 1:2:4 (P-10/19c)</t>
  </si>
  <si>
    <t xml:space="preserve">Lav:Roof </t>
  </si>
  <si>
    <t>Lav:Passage floor</t>
  </si>
  <si>
    <t>" unit floor</t>
  </si>
  <si>
    <t>" door jams</t>
  </si>
  <si>
    <t>Dismantling cement concrete plain 1:4:8 (P-10/19a)</t>
  </si>
  <si>
    <t>% Cft</t>
  </si>
  <si>
    <t>Passage floor</t>
  </si>
  <si>
    <t>" units</t>
  </si>
  <si>
    <t>Removing of Debries for 20 miles (R.A)</t>
  </si>
  <si>
    <t>Qty:same item No.1</t>
  </si>
  <si>
    <t>Scraping white wash or colour wash (P/13-54,a).</t>
  </si>
  <si>
    <t>Total</t>
  </si>
  <si>
    <t>Scraping ordinary distemper oil bound distemper or paint on walls.(p-13/54)</t>
  </si>
  <si>
    <t>Two coat of bitumen laid hout using 34 lbs %Sft over roof and blinded with sand at one Cft per %Sft (P/35-13).</t>
  </si>
  <si>
    <t xml:space="preserve">Cement concrete plain including placing compacting finishing and curing, complete, (including screening and washing at stone aggregate without shuttering Ratio 1:2:4 (P-16/5) </t>
  </si>
  <si>
    <t>Lav Passage</t>
  </si>
  <si>
    <t>Unit Cutng</t>
  </si>
  <si>
    <t xml:space="preserve">Chajja </t>
  </si>
  <si>
    <t>"""</t>
  </si>
  <si>
    <t>opening</t>
  </si>
  <si>
    <t>Lav Passage Door</t>
  </si>
  <si>
    <t>Units</t>
  </si>
  <si>
    <t>Qty Same as Item No. 1</t>
  </si>
  <si>
    <t>Lav Roof</t>
  </si>
  <si>
    <t>Qty same as item No.10</t>
  </si>
  <si>
    <t>Qty same as item No.3</t>
  </si>
  <si>
    <t>Qty same as item No.2</t>
  </si>
  <si>
    <t>D/Jams</t>
  </si>
  <si>
    <t>""""</t>
  </si>
  <si>
    <t>Lav D/ Opening</t>
  </si>
  <si>
    <t>P/F in position door &amp; windows and ventilator for first class deodar wood frames 1  3/4" thick and teak wood ply Shutters of first class deodar wood skelton (Solid) stiled and ply wood stiled and rails core of Partal wood and teak ply wood (3 ply ) on both sides i/c hold fasts hinges al-drops Iron Tower Bolts handles Cleats with Cord etc Complete(Only shutters) (P/58-9).</t>
  </si>
  <si>
    <t>Ventilator</t>
  </si>
  <si>
    <t>Lav Door</t>
  </si>
  <si>
    <t>P/F with sunken iron screws wooden Architrave approved design / shape having width not less than 2-1/2" as directed by Engineer Incharge.(P-66/60)</t>
  </si>
  <si>
    <t>Qty same item no.5</t>
  </si>
  <si>
    <t>Qty same item no.6</t>
  </si>
  <si>
    <t>G.TOTAL</t>
  </si>
  <si>
    <t>Cleaning &amp; decontamination of under ground over head water tank with chemical i/c dewatering and cleaning the walls with hand brush, applying potassium per magnate coat to eliminate all bacteria's germs and removing the algae and vegatal growth and white washing two coats. (P-109/94)</t>
  </si>
  <si>
    <t>O.H.Tank</t>
  </si>
  <si>
    <t>Cleaning of septic tank/ soak pit I/c dewatering, removing the sewage and soild wastes and throwing outside the municpal, limits and cleaning the walls ceilings and bottom  of tank.</t>
  </si>
  <si>
    <t>Cleaning/ desillting of manhall / inspection chambers I/c cleaning and rodding of connected sewers (Average 50'-0 per M.hole Removing sewage and solid wastes and throwing outside KMC limits.</t>
  </si>
  <si>
    <t>Nos</t>
  </si>
  <si>
    <t>Each</t>
  </si>
  <si>
    <t>Septic Tank</t>
  </si>
  <si>
    <t>U.G.Tank</t>
  </si>
  <si>
    <t>A B S T R A C T</t>
  </si>
  <si>
    <t>S:NO:</t>
  </si>
  <si>
    <t>Description of Items</t>
  </si>
  <si>
    <t>Amount</t>
  </si>
  <si>
    <t>A)</t>
  </si>
  <si>
    <t>Cost of Schedule Items</t>
  </si>
  <si>
    <t>Cost of Non Schedule Items</t>
  </si>
  <si>
    <t>Total Part A</t>
  </si>
  <si>
    <t>B)</t>
  </si>
  <si>
    <t xml:space="preserve">Water Supply &amp; Sanitary: </t>
  </si>
  <si>
    <t>Schedule Item:</t>
  </si>
  <si>
    <t>Non-Schedule Item:</t>
  </si>
  <si>
    <t>Rs. In million</t>
  </si>
  <si>
    <t>mention 5.3</t>
  </si>
  <si>
    <t>Executive Engineer</t>
  </si>
  <si>
    <t>Karachi.</t>
  </si>
  <si>
    <t xml:space="preserve">Civil Works </t>
  </si>
  <si>
    <t>Lav Block</t>
  </si>
  <si>
    <t>C/Wall</t>
  </si>
  <si>
    <t>Add 10% Above on S.I.</t>
  </si>
  <si>
    <t>10% Premium On S.I.</t>
  </si>
  <si>
    <t>Total A+B</t>
  </si>
  <si>
    <t>Lav: Units</t>
  </si>
  <si>
    <t>Education Works Division-III</t>
  </si>
  <si>
    <t>EDUCATION WORKS DIVISION-III</t>
  </si>
  <si>
    <t>Lav: Passage Door</t>
  </si>
  <si>
    <t>Water Supply &amp; Sanitary</t>
  </si>
  <si>
    <t>S.NO.</t>
  </si>
  <si>
    <t>DESCRIPTION OFITEM</t>
  </si>
  <si>
    <t>SCHEDULE ITEMS :.</t>
  </si>
  <si>
    <t xml:space="preserve">Providing and fixing position nyloon connections complete with 1/2" dia brass stop cock with pair of brass nuts and linging to nyloon connections (S.I.No. 23/P-6) </t>
  </si>
  <si>
    <t>S/Fixing lond bib-cock of superir quality with c.p head 1/2" dia (S.I.No. 13-A/P-19)</t>
  </si>
  <si>
    <t>S/F swan type piller cock of superior quality single C.P.head 1/2" dia</t>
  </si>
  <si>
    <t>P/F handle valve (China) .</t>
  </si>
  <si>
    <t>1" dia</t>
  </si>
  <si>
    <t>S/F Fiber Glass Tank of approved quality &amp; design &amp; wall thickness as specified i/c cost of nuts bolts &amp; fixing in plateform of C.C.1:3:6 &amp; making connections for inlet &amp; over flow pipe etc complete (600 gallons).</t>
  </si>
  <si>
    <t>Constructing manhole or inspecting chamber for the required dia of circular sewer and 3'-6" depth with walls B.B in cement mortar 1:3 plastered 1:3 1/2" thick inside of walls and 1" thick over benching and channel i/c R.C.C. manhole cover etc complete in all respect complete i/c angle iron frame all respect complete.</t>
  </si>
  <si>
    <t>P/F 24" x 18" lavatory basin in white colour glazed earthen ware (ICL IFC) design with &amp; i/c the cost of all finishing accessaries 1-1/2" dia rubber plug, chrome plated brass chain 1-1/4" dia malleable iron or brass unions earthen ware padestal of matching colour of similar making also i/c the cost of making holes in plinth floor wall etc and making good as dinished originality (P/3-8).</t>
  </si>
  <si>
    <t>Providing chambers 15" x 9" (inside dimensions) x 24" deep for house meters with 6" thick c.c.1:3:6 block set on 1:6 cement mortor 6" thick c.c.1:4:8 in foundation 1/2" thick cement plaster 1:3 C.M.to all inside wall surface and to top 1" thick c.c.1:2:4 flooring complete with hinged cast iron cover and frame 15" x 9" inside clear opening wt 1" Qr etc fixed in c.c.1:2:4 i/c curing excvation back filling &amp; disposal of earth etc complete (P/17-2).</t>
  </si>
  <si>
    <t>P/F squating type white glazed earthen were W.C.pan 9" with low level flushing cistern 3 gallons capacity (ICL IFC design) i/c making requisite No of holes in walls plinth and floor and making good as finished originality also i/c the cost of C.I.trap and C.I.thumble (P/1-1,a).</t>
  </si>
  <si>
    <t>Providing R.C.C.pipe with collars of class "A" and digging the trencle to required depth &amp; fixing in postion l/c cuttin g,fitting &amp; jointing with maxphalt composition &amp; C.M.1:1 and testing with water pressure to a head of 4ft above the top of the building.</t>
  </si>
  <si>
    <t>6" dia pipe</t>
  </si>
  <si>
    <t>9" dia pipe</t>
  </si>
  <si>
    <t>Total Part B S.I.</t>
  </si>
  <si>
    <t xml:space="preserve"> NON SCHEDULE ITEMS :.</t>
  </si>
  <si>
    <t>P/F "U" P.V.C Nepro make schedule 40 i.c cutting and fitting cost of breaking throug walls roof and joints by using solvent (AGM or equivalent) maiking good with C.C. i/c curing finishing and testing water presure to head of 200' ft and handling etc as aprproved by Engineer Incharge(R.A).</t>
  </si>
  <si>
    <t>1/2" dia</t>
  </si>
  <si>
    <t>3/4" dia</t>
  </si>
  <si>
    <t>P/F P.V.C Elbow of Schedule 90 degree Nepro Make of schedule 40i.c cutiing fittng and desingning of various size fixed to U-PVC pipe, etc complete as approved by Engineer Incharge (R.A).</t>
  </si>
  <si>
    <t>P/F "U" P.V.C tee 4" dia make of schedule 40 i/c fitting jointing with special "U" P.V.C cement soulation as pproved and directed by D.I.Incharge (R.A).</t>
  </si>
  <si>
    <t>P/F "U" P.V.C  Pipe Nepro make schedule 40 i.c cutting and fitting and jointing by using solvent (AGM or equivalent)  and testing water presure to head of 200' ft and handling etc as aprproved by Engineer Incharge(R.A).</t>
  </si>
  <si>
    <t>P/F "U" P.V.C Elbow  90 degree Nepro  dia make schedule 40 i.c cutting and fitting and jointing by using solvent (AGM or equivalent)  aetc as aprproved by Engineer Incharge(R.A).</t>
  </si>
  <si>
    <t>P/F Waer Sunction Pump set (Single Phase)220-Volts, 3/4" x 1/2" in/c Electric Wiring in all respect approved by Engineer Incharge (L.Q.R.)</t>
  </si>
  <si>
    <t>Boring for ube well in all water bearing soils ground level upto 100 ft or 30.50 meter depth i/c sinking and with drawing of casting pipe (150 mm 6" dia (P/41-1d)</t>
  </si>
  <si>
    <t>Boring for ube well in all water bearing soils from depth 100 ft or 200.0 ft for 30.51 meter blow ground level i/c sinking and with drawing of casing pipe 150 mm 6" dia (P/42-2b)</t>
  </si>
  <si>
    <t>S/F PVC stainers B Class of approved desing quality and make i.c necessary sockers etc complete (b) 150 mm 6" dia (P/43-9 d)</t>
  </si>
  <si>
    <t>Surounding with graded bajri (3/8" to 1/8") or ( 9 to 3mm) in b/w bore and bind pipe for the following dim meter of stainer (150mm 6" dia ) (P/38-16)</t>
  </si>
  <si>
    <t>P/F Water puping set with Semen Motor &amp; javed Pump 5 HP 2800 PRM Single phase 440 volts 2"x1 1/2 sunction and delivery 100ft head i.c base plate and also required size and fixing with nuts and bolts complete in all respect (P/09-5)</t>
  </si>
  <si>
    <t>Total Part 'B' N.S.I.</t>
  </si>
  <si>
    <t>Total Part B (S.I.+N.S.I.):</t>
  </si>
  <si>
    <t>Add: Part A Civil:</t>
  </si>
  <si>
    <t xml:space="preserve">G.Total: </t>
  </si>
  <si>
    <t>Dismantling cement Block masonry. (P/11-14)</t>
  </si>
  <si>
    <t>C/wall</t>
  </si>
  <si>
    <t>Removing cement or lime plaster.(P-13/53)</t>
  </si>
  <si>
    <t>Providing and laying 1:3:6 cement concrete solid block masonary wall   6 thick below in thickness  set in 1:6 cement mortor in  ground floor super structure including racking out joints &amp; curring etc, complete. (S.I.NO.22/P-22)</t>
  </si>
  <si>
    <t>Supplying and fixing broken glasses on courtyard walls including 1:3:6 cement concrete coping</t>
  </si>
  <si>
    <t>Preparing the surface and painting with weather coat of approved make to old weather coat surface.(P.No.56 Item No.39-A)</t>
  </si>
  <si>
    <t>TOTAL</t>
  </si>
  <si>
    <t>Repair &amp; Maintenance  of Existing Non-Factional Toilets &amp; Damaged Boundary Walls of Difference of  Primary School District Korangi Karachi 18 Units.)</t>
  </si>
  <si>
    <t>Qty:same item No.2</t>
  </si>
  <si>
    <t>Qty:same item No.3</t>
  </si>
  <si>
    <t>a</t>
  </si>
  <si>
    <t>b</t>
  </si>
  <si>
    <t>Net Qty a-b</t>
  </si>
  <si>
    <t>Qty same as item no.4</t>
  </si>
  <si>
    <t>ESTIMATE (COMPOUND WALL)</t>
  </si>
</sst>
</file>

<file path=xl/styles.xml><?xml version="1.0" encoding="utf-8"?>
<styleSheet xmlns="http://schemas.openxmlformats.org/spreadsheetml/2006/main">
  <numFmts count="5">
    <numFmt numFmtId="43" formatCode="_(* #,##0.00_);_(* \(#,##0.00\);_(* &quot;-&quot;??_);_(@_)"/>
    <numFmt numFmtId="164" formatCode="_(* #,##0_);_(* \(#,##0\);_(* &quot;-&quot;??_);_(@_)"/>
    <numFmt numFmtId="165" formatCode="0.0"/>
    <numFmt numFmtId="166" formatCode="0.000"/>
    <numFmt numFmtId="167" formatCode="_(* #,##0.0_);_(* \(#,##0.0\);_(* &quot;-&quot;??_);_(@_)"/>
  </numFmts>
  <fonts count="41">
    <font>
      <sz val="11"/>
      <color theme="1"/>
      <name val="Calibri"/>
      <family val="2"/>
      <scheme val="minor"/>
    </font>
    <font>
      <sz val="11"/>
      <color theme="1"/>
      <name val="Calibri"/>
      <family val="2"/>
      <scheme val="minor"/>
    </font>
    <font>
      <b/>
      <sz val="11"/>
      <color theme="1"/>
      <name val="Calibri"/>
      <family val="2"/>
      <scheme val="minor"/>
    </font>
    <font>
      <b/>
      <sz val="12"/>
      <color theme="1"/>
      <name val="Calibri"/>
      <family val="2"/>
      <scheme val="minor"/>
    </font>
    <font>
      <b/>
      <i/>
      <sz val="10"/>
      <color indexed="8"/>
      <name val="Times New Roman"/>
      <family val="1"/>
    </font>
    <font>
      <b/>
      <i/>
      <u/>
      <sz val="12"/>
      <color indexed="8"/>
      <name val="Times New Roman"/>
      <family val="1"/>
    </font>
    <font>
      <b/>
      <i/>
      <sz val="11"/>
      <color indexed="8"/>
      <name val="Times New Roman"/>
      <family val="1"/>
    </font>
    <font>
      <b/>
      <sz val="10"/>
      <color indexed="8"/>
      <name val="Times New Roman"/>
      <family val="1"/>
    </font>
    <font>
      <sz val="10"/>
      <color indexed="8"/>
      <name val="Times New Roman"/>
      <family val="1"/>
    </font>
    <font>
      <sz val="10"/>
      <color indexed="63"/>
      <name val="Book Antiqua"/>
      <family val="1"/>
    </font>
    <font>
      <sz val="10"/>
      <color indexed="63"/>
      <name val="Arial"/>
      <family val="2"/>
    </font>
    <font>
      <sz val="10"/>
      <color indexed="8"/>
      <name val="Arial"/>
      <family val="2"/>
    </font>
    <font>
      <i/>
      <sz val="11"/>
      <color theme="1"/>
      <name val="Calibri"/>
      <family val="2"/>
      <scheme val="minor"/>
    </font>
    <font>
      <sz val="9"/>
      <color theme="1"/>
      <name val="Calibri"/>
      <family val="2"/>
      <scheme val="minor"/>
    </font>
    <font>
      <b/>
      <u/>
      <sz val="10"/>
      <color indexed="8"/>
      <name val="Times New Roman"/>
      <family val="1"/>
    </font>
    <font>
      <b/>
      <sz val="10"/>
      <name val="Times New Roman"/>
      <family val="1"/>
    </font>
    <font>
      <sz val="10"/>
      <name val="Times New Roman"/>
      <family val="1"/>
    </font>
    <font>
      <sz val="9"/>
      <color indexed="8"/>
      <name val="Times New Roman"/>
      <family val="1"/>
    </font>
    <font>
      <sz val="9"/>
      <name val="Times New Roman"/>
      <family val="1"/>
    </font>
    <font>
      <sz val="9"/>
      <color indexed="63"/>
      <name val="Arial"/>
      <family val="2"/>
    </font>
    <font>
      <b/>
      <sz val="11"/>
      <color indexed="8"/>
      <name val="Times New Roman"/>
      <family val="1"/>
    </font>
    <font>
      <b/>
      <sz val="11"/>
      <color indexed="8"/>
      <name val="Calibri"/>
      <family val="2"/>
      <scheme val="minor"/>
    </font>
    <font>
      <sz val="10"/>
      <color theme="1"/>
      <name val="Calibri"/>
      <family val="2"/>
      <scheme val="minor"/>
    </font>
    <font>
      <sz val="10"/>
      <color theme="1"/>
      <name val="Arial"/>
      <family val="2"/>
    </font>
    <font>
      <b/>
      <sz val="10"/>
      <name val="Arial"/>
      <family val="2"/>
    </font>
    <font>
      <b/>
      <sz val="10"/>
      <color theme="1"/>
      <name val="Arial"/>
      <family val="2"/>
    </font>
    <font>
      <sz val="10"/>
      <name val="Arial"/>
      <family val="2"/>
    </font>
    <font>
      <sz val="11"/>
      <name val="Calibri"/>
      <family val="2"/>
      <scheme val="minor"/>
    </font>
    <font>
      <b/>
      <u/>
      <sz val="11"/>
      <name val="Cambria"/>
      <family val="1"/>
      <scheme val="major"/>
    </font>
    <font>
      <u/>
      <sz val="10"/>
      <name val="Cambria"/>
      <family val="1"/>
      <scheme val="major"/>
    </font>
    <font>
      <sz val="10"/>
      <color theme="1"/>
      <name val="Cambria"/>
      <family val="1"/>
      <scheme val="major"/>
    </font>
    <font>
      <sz val="10"/>
      <name val="Cambria"/>
      <family val="1"/>
      <scheme val="major"/>
    </font>
    <font>
      <b/>
      <sz val="10"/>
      <color theme="1"/>
      <name val="Cambria"/>
      <family val="1"/>
      <scheme val="major"/>
    </font>
    <font>
      <b/>
      <u/>
      <sz val="10"/>
      <color theme="1"/>
      <name val="Cambria"/>
      <family val="1"/>
      <scheme val="major"/>
    </font>
    <font>
      <b/>
      <u/>
      <sz val="14"/>
      <name val="Cambria"/>
      <family val="1"/>
      <scheme val="major"/>
    </font>
    <font>
      <b/>
      <i/>
      <u/>
      <sz val="11"/>
      <color indexed="8"/>
      <name val="Cambria"/>
      <family val="1"/>
      <scheme val="major"/>
    </font>
    <font>
      <b/>
      <i/>
      <u/>
      <sz val="10"/>
      <color indexed="8"/>
      <name val="Cambria"/>
      <family val="1"/>
      <scheme val="major"/>
    </font>
    <font>
      <b/>
      <i/>
      <sz val="10"/>
      <name val="Cambria"/>
      <family val="1"/>
      <scheme val="major"/>
    </font>
    <font>
      <b/>
      <u/>
      <sz val="10"/>
      <name val="Cambria"/>
      <family val="1"/>
      <scheme val="major"/>
    </font>
    <font>
      <b/>
      <sz val="10"/>
      <name val="Cambria"/>
      <family val="1"/>
      <scheme val="major"/>
    </font>
    <font>
      <sz val="10"/>
      <color rgb="FFFF0000"/>
      <name val="Cambria"/>
      <family val="1"/>
      <scheme val="major"/>
    </font>
  </fonts>
  <fills count="2">
    <fill>
      <patternFill patternType="none"/>
    </fill>
    <fill>
      <patternFill patternType="gray125"/>
    </fill>
  </fills>
  <borders count="8">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right/>
      <top style="thin">
        <color indexed="64"/>
      </top>
      <bottom style="double">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0" fontId="26" fillId="0" borderId="0"/>
  </cellStyleXfs>
  <cellXfs count="268">
    <xf numFmtId="0" fontId="0" fillId="0" borderId="0" xfId="0"/>
    <xf numFmtId="0" fontId="6" fillId="0" borderId="0" xfId="0" applyNumberFormat="1" applyFont="1" applyAlignment="1">
      <alignment horizontal="center" vertical="top" wrapText="1"/>
    </xf>
    <xf numFmtId="0" fontId="5" fillId="0" borderId="1" xfId="0" applyNumberFormat="1" applyFont="1" applyBorder="1" applyAlignment="1">
      <alignment horizontal="center" vertical="top" wrapText="1" shrinkToFit="1"/>
    </xf>
    <xf numFmtId="0" fontId="7" fillId="0" borderId="2" xfId="0" applyFont="1" applyBorder="1" applyAlignment="1">
      <alignment horizontal="center" vertical="top"/>
    </xf>
    <xf numFmtId="0" fontId="7" fillId="0" borderId="3" xfId="0" applyNumberFormat="1" applyFont="1" applyBorder="1" applyAlignment="1">
      <alignment horizontal="center" vertical="top" wrapText="1"/>
    </xf>
    <xf numFmtId="2" fontId="7" fillId="0" borderId="3" xfId="0" applyNumberFormat="1" applyFont="1" applyBorder="1" applyAlignment="1">
      <alignment horizontal="left" vertical="top"/>
    </xf>
    <xf numFmtId="1" fontId="7" fillId="0" borderId="3" xfId="0" applyNumberFormat="1" applyFont="1" applyBorder="1" applyAlignment="1">
      <alignment horizontal="center" vertical="top"/>
    </xf>
    <xf numFmtId="2" fontId="7" fillId="0" borderId="2" xfId="0" applyNumberFormat="1" applyFont="1" applyBorder="1" applyAlignment="1">
      <alignment horizontal="right" vertical="top" wrapText="1"/>
    </xf>
    <xf numFmtId="2" fontId="7" fillId="0" borderId="4" xfId="0" applyNumberFormat="1" applyFont="1" applyBorder="1" applyAlignment="1">
      <alignment horizontal="right" vertical="top" wrapText="1"/>
    </xf>
    <xf numFmtId="2" fontId="7" fillId="0" borderId="3" xfId="0" applyNumberFormat="1" applyFont="1" applyBorder="1" applyAlignment="1">
      <alignment horizontal="center" vertical="top" wrapText="1"/>
    </xf>
    <xf numFmtId="2" fontId="8" fillId="0" borderId="3" xfId="0" applyNumberFormat="1" applyFont="1" applyBorder="1" applyAlignment="1">
      <alignment horizontal="center" vertical="top"/>
    </xf>
    <xf numFmtId="2" fontId="7" fillId="0" borderId="3" xfId="0" applyNumberFormat="1" applyFont="1" applyBorder="1" applyAlignment="1">
      <alignment horizontal="center" vertical="top"/>
    </xf>
    <xf numFmtId="2" fontId="7" fillId="0" borderId="4" xfId="0" applyNumberFormat="1" applyFont="1" applyBorder="1" applyAlignment="1">
      <alignment horizontal="center" vertical="top"/>
    </xf>
    <xf numFmtId="164" fontId="7" fillId="0" borderId="4" xfId="1" applyNumberFormat="1" applyFont="1" applyBorder="1" applyAlignment="1">
      <alignment vertical="top"/>
    </xf>
    <xf numFmtId="0" fontId="0" fillId="0" borderId="0" xfId="0" applyAlignment="1">
      <alignment horizontal="center" vertical="top"/>
    </xf>
    <xf numFmtId="0" fontId="10" fillId="0" borderId="0" xfId="0" applyFont="1" applyAlignment="1">
      <alignment horizontal="center" vertical="top"/>
    </xf>
    <xf numFmtId="2" fontId="10" fillId="0" borderId="0" xfId="0" applyNumberFormat="1" applyFont="1" applyAlignment="1">
      <alignment horizontal="center" vertical="top"/>
    </xf>
    <xf numFmtId="0" fontId="11" fillId="0" borderId="0" xfId="0" applyFont="1" applyAlignment="1">
      <alignment horizontal="center" vertical="top"/>
    </xf>
    <xf numFmtId="2" fontId="10" fillId="0" borderId="0" xfId="0" applyNumberFormat="1" applyFont="1" applyBorder="1" applyAlignment="1">
      <alignment horizontal="center" vertical="top"/>
    </xf>
    <xf numFmtId="2" fontId="8" fillId="0" borderId="0" xfId="0" applyNumberFormat="1" applyFont="1" applyBorder="1" applyAlignment="1">
      <alignment horizontal="left" vertical="top"/>
    </xf>
    <xf numFmtId="1" fontId="8" fillId="0" borderId="0" xfId="0" applyNumberFormat="1" applyFont="1" applyBorder="1" applyAlignment="1">
      <alignment horizontal="center" vertical="top"/>
    </xf>
    <xf numFmtId="2" fontId="8" fillId="0" borderId="0" xfId="0" applyNumberFormat="1" applyFont="1" applyBorder="1" applyAlignment="1">
      <alignment horizontal="center" vertical="top" wrapText="1"/>
    </xf>
    <xf numFmtId="2" fontId="8" fillId="0" borderId="0" xfId="0" applyNumberFormat="1" applyFont="1" applyBorder="1" applyAlignment="1">
      <alignment horizontal="right" vertical="top" wrapText="1"/>
    </xf>
    <xf numFmtId="2" fontId="8" fillId="0" borderId="0" xfId="0" applyNumberFormat="1" applyFont="1" applyBorder="1" applyAlignment="1">
      <alignment horizontal="center" vertical="top"/>
    </xf>
    <xf numFmtId="0" fontId="8" fillId="0" borderId="0" xfId="0" applyFont="1" applyBorder="1" applyAlignment="1">
      <alignment horizontal="center" vertical="top"/>
    </xf>
    <xf numFmtId="2" fontId="8" fillId="0" borderId="0" xfId="0" applyNumberFormat="1" applyFont="1" applyAlignment="1">
      <alignment horizontal="left" vertical="top"/>
    </xf>
    <xf numFmtId="0" fontId="8" fillId="0" borderId="0" xfId="0" applyFont="1" applyAlignment="1">
      <alignment vertical="top"/>
    </xf>
    <xf numFmtId="0" fontId="8" fillId="0" borderId="0" xfId="0" applyFont="1" applyAlignment="1">
      <alignment horizontal="right" vertical="top" wrapText="1"/>
    </xf>
    <xf numFmtId="0" fontId="8" fillId="0" borderId="0" xfId="0" applyFont="1" applyAlignment="1">
      <alignment horizontal="center" vertical="top"/>
    </xf>
    <xf numFmtId="2" fontId="8" fillId="0" borderId="0" xfId="0" applyNumberFormat="1" applyFont="1" applyAlignment="1">
      <alignment horizontal="right" vertical="top" wrapText="1"/>
    </xf>
    <xf numFmtId="2" fontId="8" fillId="0" borderId="0" xfId="0" applyNumberFormat="1" applyFont="1" applyBorder="1" applyAlignment="1">
      <alignment horizontal="right" vertical="top"/>
    </xf>
    <xf numFmtId="43" fontId="7" fillId="0" borderId="0" xfId="1" applyNumberFormat="1" applyFont="1" applyAlignment="1">
      <alignment vertical="top"/>
    </xf>
    <xf numFmtId="0" fontId="7" fillId="0" borderId="0" xfId="0" applyFont="1" applyBorder="1" applyAlignment="1">
      <alignment horizontal="center" vertical="top"/>
    </xf>
    <xf numFmtId="2" fontId="8" fillId="0" borderId="0" xfId="0" applyNumberFormat="1" applyFont="1" applyAlignment="1">
      <alignment vertical="top" wrapText="1"/>
    </xf>
    <xf numFmtId="43" fontId="8" fillId="0" borderId="0" xfId="1" applyNumberFormat="1" applyFont="1" applyBorder="1" applyAlignment="1">
      <alignment vertical="top"/>
    </xf>
    <xf numFmtId="1" fontId="10" fillId="0" borderId="0" xfId="0" applyNumberFormat="1" applyFont="1" applyAlignment="1">
      <alignment horizontal="center" vertical="top"/>
    </xf>
    <xf numFmtId="0" fontId="8" fillId="0" borderId="0" xfId="0" applyNumberFormat="1" applyFont="1" applyBorder="1" applyAlignment="1">
      <alignment horizontal="left" vertical="top" wrapText="1"/>
    </xf>
    <xf numFmtId="2" fontId="7" fillId="0" borderId="0" xfId="0" applyNumberFormat="1" applyFont="1" applyBorder="1" applyAlignment="1">
      <alignment horizontal="right" vertical="top"/>
    </xf>
    <xf numFmtId="0" fontId="12" fillId="0" borderId="0" xfId="0" applyFont="1"/>
    <xf numFmtId="43" fontId="0" fillId="0" borderId="0" xfId="0" applyNumberFormat="1"/>
    <xf numFmtId="0" fontId="12" fillId="0" borderId="0" xfId="0" applyFont="1" applyAlignment="1">
      <alignment horizontal="center"/>
    </xf>
    <xf numFmtId="2" fontId="7" fillId="0" borderId="0" xfId="0" applyNumberFormat="1" applyFont="1" applyBorder="1" applyAlignment="1">
      <alignment horizontal="right" vertical="top" wrapText="1"/>
    </xf>
    <xf numFmtId="2" fontId="7" fillId="0" borderId="0" xfId="0" applyNumberFormat="1" applyFont="1" applyAlignment="1">
      <alignment horizontal="left" vertical="top"/>
    </xf>
    <xf numFmtId="0" fontId="7" fillId="0" borderId="0" xfId="0" applyFont="1" applyAlignment="1">
      <alignment vertical="top"/>
    </xf>
    <xf numFmtId="0" fontId="7" fillId="0" borderId="0" xfId="0" applyFont="1" applyAlignment="1">
      <alignment horizontal="right" vertical="top" wrapText="1"/>
    </xf>
    <xf numFmtId="0" fontId="7" fillId="0" borderId="0" xfId="0" applyFont="1" applyAlignment="1">
      <alignment horizontal="center" vertical="top"/>
    </xf>
    <xf numFmtId="2" fontId="7" fillId="0" borderId="0" xfId="0" applyNumberFormat="1" applyFont="1" applyAlignment="1">
      <alignment horizontal="right" vertical="top" wrapText="1"/>
    </xf>
    <xf numFmtId="0" fontId="2" fillId="0" borderId="0" xfId="0" applyFont="1"/>
    <xf numFmtId="2" fontId="7" fillId="0" borderId="0" xfId="0" applyNumberFormat="1" applyFont="1" applyBorder="1" applyAlignment="1">
      <alignment horizontal="left" vertical="top"/>
    </xf>
    <xf numFmtId="1" fontId="7" fillId="0" borderId="0" xfId="0" applyNumberFormat="1" applyFont="1" applyBorder="1" applyAlignment="1">
      <alignment horizontal="center" vertical="top"/>
    </xf>
    <xf numFmtId="0" fontId="14" fillId="0" borderId="0" xfId="0" applyNumberFormat="1" applyFont="1" applyBorder="1" applyAlignment="1">
      <alignment horizontal="left" vertical="top" wrapText="1"/>
    </xf>
    <xf numFmtId="2" fontId="0" fillId="0" borderId="6" xfId="0" applyNumberFormat="1" applyBorder="1" applyAlignment="1">
      <alignment horizontal="center"/>
    </xf>
    <xf numFmtId="2" fontId="15" fillId="0" borderId="0" xfId="0" applyNumberFormat="1" applyFont="1" applyAlignment="1">
      <alignment horizontal="right" vertical="top" wrapText="1"/>
    </xf>
    <xf numFmtId="0" fontId="15" fillId="0" borderId="0" xfId="0" applyFont="1" applyAlignment="1">
      <alignment horizontal="left" vertical="top"/>
    </xf>
    <xf numFmtId="0" fontId="15" fillId="0" borderId="0" xfId="0" applyFont="1" applyAlignment="1">
      <alignment horizontal="center" vertical="top"/>
    </xf>
    <xf numFmtId="0" fontId="16" fillId="0" borderId="0" xfId="0" applyFont="1" applyAlignment="1">
      <alignment horizontal="right" vertical="top"/>
    </xf>
    <xf numFmtId="2" fontId="15" fillId="0" borderId="0" xfId="0" applyNumberFormat="1" applyFont="1" applyAlignment="1">
      <alignment horizontal="left" vertical="top"/>
    </xf>
    <xf numFmtId="0" fontId="16" fillId="0" borderId="0" xfId="0" applyFont="1" applyAlignment="1">
      <alignment vertical="top"/>
    </xf>
    <xf numFmtId="2" fontId="15" fillId="0" borderId="0" xfId="0" applyNumberFormat="1" applyFont="1" applyAlignment="1">
      <alignment horizontal="right" vertical="top"/>
    </xf>
    <xf numFmtId="43" fontId="15" fillId="0" borderId="0" xfId="1" applyNumberFormat="1" applyFont="1" applyAlignment="1">
      <alignment vertical="top"/>
    </xf>
    <xf numFmtId="0" fontId="17" fillId="0" borderId="0" xfId="0" applyNumberFormat="1" applyFont="1" applyBorder="1" applyAlignment="1">
      <alignment horizontal="left" vertical="top" wrapText="1"/>
    </xf>
    <xf numFmtId="0" fontId="10" fillId="0" borderId="0" xfId="0" quotePrefix="1" applyFont="1" applyAlignment="1">
      <alignment horizontal="center" vertical="top"/>
    </xf>
    <xf numFmtId="2" fontId="0" fillId="0" borderId="3" xfId="0" applyNumberFormat="1" applyBorder="1" applyAlignment="1">
      <alignment horizontal="center"/>
    </xf>
    <xf numFmtId="2" fontId="19" fillId="0" borderId="0" xfId="0" applyNumberFormat="1" applyFont="1" applyAlignment="1">
      <alignment horizontal="center" vertical="top"/>
    </xf>
    <xf numFmtId="0" fontId="0" fillId="0" borderId="0" xfId="0" quotePrefix="1"/>
    <xf numFmtId="2" fontId="0" fillId="0" borderId="0" xfId="0" applyNumberFormat="1" applyBorder="1" applyAlignment="1">
      <alignment horizontal="center"/>
    </xf>
    <xf numFmtId="2" fontId="20" fillId="0" borderId="0" xfId="0" applyNumberFormat="1" applyFont="1" applyBorder="1" applyAlignment="1">
      <alignment horizontal="right" vertical="top" wrapText="1"/>
    </xf>
    <xf numFmtId="2" fontId="20" fillId="0" borderId="0" xfId="0" applyNumberFormat="1" applyFont="1" applyAlignment="1">
      <alignment horizontal="left" vertical="top"/>
    </xf>
    <xf numFmtId="0" fontId="20" fillId="0" borderId="0" xfId="0" applyFont="1" applyAlignment="1">
      <alignment vertical="top"/>
    </xf>
    <xf numFmtId="0" fontId="20" fillId="0" borderId="0" xfId="0" applyFont="1" applyAlignment="1">
      <alignment horizontal="right" vertical="top" wrapText="1"/>
    </xf>
    <xf numFmtId="0" fontId="20" fillId="0" borderId="0" xfId="0" applyFont="1" applyAlignment="1">
      <alignment horizontal="center" vertical="top"/>
    </xf>
    <xf numFmtId="2" fontId="20" fillId="0" borderId="0" xfId="0" applyNumberFormat="1" applyFont="1" applyAlignment="1">
      <alignment horizontal="right" vertical="top" wrapText="1"/>
    </xf>
    <xf numFmtId="2" fontId="20" fillId="0" borderId="0" xfId="0" applyNumberFormat="1" applyFont="1" applyBorder="1" applyAlignment="1">
      <alignment horizontal="right" vertical="top"/>
    </xf>
    <xf numFmtId="43" fontId="21" fillId="0" borderId="0" xfId="1" applyNumberFormat="1" applyFont="1" applyAlignment="1">
      <alignment vertical="top"/>
    </xf>
    <xf numFmtId="0" fontId="0" fillId="0" borderId="0" xfId="0" applyAlignment="1">
      <alignment horizontal="center"/>
    </xf>
    <xf numFmtId="2" fontId="9" fillId="0" borderId="0" xfId="0" applyNumberFormat="1" applyFont="1" applyAlignment="1">
      <alignment horizontal="center" vertical="top" wrapText="1"/>
    </xf>
    <xf numFmtId="0" fontId="0" fillId="0" borderId="0" xfId="0" quotePrefix="1" applyAlignment="1">
      <alignment horizontal="center"/>
    </xf>
    <xf numFmtId="0" fontId="18" fillId="0" borderId="0" xfId="0" applyNumberFormat="1" applyFont="1" applyBorder="1" applyAlignment="1">
      <alignment horizontal="left" vertical="top" wrapText="1"/>
    </xf>
    <xf numFmtId="2" fontId="15" fillId="0" borderId="0" xfId="0" applyNumberFormat="1" applyFont="1" applyAlignment="1">
      <alignment horizontal="right" vertical="top"/>
    </xf>
    <xf numFmtId="0" fontId="8" fillId="0" borderId="0" xfId="0" applyNumberFormat="1" applyFont="1" applyBorder="1" applyAlignment="1">
      <alignment horizontal="left" vertical="top" wrapText="1"/>
    </xf>
    <xf numFmtId="0" fontId="9" fillId="0" borderId="0" xfId="0" applyFont="1" applyAlignment="1">
      <alignment horizontal="left" vertical="top" wrapText="1"/>
    </xf>
    <xf numFmtId="2" fontId="11" fillId="0" borderId="0" xfId="0" applyNumberFormat="1" applyFont="1" applyAlignment="1">
      <alignment horizontal="left" vertical="top" wrapText="1"/>
    </xf>
    <xf numFmtId="0" fontId="7" fillId="0" borderId="0" xfId="0" applyNumberFormat="1" applyFont="1" applyBorder="1" applyAlignment="1">
      <alignment horizontal="center" vertical="top" wrapText="1"/>
    </xf>
    <xf numFmtId="2" fontId="7" fillId="0" borderId="0" xfId="0" applyNumberFormat="1" applyFont="1" applyBorder="1" applyAlignment="1">
      <alignment horizontal="center" vertical="top" wrapText="1"/>
    </xf>
    <xf numFmtId="2" fontId="7" fillId="0" borderId="0" xfId="0" applyNumberFormat="1" applyFont="1" applyBorder="1" applyAlignment="1">
      <alignment horizontal="center" vertical="top"/>
    </xf>
    <xf numFmtId="164" fontId="7" fillId="0" borderId="0" xfId="1" applyNumberFormat="1" applyFont="1" applyBorder="1" applyAlignment="1">
      <alignment vertical="top"/>
    </xf>
    <xf numFmtId="2" fontId="8" fillId="0" borderId="0" xfId="0" applyNumberFormat="1" applyFont="1" applyBorder="1" applyAlignment="1">
      <alignment horizontal="left" vertical="top" wrapText="1"/>
    </xf>
    <xf numFmtId="2" fontId="0" fillId="0" borderId="0" xfId="0" applyNumberFormat="1"/>
    <xf numFmtId="2" fontId="0" fillId="0" borderId="0" xfId="0" applyNumberFormat="1" applyAlignment="1">
      <alignment horizontal="center"/>
    </xf>
    <xf numFmtId="0" fontId="8" fillId="0" borderId="0" xfId="0" applyNumberFormat="1" applyFont="1" applyFill="1" applyBorder="1" applyAlignment="1">
      <alignment horizontal="left" vertical="top" wrapText="1"/>
    </xf>
    <xf numFmtId="2" fontId="10" fillId="0" borderId="6" xfId="0" applyNumberFormat="1" applyFont="1" applyBorder="1" applyAlignment="1">
      <alignment horizontal="center" vertical="top"/>
    </xf>
    <xf numFmtId="0" fontId="10" fillId="0" borderId="0" xfId="0" applyFont="1" applyBorder="1" applyAlignment="1">
      <alignment horizontal="center" vertical="top"/>
    </xf>
    <xf numFmtId="2" fontId="10" fillId="0" borderId="0" xfId="0" applyNumberFormat="1" applyFont="1" applyBorder="1" applyAlignment="1">
      <alignment horizontal="center" vertical="top"/>
    </xf>
    <xf numFmtId="2" fontId="22" fillId="0" borderId="0" xfId="0" applyNumberFormat="1" applyFont="1"/>
    <xf numFmtId="2" fontId="15" fillId="0" borderId="0" xfId="0" applyNumberFormat="1" applyFont="1" applyAlignment="1">
      <alignment horizontal="right" vertical="top"/>
    </xf>
    <xf numFmtId="2" fontId="10" fillId="0" borderId="0" xfId="0" applyNumberFormat="1" applyFont="1" applyBorder="1" applyAlignment="1">
      <alignment horizontal="center" vertical="top"/>
    </xf>
    <xf numFmtId="0" fontId="23" fillId="0" borderId="0" xfId="0" applyFont="1" applyAlignment="1">
      <alignment horizontal="center"/>
    </xf>
    <xf numFmtId="0" fontId="23" fillId="0" borderId="0" xfId="0" applyFont="1" applyAlignment="1">
      <alignment horizontal="left" vertical="top"/>
    </xf>
    <xf numFmtId="0" fontId="23" fillId="0" borderId="0" xfId="0" applyFont="1" applyAlignment="1">
      <alignment horizontal="justify" vertical="top"/>
    </xf>
    <xf numFmtId="0" fontId="23" fillId="0" borderId="0" xfId="0" applyFont="1"/>
    <xf numFmtId="2" fontId="23" fillId="0" borderId="0" xfId="0" applyNumberFormat="1" applyFont="1"/>
    <xf numFmtId="165" fontId="23" fillId="0" borderId="0" xfId="0" applyNumberFormat="1" applyFont="1"/>
    <xf numFmtId="0" fontId="0" fillId="0" borderId="0" xfId="0" applyAlignment="1">
      <alignment horizontal="left" vertical="top"/>
    </xf>
    <xf numFmtId="0" fontId="0" fillId="0" borderId="0" xfId="0" applyAlignment="1">
      <alignment horizontal="justify" vertical="top"/>
    </xf>
    <xf numFmtId="1" fontId="0" fillId="0" borderId="0" xfId="0" applyNumberFormat="1" applyAlignment="1">
      <alignment horizontal="center"/>
    </xf>
    <xf numFmtId="165" fontId="0" fillId="0" borderId="0" xfId="0" applyNumberFormat="1"/>
    <xf numFmtId="0" fontId="0" fillId="0" borderId="0" xfId="0" applyFill="1"/>
    <xf numFmtId="2" fontId="0" fillId="0" borderId="0" xfId="0" applyNumberFormat="1" applyFill="1"/>
    <xf numFmtId="0" fontId="0" fillId="0" borderId="0" xfId="0" applyFill="1" applyAlignment="1">
      <alignment horizontal="center"/>
    </xf>
    <xf numFmtId="0" fontId="0" fillId="0" borderId="0" xfId="0" applyAlignment="1">
      <alignment horizontal="right"/>
    </xf>
    <xf numFmtId="0" fontId="0" fillId="0" borderId="0" xfId="0" applyFill="1" applyAlignment="1">
      <alignment horizontal="left"/>
    </xf>
    <xf numFmtId="0" fontId="0" fillId="0" borderId="0" xfId="0" applyFill="1" applyAlignment="1">
      <alignment horizontal="justify"/>
    </xf>
    <xf numFmtId="2" fontId="24" fillId="0" borderId="3" xfId="0" applyNumberFormat="1" applyFont="1" applyBorder="1"/>
    <xf numFmtId="0" fontId="24" fillId="0" borderId="0" xfId="0" applyFont="1"/>
    <xf numFmtId="0" fontId="0" fillId="0" borderId="0" xfId="0" applyFill="1" applyAlignment="1">
      <alignment horizontal="right"/>
    </xf>
    <xf numFmtId="2" fontId="25" fillId="0" borderId="0" xfId="0" applyNumberFormat="1" applyFont="1"/>
    <xf numFmtId="0" fontId="25" fillId="0" borderId="0" xfId="0" applyFont="1"/>
    <xf numFmtId="0" fontId="25" fillId="0" borderId="0" xfId="0" applyFont="1" applyAlignment="1">
      <alignment horizontal="right"/>
    </xf>
    <xf numFmtId="2" fontId="25" fillId="0" borderId="3" xfId="0" applyNumberFormat="1" applyFont="1" applyBorder="1" applyAlignment="1">
      <alignment horizontal="center"/>
    </xf>
    <xf numFmtId="2" fontId="2" fillId="0" borderId="0" xfId="0" applyNumberFormat="1" applyFont="1"/>
    <xf numFmtId="0" fontId="2" fillId="0" borderId="0" xfId="0" applyFont="1" applyAlignment="1">
      <alignment horizontal="right"/>
    </xf>
    <xf numFmtId="2" fontId="7" fillId="0" borderId="5" xfId="0" applyNumberFormat="1" applyFont="1" applyBorder="1" applyAlignment="1">
      <alignment horizontal="center" vertical="top"/>
    </xf>
    <xf numFmtId="2" fontId="2" fillId="0" borderId="6" xfId="0" applyNumberFormat="1" applyFont="1" applyBorder="1" applyAlignment="1">
      <alignment horizontal="center"/>
    </xf>
    <xf numFmtId="0" fontId="7" fillId="0" borderId="0" xfId="0" applyNumberFormat="1" applyFont="1" applyBorder="1" applyAlignment="1">
      <alignment horizontal="left" vertical="top" wrapText="1"/>
    </xf>
    <xf numFmtId="2" fontId="2" fillId="0" borderId="3" xfId="0" applyNumberFormat="1" applyFont="1" applyBorder="1" applyAlignment="1">
      <alignment horizontal="center"/>
    </xf>
    <xf numFmtId="2" fontId="24" fillId="0" borderId="3" xfId="0" applyNumberFormat="1" applyFont="1" applyBorder="1" applyAlignment="1">
      <alignment horizontal="center"/>
    </xf>
    <xf numFmtId="0" fontId="9" fillId="0" borderId="0" xfId="0" applyFont="1" applyAlignment="1">
      <alignment horizontal="left" vertical="top" wrapText="1"/>
    </xf>
    <xf numFmtId="0" fontId="0" fillId="0" borderId="0" xfId="0" applyBorder="1"/>
    <xf numFmtId="0" fontId="27" fillId="0" borderId="0" xfId="0" applyFont="1" applyBorder="1" applyAlignment="1">
      <alignment horizontal="left"/>
    </xf>
    <xf numFmtId="0" fontId="0" fillId="0" borderId="0" xfId="0" applyBorder="1" applyAlignment="1">
      <alignment horizontal="left" indent="5"/>
    </xf>
    <xf numFmtId="2" fontId="23" fillId="0" borderId="0" xfId="0" applyNumberFormat="1" applyFont="1" applyAlignment="1">
      <alignment horizontal="center"/>
    </xf>
    <xf numFmtId="2" fontId="23" fillId="0" borderId="0" xfId="0" applyNumberFormat="1" applyFont="1" applyAlignment="1"/>
    <xf numFmtId="0" fontId="26" fillId="0" borderId="0" xfId="0" applyFont="1" applyAlignment="1">
      <alignment horizontal="left" vertical="top"/>
    </xf>
    <xf numFmtId="2" fontId="0" fillId="0" borderId="0" xfId="0" applyNumberFormat="1" applyAlignment="1">
      <alignment horizontal="justify" vertical="top"/>
    </xf>
    <xf numFmtId="0" fontId="26" fillId="0" borderId="0" xfId="0" applyFont="1" applyAlignment="1">
      <alignment horizontal="justify" vertical="top"/>
    </xf>
    <xf numFmtId="2" fontId="2" fillId="0" borderId="3" xfId="0" applyNumberFormat="1" applyFont="1" applyBorder="1" applyAlignment="1">
      <alignment horizontal="right"/>
    </xf>
    <xf numFmtId="0" fontId="26" fillId="0" borderId="0" xfId="0" applyFont="1"/>
    <xf numFmtId="0" fontId="25" fillId="0" borderId="0" xfId="0" applyFont="1" applyAlignment="1">
      <alignment horizontal="center"/>
    </xf>
    <xf numFmtId="0" fontId="2" fillId="0" borderId="0" xfId="0" applyFont="1" applyAlignment="1">
      <alignment horizontal="center"/>
    </xf>
    <xf numFmtId="0" fontId="2" fillId="0" borderId="0" xfId="0" quotePrefix="1" applyFont="1"/>
    <xf numFmtId="2" fontId="2" fillId="0" borderId="0" xfId="0" applyNumberFormat="1" applyFont="1" applyBorder="1" applyAlignment="1">
      <alignment horizontal="center"/>
    </xf>
    <xf numFmtId="0" fontId="29" fillId="0" borderId="0" xfId="2" applyFont="1" applyBorder="1" applyAlignment="1">
      <alignment horizontal="center" vertical="top"/>
    </xf>
    <xf numFmtId="0" fontId="30" fillId="0" borderId="0" xfId="0" applyFont="1"/>
    <xf numFmtId="0" fontId="31" fillId="0" borderId="0" xfId="2" applyFont="1" applyBorder="1" applyAlignment="1">
      <alignment horizontal="center" vertical="top"/>
    </xf>
    <xf numFmtId="0" fontId="31" fillId="0" borderId="0" xfId="2" applyNumberFormat="1" applyFont="1" applyBorder="1" applyAlignment="1">
      <alignment vertical="top" wrapText="1"/>
    </xf>
    <xf numFmtId="0" fontId="31" fillId="0" borderId="0" xfId="2" applyNumberFormat="1" applyFont="1" applyBorder="1" applyAlignment="1">
      <alignment horizontal="center" vertical="top" wrapText="1"/>
    </xf>
    <xf numFmtId="0" fontId="29" fillId="0" borderId="0" xfId="2" applyFont="1" applyAlignment="1">
      <alignment horizontal="center"/>
    </xf>
    <xf numFmtId="2" fontId="29" fillId="0" borderId="0" xfId="2" applyNumberFormat="1" applyFont="1" applyAlignment="1">
      <alignment horizontal="center"/>
    </xf>
    <xf numFmtId="0" fontId="31" fillId="0" borderId="0" xfId="2" applyNumberFormat="1" applyFont="1" applyBorder="1" applyAlignment="1">
      <alignment vertical="top"/>
    </xf>
    <xf numFmtId="0" fontId="31" fillId="0" borderId="0" xfId="2" applyFont="1" applyBorder="1" applyAlignment="1">
      <alignment horizontal="center" wrapText="1"/>
    </xf>
    <xf numFmtId="0" fontId="31" fillId="0" borderId="0" xfId="2" applyFont="1" applyAlignment="1">
      <alignment horizontal="center"/>
    </xf>
    <xf numFmtId="0" fontId="32" fillId="0" borderId="7" xfId="0" applyFont="1" applyBorder="1" applyAlignment="1">
      <alignment horizontal="center"/>
    </xf>
    <xf numFmtId="0" fontId="32" fillId="0" borderId="2" xfId="0" applyFont="1" applyBorder="1"/>
    <xf numFmtId="0" fontId="32" fillId="0" borderId="3" xfId="0" applyFont="1" applyBorder="1"/>
    <xf numFmtId="0" fontId="32" fillId="0" borderId="4" xfId="0" applyFont="1" applyBorder="1"/>
    <xf numFmtId="0" fontId="32" fillId="0" borderId="0" xfId="0" applyFont="1" applyAlignment="1">
      <alignment horizontal="center"/>
    </xf>
    <xf numFmtId="0" fontId="30" fillId="0" borderId="0" xfId="0" applyFont="1" applyAlignment="1">
      <alignment horizontal="center"/>
    </xf>
    <xf numFmtId="0" fontId="33" fillId="0" borderId="0" xfId="0" applyFont="1"/>
    <xf numFmtId="43" fontId="30" fillId="0" borderId="0" xfId="0" applyNumberFormat="1" applyFont="1"/>
    <xf numFmtId="1" fontId="30" fillId="0" borderId="0" xfId="0" applyNumberFormat="1" applyFont="1"/>
    <xf numFmtId="0" fontId="30" fillId="0" borderId="3" xfId="0" applyFont="1" applyBorder="1"/>
    <xf numFmtId="165" fontId="30" fillId="0" borderId="0" xfId="0" applyNumberFormat="1" applyFont="1"/>
    <xf numFmtId="2" fontId="30" fillId="0" borderId="0" xfId="0" applyNumberFormat="1" applyFont="1"/>
    <xf numFmtId="0" fontId="30" fillId="0" borderId="0" xfId="0" applyFont="1" applyAlignment="1">
      <alignment horizontal="left"/>
    </xf>
    <xf numFmtId="0" fontId="32" fillId="0" borderId="0" xfId="0" applyFont="1"/>
    <xf numFmtId="0" fontId="32" fillId="0" borderId="0" xfId="0" applyFont="1" applyAlignment="1">
      <alignment horizontal="right"/>
    </xf>
    <xf numFmtId="166" fontId="32" fillId="0" borderId="5" xfId="0" applyNumberFormat="1" applyFont="1" applyBorder="1"/>
    <xf numFmtId="164" fontId="30" fillId="0" borderId="0" xfId="0" applyNumberFormat="1" applyFont="1" applyAlignment="1">
      <alignment horizontal="center"/>
    </xf>
    <xf numFmtId="0" fontId="30" fillId="0" borderId="0" xfId="0" applyFont="1" applyBorder="1"/>
    <xf numFmtId="1" fontId="32" fillId="0" borderId="4" xfId="0" applyNumberFormat="1" applyFont="1" applyBorder="1"/>
    <xf numFmtId="1" fontId="32" fillId="0" borderId="3" xfId="0" applyNumberFormat="1" applyFont="1" applyBorder="1"/>
    <xf numFmtId="2" fontId="10" fillId="0" borderId="0" xfId="0" applyNumberFormat="1" applyFont="1" applyBorder="1" applyAlignment="1">
      <alignment horizontal="center" vertical="top"/>
    </xf>
    <xf numFmtId="2" fontId="32" fillId="0" borderId="0" xfId="0" applyNumberFormat="1" applyFont="1"/>
    <xf numFmtId="2" fontId="32" fillId="0" borderId="3" xfId="0" applyNumberFormat="1" applyFont="1" applyBorder="1"/>
    <xf numFmtId="2" fontId="10" fillId="0" borderId="0" xfId="0" applyNumberFormat="1" applyFont="1" applyBorder="1" applyAlignment="1">
      <alignment horizontal="center" vertical="top"/>
    </xf>
    <xf numFmtId="2" fontId="7" fillId="0" borderId="3" xfId="0" applyNumberFormat="1" applyFont="1" applyBorder="1" applyAlignment="1">
      <alignment horizontal="center" vertical="top" wrapText="1"/>
    </xf>
    <xf numFmtId="2" fontId="7" fillId="0" borderId="3" xfId="0" applyNumberFormat="1" applyFont="1" applyBorder="1" applyAlignment="1">
      <alignment horizontal="center" vertical="top"/>
    </xf>
    <xf numFmtId="2" fontId="7" fillId="0" borderId="4" xfId="0" applyNumberFormat="1" applyFont="1" applyBorder="1" applyAlignment="1">
      <alignment horizontal="center" vertical="top"/>
    </xf>
    <xf numFmtId="2" fontId="15" fillId="0" borderId="0" xfId="0" applyNumberFormat="1" applyFont="1" applyAlignment="1">
      <alignment horizontal="right" vertical="top"/>
    </xf>
    <xf numFmtId="2" fontId="11" fillId="0" borderId="0" xfId="0" applyNumberFormat="1" applyFont="1" applyAlignment="1">
      <alignment horizontal="left" vertical="top" wrapText="1"/>
    </xf>
    <xf numFmtId="2" fontId="7" fillId="0" borderId="6" xfId="1" applyNumberFormat="1" applyFont="1" applyBorder="1" applyAlignment="1">
      <alignment vertical="top"/>
    </xf>
    <xf numFmtId="0" fontId="36" fillId="0" borderId="0" xfId="2" applyNumberFormat="1" applyFont="1" applyBorder="1" applyAlignment="1">
      <alignment vertical="top" wrapText="1" shrinkToFit="1"/>
    </xf>
    <xf numFmtId="0" fontId="31" fillId="0" borderId="0" xfId="2" applyFont="1" applyBorder="1"/>
    <xf numFmtId="0" fontId="31" fillId="0" borderId="0" xfId="2" applyFont="1"/>
    <xf numFmtId="0" fontId="35" fillId="0" borderId="0" xfId="2" applyNumberFormat="1" applyFont="1" applyBorder="1" applyAlignment="1">
      <alignment horizontal="center" vertical="top" wrapText="1" shrinkToFit="1"/>
    </xf>
    <xf numFmtId="0" fontId="31" fillId="0" borderId="7" xfId="2" applyFont="1" applyBorder="1" applyAlignment="1">
      <alignment horizontal="center"/>
    </xf>
    <xf numFmtId="0" fontId="31" fillId="0" borderId="7" xfId="2" applyFont="1" applyFill="1" applyBorder="1" applyAlignment="1">
      <alignment horizontal="center"/>
    </xf>
    <xf numFmtId="0" fontId="38" fillId="0" borderId="0" xfId="2" applyFont="1"/>
    <xf numFmtId="0" fontId="31" fillId="0" borderId="0" xfId="2" applyFont="1" applyAlignment="1">
      <alignment horizontal="center" vertical="top"/>
    </xf>
    <xf numFmtId="0" fontId="31" fillId="0" borderId="0" xfId="2" applyFont="1" applyAlignment="1">
      <alignment vertical="top"/>
    </xf>
    <xf numFmtId="2" fontId="31" fillId="0" borderId="0" xfId="2" applyNumberFormat="1" applyFont="1" applyAlignment="1">
      <alignment vertical="top"/>
    </xf>
    <xf numFmtId="2" fontId="31" fillId="0" borderId="1" xfId="2" applyNumberFormat="1" applyFont="1" applyBorder="1" applyAlignment="1">
      <alignment vertical="top"/>
    </xf>
    <xf numFmtId="2" fontId="31" fillId="0" borderId="0" xfId="2" applyNumberFormat="1" applyFont="1" applyBorder="1" applyAlignment="1">
      <alignment vertical="top"/>
    </xf>
    <xf numFmtId="2" fontId="31" fillId="0" borderId="0" xfId="2" applyNumberFormat="1" applyFont="1"/>
    <xf numFmtId="2" fontId="39" fillId="0" borderId="0" xfId="2" applyNumberFormat="1" applyFont="1"/>
    <xf numFmtId="0" fontId="39" fillId="0" borderId="0" xfId="2" applyFont="1" applyAlignment="1">
      <alignment horizontal="center" vertical="top"/>
    </xf>
    <xf numFmtId="0" fontId="38" fillId="0" borderId="0" xfId="2" applyFont="1" applyAlignment="1">
      <alignment vertical="top"/>
    </xf>
    <xf numFmtId="0" fontId="31" fillId="0" borderId="0" xfId="2" applyFont="1" applyAlignment="1">
      <alignment horizontal="justify" vertical="top"/>
    </xf>
    <xf numFmtId="0" fontId="31" fillId="0" borderId="0" xfId="2" applyFont="1" applyAlignment="1">
      <alignment horizontal="right" vertical="top"/>
    </xf>
    <xf numFmtId="0" fontId="31" fillId="0" borderId="1" xfId="2" applyFont="1" applyBorder="1" applyAlignment="1">
      <alignment vertical="top"/>
    </xf>
    <xf numFmtId="0" fontId="31" fillId="0" borderId="0" xfId="2" applyFont="1" applyBorder="1" applyAlignment="1">
      <alignment vertical="top"/>
    </xf>
    <xf numFmtId="2" fontId="39" fillId="0" borderId="1" xfId="2" applyNumberFormat="1" applyFont="1" applyBorder="1" applyAlignment="1">
      <alignment vertical="top"/>
    </xf>
    <xf numFmtId="2" fontId="39" fillId="0" borderId="0" xfId="2" applyNumberFormat="1" applyFont="1" applyAlignment="1">
      <alignment vertical="top"/>
    </xf>
    <xf numFmtId="0" fontId="31" fillId="0" borderId="0" xfId="2" applyFont="1" applyAlignment="1"/>
    <xf numFmtId="0" fontId="30" fillId="0" borderId="0" xfId="2" applyFont="1"/>
    <xf numFmtId="0" fontId="40" fillId="0" borderId="0" xfId="2" applyFont="1" applyAlignment="1">
      <alignment vertical="top"/>
    </xf>
    <xf numFmtId="0" fontId="30" fillId="0" borderId="0" xfId="2" applyFont="1" applyAlignment="1">
      <alignment horizontal="center"/>
    </xf>
    <xf numFmtId="0" fontId="7" fillId="0" borderId="7" xfId="0" applyFont="1" applyBorder="1" applyAlignment="1">
      <alignment horizontal="center" vertical="top"/>
    </xf>
    <xf numFmtId="2" fontId="8" fillId="0" borderId="5" xfId="0" applyNumberFormat="1" applyFont="1" applyBorder="1" applyAlignment="1">
      <alignment horizontal="center" vertical="top"/>
    </xf>
    <xf numFmtId="1" fontId="8" fillId="0" borderId="0" xfId="0" applyNumberFormat="1" applyFont="1" applyAlignment="1">
      <alignment horizontal="left" vertical="top"/>
    </xf>
    <xf numFmtId="0" fontId="8" fillId="0" borderId="0" xfId="0" quotePrefix="1" applyFont="1" applyAlignment="1">
      <alignment horizontal="center" vertical="top"/>
    </xf>
    <xf numFmtId="43" fontId="7" fillId="0" borderId="7" xfId="1" applyNumberFormat="1" applyFont="1" applyBorder="1" applyAlignment="1">
      <alignment vertical="top"/>
    </xf>
    <xf numFmtId="43" fontId="7" fillId="0" borderId="0" xfId="1" applyNumberFormat="1" applyFont="1" applyBorder="1" applyAlignment="1">
      <alignment vertical="top"/>
    </xf>
    <xf numFmtId="167" fontId="7" fillId="0" borderId="5" xfId="1" applyNumberFormat="1" applyFont="1" applyBorder="1" applyAlignment="1">
      <alignment vertical="top"/>
    </xf>
    <xf numFmtId="2" fontId="15" fillId="0" borderId="0" xfId="0" applyNumberFormat="1" applyFont="1" applyAlignment="1">
      <alignment horizontal="right" vertical="top"/>
    </xf>
    <xf numFmtId="0" fontId="8" fillId="0" borderId="0" xfId="0" applyNumberFormat="1" applyFont="1" applyBorder="1" applyAlignment="1">
      <alignment horizontal="center" vertical="top" wrapText="1"/>
    </xf>
    <xf numFmtId="2" fontId="20" fillId="0" borderId="0" xfId="0" applyNumberFormat="1" applyFont="1" applyAlignment="1">
      <alignment vertical="top" wrapText="1"/>
    </xf>
    <xf numFmtId="0" fontId="31" fillId="0" borderId="0" xfId="2" applyFont="1" applyAlignment="1">
      <alignment horizontal="center" vertical="top"/>
    </xf>
    <xf numFmtId="0" fontId="39" fillId="0" borderId="0" xfId="2" applyFont="1" applyAlignment="1">
      <alignment horizontal="center" vertical="top"/>
    </xf>
    <xf numFmtId="0" fontId="35" fillId="0" borderId="0" xfId="2" applyNumberFormat="1" applyFont="1" applyBorder="1" applyAlignment="1">
      <alignment horizontal="center" vertical="top" wrapText="1" shrinkToFit="1"/>
    </xf>
    <xf numFmtId="0" fontId="31" fillId="0" borderId="7" xfId="2" applyFont="1" applyBorder="1" applyAlignment="1">
      <alignment horizontal="center"/>
    </xf>
    <xf numFmtId="0" fontId="14" fillId="0" borderId="0" xfId="0" applyNumberFormat="1" applyFont="1" applyBorder="1" applyAlignment="1">
      <alignment horizontal="center" vertical="top" wrapText="1"/>
    </xf>
    <xf numFmtId="0" fontId="30" fillId="0" borderId="0" xfId="0" applyFont="1" applyAlignment="1">
      <alignment horizontal="left"/>
    </xf>
    <xf numFmtId="0" fontId="34" fillId="0" borderId="0" xfId="2" applyFont="1" applyBorder="1" applyAlignment="1">
      <alignment horizontal="center" vertical="top"/>
    </xf>
    <xf numFmtId="0" fontId="28" fillId="0" borderId="0" xfId="2" applyFont="1" applyBorder="1" applyAlignment="1">
      <alignment horizontal="center" vertical="top" wrapText="1"/>
    </xf>
    <xf numFmtId="0" fontId="28" fillId="0" borderId="1" xfId="2" applyFont="1" applyBorder="1" applyAlignment="1">
      <alignment horizontal="center" vertical="top" wrapText="1"/>
    </xf>
    <xf numFmtId="0" fontId="32" fillId="0" borderId="0" xfId="0" applyFont="1" applyAlignment="1">
      <alignment horizontal="left"/>
    </xf>
    <xf numFmtId="0" fontId="26" fillId="0" borderId="0" xfId="0" applyFont="1" applyAlignment="1">
      <alignment horizontal="center"/>
    </xf>
    <xf numFmtId="0" fontId="27" fillId="0" borderId="0" xfId="0" applyFont="1" applyBorder="1" applyAlignment="1">
      <alignment horizontal="left" vertical="top" wrapText="1"/>
    </xf>
    <xf numFmtId="2" fontId="10" fillId="0" borderId="0" xfId="0" applyNumberFormat="1" applyFont="1" applyBorder="1" applyAlignment="1">
      <alignment horizontal="center" vertical="top"/>
    </xf>
    <xf numFmtId="0" fontId="3" fillId="0" borderId="0" xfId="0" applyFont="1" applyAlignment="1">
      <alignment horizontal="center"/>
    </xf>
    <xf numFmtId="0" fontId="4" fillId="0" borderId="0" xfId="0" applyNumberFormat="1" applyFont="1" applyAlignment="1">
      <alignment horizontal="center" vertical="top" wrapText="1"/>
    </xf>
    <xf numFmtId="0" fontId="5" fillId="0" borderId="1" xfId="0" applyNumberFormat="1" applyFont="1" applyBorder="1" applyAlignment="1">
      <alignment horizontal="center" vertical="top" wrapText="1" shrinkToFit="1"/>
    </xf>
    <xf numFmtId="2" fontId="7" fillId="0" borderId="2" xfId="0" applyNumberFormat="1" applyFont="1" applyBorder="1" applyAlignment="1">
      <alignment horizontal="center" vertical="top" wrapText="1"/>
    </xf>
    <xf numFmtId="2" fontId="7" fillId="0" borderId="3" xfId="0" applyNumberFormat="1" applyFont="1" applyBorder="1" applyAlignment="1">
      <alignment horizontal="center" vertical="top" wrapText="1"/>
    </xf>
    <xf numFmtId="2" fontId="7" fillId="0" borderId="3" xfId="0" applyNumberFormat="1" applyFont="1" applyBorder="1" applyAlignment="1">
      <alignment horizontal="center" vertical="top"/>
    </xf>
    <xf numFmtId="2" fontId="7" fillId="0" borderId="4" xfId="0" applyNumberFormat="1" applyFont="1" applyBorder="1" applyAlignment="1">
      <alignment horizontal="center" vertical="top"/>
    </xf>
    <xf numFmtId="0" fontId="25" fillId="0" borderId="0" xfId="0" applyFont="1" applyAlignment="1">
      <alignment horizontal="center"/>
    </xf>
    <xf numFmtId="0" fontId="18" fillId="0" borderId="0" xfId="0" applyFont="1" applyAlignment="1">
      <alignment horizontal="left" vertical="top" wrapText="1"/>
    </xf>
    <xf numFmtId="2" fontId="15" fillId="0" borderId="0" xfId="0" applyNumberFormat="1" applyFont="1" applyAlignment="1">
      <alignment horizontal="right" vertical="top"/>
    </xf>
    <xf numFmtId="0" fontId="22" fillId="0" borderId="0" xfId="0" applyFont="1" applyAlignment="1">
      <alignment horizontal="left" wrapText="1"/>
    </xf>
    <xf numFmtId="0" fontId="18" fillId="0" borderId="0" xfId="0" applyNumberFormat="1" applyFont="1" applyBorder="1" applyAlignment="1">
      <alignment horizontal="left" vertical="top" wrapText="1"/>
    </xf>
    <xf numFmtId="0" fontId="13" fillId="0" borderId="0" xfId="0" applyFont="1" applyAlignment="1">
      <alignment horizontal="left" vertical="top" wrapText="1"/>
    </xf>
    <xf numFmtId="2" fontId="11" fillId="0" borderId="0" xfId="0" applyNumberFormat="1" applyFont="1" applyAlignment="1">
      <alignment horizontal="left" vertical="top" wrapText="1"/>
    </xf>
    <xf numFmtId="2" fontId="7" fillId="0" borderId="0" xfId="0" applyNumberFormat="1" applyFont="1" applyAlignment="1">
      <alignment vertical="top" wrapText="1"/>
    </xf>
    <xf numFmtId="0" fontId="8" fillId="0" borderId="0" xfId="0" applyNumberFormat="1" applyFont="1" applyBorder="1" applyAlignment="1">
      <alignment horizontal="center" vertical="top" wrapText="1"/>
    </xf>
    <xf numFmtId="0" fontId="24" fillId="0" borderId="0" xfId="0" applyFont="1" applyAlignment="1">
      <alignment horizontal="center"/>
    </xf>
    <xf numFmtId="0" fontId="9" fillId="0" borderId="0" xfId="0" applyFont="1" applyAlignment="1">
      <alignment horizontal="left" vertical="top" wrapText="1"/>
    </xf>
    <xf numFmtId="0" fontId="0" fillId="0" borderId="0" xfId="0" applyAlignment="1">
      <alignment horizontal="left" vertical="top" wrapText="1"/>
    </xf>
    <xf numFmtId="0" fontId="0" fillId="0" borderId="0" xfId="0" applyFont="1" applyAlignment="1">
      <alignment horizontal="left" vertical="top" wrapText="1"/>
    </xf>
    <xf numFmtId="2" fontId="20" fillId="0" borderId="0" xfId="0" applyNumberFormat="1" applyFont="1" applyAlignment="1">
      <alignment vertical="top" wrapText="1"/>
    </xf>
    <xf numFmtId="0" fontId="0" fillId="0" borderId="0" xfId="0" applyFill="1" applyAlignment="1">
      <alignment horizontal="left" wrapText="1"/>
    </xf>
    <xf numFmtId="0" fontId="2" fillId="0" borderId="0" xfId="0" applyFont="1" applyAlignment="1">
      <alignment horizontal="center"/>
    </xf>
    <xf numFmtId="0" fontId="26" fillId="0" borderId="0" xfId="0" applyFont="1" applyAlignment="1">
      <alignment horizontal="left" vertical="top" wrapText="1"/>
    </xf>
    <xf numFmtId="0" fontId="31" fillId="0" borderId="0" xfId="2" applyFont="1" applyAlignment="1">
      <alignment horizontal="justify" vertical="top"/>
    </xf>
    <xf numFmtId="0" fontId="31" fillId="0" borderId="0" xfId="2" applyFont="1" applyAlignment="1">
      <alignment horizontal="center" vertical="top"/>
    </xf>
    <xf numFmtId="0" fontId="39" fillId="0" borderId="0" xfId="2" applyFont="1" applyAlignment="1">
      <alignment horizontal="center" vertical="top"/>
    </xf>
    <xf numFmtId="0" fontId="31" fillId="0" borderId="0" xfId="2" applyFont="1" applyAlignment="1">
      <alignment horizontal="left" vertical="top" wrapText="1"/>
    </xf>
    <xf numFmtId="0" fontId="35" fillId="0" borderId="0" xfId="2" applyNumberFormat="1" applyFont="1" applyBorder="1" applyAlignment="1">
      <alignment horizontal="center" vertical="top" wrapText="1" shrinkToFit="1"/>
    </xf>
    <xf numFmtId="0" fontId="37" fillId="0" borderId="0" xfId="2" applyFont="1" applyBorder="1" applyAlignment="1">
      <alignment horizontal="left"/>
    </xf>
    <xf numFmtId="0" fontId="31" fillId="0" borderId="7" xfId="2" applyFont="1" applyBorder="1" applyAlignment="1">
      <alignment horizontal="center"/>
    </xf>
    <xf numFmtId="0" fontId="12" fillId="0" borderId="0" xfId="0" applyFont="1" applyAlignment="1">
      <alignment horizontal="center"/>
    </xf>
    <xf numFmtId="0" fontId="7" fillId="0" borderId="2" xfId="0" applyNumberFormat="1" applyFont="1" applyBorder="1" applyAlignment="1">
      <alignment horizontal="center" vertical="top" wrapText="1"/>
    </xf>
    <xf numFmtId="0" fontId="7" fillId="0" borderId="3" xfId="0" applyNumberFormat="1" applyFont="1" applyBorder="1" applyAlignment="1">
      <alignment horizontal="center" vertical="top" wrapText="1"/>
    </xf>
    <xf numFmtId="164" fontId="7" fillId="0" borderId="0" xfId="0" applyNumberFormat="1" applyFont="1" applyAlignment="1">
      <alignment horizontal="center" vertical="top"/>
    </xf>
    <xf numFmtId="0" fontId="8" fillId="0" borderId="0" xfId="0" applyNumberFormat="1" applyFont="1" applyFill="1" applyAlignment="1">
      <alignment horizontal="left" vertical="top" wrapText="1"/>
    </xf>
    <xf numFmtId="0" fontId="8" fillId="0" borderId="0" xfId="0" applyNumberFormat="1" applyFont="1" applyBorder="1" applyAlignment="1">
      <alignment horizontal="left" vertical="top" wrapText="1"/>
    </xf>
    <xf numFmtId="2" fontId="30" fillId="0" borderId="0" xfId="0" applyNumberFormat="1" applyFont="1" applyBorder="1"/>
  </cellXfs>
  <cellStyles count="3">
    <cellStyle name="Comma" xfId="1" builtin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K33"/>
  <sheetViews>
    <sheetView workbookViewId="0">
      <selection activeCell="E12" sqref="E12"/>
    </sheetView>
  </sheetViews>
  <sheetFormatPr defaultRowHeight="12.75"/>
  <cols>
    <col min="1" max="1" width="9.28515625" style="142" customWidth="1"/>
    <col min="2" max="3" width="9.140625" style="142"/>
    <col min="4" max="4" width="8.140625" style="142" customWidth="1"/>
    <col min="5" max="5" width="14.5703125" style="142" customWidth="1"/>
    <col min="6" max="6" width="12.85546875" style="142" customWidth="1"/>
    <col min="7" max="7" width="19" style="142" customWidth="1"/>
    <col min="8" max="8" width="10.42578125" style="142" bestFit="1" customWidth="1"/>
    <col min="9" max="9" width="10.28515625" style="142" bestFit="1" customWidth="1"/>
    <col min="10" max="10" width="23.7109375" style="142" customWidth="1"/>
    <col min="11" max="16384" width="9.140625" style="142"/>
  </cols>
  <sheetData>
    <row r="1" spans="1:11" ht="21" customHeight="1">
      <c r="A1" s="223" t="s">
        <v>89</v>
      </c>
      <c r="B1" s="223"/>
      <c r="C1" s="223"/>
      <c r="D1" s="223"/>
      <c r="E1" s="223"/>
      <c r="F1" s="223"/>
      <c r="G1" s="223"/>
      <c r="H1" s="141"/>
      <c r="I1" s="141"/>
      <c r="J1" s="141"/>
      <c r="K1" s="141"/>
    </row>
    <row r="2" spans="1:11">
      <c r="A2" s="143"/>
      <c r="B2" s="144"/>
      <c r="D2" s="141"/>
      <c r="E2" s="141"/>
      <c r="F2" s="141"/>
      <c r="G2" s="141"/>
      <c r="H2" s="141"/>
      <c r="I2" s="141"/>
      <c r="J2" s="141"/>
      <c r="K2" s="141"/>
    </row>
    <row r="3" spans="1:11">
      <c r="A3" s="143"/>
      <c r="B3" s="144"/>
      <c r="D3" s="145"/>
      <c r="E3" s="146"/>
      <c r="F3" s="146"/>
      <c r="G3" s="146"/>
      <c r="H3" s="146"/>
      <c r="I3" s="146"/>
      <c r="J3" s="146"/>
      <c r="K3" s="147"/>
    </row>
    <row r="4" spans="1:11">
      <c r="A4" s="148"/>
      <c r="B4" s="224" t="str">
        <f>'Sheet1 (2)'!T2</f>
        <v>Repair &amp; Maintenance  of Existing Non-Factional Toilets &amp; Damaged Boundary Walls of Difference of  Primary School District Korangi Karachi 18 Units.)</v>
      </c>
      <c r="C4" s="224"/>
      <c r="D4" s="224"/>
      <c r="E4" s="224"/>
      <c r="F4" s="224"/>
      <c r="G4" s="224"/>
      <c r="H4" s="149"/>
      <c r="I4" s="150"/>
      <c r="J4" s="150"/>
      <c r="K4" s="150"/>
    </row>
    <row r="5" spans="1:11">
      <c r="B5" s="224"/>
      <c r="C5" s="224"/>
      <c r="D5" s="224"/>
      <c r="E5" s="224"/>
      <c r="F5" s="224"/>
      <c r="G5" s="224"/>
    </row>
    <row r="6" spans="1:11" ht="25.5" customHeight="1">
      <c r="B6" s="225"/>
      <c r="C6" s="225"/>
      <c r="D6" s="225"/>
      <c r="E6" s="225"/>
      <c r="F6" s="225"/>
      <c r="G6" s="225"/>
    </row>
    <row r="7" spans="1:11">
      <c r="A7" s="151" t="s">
        <v>90</v>
      </c>
      <c r="B7" s="152" t="s">
        <v>91</v>
      </c>
      <c r="C7" s="153"/>
      <c r="D7" s="153"/>
      <c r="E7" s="153"/>
      <c r="F7" s="154"/>
      <c r="G7" s="151" t="s">
        <v>92</v>
      </c>
    </row>
    <row r="8" spans="1:11">
      <c r="E8" s="155" t="s">
        <v>106</v>
      </c>
      <c r="F8" s="155" t="s">
        <v>107</v>
      </c>
    </row>
    <row r="9" spans="1:11">
      <c r="A9" s="155" t="s">
        <v>93</v>
      </c>
      <c r="B9" s="157" t="s">
        <v>105</v>
      </c>
    </row>
    <row r="10" spans="1:11">
      <c r="A10" s="156">
        <v>1</v>
      </c>
      <c r="B10" s="142" t="s">
        <v>94</v>
      </c>
      <c r="E10" s="158">
        <f>'Sheet1 (2)'!R216</f>
        <v>2191216.4713074998</v>
      </c>
      <c r="F10" s="142">
        <f>'Pri. C.Wall'!R48</f>
        <v>1883238.4683000001</v>
      </c>
      <c r="G10" s="159">
        <f>E10+F10</f>
        <v>4074454.9396075001</v>
      </c>
    </row>
    <row r="11" spans="1:11">
      <c r="A11" s="156">
        <v>2</v>
      </c>
      <c r="B11" s="142" t="s">
        <v>95</v>
      </c>
      <c r="E11" s="142">
        <v>0</v>
      </c>
      <c r="F11" s="142">
        <v>0</v>
      </c>
      <c r="G11" s="159">
        <f>E11+F11</f>
        <v>0</v>
      </c>
    </row>
    <row r="12" spans="1:11">
      <c r="A12" s="156">
        <v>3</v>
      </c>
      <c r="B12" s="142" t="s">
        <v>108</v>
      </c>
      <c r="E12" s="158">
        <f>E10*10/100</f>
        <v>219121.64713074997</v>
      </c>
      <c r="F12" s="167">
        <f>F10*10/100</f>
        <v>188323.84683000002</v>
      </c>
      <c r="G12" s="159">
        <f>E12+F12</f>
        <v>407445.49396075</v>
      </c>
      <c r="J12" s="159">
        <f>G10*20/100</f>
        <v>814890.98792150011</v>
      </c>
    </row>
    <row r="13" spans="1:11">
      <c r="A13" s="156"/>
    </row>
    <row r="14" spans="1:11">
      <c r="A14" s="156"/>
      <c r="B14" s="152" t="s">
        <v>96</v>
      </c>
      <c r="C14" s="153"/>
      <c r="D14" s="153"/>
      <c r="E14" s="173">
        <f>SUM(E9:E13)</f>
        <v>2410338.1184382499</v>
      </c>
      <c r="F14" s="153">
        <f>SUM(F9:F13)</f>
        <v>2071562.31513</v>
      </c>
      <c r="G14" s="169">
        <f>SUM(G10:G13)</f>
        <v>4481900.4335682504</v>
      </c>
      <c r="H14" s="162"/>
    </row>
    <row r="15" spans="1:11">
      <c r="A15" s="156"/>
    </row>
    <row r="17" spans="1:11">
      <c r="A17" s="155" t="s">
        <v>97</v>
      </c>
      <c r="B17" s="226" t="s">
        <v>98</v>
      </c>
      <c r="C17" s="226"/>
      <c r="D17" s="226"/>
      <c r="G17" s="161"/>
    </row>
    <row r="18" spans="1:11">
      <c r="B18" s="222" t="s">
        <v>99</v>
      </c>
      <c r="C18" s="222"/>
      <c r="D18" s="222"/>
      <c r="E18" s="162">
        <f>'WS &amp; SW'!H78</f>
        <v>997976.62</v>
      </c>
      <c r="G18" s="162">
        <f>E18+F18</f>
        <v>997976.62</v>
      </c>
    </row>
    <row r="19" spans="1:11">
      <c r="B19" s="222" t="s">
        <v>100</v>
      </c>
      <c r="C19" s="222"/>
      <c r="D19" s="222"/>
      <c r="E19" s="162">
        <f>'WS &amp; SW'!H151</f>
        <v>1157172</v>
      </c>
      <c r="G19" s="162">
        <f t="shared" ref="G19:G20" si="0">E19+F19</f>
        <v>1157172</v>
      </c>
    </row>
    <row r="20" spans="1:11">
      <c r="B20" s="222" t="s">
        <v>109</v>
      </c>
      <c r="C20" s="222"/>
      <c r="D20" s="222"/>
      <c r="E20" s="142">
        <f>E18*10/100</f>
        <v>99797.661999999997</v>
      </c>
      <c r="G20" s="162">
        <f t="shared" si="0"/>
        <v>99797.661999999997</v>
      </c>
    </row>
    <row r="21" spans="1:11">
      <c r="A21" s="156"/>
      <c r="B21" s="152" t="s">
        <v>96</v>
      </c>
      <c r="C21" s="153"/>
      <c r="D21" s="153"/>
      <c r="E21" s="173">
        <f>SUM(E18:E20)</f>
        <v>2254946.2820000001</v>
      </c>
      <c r="F21" s="153"/>
      <c r="G21" s="170">
        <f>SUM(G18:G20)</f>
        <v>2254946.2820000001</v>
      </c>
    </row>
    <row r="22" spans="1:11">
      <c r="A22" s="156"/>
      <c r="B22" s="168"/>
      <c r="C22" s="168"/>
      <c r="D22" s="168"/>
      <c r="E22" s="267"/>
      <c r="F22" s="168"/>
      <c r="G22" s="160"/>
    </row>
    <row r="23" spans="1:11">
      <c r="B23" s="163"/>
      <c r="C23" s="163"/>
      <c r="D23" s="163"/>
      <c r="E23" s="164" t="s">
        <v>110</v>
      </c>
      <c r="F23" s="164"/>
      <c r="G23" s="170">
        <f>G14+G21</f>
        <v>6736846.71556825</v>
      </c>
      <c r="J23" s="142">
        <v>6746443</v>
      </c>
      <c r="K23" s="159">
        <f>J23-G23</f>
        <v>9596.2844317499548</v>
      </c>
    </row>
    <row r="25" spans="1:11" ht="13.5" thickBot="1">
      <c r="E25" s="172"/>
      <c r="F25" s="165" t="s">
        <v>101</v>
      </c>
      <c r="G25" s="166">
        <f>G23/1000000</f>
        <v>6.7368467155682499</v>
      </c>
      <c r="J25" s="142" t="s">
        <v>102</v>
      </c>
    </row>
    <row r="31" spans="1:11">
      <c r="C31" s="156"/>
      <c r="E31" s="156"/>
      <c r="F31" s="156" t="s">
        <v>103</v>
      </c>
      <c r="H31" s="156"/>
      <c r="I31" s="156"/>
      <c r="J31" s="156"/>
      <c r="K31" s="156"/>
    </row>
    <row r="32" spans="1:11">
      <c r="C32" s="156"/>
      <c r="E32" s="156"/>
      <c r="F32" s="156" t="s">
        <v>112</v>
      </c>
      <c r="H32" s="156"/>
      <c r="I32" s="156"/>
      <c r="J32" s="156"/>
      <c r="K32" s="156"/>
    </row>
    <row r="33" spans="3:11">
      <c r="C33" s="156"/>
      <c r="E33" s="156"/>
      <c r="F33" s="156" t="s">
        <v>104</v>
      </c>
      <c r="H33" s="156"/>
      <c r="I33" s="156"/>
      <c r="J33" s="156"/>
      <c r="K33" s="156"/>
    </row>
  </sheetData>
  <mergeCells count="6">
    <mergeCell ref="B20:D20"/>
    <mergeCell ref="A1:G1"/>
    <mergeCell ref="B4:G6"/>
    <mergeCell ref="B17:D17"/>
    <mergeCell ref="B18:D18"/>
    <mergeCell ref="B19:D1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T225"/>
  <sheetViews>
    <sheetView topLeftCell="A207" zoomScale="115" zoomScaleNormal="115" workbookViewId="0">
      <selection activeCell="R217" sqref="R217"/>
    </sheetView>
  </sheetViews>
  <sheetFormatPr defaultRowHeight="15"/>
  <cols>
    <col min="1" max="1" width="3.85546875" customWidth="1"/>
    <col min="2" max="2" width="15.85546875" customWidth="1"/>
    <col min="3" max="3" width="3.5703125" customWidth="1"/>
    <col min="4" max="4" width="2.85546875" customWidth="1"/>
    <col min="5" max="5" width="6.7109375" customWidth="1"/>
    <col min="6" max="6" width="2.140625" customWidth="1"/>
    <col min="7" max="7" width="8.7109375" customWidth="1"/>
    <col min="8" max="8" width="1.7109375" customWidth="1"/>
    <col min="9" max="9" width="7" customWidth="1"/>
    <col min="10" max="10" width="2.140625" customWidth="1"/>
    <col min="11" max="11" width="6.7109375" customWidth="1"/>
    <col min="12" max="12" width="1.5703125" customWidth="1"/>
    <col min="13" max="13" width="7.5703125" customWidth="1"/>
    <col min="14" max="14" width="1.85546875" customWidth="1"/>
    <col min="15" max="15" width="5.85546875" customWidth="1"/>
    <col min="16" max="16" width="2.28515625" customWidth="1"/>
    <col min="17" max="17" width="9.5703125" customWidth="1"/>
    <col min="18" max="18" width="11.7109375" customWidth="1"/>
  </cols>
  <sheetData>
    <row r="1" spans="1:20" ht="15.75">
      <c r="A1" s="230" t="s">
        <v>0</v>
      </c>
      <c r="B1" s="230"/>
      <c r="C1" s="230"/>
      <c r="D1" s="230"/>
      <c r="E1" s="230"/>
      <c r="F1" s="230"/>
      <c r="G1" s="230"/>
      <c r="H1" s="230"/>
      <c r="I1" s="230"/>
      <c r="J1" s="230"/>
      <c r="K1" s="230"/>
      <c r="L1" s="230"/>
      <c r="M1" s="230"/>
      <c r="N1" s="230"/>
      <c r="O1" s="230"/>
      <c r="P1" s="230"/>
      <c r="Q1" s="230"/>
      <c r="R1" s="230"/>
    </row>
    <row r="2" spans="1:20" ht="33" customHeight="1">
      <c r="A2" s="231" t="s">
        <v>1</v>
      </c>
      <c r="B2" s="231"/>
      <c r="C2" s="232" t="s">
        <v>158</v>
      </c>
      <c r="D2" s="232"/>
      <c r="E2" s="232"/>
      <c r="F2" s="232"/>
      <c r="G2" s="232"/>
      <c r="H2" s="232"/>
      <c r="I2" s="232"/>
      <c r="J2" s="232"/>
      <c r="K2" s="232"/>
      <c r="L2" s="232"/>
      <c r="M2" s="232"/>
      <c r="N2" s="232"/>
      <c r="O2" s="232"/>
      <c r="P2" s="232"/>
      <c r="Q2" s="232"/>
      <c r="R2" s="232"/>
      <c r="T2" t="str">
        <f>C2</f>
        <v>Repair &amp; Maintenance  of Existing Non-Factional Toilets &amp; Damaged Boundary Walls of Difference of  Primary School District Korangi Karachi 18 Units.)</v>
      </c>
    </row>
    <row r="3" spans="1:20" ht="15.75">
      <c r="A3" s="1"/>
      <c r="B3" s="1"/>
      <c r="C3" s="2"/>
      <c r="D3" s="2"/>
      <c r="E3" s="2"/>
      <c r="F3" s="2"/>
      <c r="G3" s="2"/>
      <c r="H3" s="2"/>
      <c r="I3" s="2"/>
      <c r="J3" s="2"/>
      <c r="K3" s="2"/>
      <c r="L3" s="2"/>
      <c r="M3" s="2"/>
      <c r="N3" s="2"/>
      <c r="O3" s="2"/>
      <c r="P3" s="2"/>
      <c r="Q3" s="2"/>
      <c r="R3" s="2"/>
    </row>
    <row r="4" spans="1:20" ht="25.5">
      <c r="A4" s="3" t="s">
        <v>2</v>
      </c>
      <c r="B4" s="4" t="s">
        <v>3</v>
      </c>
      <c r="C4" s="5"/>
      <c r="D4" s="6"/>
      <c r="E4" s="6"/>
      <c r="F4" s="9"/>
      <c r="G4" s="7" t="s">
        <v>4</v>
      </c>
      <c r="H4" s="8"/>
      <c r="I4" s="11"/>
      <c r="J4" s="233" t="s">
        <v>5</v>
      </c>
      <c r="K4" s="234"/>
      <c r="L4" s="12"/>
      <c r="M4" s="11"/>
      <c r="N4" s="11"/>
      <c r="O4" s="10"/>
      <c r="P4" s="235" t="s">
        <v>6</v>
      </c>
      <c r="Q4" s="236"/>
      <c r="R4" s="13" t="s">
        <v>7</v>
      </c>
    </row>
    <row r="5" spans="1:20">
      <c r="A5" s="32"/>
      <c r="B5" s="82"/>
      <c r="C5" s="48"/>
      <c r="D5" s="49"/>
      <c r="E5" s="49"/>
      <c r="F5" s="83"/>
      <c r="G5" s="41"/>
      <c r="H5" s="41"/>
      <c r="I5" s="84"/>
      <c r="J5" s="83"/>
      <c r="K5" s="83"/>
      <c r="L5" s="84"/>
      <c r="M5" s="84"/>
      <c r="N5" s="84"/>
      <c r="O5" s="23"/>
      <c r="P5" s="84"/>
      <c r="Q5" s="84"/>
      <c r="R5" s="85"/>
    </row>
    <row r="6" spans="1:20">
      <c r="A6" s="14">
        <v>1</v>
      </c>
      <c r="B6" s="238" t="s">
        <v>37</v>
      </c>
      <c r="C6" s="238"/>
      <c r="D6" s="238"/>
      <c r="E6" s="238"/>
      <c r="F6" s="238"/>
      <c r="G6" s="238"/>
      <c r="H6" s="238"/>
      <c r="I6" s="238"/>
      <c r="J6" s="238"/>
      <c r="K6" s="238"/>
      <c r="L6" s="238"/>
      <c r="M6" s="238"/>
      <c r="N6" s="238"/>
    </row>
    <row r="7" spans="1:20" ht="15.75" customHeight="1">
      <c r="B7" s="36" t="s">
        <v>38</v>
      </c>
      <c r="C7" s="15">
        <v>1</v>
      </c>
      <c r="D7" s="15" t="s">
        <v>8</v>
      </c>
      <c r="E7" s="35">
        <v>2</v>
      </c>
      <c r="F7" s="15" t="s">
        <v>27</v>
      </c>
      <c r="G7" s="16">
        <v>8.5</v>
      </c>
      <c r="H7" s="61" t="s">
        <v>28</v>
      </c>
      <c r="I7" s="16">
        <v>3</v>
      </c>
      <c r="J7" s="15" t="s">
        <v>29</v>
      </c>
      <c r="K7" s="16">
        <v>2</v>
      </c>
      <c r="L7" s="16"/>
      <c r="M7" s="16"/>
      <c r="N7" s="16"/>
      <c r="O7" s="17"/>
      <c r="P7" s="15" t="s">
        <v>9</v>
      </c>
      <c r="Q7" s="18">
        <f>C7*E7*(G7+I7)*K7</f>
        <v>46</v>
      </c>
    </row>
    <row r="8" spans="1:20">
      <c r="B8" s="36" t="s">
        <v>39</v>
      </c>
      <c r="C8" s="15">
        <v>2</v>
      </c>
      <c r="D8" s="15" t="s">
        <v>8</v>
      </c>
      <c r="E8" s="35">
        <v>2</v>
      </c>
      <c r="F8" s="15" t="s">
        <v>27</v>
      </c>
      <c r="G8" s="16">
        <v>4</v>
      </c>
      <c r="H8" s="61" t="s">
        <v>28</v>
      </c>
      <c r="I8" s="16">
        <v>4</v>
      </c>
      <c r="J8" s="15" t="s">
        <v>29</v>
      </c>
      <c r="K8" s="16">
        <v>2</v>
      </c>
      <c r="L8" s="16"/>
      <c r="M8" s="16"/>
      <c r="N8" s="16"/>
      <c r="O8" s="17"/>
      <c r="P8" s="15" t="s">
        <v>9</v>
      </c>
      <c r="Q8" s="18">
        <f>C8*E8*(G8+I8)*K8</f>
        <v>64</v>
      </c>
    </row>
    <row r="9" spans="1:20">
      <c r="B9" s="36" t="s">
        <v>20</v>
      </c>
      <c r="C9" s="15">
        <v>1</v>
      </c>
      <c r="D9" s="15" t="s">
        <v>8</v>
      </c>
      <c r="E9" s="35">
        <v>2</v>
      </c>
      <c r="F9" s="15" t="s">
        <v>27</v>
      </c>
      <c r="G9" s="16">
        <v>8.5</v>
      </c>
      <c r="H9" s="61" t="s">
        <v>28</v>
      </c>
      <c r="I9" s="16">
        <v>9.5</v>
      </c>
      <c r="J9" s="15" t="s">
        <v>29</v>
      </c>
      <c r="K9" s="16">
        <v>7</v>
      </c>
      <c r="L9" s="16"/>
      <c r="M9" s="16"/>
      <c r="N9" s="16"/>
      <c r="O9" s="17"/>
      <c r="P9" s="15" t="s">
        <v>9</v>
      </c>
      <c r="Q9" s="18">
        <f>C9*E9*(G9+I9)*K9</f>
        <v>252</v>
      </c>
    </row>
    <row r="10" spans="1:20" ht="15.75" thickBot="1">
      <c r="B10" s="50"/>
      <c r="C10" s="50"/>
      <c r="D10" s="50"/>
      <c r="E10" s="50"/>
      <c r="F10" s="50"/>
      <c r="G10" s="50"/>
      <c r="H10" s="50"/>
      <c r="I10" s="50"/>
      <c r="J10" s="50"/>
      <c r="K10" s="50"/>
      <c r="L10" s="50"/>
      <c r="O10" s="237" t="s">
        <v>161</v>
      </c>
      <c r="P10" s="237"/>
      <c r="Q10" s="51">
        <f>SUM(Q7:Q9)</f>
        <v>362</v>
      </c>
    </row>
    <row r="11" spans="1:20" ht="15.75" thickTop="1">
      <c r="B11" s="50" t="s">
        <v>40</v>
      </c>
      <c r="C11" s="50"/>
      <c r="D11" s="50"/>
      <c r="E11" s="50"/>
      <c r="F11" s="50"/>
      <c r="G11" s="50"/>
      <c r="H11" s="50"/>
      <c r="I11" s="50"/>
      <c r="J11" s="50"/>
      <c r="K11" s="50"/>
      <c r="L11" s="50"/>
    </row>
    <row r="12" spans="1:20">
      <c r="B12" s="36" t="s">
        <v>41</v>
      </c>
      <c r="C12" s="215">
        <v>1</v>
      </c>
      <c r="D12" s="36" t="s">
        <v>8</v>
      </c>
      <c r="E12" s="21">
        <v>3</v>
      </c>
      <c r="F12" s="36" t="s">
        <v>8</v>
      </c>
      <c r="G12" s="21">
        <v>2</v>
      </c>
      <c r="H12" s="50"/>
      <c r="I12" s="50"/>
      <c r="J12" s="50"/>
      <c r="K12" s="50"/>
      <c r="L12" s="50"/>
      <c r="P12" s="64" t="s">
        <v>9</v>
      </c>
      <c r="Q12" s="88">
        <f>C12*E12*G12</f>
        <v>6</v>
      </c>
    </row>
    <row r="13" spans="1:20">
      <c r="B13" s="50" t="s">
        <v>20</v>
      </c>
      <c r="C13" s="215">
        <v>2</v>
      </c>
      <c r="D13" s="36" t="s">
        <v>8</v>
      </c>
      <c r="E13" s="21">
        <v>2.5</v>
      </c>
      <c r="F13" s="36" t="s">
        <v>8</v>
      </c>
      <c r="G13" s="21">
        <v>2</v>
      </c>
      <c r="H13" s="50"/>
      <c r="I13" s="50"/>
      <c r="J13" s="50"/>
      <c r="K13" s="50"/>
      <c r="L13" s="50"/>
      <c r="P13" s="64" t="s">
        <v>9</v>
      </c>
      <c r="Q13" s="88">
        <f>C13*E13*G13</f>
        <v>10</v>
      </c>
    </row>
    <row r="14" spans="1:20">
      <c r="B14" s="50"/>
      <c r="C14" s="50"/>
      <c r="D14" s="50"/>
      <c r="E14" s="221"/>
      <c r="F14" s="50"/>
      <c r="G14" s="50"/>
      <c r="H14" s="50"/>
      <c r="I14" s="50"/>
      <c r="J14" s="50"/>
      <c r="K14" s="50"/>
      <c r="L14" s="50"/>
      <c r="O14" s="237" t="s">
        <v>162</v>
      </c>
      <c r="P14" s="237"/>
      <c r="Q14" s="62">
        <f>SUM(Q12:Q13)</f>
        <v>16</v>
      </c>
    </row>
    <row r="15" spans="1:20">
      <c r="B15" s="50"/>
      <c r="C15" s="50"/>
      <c r="D15" s="50"/>
      <c r="E15" s="50"/>
      <c r="F15" s="50"/>
      <c r="G15" s="50"/>
      <c r="H15" s="50"/>
      <c r="I15" s="50"/>
      <c r="J15" s="50"/>
      <c r="K15" s="50"/>
      <c r="L15" s="50"/>
      <c r="Q15" s="65"/>
    </row>
    <row r="16" spans="1:20">
      <c r="B16" s="50"/>
      <c r="C16" s="50"/>
      <c r="D16" s="50"/>
      <c r="E16" s="50"/>
      <c r="F16" s="50"/>
      <c r="G16" s="50"/>
      <c r="H16" s="50"/>
      <c r="I16" s="237" t="s">
        <v>163</v>
      </c>
      <c r="J16" s="237"/>
      <c r="K16" s="237"/>
      <c r="L16" s="237"/>
      <c r="M16" s="87">
        <f>Q10</f>
        <v>362</v>
      </c>
      <c r="N16" s="64" t="s">
        <v>42</v>
      </c>
      <c r="O16" s="87">
        <f>Q14</f>
        <v>16</v>
      </c>
      <c r="P16" s="64" t="s">
        <v>9</v>
      </c>
      <c r="Q16" s="65">
        <f>M16-O16</f>
        <v>346</v>
      </c>
    </row>
    <row r="17" spans="1:18">
      <c r="B17" s="50"/>
      <c r="C17" s="50"/>
      <c r="D17" s="50"/>
      <c r="E17" s="50"/>
      <c r="F17" s="50"/>
      <c r="G17" s="50"/>
      <c r="H17" s="50"/>
      <c r="I17" s="50"/>
      <c r="J17" s="137"/>
      <c r="K17" s="137"/>
      <c r="L17" s="50"/>
      <c r="M17" s="87"/>
      <c r="N17" s="64"/>
      <c r="O17" s="87"/>
      <c r="P17" s="64"/>
      <c r="Q17" s="65"/>
    </row>
    <row r="18" spans="1:18">
      <c r="B18" s="83">
        <f>Q16</f>
        <v>346</v>
      </c>
      <c r="C18" s="82" t="s">
        <v>8</v>
      </c>
      <c r="D18" s="138"/>
      <c r="E18" s="82">
        <v>18</v>
      </c>
      <c r="F18" s="50"/>
      <c r="G18" s="50"/>
      <c r="H18" s="50"/>
      <c r="I18" s="50"/>
      <c r="J18" s="137"/>
      <c r="K18" s="137"/>
      <c r="L18" s="50"/>
      <c r="M18" s="119"/>
      <c r="N18" s="139"/>
      <c r="O18" s="119"/>
      <c r="P18" s="139"/>
      <c r="Q18" s="140">
        <f>B18*E18</f>
        <v>6228</v>
      </c>
    </row>
    <row r="19" spans="1:18">
      <c r="B19" s="50"/>
      <c r="C19" s="50"/>
      <c r="D19" s="50"/>
      <c r="E19" s="50"/>
      <c r="F19" s="50"/>
      <c r="G19" s="50"/>
      <c r="H19" s="50"/>
      <c r="I19" s="50"/>
      <c r="J19" s="137"/>
      <c r="K19" s="137"/>
      <c r="L19" s="50"/>
      <c r="M19" s="87"/>
      <c r="N19" s="64"/>
      <c r="O19" s="87"/>
      <c r="P19" s="64"/>
      <c r="Q19" s="65"/>
    </row>
    <row r="20" spans="1:18">
      <c r="B20" s="52">
        <f>Q18</f>
        <v>6228</v>
      </c>
      <c r="C20" s="53" t="s">
        <v>13</v>
      </c>
      <c r="D20" s="54"/>
      <c r="E20" s="54"/>
      <c r="F20" s="239">
        <v>121</v>
      </c>
      <c r="G20" s="239"/>
      <c r="H20" s="55"/>
      <c r="J20" s="54"/>
      <c r="K20" s="56" t="s">
        <v>31</v>
      </c>
      <c r="L20" s="57"/>
      <c r="M20" s="57"/>
      <c r="P20" s="54"/>
      <c r="Q20" s="58" t="s">
        <v>24</v>
      </c>
      <c r="R20" s="59">
        <f>B20*F20/100</f>
        <v>7535.88</v>
      </c>
    </row>
    <row r="21" spans="1:18">
      <c r="A21" s="32"/>
      <c r="B21" s="82"/>
      <c r="C21" s="48"/>
      <c r="D21" s="49"/>
      <c r="E21" s="49"/>
      <c r="F21" s="83"/>
      <c r="G21" s="41"/>
      <c r="H21" s="41"/>
      <c r="I21" s="84"/>
      <c r="J21" s="83"/>
      <c r="K21" s="83"/>
      <c r="L21" s="84"/>
      <c r="M21" s="84"/>
      <c r="N21" s="84"/>
      <c r="O21" s="23"/>
      <c r="P21" s="84"/>
      <c r="Q21" s="84"/>
      <c r="R21" s="85"/>
    </row>
    <row r="22" spans="1:18" ht="15.75">
      <c r="A22" s="14">
        <v>2</v>
      </c>
      <c r="B22" s="240" t="s">
        <v>43</v>
      </c>
      <c r="C22" s="240"/>
      <c r="D22" s="240"/>
      <c r="E22" s="240"/>
      <c r="F22" s="240"/>
      <c r="G22" s="240"/>
      <c r="H22" s="240"/>
      <c r="I22" s="240"/>
      <c r="J22" s="240"/>
      <c r="K22" s="240"/>
      <c r="L22" s="240"/>
      <c r="M22" s="240"/>
      <c r="N22" s="240"/>
      <c r="O22" s="240"/>
      <c r="P22" s="240"/>
      <c r="R22" s="39"/>
    </row>
    <row r="23" spans="1:18">
      <c r="B23" s="36" t="s">
        <v>44</v>
      </c>
      <c r="C23" s="15">
        <v>1</v>
      </c>
      <c r="D23" s="15" t="s">
        <v>8</v>
      </c>
      <c r="E23" s="16">
        <v>10.5</v>
      </c>
      <c r="F23" s="15" t="s">
        <v>8</v>
      </c>
      <c r="G23" s="16">
        <v>11.5</v>
      </c>
      <c r="H23" s="15" t="s">
        <v>8</v>
      </c>
      <c r="I23" s="16">
        <v>0.17</v>
      </c>
      <c r="J23" s="15"/>
      <c r="K23" s="16"/>
      <c r="L23" s="16"/>
      <c r="M23" s="16"/>
      <c r="N23" s="16"/>
      <c r="O23" s="17"/>
      <c r="P23" s="15" t="s">
        <v>9</v>
      </c>
      <c r="Q23" s="18">
        <f>C23*E23*G23*I23</f>
        <v>20.5275</v>
      </c>
      <c r="R23" s="39"/>
    </row>
    <row r="24" spans="1:18" ht="15" customHeight="1">
      <c r="B24" s="36" t="s">
        <v>45</v>
      </c>
      <c r="C24" s="15">
        <v>1</v>
      </c>
      <c r="D24" s="15" t="s">
        <v>8</v>
      </c>
      <c r="E24" s="16">
        <v>8.5</v>
      </c>
      <c r="F24" s="15" t="s">
        <v>8</v>
      </c>
      <c r="G24" s="16">
        <v>3</v>
      </c>
      <c r="H24" s="15" t="s">
        <v>8</v>
      </c>
      <c r="I24" s="16">
        <v>0.25</v>
      </c>
      <c r="J24" s="15"/>
      <c r="K24" s="16"/>
      <c r="L24" s="16"/>
      <c r="M24" s="16"/>
      <c r="N24" s="16"/>
      <c r="O24" s="17"/>
      <c r="P24" s="15" t="s">
        <v>9</v>
      </c>
      <c r="Q24" s="18">
        <f>C24*E24*G24*I24</f>
        <v>6.375</v>
      </c>
      <c r="R24" s="39"/>
    </row>
    <row r="25" spans="1:18" ht="15" customHeight="1">
      <c r="B25" s="36" t="s">
        <v>46</v>
      </c>
      <c r="C25" s="15">
        <v>2</v>
      </c>
      <c r="D25" s="15" t="s">
        <v>8</v>
      </c>
      <c r="E25" s="16">
        <v>4</v>
      </c>
      <c r="F25" s="15" t="s">
        <v>8</v>
      </c>
      <c r="G25" s="16">
        <v>4</v>
      </c>
      <c r="H25" s="15" t="s">
        <v>8</v>
      </c>
      <c r="I25" s="16">
        <v>0.25</v>
      </c>
      <c r="J25" s="15"/>
      <c r="K25" s="16"/>
      <c r="L25" s="16"/>
      <c r="M25" s="16"/>
      <c r="N25" s="16"/>
      <c r="O25" s="17"/>
      <c r="P25" s="15" t="s">
        <v>9</v>
      </c>
      <c r="Q25" s="18">
        <f>C25*E25*G25*I25</f>
        <v>8</v>
      </c>
      <c r="R25" s="39"/>
    </row>
    <row r="26" spans="1:18" ht="14.25" customHeight="1">
      <c r="B26" s="89" t="s">
        <v>47</v>
      </c>
      <c r="C26" s="15">
        <v>1</v>
      </c>
      <c r="D26" s="15" t="s">
        <v>8</v>
      </c>
      <c r="E26" s="16">
        <v>3</v>
      </c>
      <c r="F26" s="15" t="s">
        <v>8</v>
      </c>
      <c r="G26" s="16">
        <v>0.67</v>
      </c>
      <c r="H26" s="15" t="s">
        <v>8</v>
      </c>
      <c r="I26" s="16">
        <v>0.25</v>
      </c>
      <c r="J26" s="15"/>
      <c r="K26" s="16"/>
      <c r="L26" s="16"/>
      <c r="M26" s="16"/>
      <c r="N26" s="16"/>
      <c r="O26" s="17"/>
      <c r="P26" s="15" t="s">
        <v>9</v>
      </c>
      <c r="Q26" s="18">
        <f>C26*E26*G26*I26</f>
        <v>0.50250000000000006</v>
      </c>
      <c r="R26" s="39"/>
    </row>
    <row r="27" spans="1:18">
      <c r="B27" s="36" t="s">
        <v>20</v>
      </c>
      <c r="C27" s="15">
        <v>2</v>
      </c>
      <c r="D27" s="15" t="s">
        <v>8</v>
      </c>
      <c r="E27" s="16">
        <v>2.5</v>
      </c>
      <c r="F27" s="15" t="s">
        <v>8</v>
      </c>
      <c r="G27" s="16">
        <v>0.67</v>
      </c>
      <c r="H27" s="15" t="s">
        <v>8</v>
      </c>
      <c r="I27" s="16">
        <v>0.25</v>
      </c>
      <c r="J27" s="15"/>
      <c r="K27" s="16"/>
      <c r="L27" s="16"/>
      <c r="M27" s="16"/>
      <c r="N27" s="16"/>
      <c r="O27" s="17"/>
      <c r="P27" s="15" t="s">
        <v>9</v>
      </c>
      <c r="Q27" s="18">
        <f>C27*E27*G27*I27</f>
        <v>0.83750000000000002</v>
      </c>
      <c r="R27" s="39"/>
    </row>
    <row r="28" spans="1:18" ht="15.75" thickBot="1">
      <c r="B28" s="89"/>
      <c r="C28" s="15"/>
      <c r="D28" s="15"/>
      <c r="E28" s="16"/>
      <c r="F28" s="15"/>
      <c r="G28" s="16"/>
      <c r="H28" s="15"/>
      <c r="I28" s="16"/>
      <c r="J28" s="15"/>
      <c r="K28" s="16"/>
      <c r="L28" s="16"/>
      <c r="M28" s="16"/>
      <c r="N28" s="16"/>
      <c r="O28" s="237" t="s">
        <v>55</v>
      </c>
      <c r="P28" s="237"/>
      <c r="Q28" s="90">
        <f>SUM(Q23:Q27)</f>
        <v>36.2425</v>
      </c>
      <c r="R28" s="39"/>
    </row>
    <row r="29" spans="1:18" ht="15.75" thickTop="1">
      <c r="B29" s="83">
        <f>Q28</f>
        <v>36.2425</v>
      </c>
      <c r="C29" s="82" t="s">
        <v>8</v>
      </c>
      <c r="D29" s="138"/>
      <c r="E29" s="82">
        <v>18</v>
      </c>
      <c r="F29" s="50"/>
      <c r="G29" s="50"/>
      <c r="H29" s="50"/>
      <c r="I29" s="50"/>
      <c r="J29" s="137"/>
      <c r="K29" s="137"/>
      <c r="L29" s="50"/>
      <c r="M29" s="119"/>
      <c r="N29" s="139"/>
      <c r="O29" s="119"/>
      <c r="P29" s="139"/>
      <c r="Q29" s="140">
        <f>B29*E29</f>
        <v>652.36500000000001</v>
      </c>
    </row>
    <row r="30" spans="1:18">
      <c r="B30" s="50"/>
      <c r="C30" s="50"/>
      <c r="D30" s="50"/>
      <c r="E30" s="50"/>
      <c r="F30" s="50"/>
      <c r="G30" s="50"/>
      <c r="H30" s="50"/>
      <c r="I30" s="50"/>
      <c r="J30" s="137"/>
      <c r="K30" s="137"/>
      <c r="L30" s="50"/>
      <c r="M30" s="87"/>
      <c r="N30" s="64"/>
      <c r="O30" s="87"/>
      <c r="P30" s="64"/>
      <c r="Q30" s="65"/>
    </row>
    <row r="31" spans="1:18">
      <c r="B31" s="52">
        <f>Q29</f>
        <v>652.36500000000001</v>
      </c>
      <c r="C31" s="53" t="s">
        <v>13</v>
      </c>
      <c r="D31" s="54"/>
      <c r="E31" s="54"/>
      <c r="F31" s="239">
        <v>3327.5</v>
      </c>
      <c r="G31" s="239"/>
      <c r="H31" s="55"/>
      <c r="J31" s="54"/>
      <c r="K31" s="56" t="s">
        <v>31</v>
      </c>
      <c r="L31" s="57"/>
      <c r="M31" s="57"/>
      <c r="P31" s="54"/>
      <c r="Q31" s="58" t="s">
        <v>24</v>
      </c>
      <c r="R31" s="59">
        <f>B31*F31/100</f>
        <v>21707.445374999999</v>
      </c>
    </row>
    <row r="32" spans="1:18">
      <c r="A32" s="32"/>
      <c r="B32" s="82"/>
      <c r="C32" s="48"/>
      <c r="D32" s="49"/>
      <c r="E32" s="49"/>
      <c r="F32" s="83"/>
      <c r="G32" s="41"/>
      <c r="H32" s="41"/>
      <c r="I32" s="84"/>
      <c r="J32" s="83"/>
      <c r="K32" s="83"/>
      <c r="L32" s="84"/>
      <c r="M32" s="84"/>
      <c r="N32" s="84"/>
      <c r="O32" s="23"/>
      <c r="P32" s="84"/>
      <c r="Q32" s="84"/>
      <c r="R32" s="85"/>
    </row>
    <row r="33" spans="1:18" ht="15.75">
      <c r="A33" s="14">
        <v>3</v>
      </c>
      <c r="B33" s="240" t="s">
        <v>48</v>
      </c>
      <c r="C33" s="240"/>
      <c r="D33" s="240"/>
      <c r="E33" s="240"/>
      <c r="F33" s="240"/>
      <c r="G33" s="240"/>
      <c r="H33" s="240"/>
      <c r="I33" s="240"/>
      <c r="J33" s="240"/>
      <c r="K33" s="240"/>
      <c r="L33" s="240"/>
      <c r="M33" s="240"/>
      <c r="N33" s="240"/>
      <c r="O33" s="240"/>
      <c r="P33" s="240"/>
      <c r="R33" s="39"/>
    </row>
    <row r="34" spans="1:18" ht="15" customHeight="1">
      <c r="B34" s="36" t="s">
        <v>50</v>
      </c>
      <c r="C34" s="15">
        <v>1</v>
      </c>
      <c r="D34" s="15" t="s">
        <v>8</v>
      </c>
      <c r="E34" s="16">
        <v>8.5</v>
      </c>
      <c r="F34" s="15" t="s">
        <v>8</v>
      </c>
      <c r="G34" s="16">
        <v>3</v>
      </c>
      <c r="H34" s="15" t="s">
        <v>8</v>
      </c>
      <c r="I34" s="16">
        <v>0.5</v>
      </c>
      <c r="J34" s="15"/>
      <c r="K34" s="16"/>
      <c r="L34" s="16"/>
      <c r="M34" s="16"/>
      <c r="N34" s="16"/>
      <c r="O34" s="17"/>
      <c r="P34" s="15" t="s">
        <v>9</v>
      </c>
      <c r="Q34" s="18">
        <f>C34*E34*G34*I34</f>
        <v>12.75</v>
      </c>
      <c r="R34" s="39"/>
    </row>
    <row r="35" spans="1:18">
      <c r="B35" s="36" t="s">
        <v>51</v>
      </c>
      <c r="C35" s="15">
        <v>2</v>
      </c>
      <c r="D35" s="15" t="s">
        <v>8</v>
      </c>
      <c r="E35" s="16">
        <v>4</v>
      </c>
      <c r="F35" s="15" t="s">
        <v>8</v>
      </c>
      <c r="G35" s="16">
        <v>4</v>
      </c>
      <c r="H35" s="15" t="s">
        <v>8</v>
      </c>
      <c r="I35" s="16">
        <v>0.5</v>
      </c>
      <c r="J35" s="15"/>
      <c r="K35" s="16"/>
      <c r="L35" s="16"/>
      <c r="M35" s="16"/>
      <c r="N35" s="16"/>
      <c r="O35" s="17"/>
      <c r="P35" s="15" t="s">
        <v>9</v>
      </c>
      <c r="Q35" s="18">
        <f>C35*E35*G35*I35</f>
        <v>16</v>
      </c>
      <c r="R35" s="39"/>
    </row>
    <row r="36" spans="1:18" ht="15.75" thickBot="1">
      <c r="B36" s="89"/>
      <c r="C36" s="91"/>
      <c r="D36" s="91"/>
      <c r="E36" s="18"/>
      <c r="F36" s="229"/>
      <c r="G36" s="229"/>
      <c r="H36" s="229"/>
      <c r="I36" s="229"/>
      <c r="J36" s="15"/>
      <c r="K36" s="16"/>
      <c r="L36" s="16"/>
      <c r="M36" s="16"/>
      <c r="N36" s="16"/>
      <c r="O36" s="17"/>
      <c r="P36" s="15"/>
      <c r="Q36" s="90">
        <f>SUM(Q34:Q35)</f>
        <v>28.75</v>
      </c>
      <c r="R36" s="39"/>
    </row>
    <row r="37" spans="1:18" ht="15.75" thickTop="1">
      <c r="B37" s="89"/>
      <c r="C37" s="15"/>
      <c r="D37" s="15"/>
      <c r="E37" s="16"/>
      <c r="F37" s="18"/>
      <c r="G37" s="18"/>
      <c r="H37" s="18"/>
      <c r="I37" s="18"/>
      <c r="J37" s="15"/>
      <c r="K37" s="16"/>
      <c r="L37" s="16"/>
      <c r="M37" s="16"/>
      <c r="N37" s="16"/>
      <c r="O37" s="17"/>
      <c r="P37" s="15"/>
      <c r="Q37" s="18"/>
      <c r="R37" s="39"/>
    </row>
    <row r="38" spans="1:18">
      <c r="B38" s="83">
        <f>Q36</f>
        <v>28.75</v>
      </c>
      <c r="C38" s="82" t="s">
        <v>8</v>
      </c>
      <c r="D38" s="138"/>
      <c r="E38" s="82">
        <v>18</v>
      </c>
      <c r="F38" s="50"/>
      <c r="G38" s="50"/>
      <c r="H38" s="50"/>
      <c r="I38" s="50"/>
      <c r="J38" s="137"/>
      <c r="K38" s="137"/>
      <c r="L38" s="50"/>
      <c r="M38" s="119"/>
      <c r="N38" s="139"/>
      <c r="O38" s="119"/>
      <c r="P38" s="139"/>
      <c r="Q38" s="140">
        <f>B38*E38</f>
        <v>517.5</v>
      </c>
    </row>
    <row r="39" spans="1:18">
      <c r="B39" s="50"/>
      <c r="C39" s="50"/>
      <c r="D39" s="50"/>
      <c r="E39" s="50"/>
      <c r="F39" s="50"/>
      <c r="G39" s="50"/>
      <c r="H39" s="50"/>
      <c r="I39" s="50"/>
      <c r="J39" s="137"/>
      <c r="K39" s="137"/>
      <c r="L39" s="50"/>
      <c r="M39" s="87"/>
      <c r="N39" s="64"/>
      <c r="O39" s="87"/>
      <c r="P39" s="64"/>
      <c r="Q39" s="65"/>
    </row>
    <row r="40" spans="1:18">
      <c r="B40" s="52">
        <f>Q38</f>
        <v>517.5</v>
      </c>
      <c r="C40" s="53" t="s">
        <v>10</v>
      </c>
      <c r="D40" s="54"/>
      <c r="E40" s="54"/>
      <c r="F40" s="239">
        <v>1663.75</v>
      </c>
      <c r="G40" s="239"/>
      <c r="H40" s="55"/>
      <c r="J40" s="54"/>
      <c r="K40" s="56" t="s">
        <v>49</v>
      </c>
      <c r="L40" s="57"/>
      <c r="M40" s="57"/>
      <c r="P40" s="54"/>
      <c r="Q40" s="58" t="s">
        <v>24</v>
      </c>
      <c r="R40" s="59">
        <f>B40*F40/100</f>
        <v>8609.90625</v>
      </c>
    </row>
    <row r="41" spans="1:18">
      <c r="A41" s="32"/>
      <c r="B41" s="82"/>
      <c r="C41" s="48"/>
      <c r="D41" s="49"/>
      <c r="E41" s="49"/>
      <c r="F41" s="83"/>
      <c r="G41" s="41"/>
      <c r="H41" s="41"/>
      <c r="I41" s="84"/>
      <c r="J41" s="83"/>
      <c r="K41" s="83"/>
      <c r="L41" s="84"/>
      <c r="M41" s="84"/>
      <c r="N41" s="84"/>
      <c r="O41" s="23"/>
      <c r="P41" s="84"/>
      <c r="Q41" s="84"/>
      <c r="R41" s="85"/>
    </row>
    <row r="42" spans="1:18">
      <c r="A42" s="14">
        <v>4</v>
      </c>
      <c r="B42" s="241" t="s">
        <v>52</v>
      </c>
      <c r="C42" s="241"/>
      <c r="D42" s="241"/>
      <c r="E42" s="241"/>
      <c r="F42" s="241"/>
      <c r="G42" s="241"/>
      <c r="H42" s="241"/>
      <c r="I42" s="241"/>
      <c r="J42" s="241"/>
      <c r="K42" s="241"/>
      <c r="L42" s="241"/>
      <c r="M42" s="241"/>
      <c r="R42" s="39"/>
    </row>
    <row r="43" spans="1:18">
      <c r="B43" s="36" t="s">
        <v>53</v>
      </c>
      <c r="C43" s="50"/>
      <c r="D43" s="50"/>
      <c r="E43" s="50"/>
      <c r="F43" s="50"/>
      <c r="G43" s="50"/>
      <c r="H43" s="50"/>
      <c r="I43" s="50"/>
      <c r="J43" s="50"/>
      <c r="K43" s="93"/>
      <c r="L43" s="36"/>
      <c r="P43" s="64" t="s">
        <v>9</v>
      </c>
      <c r="Q43" s="88">
        <f>Q18</f>
        <v>6228</v>
      </c>
      <c r="R43" s="39"/>
    </row>
    <row r="44" spans="1:18">
      <c r="B44" s="79" t="s">
        <v>159</v>
      </c>
      <c r="C44" s="50"/>
      <c r="D44" s="50"/>
      <c r="E44" s="50"/>
      <c r="F44" s="50"/>
      <c r="G44" s="50"/>
      <c r="H44" s="50"/>
      <c r="I44" s="50"/>
      <c r="J44" s="50"/>
      <c r="K44" s="50"/>
      <c r="L44" s="50"/>
      <c r="P44" s="64" t="s">
        <v>9</v>
      </c>
      <c r="Q44" s="88">
        <f>Q29</f>
        <v>652.36500000000001</v>
      </c>
      <c r="R44" s="39"/>
    </row>
    <row r="45" spans="1:18">
      <c r="B45" s="79" t="s">
        <v>160</v>
      </c>
      <c r="C45" s="50"/>
      <c r="D45" s="50"/>
      <c r="E45" s="50"/>
      <c r="F45" s="50"/>
      <c r="G45" s="50"/>
      <c r="H45" s="50"/>
      <c r="I45" s="50"/>
      <c r="J45" s="50"/>
      <c r="K45" s="50"/>
      <c r="L45" s="50"/>
      <c r="P45" s="64" t="s">
        <v>9</v>
      </c>
      <c r="Q45" s="88">
        <f>Q38</f>
        <v>517.5</v>
      </c>
      <c r="R45" s="39"/>
    </row>
    <row r="46" spans="1:18" ht="15.75" thickBot="1">
      <c r="B46" s="36"/>
      <c r="C46" s="50"/>
      <c r="D46" s="50"/>
      <c r="E46" s="50"/>
      <c r="F46" s="50"/>
      <c r="G46" s="50"/>
      <c r="H46" s="50"/>
      <c r="I46" s="50"/>
      <c r="J46" s="50"/>
      <c r="K46" s="50"/>
      <c r="L46" s="50"/>
      <c r="O46" s="237" t="s">
        <v>55</v>
      </c>
      <c r="P46" s="237"/>
      <c r="Q46" s="51">
        <f>SUM(Q43:Q45)</f>
        <v>7397.8649999999998</v>
      </c>
      <c r="R46" s="39"/>
    </row>
    <row r="47" spans="1:18" ht="15.75" thickTop="1">
      <c r="B47" s="36"/>
      <c r="C47" s="50"/>
      <c r="D47" s="50"/>
      <c r="E47" s="50"/>
      <c r="F47" s="50"/>
      <c r="G47" s="50"/>
      <c r="H47" s="50"/>
      <c r="I47" s="50"/>
      <c r="J47" s="50"/>
      <c r="K47" s="50"/>
      <c r="L47" s="50"/>
      <c r="R47" s="39"/>
    </row>
    <row r="48" spans="1:18">
      <c r="B48" s="52">
        <f>Q46</f>
        <v>7397.8649999999998</v>
      </c>
      <c r="C48" s="53" t="s">
        <v>10</v>
      </c>
      <c r="D48" s="54"/>
      <c r="E48" s="54"/>
      <c r="F48" s="239">
        <v>1227.8</v>
      </c>
      <c r="G48" s="239"/>
      <c r="H48" s="55"/>
      <c r="J48" s="54"/>
      <c r="K48" s="56" t="s">
        <v>49</v>
      </c>
      <c r="L48" s="57"/>
      <c r="M48" s="57"/>
      <c r="P48" s="54"/>
      <c r="Q48" s="58" t="s">
        <v>24</v>
      </c>
      <c r="R48" s="59">
        <f>B48*F48/100</f>
        <v>90830.986470000003</v>
      </c>
    </row>
    <row r="49" spans="1:18">
      <c r="B49" s="52"/>
      <c r="C49" s="53"/>
      <c r="D49" s="54"/>
      <c r="E49" s="54"/>
      <c r="F49" s="178"/>
      <c r="G49" s="178"/>
      <c r="H49" s="55"/>
      <c r="J49" s="54"/>
      <c r="K49" s="56"/>
      <c r="L49" s="57"/>
      <c r="M49" s="57"/>
      <c r="P49" s="54"/>
      <c r="Q49" s="178"/>
      <c r="R49" s="59"/>
    </row>
    <row r="50" spans="1:18">
      <c r="B50" s="52"/>
      <c r="C50" s="53"/>
      <c r="D50" s="54"/>
      <c r="E50" s="54"/>
      <c r="F50" s="214"/>
      <c r="G50" s="214"/>
      <c r="H50" s="55"/>
      <c r="J50" s="54"/>
      <c r="K50" s="56"/>
      <c r="L50" s="57"/>
      <c r="M50" s="57"/>
      <c r="P50" s="54"/>
      <c r="Q50" s="214"/>
      <c r="R50" s="59"/>
    </row>
    <row r="51" spans="1:18">
      <c r="A51" s="96">
        <v>5</v>
      </c>
      <c r="B51" s="97" t="s">
        <v>54</v>
      </c>
      <c r="C51" s="98"/>
      <c r="D51" s="98"/>
      <c r="E51" s="98"/>
      <c r="F51" s="98"/>
      <c r="G51" s="98"/>
      <c r="H51" s="99"/>
      <c r="I51" s="99"/>
      <c r="J51" s="99"/>
      <c r="K51" s="99"/>
      <c r="L51" s="99"/>
      <c r="M51" s="99"/>
      <c r="N51" s="99"/>
      <c r="O51" s="99"/>
      <c r="P51" s="99"/>
    </row>
    <row r="52" spans="1:18">
      <c r="B52" s="79" t="s">
        <v>59</v>
      </c>
      <c r="C52" s="15">
        <v>1</v>
      </c>
      <c r="D52" s="15" t="s">
        <v>8</v>
      </c>
      <c r="E52" s="16">
        <v>8.5</v>
      </c>
      <c r="F52" s="15" t="s">
        <v>8</v>
      </c>
      <c r="G52" s="16">
        <v>3</v>
      </c>
      <c r="H52" s="15"/>
      <c r="I52" s="16"/>
      <c r="J52" s="15"/>
      <c r="K52" s="16"/>
      <c r="L52" s="16"/>
      <c r="M52" s="16"/>
      <c r="N52" s="16"/>
      <c r="O52" s="17"/>
      <c r="P52" s="15" t="s">
        <v>9</v>
      </c>
      <c r="Q52" s="92">
        <f>C52*E52*G52</f>
        <v>25.5</v>
      </c>
      <c r="R52" s="39"/>
    </row>
    <row r="53" spans="1:18" ht="15" customHeight="1">
      <c r="B53" s="79" t="s">
        <v>60</v>
      </c>
      <c r="C53" s="15">
        <v>2</v>
      </c>
      <c r="D53" s="15" t="s">
        <v>8</v>
      </c>
      <c r="E53" s="16">
        <v>4</v>
      </c>
      <c r="F53" s="15" t="s">
        <v>8</v>
      </c>
      <c r="G53" s="16">
        <v>4</v>
      </c>
      <c r="H53" s="15"/>
      <c r="I53" s="16"/>
      <c r="J53" s="15"/>
      <c r="K53" s="16"/>
      <c r="L53" s="16"/>
      <c r="M53" s="16"/>
      <c r="N53" s="16"/>
      <c r="O53" s="17"/>
      <c r="P53" s="15" t="s">
        <v>9</v>
      </c>
      <c r="Q53" s="92">
        <f>C53*E53*G53</f>
        <v>32</v>
      </c>
      <c r="R53" s="39"/>
    </row>
    <row r="54" spans="1:18" ht="15" customHeight="1">
      <c r="B54" s="79" t="s">
        <v>61</v>
      </c>
      <c r="C54" s="15">
        <v>1</v>
      </c>
      <c r="D54" s="15" t="s">
        <v>8</v>
      </c>
      <c r="E54" s="16">
        <v>2</v>
      </c>
      <c r="F54" s="15" t="s">
        <v>8</v>
      </c>
      <c r="G54" s="16">
        <v>10.5</v>
      </c>
      <c r="H54" s="15" t="s">
        <v>8</v>
      </c>
      <c r="I54" s="16">
        <v>1</v>
      </c>
      <c r="J54" s="15"/>
      <c r="K54" s="16"/>
      <c r="L54" s="16"/>
      <c r="M54" s="16"/>
      <c r="N54" s="16"/>
      <c r="O54" s="17"/>
      <c r="P54" s="15" t="s">
        <v>9</v>
      </c>
      <c r="Q54" s="92">
        <f>C54*E54*G54*I54</f>
        <v>21</v>
      </c>
      <c r="R54" s="39"/>
    </row>
    <row r="55" spans="1:18" ht="14.25" customHeight="1">
      <c r="B55" s="89" t="s">
        <v>62</v>
      </c>
      <c r="C55" s="15">
        <v>1</v>
      </c>
      <c r="D55" s="15" t="s">
        <v>8</v>
      </c>
      <c r="E55" s="16">
        <v>2</v>
      </c>
      <c r="F55" s="15" t="s">
        <v>8</v>
      </c>
      <c r="G55" s="16">
        <v>11.5</v>
      </c>
      <c r="H55" s="15" t="s">
        <v>8</v>
      </c>
      <c r="I55" s="16">
        <v>1</v>
      </c>
      <c r="J55" s="15"/>
      <c r="K55" s="16"/>
      <c r="L55" s="16"/>
      <c r="M55" s="16"/>
      <c r="N55" s="16"/>
      <c r="O55" s="17"/>
      <c r="P55" s="15" t="s">
        <v>9</v>
      </c>
      <c r="Q55" s="92">
        <f>C55*E55*G55*I55</f>
        <v>23</v>
      </c>
      <c r="R55" s="39"/>
    </row>
    <row r="56" spans="1:18">
      <c r="A56" s="96"/>
      <c r="B56" s="99"/>
      <c r="C56" s="99"/>
      <c r="D56" s="99"/>
      <c r="E56" s="99"/>
      <c r="F56" s="99"/>
      <c r="G56" s="100"/>
      <c r="H56" s="96"/>
      <c r="I56" s="100"/>
      <c r="J56" s="99"/>
      <c r="K56" s="101"/>
      <c r="L56" s="99"/>
      <c r="M56" s="99"/>
      <c r="O56" s="237" t="s">
        <v>55</v>
      </c>
      <c r="P56" s="237"/>
      <c r="Q56" s="118">
        <f>SUM(Q51:Q55)</f>
        <v>101.5</v>
      </c>
      <c r="R56" s="99"/>
    </row>
    <row r="57" spans="1:18">
      <c r="B57" s="83">
        <f>Q56</f>
        <v>101.5</v>
      </c>
      <c r="C57" s="82" t="s">
        <v>8</v>
      </c>
      <c r="D57" s="138"/>
      <c r="E57" s="82">
        <v>18</v>
      </c>
      <c r="F57" s="50"/>
      <c r="G57" s="50"/>
      <c r="H57" s="50"/>
      <c r="I57" s="50"/>
      <c r="J57" s="137"/>
      <c r="K57" s="137"/>
      <c r="L57" s="50"/>
      <c r="M57" s="119"/>
      <c r="N57" s="139"/>
      <c r="O57" s="119"/>
      <c r="P57" s="139"/>
      <c r="Q57" s="140">
        <f>B57*E57</f>
        <v>1827</v>
      </c>
    </row>
    <row r="58" spans="1:18">
      <c r="B58" s="50"/>
      <c r="C58" s="50"/>
      <c r="D58" s="50"/>
      <c r="E58" s="50"/>
      <c r="F58" s="50"/>
      <c r="G58" s="50"/>
      <c r="H58" s="50"/>
      <c r="I58" s="50"/>
      <c r="J58" s="137"/>
      <c r="K58" s="137"/>
      <c r="L58" s="50"/>
      <c r="M58" s="87"/>
      <c r="N58" s="64"/>
      <c r="O58" s="87"/>
      <c r="P58" s="64"/>
      <c r="Q58" s="65"/>
    </row>
    <row r="59" spans="1:18">
      <c r="A59" s="96"/>
      <c r="B59" s="115">
        <f>Q57</f>
        <v>1827</v>
      </c>
      <c r="C59" s="116"/>
      <c r="D59" s="116"/>
      <c r="E59" s="116"/>
      <c r="F59" s="116"/>
      <c r="G59" s="115">
        <v>75.63</v>
      </c>
      <c r="H59" s="116"/>
      <c r="I59" s="116" t="s">
        <v>14</v>
      </c>
      <c r="J59" s="116"/>
      <c r="K59" s="116"/>
      <c r="L59" s="116"/>
      <c r="M59" s="116"/>
      <c r="N59" s="47"/>
      <c r="O59" s="47"/>
      <c r="P59" s="116"/>
      <c r="Q59" s="117" t="s">
        <v>24</v>
      </c>
      <c r="R59" s="115">
        <f>ROUND(SUM(B59*G59/100),)</f>
        <v>1382</v>
      </c>
    </row>
    <row r="60" spans="1:18">
      <c r="A60" s="74">
        <v>6</v>
      </c>
      <c r="B60" s="102" t="s">
        <v>56</v>
      </c>
      <c r="C60" s="103"/>
      <c r="D60" s="103"/>
      <c r="E60" s="103"/>
      <c r="F60" s="103"/>
      <c r="G60" s="103"/>
    </row>
    <row r="61" spans="1:18">
      <c r="A61" s="74"/>
      <c r="G61" s="104"/>
      <c r="H61" s="74"/>
      <c r="I61" s="105"/>
      <c r="K61" s="87"/>
      <c r="M61" s="105"/>
      <c r="N61" s="74"/>
      <c r="O61" s="87"/>
    </row>
    <row r="62" spans="1:18" ht="15.75" customHeight="1">
      <c r="B62" s="79" t="s">
        <v>38</v>
      </c>
      <c r="C62" s="15">
        <v>1</v>
      </c>
      <c r="D62" s="15" t="s">
        <v>8</v>
      </c>
      <c r="E62" s="35">
        <v>2</v>
      </c>
      <c r="F62" s="15" t="s">
        <v>27</v>
      </c>
      <c r="G62" s="16">
        <v>8.5</v>
      </c>
      <c r="H62" s="61" t="s">
        <v>28</v>
      </c>
      <c r="I62" s="16">
        <v>3</v>
      </c>
      <c r="J62" s="15" t="s">
        <v>29</v>
      </c>
      <c r="K62" s="16">
        <v>2</v>
      </c>
      <c r="L62" s="16"/>
      <c r="M62" s="16"/>
      <c r="N62" s="16"/>
      <c r="O62" s="17"/>
      <c r="P62" s="15" t="s">
        <v>9</v>
      </c>
      <c r="Q62" s="92">
        <f>C62*E62*(G62+I62)*K62</f>
        <v>46</v>
      </c>
    </row>
    <row r="63" spans="1:18">
      <c r="B63" s="79" t="s">
        <v>39</v>
      </c>
      <c r="C63" s="15">
        <v>2</v>
      </c>
      <c r="D63" s="15" t="s">
        <v>8</v>
      </c>
      <c r="E63" s="35">
        <v>2</v>
      </c>
      <c r="F63" s="15" t="s">
        <v>27</v>
      </c>
      <c r="G63" s="16">
        <v>4</v>
      </c>
      <c r="H63" s="61" t="s">
        <v>28</v>
      </c>
      <c r="I63" s="16">
        <v>4</v>
      </c>
      <c r="J63" s="15" t="s">
        <v>29</v>
      </c>
      <c r="K63" s="16">
        <v>2</v>
      </c>
      <c r="L63" s="16"/>
      <c r="M63" s="16"/>
      <c r="N63" s="16"/>
      <c r="O63" s="17"/>
      <c r="P63" s="15" t="s">
        <v>9</v>
      </c>
      <c r="Q63" s="92">
        <f>C63*E63*(G63+I63)*K63</f>
        <v>64</v>
      </c>
    </row>
    <row r="64" spans="1:18" ht="15.75" thickBot="1">
      <c r="B64" s="50"/>
      <c r="C64" s="50"/>
      <c r="D64" s="50"/>
      <c r="E64" s="50"/>
      <c r="F64" s="50"/>
      <c r="G64" s="50"/>
      <c r="H64" s="50"/>
      <c r="I64" s="50"/>
      <c r="J64" s="50"/>
      <c r="K64" s="50"/>
      <c r="L64" s="50"/>
      <c r="O64" s="237" t="s">
        <v>55</v>
      </c>
      <c r="P64" s="237"/>
      <c r="Q64" s="51">
        <f>SUM(Q62:Q63)</f>
        <v>110</v>
      </c>
    </row>
    <row r="65" spans="1:18" ht="15.75" thickTop="1">
      <c r="B65" s="50" t="s">
        <v>40</v>
      </c>
      <c r="C65" s="50"/>
      <c r="D65" s="50"/>
      <c r="E65" s="50"/>
      <c r="F65" s="50"/>
      <c r="G65" s="50"/>
      <c r="H65" s="50"/>
      <c r="I65" s="50"/>
      <c r="J65" s="50"/>
      <c r="K65" s="50"/>
      <c r="L65" s="50"/>
    </row>
    <row r="66" spans="1:18">
      <c r="B66" s="79" t="s">
        <v>63</v>
      </c>
      <c r="C66" s="215">
        <v>4</v>
      </c>
      <c r="D66" s="215" t="s">
        <v>8</v>
      </c>
      <c r="E66" s="21">
        <v>2</v>
      </c>
      <c r="F66" s="215" t="s">
        <v>8</v>
      </c>
      <c r="G66" s="21">
        <v>1.5</v>
      </c>
      <c r="H66" s="50"/>
      <c r="I66" s="50"/>
      <c r="J66" s="50"/>
      <c r="K66" s="50"/>
      <c r="L66" s="50"/>
      <c r="P66" s="64" t="s">
        <v>9</v>
      </c>
      <c r="Q66" s="88">
        <f>C66*E66*G66</f>
        <v>12</v>
      </c>
    </row>
    <row r="67" spans="1:18">
      <c r="B67" s="50"/>
      <c r="C67" s="50"/>
      <c r="D67" s="50"/>
      <c r="E67" s="50"/>
      <c r="F67" s="50"/>
      <c r="G67" s="50"/>
      <c r="H67" s="50"/>
      <c r="I67" s="50"/>
      <c r="J67" s="50"/>
      <c r="K67" s="50"/>
      <c r="L67" s="50"/>
      <c r="O67" s="237" t="s">
        <v>55</v>
      </c>
      <c r="P67" s="237"/>
      <c r="Q67" s="62">
        <f>SUM(Q66:Q66)</f>
        <v>12</v>
      </c>
    </row>
    <row r="68" spans="1:18">
      <c r="B68" s="50"/>
      <c r="C68" s="50"/>
      <c r="D68" s="50"/>
      <c r="E68" s="50"/>
      <c r="F68" s="50"/>
      <c r="G68" s="50"/>
      <c r="H68" s="50"/>
      <c r="I68" s="50"/>
      <c r="J68" s="50"/>
      <c r="K68" s="50"/>
      <c r="L68" s="50"/>
      <c r="Q68" s="65"/>
    </row>
    <row r="69" spans="1:18">
      <c r="B69" s="50"/>
      <c r="C69" s="50"/>
      <c r="D69" s="50"/>
      <c r="E69" s="50"/>
      <c r="F69" s="50"/>
      <c r="G69" s="50"/>
      <c r="H69" s="50"/>
      <c r="I69" s="50"/>
      <c r="J69" s="237" t="s">
        <v>55</v>
      </c>
      <c r="K69" s="237"/>
      <c r="L69" s="50"/>
      <c r="M69" s="87">
        <f>Q64</f>
        <v>110</v>
      </c>
      <c r="N69" s="64" t="s">
        <v>42</v>
      </c>
      <c r="O69" s="87">
        <f>Q67</f>
        <v>12</v>
      </c>
      <c r="P69" s="64" t="s">
        <v>9</v>
      </c>
      <c r="Q69" s="65">
        <f>M69-O69</f>
        <v>98</v>
      </c>
    </row>
    <row r="70" spans="1:18">
      <c r="A70" s="74"/>
      <c r="G70" s="87"/>
      <c r="H70" s="74"/>
      <c r="I70" s="105"/>
      <c r="K70" s="105"/>
      <c r="N70" s="74"/>
      <c r="O70" s="87"/>
    </row>
    <row r="71" spans="1:18">
      <c r="B71" s="83">
        <f>Q69</f>
        <v>98</v>
      </c>
      <c r="C71" s="82" t="s">
        <v>8</v>
      </c>
      <c r="D71" s="138"/>
      <c r="E71" s="82">
        <v>18</v>
      </c>
      <c r="F71" s="50"/>
      <c r="G71" s="50"/>
      <c r="H71" s="50"/>
      <c r="I71" s="50"/>
      <c r="J71" s="137"/>
      <c r="K71" s="137"/>
      <c r="L71" s="50"/>
      <c r="M71" s="119"/>
      <c r="N71" s="139"/>
      <c r="O71" s="119"/>
      <c r="P71" s="139"/>
      <c r="Q71" s="140">
        <f>B71*E71</f>
        <v>1764</v>
      </c>
    </row>
    <row r="72" spans="1:18">
      <c r="B72" s="50"/>
      <c r="C72" s="50"/>
      <c r="D72" s="50"/>
      <c r="E72" s="50"/>
      <c r="F72" s="50"/>
      <c r="G72" s="50"/>
      <c r="H72" s="50"/>
      <c r="I72" s="50"/>
      <c r="J72" s="137"/>
      <c r="K72" s="137"/>
      <c r="L72" s="50"/>
      <c r="M72" s="87"/>
      <c r="N72" s="64"/>
      <c r="O72" s="87"/>
      <c r="P72" s="64"/>
      <c r="Q72" s="65"/>
    </row>
    <row r="73" spans="1:18">
      <c r="A73" s="74"/>
      <c r="B73" s="119">
        <f>Q71</f>
        <v>1764</v>
      </c>
      <c r="C73" s="47" t="s">
        <v>13</v>
      </c>
      <c r="D73" s="47"/>
      <c r="E73" s="47"/>
      <c r="F73" s="47"/>
      <c r="G73" s="119">
        <v>226.88</v>
      </c>
      <c r="H73" s="47"/>
      <c r="I73" s="47" t="s">
        <v>14</v>
      </c>
      <c r="J73" s="47"/>
      <c r="K73" s="47"/>
      <c r="L73" s="47"/>
      <c r="M73" s="47"/>
      <c r="N73" s="47"/>
      <c r="O73" s="47"/>
      <c r="P73" s="47"/>
      <c r="Q73" s="120" t="s">
        <v>24</v>
      </c>
      <c r="R73" s="119">
        <f>ROUND(SUM(B73*G73/100),)</f>
        <v>4002</v>
      </c>
    </row>
    <row r="74" spans="1:18" ht="48" customHeight="1">
      <c r="A74" s="14">
        <v>7</v>
      </c>
      <c r="B74" s="242" t="s">
        <v>21</v>
      </c>
      <c r="C74" s="242"/>
      <c r="D74" s="242"/>
      <c r="E74" s="242"/>
      <c r="F74" s="242"/>
      <c r="G74" s="242"/>
      <c r="H74" s="242"/>
      <c r="I74" s="242"/>
      <c r="J74" s="242"/>
      <c r="K74" s="242"/>
      <c r="L74" s="242"/>
      <c r="M74" s="242"/>
      <c r="R74" s="39"/>
    </row>
    <row r="75" spans="1:18">
      <c r="B75" s="60" t="s">
        <v>114</v>
      </c>
      <c r="C75" s="15">
        <v>1</v>
      </c>
      <c r="D75" s="15" t="s">
        <v>8</v>
      </c>
      <c r="E75" s="16">
        <v>16.5</v>
      </c>
      <c r="F75" s="15"/>
      <c r="G75" s="16"/>
      <c r="H75" s="15"/>
      <c r="I75" s="16"/>
      <c r="J75" s="15"/>
      <c r="K75" s="16"/>
      <c r="L75" s="16"/>
      <c r="M75" s="16"/>
      <c r="N75" s="16"/>
      <c r="O75" s="17"/>
      <c r="P75" s="15" t="s">
        <v>9</v>
      </c>
      <c r="Q75" s="171">
        <f>C75*E75</f>
        <v>16.5</v>
      </c>
      <c r="R75" s="39"/>
    </row>
    <row r="76" spans="1:18">
      <c r="B76" s="60" t="s">
        <v>111</v>
      </c>
      <c r="C76" s="15">
        <v>2</v>
      </c>
      <c r="D76" s="15" t="s">
        <v>8</v>
      </c>
      <c r="E76" s="16">
        <v>16.5</v>
      </c>
      <c r="F76" s="15"/>
      <c r="G76" s="16"/>
      <c r="H76" s="15"/>
      <c r="I76" s="16"/>
      <c r="J76" s="15"/>
      <c r="K76" s="16"/>
      <c r="L76" s="16"/>
      <c r="M76" s="16"/>
      <c r="N76" s="16"/>
      <c r="O76" s="17"/>
      <c r="P76" s="15" t="s">
        <v>9</v>
      </c>
      <c r="Q76" s="92">
        <f>C76*E76</f>
        <v>33</v>
      </c>
      <c r="R76" s="39"/>
    </row>
    <row r="77" spans="1:18" ht="15.75" thickBot="1">
      <c r="B77" s="50"/>
      <c r="C77" s="50"/>
      <c r="D77" s="50"/>
      <c r="E77" s="50"/>
      <c r="F77" s="50"/>
      <c r="G77" s="50"/>
      <c r="H77" s="50"/>
      <c r="I77" s="50"/>
      <c r="J77" s="50"/>
      <c r="K77" s="50"/>
      <c r="L77" s="50"/>
      <c r="O77" s="237" t="s">
        <v>55</v>
      </c>
      <c r="P77" s="237"/>
      <c r="Q77" s="51">
        <f>SUM(Q75:Q76)</f>
        <v>49.5</v>
      </c>
      <c r="R77" s="39"/>
    </row>
    <row r="78" spans="1:18" ht="15.75" thickTop="1">
      <c r="B78" s="79"/>
      <c r="C78" s="50"/>
      <c r="D78" s="50"/>
      <c r="E78" s="50"/>
      <c r="F78" s="50"/>
      <c r="G78" s="50"/>
      <c r="H78" s="50"/>
      <c r="I78" s="50"/>
      <c r="J78" s="50"/>
      <c r="K78" s="50"/>
      <c r="L78" s="50"/>
      <c r="R78" s="39"/>
    </row>
    <row r="79" spans="1:18">
      <c r="B79" s="83">
        <f>Q77</f>
        <v>49.5</v>
      </c>
      <c r="C79" s="82" t="s">
        <v>8</v>
      </c>
      <c r="D79" s="138"/>
      <c r="E79" s="82">
        <v>18</v>
      </c>
      <c r="F79" s="50"/>
      <c r="G79" s="50"/>
      <c r="H79" s="50"/>
      <c r="I79" s="50"/>
      <c r="J79" s="137"/>
      <c r="K79" s="137"/>
      <c r="L79" s="50"/>
      <c r="M79" s="119"/>
      <c r="N79" s="139"/>
      <c r="O79" s="119"/>
      <c r="P79" s="139"/>
      <c r="Q79" s="140">
        <f>B79*E79</f>
        <v>891</v>
      </c>
    </row>
    <row r="80" spans="1:18">
      <c r="B80" s="52">
        <f>Q79</f>
        <v>891</v>
      </c>
      <c r="C80" s="53" t="s">
        <v>22</v>
      </c>
      <c r="D80" s="54"/>
      <c r="E80" s="54"/>
      <c r="F80" s="239">
        <v>228.9</v>
      </c>
      <c r="G80" s="239"/>
      <c r="H80" s="55"/>
      <c r="J80" s="54"/>
      <c r="K80" s="56" t="s">
        <v>23</v>
      </c>
      <c r="L80" s="57"/>
      <c r="M80" s="57"/>
      <c r="P80" s="54"/>
      <c r="Q80" s="78" t="s">
        <v>24</v>
      </c>
      <c r="R80" s="59">
        <f>B80*F80</f>
        <v>203949.9</v>
      </c>
    </row>
    <row r="81" spans="1:18" ht="48.75" customHeight="1">
      <c r="A81" s="14">
        <v>8</v>
      </c>
      <c r="B81" s="242" t="s">
        <v>25</v>
      </c>
      <c r="C81" s="242"/>
      <c r="D81" s="242"/>
      <c r="E81" s="242"/>
      <c r="F81" s="242"/>
      <c r="G81" s="242"/>
      <c r="H81" s="242"/>
      <c r="I81" s="242"/>
      <c r="J81" s="242"/>
      <c r="K81" s="242"/>
      <c r="L81" s="242"/>
      <c r="M81" s="242"/>
      <c r="R81" s="39"/>
    </row>
    <row r="82" spans="1:18">
      <c r="B82" s="79" t="s">
        <v>26</v>
      </c>
      <c r="C82" s="15">
        <v>2</v>
      </c>
      <c r="D82" s="15" t="s">
        <v>8</v>
      </c>
      <c r="E82" s="35">
        <v>7</v>
      </c>
      <c r="F82" s="15"/>
      <c r="G82" s="16"/>
      <c r="H82" s="15"/>
      <c r="I82" s="16"/>
      <c r="J82" s="15"/>
      <c r="K82" s="16"/>
      <c r="L82" s="16"/>
      <c r="M82" s="16"/>
      <c r="N82" s="16"/>
      <c r="O82" s="17"/>
      <c r="P82" s="15" t="s">
        <v>9</v>
      </c>
      <c r="Q82" s="92">
        <f>C82*E82</f>
        <v>14</v>
      </c>
      <c r="R82" s="39"/>
    </row>
    <row r="83" spans="1:18" ht="15.75" thickBot="1">
      <c r="B83" s="50"/>
      <c r="C83" s="50"/>
      <c r="D83" s="50"/>
      <c r="E83" s="50"/>
      <c r="F83" s="50"/>
      <c r="G83" s="50"/>
      <c r="H83" s="50"/>
      <c r="I83" s="50"/>
      <c r="J83" s="50"/>
      <c r="K83" s="50"/>
      <c r="L83" s="50"/>
      <c r="O83" s="237" t="s">
        <v>55</v>
      </c>
      <c r="P83" s="237"/>
      <c r="Q83" s="51">
        <f>SUM(Q82:Q82)</f>
        <v>14</v>
      </c>
      <c r="R83" s="39"/>
    </row>
    <row r="84" spans="1:18" ht="15.75" thickTop="1">
      <c r="B84" s="83">
        <f>Q83</f>
        <v>14</v>
      </c>
      <c r="C84" s="82" t="s">
        <v>8</v>
      </c>
      <c r="D84" s="138"/>
      <c r="E84" s="82">
        <v>18</v>
      </c>
      <c r="F84" s="50"/>
      <c r="G84" s="50"/>
      <c r="H84" s="50"/>
      <c r="I84" s="50"/>
      <c r="J84" s="137"/>
      <c r="K84" s="137"/>
      <c r="L84" s="50"/>
      <c r="M84" s="119"/>
      <c r="N84" s="139"/>
      <c r="O84" s="119"/>
      <c r="P84" s="139"/>
      <c r="Q84" s="140">
        <f>B84*E84</f>
        <v>252</v>
      </c>
    </row>
    <row r="85" spans="1:18">
      <c r="B85" s="52">
        <f>Q84</f>
        <v>252</v>
      </c>
      <c r="C85" s="53" t="s">
        <v>22</v>
      </c>
      <c r="D85" s="54"/>
      <c r="E85" s="54"/>
      <c r="F85" s="239">
        <v>240.5</v>
      </c>
      <c r="G85" s="239"/>
      <c r="H85" s="55"/>
      <c r="J85" s="54"/>
      <c r="K85" s="56" t="s">
        <v>23</v>
      </c>
      <c r="L85" s="57"/>
      <c r="M85" s="57"/>
      <c r="P85" s="54"/>
      <c r="Q85" s="78" t="s">
        <v>24</v>
      </c>
      <c r="R85" s="59">
        <f>B85*F85</f>
        <v>60606</v>
      </c>
    </row>
    <row r="86" spans="1:18" ht="15.75" customHeight="1">
      <c r="A86" s="24">
        <v>9</v>
      </c>
      <c r="B86" s="243" t="s">
        <v>15</v>
      </c>
      <c r="C86" s="243"/>
      <c r="D86" s="243"/>
      <c r="E86" s="243"/>
      <c r="F86" s="243"/>
      <c r="G86" s="243"/>
      <c r="H86" s="243"/>
      <c r="I86" s="243"/>
      <c r="J86" s="243"/>
      <c r="K86" s="243"/>
      <c r="L86" s="243"/>
      <c r="M86" s="243"/>
      <c r="N86" s="243"/>
      <c r="O86" s="243"/>
      <c r="P86" s="243"/>
      <c r="Q86" s="243"/>
      <c r="R86" s="34"/>
    </row>
    <row r="87" spans="1:18" ht="16.5" customHeight="1">
      <c r="A87" s="24"/>
      <c r="B87" s="245" t="s">
        <v>66</v>
      </c>
      <c r="C87" s="245"/>
      <c r="D87" s="245"/>
      <c r="E87" s="245"/>
      <c r="F87" s="245"/>
      <c r="G87" s="245"/>
      <c r="H87" s="245"/>
      <c r="I87" s="16"/>
      <c r="J87" s="15"/>
      <c r="K87" s="16"/>
      <c r="L87" s="16"/>
      <c r="M87" s="16"/>
      <c r="N87" s="16"/>
      <c r="O87" s="17"/>
      <c r="P87" s="15"/>
      <c r="Q87" s="92">
        <f>B20</f>
        <v>6228</v>
      </c>
      <c r="R87" s="34"/>
    </row>
    <row r="88" spans="1:18" ht="15.75" thickBot="1">
      <c r="A88" s="24"/>
      <c r="B88" s="79"/>
      <c r="C88" s="19"/>
      <c r="D88" s="20"/>
      <c r="E88" s="20"/>
      <c r="F88" s="21"/>
      <c r="G88" s="22"/>
      <c r="H88" s="22"/>
      <c r="I88" s="23"/>
      <c r="J88" s="21"/>
      <c r="K88" s="21"/>
      <c r="L88" s="23"/>
      <c r="M88" s="23"/>
      <c r="N88" s="23"/>
      <c r="O88" s="237" t="s">
        <v>55</v>
      </c>
      <c r="P88" s="237"/>
      <c r="Q88" s="121">
        <f>SUM(Q87:Q87)</f>
        <v>6228</v>
      </c>
      <c r="R88" s="34"/>
    </row>
    <row r="89" spans="1:18">
      <c r="A89" s="24"/>
      <c r="B89" s="41">
        <f>Q88</f>
        <v>6228</v>
      </c>
      <c r="C89" s="42" t="s">
        <v>13</v>
      </c>
      <c r="D89" s="43"/>
      <c r="E89" s="44"/>
      <c r="F89" s="244">
        <v>3191.76</v>
      </c>
      <c r="G89" s="244"/>
      <c r="H89" s="45"/>
      <c r="I89" s="47"/>
      <c r="J89" s="46"/>
      <c r="K89" s="46" t="s">
        <v>14</v>
      </c>
      <c r="L89" s="45"/>
      <c r="M89" s="45"/>
      <c r="N89" s="45"/>
      <c r="O89" s="45"/>
      <c r="P89" s="45"/>
      <c r="Q89" s="37" t="s">
        <v>11</v>
      </c>
      <c r="R89" s="31">
        <f>B89*F89/100</f>
        <v>198782.81280000001</v>
      </c>
    </row>
    <row r="90" spans="1:18">
      <c r="A90" s="14">
        <v>10</v>
      </c>
      <c r="B90" s="241" t="s">
        <v>34</v>
      </c>
      <c r="C90" s="241"/>
      <c r="D90" s="241"/>
      <c r="E90" s="241"/>
      <c r="F90" s="241"/>
      <c r="G90" s="241"/>
      <c r="H90" s="241"/>
      <c r="I90" s="241"/>
      <c r="J90" s="241"/>
      <c r="K90" s="241"/>
      <c r="L90" s="241"/>
      <c r="M90" s="241"/>
      <c r="N90" s="241"/>
      <c r="R90" s="39"/>
    </row>
    <row r="91" spans="1:18">
      <c r="B91" s="79" t="s">
        <v>67</v>
      </c>
      <c r="C91" s="15">
        <v>1</v>
      </c>
      <c r="D91" s="15" t="s">
        <v>8</v>
      </c>
      <c r="E91" s="16">
        <v>10.5</v>
      </c>
      <c r="F91" s="15" t="s">
        <v>8</v>
      </c>
      <c r="G91" s="16">
        <v>11.5</v>
      </c>
      <c r="H91" s="15"/>
      <c r="I91" s="16"/>
      <c r="J91" s="15"/>
      <c r="K91" s="16"/>
      <c r="L91" s="16"/>
      <c r="M91" s="16"/>
      <c r="N91" s="16"/>
      <c r="O91" s="17"/>
      <c r="P91" s="15" t="s">
        <v>9</v>
      </c>
      <c r="Q91" s="92">
        <f>C91*E91*G91</f>
        <v>120.75</v>
      </c>
      <c r="R91" s="39"/>
    </row>
    <row r="92" spans="1:18" ht="15.75" thickBot="1">
      <c r="B92" s="79"/>
      <c r="C92" s="50"/>
      <c r="D92" s="50"/>
      <c r="E92" s="50"/>
      <c r="F92" s="50"/>
      <c r="G92" s="50"/>
      <c r="H92" s="50"/>
      <c r="I92" s="50"/>
      <c r="J92" s="50"/>
      <c r="K92" s="50"/>
      <c r="L92" s="50"/>
      <c r="O92" s="246" t="s">
        <v>55</v>
      </c>
      <c r="P92" s="246"/>
      <c r="Q92" s="122">
        <f>SUM(Q91:Q91)</f>
        <v>120.75</v>
      </c>
      <c r="R92" s="39"/>
    </row>
    <row r="93" spans="1:18" ht="15.75" thickTop="1">
      <c r="B93" s="83">
        <f>Q92</f>
        <v>120.75</v>
      </c>
      <c r="C93" s="82" t="s">
        <v>8</v>
      </c>
      <c r="D93" s="138"/>
      <c r="E93" s="82">
        <v>18</v>
      </c>
      <c r="F93" s="50"/>
      <c r="G93" s="50"/>
      <c r="H93" s="50"/>
      <c r="I93" s="50"/>
      <c r="J93" s="137"/>
      <c r="K93" s="137"/>
      <c r="L93" s="50"/>
      <c r="M93" s="119"/>
      <c r="N93" s="139"/>
      <c r="O93" s="119"/>
      <c r="P93" s="139"/>
      <c r="Q93" s="140">
        <f>B93*E93</f>
        <v>2173.5</v>
      </c>
    </row>
    <row r="94" spans="1:18">
      <c r="B94" s="50"/>
      <c r="C94" s="50"/>
      <c r="D94" s="50"/>
      <c r="E94" s="50"/>
      <c r="F94" s="50"/>
      <c r="G94" s="50"/>
      <c r="H94" s="50"/>
      <c r="I94" s="50"/>
      <c r="J94" s="137"/>
      <c r="K94" s="137"/>
      <c r="L94" s="50"/>
      <c r="M94" s="87"/>
      <c r="N94" s="64"/>
      <c r="O94" s="87"/>
      <c r="P94" s="64"/>
      <c r="Q94" s="65"/>
    </row>
    <row r="95" spans="1:18">
      <c r="B95" s="52">
        <f>Q93</f>
        <v>2173.5</v>
      </c>
      <c r="C95" s="53" t="s">
        <v>13</v>
      </c>
      <c r="D95" s="54"/>
      <c r="E95" s="54"/>
      <c r="F95" s="239">
        <v>3275.5</v>
      </c>
      <c r="G95" s="239"/>
      <c r="H95" s="55"/>
      <c r="J95" s="54"/>
      <c r="K95" s="78" t="s">
        <v>31</v>
      </c>
      <c r="L95" s="57"/>
      <c r="M95" s="57"/>
      <c r="P95" s="54"/>
      <c r="Q95" s="78" t="s">
        <v>24</v>
      </c>
      <c r="R95" s="59">
        <f>B95*F95/100</f>
        <v>71192.992499999993</v>
      </c>
    </row>
    <row r="96" spans="1:18" s="106" customFormat="1">
      <c r="A96" s="108">
        <v>11</v>
      </c>
      <c r="B96" s="251" t="s">
        <v>57</v>
      </c>
      <c r="C96" s="251"/>
      <c r="D96" s="251"/>
      <c r="E96" s="251"/>
      <c r="F96" s="251"/>
      <c r="G96" s="251"/>
      <c r="H96" s="251"/>
      <c r="I96" s="251"/>
      <c r="J96" s="251"/>
      <c r="K96" s="251"/>
      <c r="L96" s="251"/>
      <c r="M96" s="251"/>
    </row>
    <row r="97" spans="1:18" s="106" customFormat="1">
      <c r="A97" s="108"/>
      <c r="B97" s="251"/>
      <c r="C97" s="251"/>
      <c r="D97" s="251"/>
      <c r="E97" s="251"/>
      <c r="F97" s="251"/>
      <c r="G97" s="251"/>
      <c r="H97" s="251"/>
      <c r="I97" s="251"/>
      <c r="J97" s="251"/>
      <c r="K97" s="251"/>
      <c r="L97" s="251"/>
      <c r="M97" s="251"/>
    </row>
    <row r="98" spans="1:18" s="106" customFormat="1">
      <c r="A98" s="108"/>
      <c r="B98" s="110" t="s">
        <v>68</v>
      </c>
      <c r="C98" s="111"/>
      <c r="D98" s="111"/>
      <c r="E98" s="111"/>
      <c r="F98" s="111"/>
      <c r="G98" s="111"/>
      <c r="Q98" s="107">
        <f>B95</f>
        <v>2173.5</v>
      </c>
    </row>
    <row r="99" spans="1:18">
      <c r="A99" s="74"/>
      <c r="O99" s="246" t="s">
        <v>55</v>
      </c>
      <c r="P99" s="246"/>
      <c r="Q99" s="112">
        <f>Q98</f>
        <v>2173.5</v>
      </c>
      <c r="R99" s="113"/>
    </row>
    <row r="100" spans="1:18">
      <c r="B100" s="50"/>
      <c r="C100" s="50"/>
      <c r="D100" s="50"/>
      <c r="E100" s="50"/>
      <c r="F100" s="50"/>
      <c r="G100" s="50"/>
      <c r="H100" s="50"/>
      <c r="I100" s="50"/>
      <c r="J100" s="137"/>
      <c r="K100" s="137"/>
      <c r="L100" s="50"/>
      <c r="M100" s="87"/>
      <c r="N100" s="64"/>
      <c r="O100" s="87"/>
      <c r="P100" s="64"/>
      <c r="Q100" s="65"/>
    </row>
    <row r="101" spans="1:18" s="106" customFormat="1">
      <c r="A101" s="108"/>
      <c r="B101" s="107">
        <f>Q99</f>
        <v>2173.5</v>
      </c>
      <c r="G101" s="107">
        <v>1887.4</v>
      </c>
      <c r="I101" s="106" t="s">
        <v>14</v>
      </c>
      <c r="Q101" s="114" t="s">
        <v>24</v>
      </c>
      <c r="R101" s="107">
        <f>ROUND(SUM(B101*G101/100),)</f>
        <v>41023</v>
      </c>
    </row>
    <row r="102" spans="1:18">
      <c r="A102" s="24">
        <v>12</v>
      </c>
      <c r="B102" s="243" t="s">
        <v>19</v>
      </c>
      <c r="C102" s="243"/>
      <c r="D102" s="243"/>
      <c r="E102" s="243"/>
      <c r="F102" s="243"/>
      <c r="G102" s="243"/>
      <c r="H102" s="243"/>
      <c r="I102" s="243"/>
      <c r="J102" s="243"/>
      <c r="K102" s="243"/>
      <c r="L102" s="243"/>
      <c r="M102" s="243"/>
      <c r="N102" s="243"/>
      <c r="O102" s="243"/>
      <c r="P102" s="243"/>
      <c r="Q102" s="243"/>
      <c r="R102" s="34"/>
    </row>
    <row r="103" spans="1:18" ht="12.75" customHeight="1">
      <c r="A103" s="24"/>
      <c r="B103" s="81"/>
      <c r="C103" s="81"/>
      <c r="D103" s="81"/>
      <c r="E103" s="81"/>
      <c r="F103" s="81"/>
      <c r="G103" s="81"/>
      <c r="H103" s="81"/>
      <c r="I103" s="81"/>
      <c r="J103" s="81"/>
      <c r="K103" s="81"/>
      <c r="L103" s="81"/>
      <c r="M103" s="81"/>
      <c r="N103" s="81"/>
      <c r="O103" s="81"/>
      <c r="P103" s="81"/>
      <c r="Q103" s="81"/>
      <c r="R103" s="34"/>
    </row>
    <row r="104" spans="1:18" ht="12.75" customHeight="1">
      <c r="A104" s="24"/>
      <c r="B104" s="110" t="s">
        <v>69</v>
      </c>
      <c r="C104" s="111"/>
      <c r="D104" s="111"/>
      <c r="E104" s="111"/>
      <c r="F104" s="111"/>
      <c r="G104" s="111"/>
      <c r="H104" s="106"/>
      <c r="I104" s="106"/>
      <c r="J104" s="106"/>
      <c r="K104" s="106"/>
      <c r="L104" s="106"/>
      <c r="M104" s="106"/>
      <c r="N104" s="106"/>
      <c r="O104" s="106"/>
      <c r="P104" s="106"/>
      <c r="Q104" s="107">
        <f>B40</f>
        <v>517.5</v>
      </c>
      <c r="R104" s="106"/>
    </row>
    <row r="105" spans="1:18">
      <c r="A105" s="24"/>
      <c r="O105" s="246" t="s">
        <v>55</v>
      </c>
      <c r="P105" s="246"/>
      <c r="Q105" s="112">
        <f>Q104</f>
        <v>517.5</v>
      </c>
      <c r="R105" s="113"/>
    </row>
    <row r="106" spans="1:18">
      <c r="A106" s="24"/>
      <c r="B106" s="79"/>
      <c r="C106" s="19"/>
      <c r="D106" s="20"/>
      <c r="E106" s="20"/>
      <c r="F106" s="21"/>
      <c r="G106" s="22"/>
      <c r="H106" s="22"/>
      <c r="I106" s="23"/>
      <c r="J106" s="21"/>
      <c r="K106" s="21"/>
      <c r="L106" s="23"/>
      <c r="M106" s="23"/>
      <c r="N106" s="23"/>
      <c r="O106" s="23"/>
      <c r="P106" s="24"/>
      <c r="Q106" s="23"/>
      <c r="R106" s="34"/>
    </row>
    <row r="107" spans="1:18">
      <c r="A107" s="24"/>
      <c r="B107" s="41">
        <f>Q105</f>
        <v>517.5</v>
      </c>
      <c r="C107" s="42" t="s">
        <v>10</v>
      </c>
      <c r="D107" s="43"/>
      <c r="E107" s="44"/>
      <c r="F107" s="244">
        <v>11288.75</v>
      </c>
      <c r="G107" s="244"/>
      <c r="H107" s="45"/>
      <c r="I107" s="47"/>
      <c r="J107" s="46"/>
      <c r="K107" s="46" t="s">
        <v>12</v>
      </c>
      <c r="L107" s="45"/>
      <c r="M107" s="45"/>
      <c r="N107" s="45"/>
      <c r="O107" s="45"/>
      <c r="P107" s="45"/>
      <c r="Q107" s="37" t="s">
        <v>11</v>
      </c>
      <c r="R107" s="31">
        <f>B107*F107/100</f>
        <v>58419.28125</v>
      </c>
    </row>
    <row r="108" spans="1:18" ht="15" customHeight="1">
      <c r="A108" s="24">
        <v>13</v>
      </c>
      <c r="B108" s="243" t="s">
        <v>58</v>
      </c>
      <c r="C108" s="243"/>
      <c r="D108" s="243"/>
      <c r="E108" s="243"/>
      <c r="F108" s="243"/>
      <c r="G108" s="243"/>
      <c r="H108" s="243"/>
      <c r="I108" s="243"/>
      <c r="J108" s="243"/>
      <c r="K108" s="243"/>
      <c r="L108" s="243"/>
      <c r="M108" s="243"/>
      <c r="N108" s="243"/>
      <c r="O108" s="243"/>
      <c r="P108" s="243"/>
      <c r="Q108" s="243"/>
      <c r="R108" s="34"/>
    </row>
    <row r="109" spans="1:18">
      <c r="A109" s="24"/>
      <c r="B109" s="243"/>
      <c r="C109" s="243"/>
      <c r="D109" s="243"/>
      <c r="E109" s="243"/>
      <c r="F109" s="243"/>
      <c r="G109" s="243"/>
      <c r="H109" s="243"/>
      <c r="I109" s="243"/>
      <c r="J109" s="243"/>
      <c r="K109" s="243"/>
      <c r="L109" s="243"/>
      <c r="M109" s="243"/>
      <c r="N109" s="243"/>
      <c r="O109" s="243"/>
      <c r="P109" s="243"/>
      <c r="Q109" s="243"/>
      <c r="R109" s="34"/>
    </row>
    <row r="110" spans="1:18" ht="12.75" customHeight="1">
      <c r="A110" s="24"/>
      <c r="B110" s="110" t="s">
        <v>70</v>
      </c>
      <c r="C110" s="111"/>
      <c r="D110" s="111"/>
      <c r="E110" s="111"/>
      <c r="F110" s="111"/>
      <c r="G110" s="111"/>
      <c r="H110" s="106"/>
      <c r="I110" s="106"/>
      <c r="J110" s="106"/>
      <c r="K110" s="106"/>
      <c r="L110" s="106"/>
      <c r="M110" s="106"/>
      <c r="N110" s="106"/>
      <c r="O110" s="106"/>
      <c r="P110" s="106"/>
      <c r="Q110" s="107">
        <f>B31</f>
        <v>652.36500000000001</v>
      </c>
      <c r="R110" s="106"/>
    </row>
    <row r="111" spans="1:18">
      <c r="A111" s="24"/>
      <c r="O111" s="246" t="s">
        <v>55</v>
      </c>
      <c r="P111" s="246"/>
      <c r="Q111" s="112">
        <f>Q110</f>
        <v>652.36500000000001</v>
      </c>
      <c r="R111" s="113"/>
    </row>
    <row r="112" spans="1:18">
      <c r="A112" s="24"/>
      <c r="B112" s="79"/>
      <c r="C112" s="19"/>
      <c r="D112" s="20"/>
      <c r="E112" s="20"/>
      <c r="F112" s="21"/>
      <c r="G112" s="22"/>
      <c r="H112" s="22"/>
      <c r="I112" s="23"/>
      <c r="J112" s="21"/>
      <c r="K112" s="21"/>
      <c r="L112" s="23"/>
      <c r="M112" s="23"/>
      <c r="N112" s="23"/>
      <c r="O112" s="23"/>
      <c r="P112" s="24"/>
      <c r="Q112" s="23"/>
      <c r="R112" s="34"/>
    </row>
    <row r="113" spans="1:18">
      <c r="A113" s="24"/>
      <c r="B113" s="41">
        <f>Q111</f>
        <v>652.36500000000001</v>
      </c>
      <c r="C113" s="42" t="s">
        <v>10</v>
      </c>
      <c r="D113" s="43"/>
      <c r="E113" s="44"/>
      <c r="F113" s="244">
        <v>14429.25</v>
      </c>
      <c r="G113" s="244"/>
      <c r="H113" s="45"/>
      <c r="I113" s="47"/>
      <c r="J113" s="46"/>
      <c r="K113" s="46" t="s">
        <v>12</v>
      </c>
      <c r="L113" s="45"/>
      <c r="M113" s="45"/>
      <c r="N113" s="45"/>
      <c r="O113" s="45"/>
      <c r="P113" s="45"/>
      <c r="Q113" s="37" t="s">
        <v>11</v>
      </c>
      <c r="R113" s="31">
        <f>B113*F113/100</f>
        <v>94131.376762499989</v>
      </c>
    </row>
    <row r="114" spans="1:18" ht="33.75" customHeight="1">
      <c r="A114" s="14">
        <v>14</v>
      </c>
      <c r="B114" s="248" t="s">
        <v>32</v>
      </c>
      <c r="C114" s="248"/>
      <c r="D114" s="248"/>
      <c r="E114" s="248"/>
      <c r="F114" s="248"/>
      <c r="G114" s="248"/>
      <c r="H114" s="248"/>
      <c r="I114" s="248"/>
      <c r="J114" s="248"/>
      <c r="K114" s="248"/>
      <c r="L114" s="248"/>
      <c r="M114" s="248"/>
      <c r="N114" s="248"/>
      <c r="O114" s="248"/>
      <c r="P114" s="248"/>
      <c r="Q114" s="30"/>
      <c r="R114" s="31"/>
    </row>
    <row r="115" spans="1:18">
      <c r="B115" s="50"/>
      <c r="Q115" s="30"/>
      <c r="R115" s="31"/>
    </row>
    <row r="116" spans="1:18">
      <c r="B116" s="79" t="s">
        <v>65</v>
      </c>
      <c r="C116" s="15">
        <v>2</v>
      </c>
      <c r="D116" s="15" t="s">
        <v>8</v>
      </c>
      <c r="E116" s="63">
        <v>4</v>
      </c>
      <c r="F116" s="15" t="s">
        <v>8</v>
      </c>
      <c r="G116" s="16">
        <v>4</v>
      </c>
      <c r="H116" s="15"/>
      <c r="I116" s="16"/>
      <c r="J116" s="15"/>
      <c r="K116" s="16"/>
      <c r="L116" s="16"/>
      <c r="M116" s="16"/>
      <c r="P116" s="61" t="s">
        <v>9</v>
      </c>
      <c r="Q116" s="92">
        <f>C116*E116*G116</f>
        <v>32</v>
      </c>
      <c r="R116" s="31"/>
    </row>
    <row r="117" spans="1:18">
      <c r="B117" s="79" t="s">
        <v>71</v>
      </c>
      <c r="C117" s="15">
        <v>1</v>
      </c>
      <c r="D117" s="15" t="s">
        <v>8</v>
      </c>
      <c r="E117" s="63">
        <v>3</v>
      </c>
      <c r="F117" s="15" t="s">
        <v>8</v>
      </c>
      <c r="G117" s="16">
        <v>0.67</v>
      </c>
      <c r="H117" s="15"/>
      <c r="I117" s="16"/>
      <c r="J117" s="15"/>
      <c r="K117" s="16"/>
      <c r="L117" s="16"/>
      <c r="M117" s="16"/>
      <c r="P117" s="61" t="s">
        <v>9</v>
      </c>
      <c r="Q117" s="92">
        <f>C117*E117*G117</f>
        <v>2.0100000000000002</v>
      </c>
      <c r="R117" s="31"/>
    </row>
    <row r="118" spans="1:18">
      <c r="B118" s="79" t="s">
        <v>72</v>
      </c>
      <c r="C118" s="15">
        <v>2</v>
      </c>
      <c r="D118" s="15" t="s">
        <v>8</v>
      </c>
      <c r="E118" s="63">
        <v>2.5</v>
      </c>
      <c r="F118" s="15" t="s">
        <v>8</v>
      </c>
      <c r="G118" s="16">
        <v>0.67</v>
      </c>
      <c r="H118" s="15"/>
      <c r="I118" s="16"/>
      <c r="J118" s="15"/>
      <c r="K118" s="16"/>
      <c r="L118" s="16"/>
      <c r="M118" s="16"/>
      <c r="P118" s="61" t="s">
        <v>9</v>
      </c>
      <c r="Q118" s="92">
        <f>C118*E118*G118</f>
        <v>3.35</v>
      </c>
      <c r="R118" s="31"/>
    </row>
    <row r="119" spans="1:18" ht="16.5" customHeight="1">
      <c r="B119" s="50"/>
      <c r="O119" s="237" t="s">
        <v>55</v>
      </c>
      <c r="P119" s="237"/>
      <c r="Q119" s="62">
        <f>SUM(Q116:Q116)</f>
        <v>32</v>
      </c>
      <c r="R119" s="31"/>
    </row>
    <row r="120" spans="1:18">
      <c r="B120" s="83">
        <f>Q119</f>
        <v>32</v>
      </c>
      <c r="C120" s="82" t="s">
        <v>8</v>
      </c>
      <c r="D120" s="138"/>
      <c r="E120" s="82">
        <v>18</v>
      </c>
      <c r="F120" s="50"/>
      <c r="G120" s="50"/>
      <c r="H120" s="50"/>
      <c r="I120" s="50"/>
      <c r="J120" s="137"/>
      <c r="K120" s="137"/>
      <c r="L120" s="50"/>
      <c r="M120" s="119"/>
      <c r="N120" s="139"/>
      <c r="O120" s="119"/>
      <c r="P120" s="139"/>
      <c r="Q120" s="140">
        <f>B120*E120</f>
        <v>576</v>
      </c>
    </row>
    <row r="121" spans="1:18">
      <c r="B121" s="66">
        <f>Q120</f>
        <v>576</v>
      </c>
      <c r="C121" s="67" t="s">
        <v>13</v>
      </c>
      <c r="D121" s="68"/>
      <c r="E121" s="69"/>
      <c r="F121" s="250">
        <v>27747.06</v>
      </c>
      <c r="G121" s="250"/>
      <c r="H121" s="70"/>
      <c r="I121" s="47"/>
      <c r="J121" s="71"/>
      <c r="K121" s="71" t="s">
        <v>31</v>
      </c>
      <c r="L121" s="70"/>
      <c r="M121" s="70"/>
      <c r="P121" s="70"/>
      <c r="Q121" s="72" t="s">
        <v>11</v>
      </c>
      <c r="R121" s="31">
        <f>B121*F121/100</f>
        <v>159823.0656</v>
      </c>
    </row>
    <row r="122" spans="1:18" ht="32.25" customHeight="1">
      <c r="A122" s="14">
        <v>15</v>
      </c>
      <c r="B122" s="248" t="s">
        <v>30</v>
      </c>
      <c r="C122" s="248"/>
      <c r="D122" s="248"/>
      <c r="E122" s="248"/>
      <c r="F122" s="248"/>
      <c r="G122" s="248"/>
      <c r="H122" s="248"/>
      <c r="I122" s="248"/>
      <c r="J122" s="248"/>
      <c r="K122" s="248"/>
      <c r="L122" s="248"/>
      <c r="M122" s="248"/>
      <c r="N122" s="248"/>
      <c r="O122" s="248"/>
      <c r="P122" s="248"/>
      <c r="Q122" s="30"/>
      <c r="R122" s="31"/>
    </row>
    <row r="123" spans="1:18">
      <c r="B123" s="79" t="s">
        <v>39</v>
      </c>
      <c r="C123" s="15">
        <v>2</v>
      </c>
      <c r="D123" s="15" t="s">
        <v>8</v>
      </c>
      <c r="E123" s="35">
        <v>2</v>
      </c>
      <c r="F123" s="15" t="s">
        <v>27</v>
      </c>
      <c r="G123" s="16">
        <v>4</v>
      </c>
      <c r="H123" s="61" t="s">
        <v>28</v>
      </c>
      <c r="I123" s="16">
        <v>4</v>
      </c>
      <c r="J123" s="15" t="s">
        <v>29</v>
      </c>
      <c r="K123" s="16">
        <v>2</v>
      </c>
      <c r="L123" s="16"/>
      <c r="M123" s="16"/>
      <c r="N123" s="16"/>
      <c r="O123" s="17"/>
      <c r="P123" s="15" t="s">
        <v>9</v>
      </c>
      <c r="Q123" s="92">
        <f>C123*E123*(G123+I123)*K123</f>
        <v>64</v>
      </c>
    </row>
    <row r="124" spans="1:18" ht="15.75" thickBot="1">
      <c r="B124" s="50"/>
      <c r="C124" s="50"/>
      <c r="D124" s="50"/>
      <c r="E124" s="50"/>
      <c r="F124" s="50"/>
      <c r="G124" s="50"/>
      <c r="H124" s="50"/>
      <c r="I124" s="50"/>
      <c r="J124" s="50"/>
      <c r="K124" s="50"/>
      <c r="L124" s="50"/>
      <c r="O124" s="237" t="s">
        <v>55</v>
      </c>
      <c r="P124" s="237"/>
      <c r="Q124" s="51">
        <f>SUM(Q123:Q123)</f>
        <v>64</v>
      </c>
    </row>
    <row r="125" spans="1:18" ht="15.75" thickTop="1">
      <c r="B125" s="50" t="s">
        <v>40</v>
      </c>
      <c r="C125" s="50"/>
      <c r="D125" s="50"/>
      <c r="E125" s="50"/>
      <c r="F125" s="50"/>
      <c r="G125" s="50"/>
      <c r="H125" s="50"/>
      <c r="I125" s="50"/>
      <c r="J125" s="50"/>
      <c r="K125" s="50"/>
      <c r="L125" s="50"/>
    </row>
    <row r="126" spans="1:18">
      <c r="B126" s="79" t="s">
        <v>73</v>
      </c>
      <c r="C126" s="215">
        <v>1</v>
      </c>
      <c r="D126" s="215" t="s">
        <v>8</v>
      </c>
      <c r="E126" s="21">
        <v>3</v>
      </c>
      <c r="F126" s="215" t="s">
        <v>8</v>
      </c>
      <c r="G126" s="21">
        <v>2</v>
      </c>
      <c r="H126" s="50"/>
      <c r="I126" s="50"/>
      <c r="J126" s="50"/>
      <c r="K126" s="50"/>
      <c r="L126" s="50"/>
      <c r="P126" s="64" t="s">
        <v>9</v>
      </c>
      <c r="Q126" s="88">
        <f>C126*E126*G126</f>
        <v>6</v>
      </c>
    </row>
    <row r="127" spans="1:18">
      <c r="B127" s="123" t="s">
        <v>62</v>
      </c>
      <c r="C127" s="215">
        <v>2</v>
      </c>
      <c r="D127" s="215" t="s">
        <v>8</v>
      </c>
      <c r="E127" s="21">
        <v>2.5</v>
      </c>
      <c r="F127" s="215" t="s">
        <v>8</v>
      </c>
      <c r="G127" s="21">
        <v>2</v>
      </c>
      <c r="H127" s="50"/>
      <c r="I127" s="50"/>
      <c r="J127" s="50"/>
      <c r="K127" s="50"/>
      <c r="L127" s="50"/>
      <c r="P127" s="64" t="s">
        <v>9</v>
      </c>
      <c r="Q127" s="88">
        <f>C127*E127*G127</f>
        <v>10</v>
      </c>
    </row>
    <row r="128" spans="1:18">
      <c r="B128" s="50"/>
      <c r="C128" s="50"/>
      <c r="D128" s="50"/>
      <c r="E128" s="50"/>
      <c r="F128" s="50"/>
      <c r="G128" s="50"/>
      <c r="H128" s="50"/>
      <c r="I128" s="50"/>
      <c r="J128" s="50"/>
      <c r="K128" s="50"/>
      <c r="L128" s="50"/>
      <c r="O128" s="237" t="s">
        <v>55</v>
      </c>
      <c r="P128" s="237"/>
      <c r="Q128" s="62">
        <f>SUM(Q126:Q127)</f>
        <v>16</v>
      </c>
    </row>
    <row r="129" spans="1:18">
      <c r="B129" s="50"/>
      <c r="C129" s="50"/>
      <c r="D129" s="50"/>
      <c r="E129" s="50"/>
      <c r="F129" s="50"/>
      <c r="G129" s="50"/>
      <c r="H129" s="50"/>
      <c r="I129" s="50"/>
      <c r="J129" s="237" t="s">
        <v>55</v>
      </c>
      <c r="K129" s="237"/>
      <c r="L129" s="50"/>
      <c r="M129" s="87">
        <f>Q124</f>
        <v>64</v>
      </c>
      <c r="N129" s="64" t="s">
        <v>42</v>
      </c>
      <c r="O129" s="87">
        <f>Q128</f>
        <v>16</v>
      </c>
      <c r="P129" s="64" t="s">
        <v>9</v>
      </c>
      <c r="Q129" s="65">
        <f>M129-O129</f>
        <v>48</v>
      </c>
    </row>
    <row r="130" spans="1:18">
      <c r="B130" s="83">
        <f>Q129</f>
        <v>48</v>
      </c>
      <c r="C130" s="82" t="s">
        <v>8</v>
      </c>
      <c r="D130" s="138"/>
      <c r="E130" s="82">
        <v>18</v>
      </c>
      <c r="F130" s="50"/>
      <c r="G130" s="50"/>
      <c r="H130" s="50"/>
      <c r="I130" s="50"/>
      <c r="J130" s="137"/>
      <c r="K130" s="137"/>
      <c r="L130" s="50"/>
      <c r="M130" s="119"/>
      <c r="N130" s="139"/>
      <c r="O130" s="119"/>
      <c r="P130" s="139"/>
      <c r="Q130" s="140">
        <f>B130*E130</f>
        <v>864</v>
      </c>
    </row>
    <row r="131" spans="1:18">
      <c r="B131" s="66">
        <f>Q130</f>
        <v>864</v>
      </c>
      <c r="C131" s="67" t="s">
        <v>13</v>
      </c>
      <c r="D131" s="68"/>
      <c r="E131" s="69"/>
      <c r="F131" s="250">
        <v>28299.3</v>
      </c>
      <c r="G131" s="250"/>
      <c r="H131" s="70"/>
      <c r="I131" s="47"/>
      <c r="J131" s="71"/>
      <c r="K131" s="71" t="s">
        <v>31</v>
      </c>
      <c r="L131" s="70"/>
      <c r="M131" s="70"/>
      <c r="P131" s="70"/>
      <c r="Q131" s="72" t="s">
        <v>11</v>
      </c>
      <c r="R131" s="31">
        <f>B131*F131/100</f>
        <v>244505.95199999999</v>
      </c>
    </row>
    <row r="132" spans="1:18">
      <c r="B132" s="66"/>
      <c r="C132" s="67"/>
      <c r="D132" s="68"/>
      <c r="E132" s="69"/>
      <c r="F132" s="216"/>
      <c r="G132" s="216"/>
      <c r="H132" s="70"/>
      <c r="I132" s="47"/>
      <c r="J132" s="71"/>
      <c r="K132" s="71"/>
      <c r="L132" s="70"/>
      <c r="M132" s="70"/>
      <c r="P132" s="70"/>
      <c r="Q132" s="72"/>
      <c r="R132" s="31"/>
    </row>
    <row r="133" spans="1:18" ht="15" customHeight="1">
      <c r="A133" s="74">
        <v>16</v>
      </c>
      <c r="B133" s="248" t="s">
        <v>74</v>
      </c>
      <c r="C133" s="249"/>
      <c r="D133" s="249"/>
      <c r="E133" s="249"/>
      <c r="F133" s="249"/>
      <c r="G133" s="249"/>
      <c r="H133" s="249"/>
      <c r="I133" s="249"/>
      <c r="J133" s="249"/>
      <c r="K133" s="249"/>
      <c r="L133" s="249"/>
      <c r="M133" s="249"/>
      <c r="N133" s="249"/>
      <c r="O133" s="249"/>
      <c r="P133" s="249"/>
      <c r="Q133" s="249"/>
    </row>
    <row r="134" spans="1:18" ht="15" customHeight="1">
      <c r="A134" s="74"/>
      <c r="B134" s="249"/>
      <c r="C134" s="249"/>
      <c r="D134" s="249"/>
      <c r="E134" s="249"/>
      <c r="F134" s="249"/>
      <c r="G134" s="249"/>
      <c r="H134" s="249"/>
      <c r="I134" s="249"/>
      <c r="J134" s="249"/>
      <c r="K134" s="249"/>
      <c r="L134" s="249"/>
      <c r="M134" s="249"/>
      <c r="N134" s="249"/>
      <c r="O134" s="249"/>
      <c r="P134" s="249"/>
      <c r="Q134" s="249"/>
    </row>
    <row r="135" spans="1:18" ht="15" customHeight="1">
      <c r="A135" s="74"/>
      <c r="B135" s="249"/>
      <c r="C135" s="249"/>
      <c r="D135" s="249"/>
      <c r="E135" s="249"/>
      <c r="F135" s="249"/>
      <c r="G135" s="249"/>
      <c r="H135" s="249"/>
      <c r="I135" s="249"/>
      <c r="J135" s="249"/>
      <c r="K135" s="249"/>
      <c r="L135" s="249"/>
      <c r="M135" s="249"/>
      <c r="N135" s="249"/>
      <c r="O135" s="249"/>
      <c r="P135" s="249"/>
      <c r="Q135" s="249"/>
    </row>
    <row r="136" spans="1:18" ht="25.5" customHeight="1">
      <c r="A136" s="74"/>
      <c r="B136" s="249"/>
      <c r="C136" s="249"/>
      <c r="D136" s="249"/>
      <c r="E136" s="249"/>
      <c r="F136" s="249"/>
      <c r="G136" s="249"/>
      <c r="H136" s="249"/>
      <c r="I136" s="249"/>
      <c r="J136" s="249"/>
      <c r="K136" s="249"/>
      <c r="L136" s="249"/>
      <c r="M136" s="249"/>
      <c r="N136" s="249"/>
      <c r="O136" s="249"/>
      <c r="P136" s="249"/>
      <c r="Q136" s="249"/>
    </row>
    <row r="137" spans="1:18">
      <c r="B137" s="79" t="s">
        <v>76</v>
      </c>
      <c r="C137" s="15">
        <v>2</v>
      </c>
      <c r="D137" s="15" t="s">
        <v>8</v>
      </c>
      <c r="E137" s="63">
        <v>2.25</v>
      </c>
      <c r="F137" s="15" t="s">
        <v>8</v>
      </c>
      <c r="G137" s="16">
        <v>6.75</v>
      </c>
      <c r="H137" s="15"/>
      <c r="I137" s="16"/>
      <c r="J137" s="15"/>
      <c r="K137" s="16"/>
      <c r="L137" s="16"/>
      <c r="M137" s="16"/>
      <c r="P137" s="61" t="s">
        <v>9</v>
      </c>
      <c r="Q137" s="92">
        <f>C137*E137*G137</f>
        <v>30.375</v>
      </c>
      <c r="R137" s="31"/>
    </row>
    <row r="138" spans="1:18">
      <c r="B138" s="79" t="s">
        <v>75</v>
      </c>
      <c r="C138" s="15">
        <v>2</v>
      </c>
      <c r="D138" s="15" t="s">
        <v>8</v>
      </c>
      <c r="E138" s="63">
        <v>2</v>
      </c>
      <c r="F138" s="15" t="s">
        <v>8</v>
      </c>
      <c r="G138" s="16">
        <v>1.5</v>
      </c>
      <c r="H138" s="15"/>
      <c r="I138" s="16"/>
      <c r="J138" s="15"/>
      <c r="K138" s="16"/>
      <c r="L138" s="16"/>
      <c r="M138" s="16"/>
      <c r="P138" s="61" t="s">
        <v>9</v>
      </c>
      <c r="Q138" s="92">
        <f>C138*E138*G138</f>
        <v>6</v>
      </c>
      <c r="R138" s="31"/>
    </row>
    <row r="139" spans="1:18">
      <c r="A139" s="74"/>
      <c r="B139" s="103"/>
      <c r="C139" s="103"/>
      <c r="D139" s="103"/>
      <c r="E139" s="103"/>
      <c r="F139" s="103"/>
      <c r="G139" s="103"/>
      <c r="O139" s="252" t="s">
        <v>55</v>
      </c>
      <c r="P139" s="252"/>
      <c r="Q139" s="124">
        <f>SUM(Q137:Q138)</f>
        <v>36.375</v>
      </c>
    </row>
    <row r="140" spans="1:18">
      <c r="B140" s="83">
        <f>Q139</f>
        <v>36.375</v>
      </c>
      <c r="C140" s="82" t="s">
        <v>8</v>
      </c>
      <c r="D140" s="138"/>
      <c r="E140" s="82">
        <v>18</v>
      </c>
      <c r="F140" s="50"/>
      <c r="G140" s="50"/>
      <c r="H140" s="50"/>
      <c r="I140" s="50"/>
      <c r="J140" s="137"/>
      <c r="K140" s="137"/>
      <c r="L140" s="50"/>
      <c r="M140" s="119"/>
      <c r="N140" s="139"/>
      <c r="O140" s="119"/>
      <c r="P140" s="139"/>
      <c r="Q140" s="140">
        <f>B140*E140</f>
        <v>654.75</v>
      </c>
    </row>
    <row r="141" spans="1:18">
      <c r="A141" s="74"/>
      <c r="B141" s="119">
        <f>Q140</f>
        <v>654.75</v>
      </c>
      <c r="C141" s="47"/>
      <c r="D141" s="47"/>
      <c r="E141" s="47"/>
      <c r="F141" s="47"/>
      <c r="G141" s="119">
        <v>856.53</v>
      </c>
      <c r="H141" s="47"/>
      <c r="I141" s="47" t="s">
        <v>16</v>
      </c>
      <c r="J141" s="47"/>
      <c r="K141" s="47"/>
      <c r="L141" s="47"/>
      <c r="M141" s="47"/>
      <c r="N141" s="47"/>
      <c r="O141" s="47"/>
      <c r="P141" s="47"/>
      <c r="Q141" s="120" t="s">
        <v>24</v>
      </c>
      <c r="R141" s="119">
        <f>ROUND(SUM(B141*G141),)</f>
        <v>560813</v>
      </c>
    </row>
    <row r="142" spans="1:18">
      <c r="A142" s="74"/>
      <c r="B142" s="119"/>
      <c r="C142" s="47"/>
      <c r="D142" s="47"/>
      <c r="E142" s="47"/>
      <c r="F142" s="47"/>
      <c r="G142" s="119"/>
      <c r="H142" s="47"/>
      <c r="I142" s="47"/>
      <c r="J142" s="47"/>
      <c r="K142" s="47"/>
      <c r="L142" s="47"/>
      <c r="M142" s="47"/>
      <c r="N142" s="47"/>
      <c r="O142" s="47"/>
      <c r="P142" s="47"/>
      <c r="Q142" s="120"/>
      <c r="R142" s="119"/>
    </row>
    <row r="143" spans="1:18">
      <c r="A143" s="74"/>
      <c r="B143" s="119"/>
      <c r="C143" s="47"/>
      <c r="D143" s="47"/>
      <c r="E143" s="47"/>
      <c r="F143" s="47"/>
      <c r="G143" s="119"/>
      <c r="H143" s="47"/>
      <c r="I143" s="47"/>
      <c r="J143" s="47"/>
      <c r="K143" s="47"/>
      <c r="L143" s="47"/>
      <c r="M143" s="47"/>
      <c r="N143" s="47"/>
      <c r="O143" s="47"/>
      <c r="P143" s="47"/>
      <c r="Q143" s="120"/>
      <c r="R143" s="119"/>
    </row>
    <row r="144" spans="1:18">
      <c r="A144" s="74"/>
      <c r="B144" s="119"/>
      <c r="C144" s="47"/>
      <c r="D144" s="47"/>
      <c r="E144" s="47"/>
      <c r="F144" s="47"/>
      <c r="G144" s="119"/>
      <c r="H144" s="47"/>
      <c r="I144" s="47"/>
      <c r="J144" s="47"/>
      <c r="K144" s="47"/>
      <c r="L144" s="47"/>
      <c r="M144" s="47"/>
      <c r="N144" s="47"/>
      <c r="O144" s="47"/>
      <c r="P144" s="47"/>
      <c r="Q144" s="120"/>
      <c r="R144" s="119"/>
    </row>
    <row r="145" spans="1:18">
      <c r="A145" s="74"/>
      <c r="B145" s="119"/>
      <c r="C145" s="47"/>
      <c r="D145" s="47"/>
      <c r="E145" s="47"/>
      <c r="F145" s="47"/>
      <c r="G145" s="119"/>
      <c r="H145" s="47"/>
      <c r="I145" s="47"/>
      <c r="J145" s="47"/>
      <c r="K145" s="47"/>
      <c r="L145" s="47"/>
      <c r="M145" s="47"/>
      <c r="N145" s="47"/>
      <c r="O145" s="47"/>
      <c r="P145" s="47"/>
      <c r="Q145" s="120"/>
      <c r="R145" s="119"/>
    </row>
    <row r="146" spans="1:18">
      <c r="A146" s="74">
        <v>17</v>
      </c>
      <c r="B146" s="253" t="s">
        <v>77</v>
      </c>
      <c r="C146" s="253"/>
      <c r="D146" s="253"/>
      <c r="E146" s="253"/>
      <c r="F146" s="253"/>
      <c r="G146" s="253"/>
      <c r="H146" s="253"/>
      <c r="I146" s="253"/>
      <c r="J146" s="253"/>
      <c r="K146" s="253"/>
      <c r="L146" s="253"/>
      <c r="M146" s="253"/>
      <c r="N146" s="253"/>
      <c r="O146" s="253"/>
    </row>
    <row r="147" spans="1:18">
      <c r="A147" s="74"/>
      <c r="B147" s="253"/>
      <c r="C147" s="253"/>
      <c r="D147" s="253"/>
      <c r="E147" s="253"/>
      <c r="F147" s="253"/>
      <c r="G147" s="253"/>
      <c r="H147" s="253"/>
      <c r="I147" s="253"/>
      <c r="J147" s="253"/>
      <c r="K147" s="253"/>
      <c r="L147" s="253"/>
      <c r="M147" s="253"/>
      <c r="N147" s="253"/>
      <c r="O147" s="253"/>
    </row>
    <row r="148" spans="1:18">
      <c r="A148" s="74"/>
      <c r="B148" s="79" t="s">
        <v>76</v>
      </c>
      <c r="C148" s="15">
        <v>2</v>
      </c>
      <c r="D148" s="15" t="s">
        <v>8</v>
      </c>
      <c r="E148" s="63">
        <v>2</v>
      </c>
      <c r="F148" s="15" t="s">
        <v>8</v>
      </c>
      <c r="G148" s="16">
        <v>16.5</v>
      </c>
      <c r="H148" s="15"/>
      <c r="I148" s="16"/>
      <c r="J148" s="15"/>
      <c r="K148" s="16"/>
      <c r="L148" s="16"/>
      <c r="M148" s="16"/>
      <c r="P148" s="61" t="s">
        <v>9</v>
      </c>
      <c r="Q148" s="92">
        <f>C148*E148*G148</f>
        <v>66</v>
      </c>
    </row>
    <row r="149" spans="1:18">
      <c r="A149" s="74"/>
      <c r="B149" s="79" t="s">
        <v>75</v>
      </c>
      <c r="C149" s="15">
        <v>2</v>
      </c>
      <c r="D149" s="15" t="s">
        <v>8</v>
      </c>
      <c r="E149" s="63">
        <v>2</v>
      </c>
      <c r="F149" s="15" t="s">
        <v>8</v>
      </c>
      <c r="G149" s="16">
        <v>7</v>
      </c>
      <c r="H149" s="15"/>
      <c r="I149" s="16"/>
      <c r="J149" s="15"/>
      <c r="K149" s="16"/>
      <c r="L149" s="16"/>
      <c r="M149" s="16"/>
      <c r="P149" s="61" t="s">
        <v>9</v>
      </c>
      <c r="Q149" s="92">
        <f>C149*E149*G149</f>
        <v>28</v>
      </c>
    </row>
    <row r="150" spans="1:18">
      <c r="A150" s="74"/>
      <c r="O150" s="246" t="s">
        <v>55</v>
      </c>
      <c r="P150" s="246"/>
      <c r="Q150" s="125">
        <f>SUM(Q148:Q149)</f>
        <v>94</v>
      </c>
      <c r="R150" s="113"/>
    </row>
    <row r="151" spans="1:18">
      <c r="B151" s="83">
        <f>Q150</f>
        <v>94</v>
      </c>
      <c r="C151" s="82" t="s">
        <v>8</v>
      </c>
      <c r="D151" s="138"/>
      <c r="E151" s="82">
        <v>18</v>
      </c>
      <c r="F151" s="50"/>
      <c r="G151" s="50"/>
      <c r="H151" s="50"/>
      <c r="I151" s="50"/>
      <c r="J151" s="137"/>
      <c r="K151" s="137"/>
      <c r="L151" s="50"/>
      <c r="M151" s="119"/>
      <c r="N151" s="139"/>
      <c r="O151" s="119"/>
      <c r="P151" s="139"/>
      <c r="Q151" s="140">
        <f>B151*E151</f>
        <v>1692</v>
      </c>
    </row>
    <row r="152" spans="1:18">
      <c r="A152" s="74"/>
      <c r="B152" s="119">
        <f>Q151</f>
        <v>1692</v>
      </c>
      <c r="C152" s="47"/>
      <c r="D152" s="47"/>
      <c r="E152" s="47"/>
      <c r="F152" s="47"/>
      <c r="G152" s="119">
        <v>49.97</v>
      </c>
      <c r="H152" s="47"/>
      <c r="I152" s="47" t="s">
        <v>23</v>
      </c>
      <c r="J152" s="47"/>
      <c r="K152" s="47"/>
      <c r="L152" s="47"/>
      <c r="M152" s="47"/>
      <c r="N152" s="47"/>
      <c r="O152" s="47"/>
      <c r="P152" s="47"/>
      <c r="Q152" s="120" t="s">
        <v>24</v>
      </c>
      <c r="R152" s="119">
        <f>ROUND(SUM(B152*G152),)</f>
        <v>84549</v>
      </c>
    </row>
    <row r="153" spans="1:18">
      <c r="A153" s="74"/>
      <c r="B153" s="87"/>
      <c r="G153" s="87"/>
      <c r="Q153" s="109"/>
      <c r="R153" s="87"/>
    </row>
    <row r="154" spans="1:18">
      <c r="A154" s="74"/>
      <c r="B154" s="87"/>
      <c r="G154" s="87"/>
      <c r="Q154" s="109"/>
      <c r="R154" s="87"/>
    </row>
    <row r="155" spans="1:18">
      <c r="A155" s="14">
        <v>18</v>
      </c>
      <c r="B155" s="247" t="s">
        <v>33</v>
      </c>
      <c r="C155" s="247"/>
      <c r="D155" s="247"/>
      <c r="E155" s="247"/>
      <c r="F155" s="247"/>
      <c r="G155" s="247"/>
      <c r="H155" s="247"/>
      <c r="I155" s="247"/>
      <c r="J155" s="247"/>
      <c r="K155" s="247"/>
      <c r="L155" s="247"/>
      <c r="M155" s="247"/>
      <c r="N155" s="74"/>
      <c r="O155" s="65"/>
      <c r="R155" s="31"/>
    </row>
    <row r="156" spans="1:18">
      <c r="A156" s="14"/>
      <c r="B156" s="126"/>
      <c r="C156" s="126"/>
      <c r="D156" s="126"/>
      <c r="E156" s="126"/>
      <c r="F156" s="126"/>
      <c r="G156" s="126"/>
      <c r="H156" s="126"/>
      <c r="I156" s="126"/>
      <c r="J156" s="126"/>
      <c r="K156" s="126"/>
      <c r="L156" s="126"/>
      <c r="M156" s="126"/>
      <c r="N156" s="74"/>
      <c r="O156" s="65"/>
      <c r="R156" s="31"/>
    </row>
    <row r="157" spans="1:18">
      <c r="A157" s="14"/>
      <c r="B157" t="s">
        <v>78</v>
      </c>
      <c r="C157" s="80"/>
      <c r="D157" s="80"/>
      <c r="E157" s="75"/>
      <c r="F157" s="75"/>
      <c r="G157" s="75"/>
      <c r="H157" s="80"/>
      <c r="I157" s="80"/>
      <c r="J157" s="80"/>
      <c r="K157" s="80"/>
      <c r="L157" s="80"/>
      <c r="M157" s="80"/>
      <c r="P157" s="76" t="s">
        <v>9</v>
      </c>
      <c r="Q157" s="65">
        <f>B59</f>
        <v>1827</v>
      </c>
      <c r="R157" s="31"/>
    </row>
    <row r="158" spans="1:18">
      <c r="A158" s="14"/>
      <c r="B158" t="s">
        <v>79</v>
      </c>
      <c r="C158" s="80"/>
      <c r="D158" s="80"/>
      <c r="E158" s="75"/>
      <c r="F158" s="75"/>
      <c r="G158" s="75"/>
      <c r="H158" s="80"/>
      <c r="I158" s="80"/>
      <c r="J158" s="80"/>
      <c r="K158" s="80"/>
      <c r="L158" s="80"/>
      <c r="M158" s="80"/>
      <c r="P158" s="76" t="s">
        <v>9</v>
      </c>
      <c r="Q158" s="65">
        <f>B73</f>
        <v>1764</v>
      </c>
      <c r="R158" s="31"/>
    </row>
    <row r="159" spans="1:18">
      <c r="O159" s="246" t="s">
        <v>55</v>
      </c>
      <c r="P159" s="246"/>
      <c r="Q159" s="124">
        <f>SUM(Q157:Q158)</f>
        <v>3591</v>
      </c>
      <c r="R159" s="31"/>
    </row>
    <row r="160" spans="1:18">
      <c r="B160" s="66">
        <f>Q159</f>
        <v>3591</v>
      </c>
      <c r="C160" s="67" t="s">
        <v>10</v>
      </c>
      <c r="D160" s="68"/>
      <c r="E160" s="69"/>
      <c r="F160" s="250">
        <v>1079.6500000000001</v>
      </c>
      <c r="G160" s="250"/>
      <c r="H160" s="70"/>
      <c r="I160" s="47"/>
      <c r="J160" s="71"/>
      <c r="K160" s="71" t="s">
        <v>31</v>
      </c>
      <c r="L160" s="70"/>
      <c r="M160" s="70"/>
      <c r="N160" s="70"/>
      <c r="Q160" s="72" t="s">
        <v>11</v>
      </c>
      <c r="R160" s="73">
        <f>B160*F160/100</f>
        <v>38770.231500000002</v>
      </c>
    </row>
    <row r="161" spans="1:18" ht="36.75" customHeight="1">
      <c r="A161" s="14">
        <v>19</v>
      </c>
      <c r="B161" s="241" t="s">
        <v>35</v>
      </c>
      <c r="C161" s="241"/>
      <c r="D161" s="241"/>
      <c r="E161" s="241"/>
      <c r="F161" s="241"/>
      <c r="G161" s="241"/>
      <c r="H161" s="241"/>
      <c r="I161" s="241"/>
      <c r="J161" s="241"/>
      <c r="K161" s="241"/>
      <c r="L161" s="241"/>
      <c r="M161" s="241"/>
      <c r="N161" s="241"/>
      <c r="R161" s="39"/>
    </row>
    <row r="162" spans="1:18">
      <c r="A162" s="14"/>
      <c r="B162" s="77"/>
      <c r="C162" s="77"/>
      <c r="D162" s="77"/>
      <c r="E162" s="77"/>
      <c r="F162" s="77"/>
      <c r="G162" s="77"/>
      <c r="H162" s="77"/>
      <c r="I162" s="77"/>
      <c r="J162" s="77"/>
      <c r="K162" s="77"/>
      <c r="L162" s="77"/>
      <c r="M162" s="77"/>
      <c r="N162" s="77"/>
      <c r="R162" s="39"/>
    </row>
    <row r="163" spans="1:18">
      <c r="B163" s="79" t="s">
        <v>64</v>
      </c>
      <c r="C163" s="15">
        <v>1</v>
      </c>
      <c r="D163" s="15" t="s">
        <v>8</v>
      </c>
      <c r="E163" s="16">
        <v>3.5</v>
      </c>
      <c r="F163" s="15" t="s">
        <v>8</v>
      </c>
      <c r="G163" s="16">
        <v>7.5</v>
      </c>
      <c r="H163" s="15"/>
      <c r="I163" s="16"/>
      <c r="J163" s="15"/>
      <c r="K163" s="16"/>
      <c r="L163" s="16"/>
      <c r="M163" s="16"/>
      <c r="N163" s="16"/>
      <c r="O163" s="17"/>
      <c r="P163" s="15" t="s">
        <v>9</v>
      </c>
      <c r="Q163" s="92">
        <f>C163*E163*G163</f>
        <v>26.25</v>
      </c>
      <c r="R163" s="39"/>
    </row>
    <row r="164" spans="1:18">
      <c r="B164" s="79" t="s">
        <v>75</v>
      </c>
      <c r="C164" s="15">
        <v>2</v>
      </c>
      <c r="D164" s="15" t="s">
        <v>8</v>
      </c>
      <c r="E164" s="16">
        <v>2</v>
      </c>
      <c r="F164" s="15" t="s">
        <v>8</v>
      </c>
      <c r="G164" s="16">
        <v>1.5</v>
      </c>
      <c r="H164" s="15"/>
      <c r="I164" s="16"/>
      <c r="J164" s="15"/>
      <c r="K164" s="16"/>
      <c r="L164" s="16"/>
      <c r="M164" s="16"/>
      <c r="N164" s="16"/>
      <c r="O164" s="17"/>
      <c r="P164" s="15" t="s">
        <v>9</v>
      </c>
      <c r="Q164" s="92">
        <f>C164*E164*G164</f>
        <v>6</v>
      </c>
      <c r="R164" s="39"/>
    </row>
    <row r="165" spans="1:18" ht="15.75" thickBot="1">
      <c r="B165" s="79"/>
      <c r="C165" s="50"/>
      <c r="D165" s="50"/>
      <c r="E165" s="50"/>
      <c r="F165" s="50"/>
      <c r="G165" s="50"/>
      <c r="H165" s="50"/>
      <c r="I165" s="50"/>
      <c r="J165" s="50"/>
      <c r="K165" s="50"/>
      <c r="L165" s="50"/>
      <c r="O165" s="246" t="s">
        <v>55</v>
      </c>
      <c r="P165" s="246"/>
      <c r="Q165" s="51">
        <f>SUM(Q163:Q164)</f>
        <v>32.25</v>
      </c>
      <c r="R165" s="39"/>
    </row>
    <row r="166" spans="1:18" ht="15.75" thickTop="1">
      <c r="B166" s="79"/>
      <c r="C166" s="50"/>
      <c r="D166" s="50"/>
      <c r="E166" s="50"/>
      <c r="F166" s="50"/>
      <c r="G166" s="50"/>
      <c r="H166" s="50"/>
      <c r="I166" s="50"/>
      <c r="J166" s="50"/>
      <c r="K166" s="50"/>
      <c r="L166" s="50"/>
      <c r="R166" s="39"/>
    </row>
    <row r="167" spans="1:18">
      <c r="B167" s="83">
        <f>Q165</f>
        <v>32.25</v>
      </c>
      <c r="C167" s="82" t="s">
        <v>8</v>
      </c>
      <c r="D167" s="138"/>
      <c r="E167" s="82">
        <v>18</v>
      </c>
      <c r="F167" s="50"/>
      <c r="G167" s="50"/>
      <c r="H167" s="50"/>
      <c r="I167" s="50"/>
      <c r="J167" s="137"/>
      <c r="K167" s="137"/>
      <c r="L167" s="50"/>
      <c r="M167" s="119"/>
      <c r="N167" s="139"/>
      <c r="O167" s="119"/>
      <c r="P167" s="139"/>
      <c r="Q167" s="140">
        <f>B167*E167</f>
        <v>580.5</v>
      </c>
    </row>
    <row r="168" spans="1:18">
      <c r="B168" s="50"/>
      <c r="C168" s="50"/>
      <c r="D168" s="50"/>
      <c r="E168" s="50"/>
      <c r="F168" s="50"/>
      <c r="G168" s="50"/>
      <c r="H168" s="50"/>
      <c r="I168" s="50"/>
      <c r="J168" s="137"/>
      <c r="K168" s="137"/>
      <c r="L168" s="50"/>
      <c r="M168" s="87"/>
      <c r="N168" s="64"/>
      <c r="O168" s="87"/>
      <c r="P168" s="64"/>
      <c r="Q168" s="65"/>
    </row>
    <row r="169" spans="1:18">
      <c r="B169" s="52">
        <f>Q167</f>
        <v>580.5</v>
      </c>
      <c r="C169" s="53" t="s">
        <v>13</v>
      </c>
      <c r="D169" s="54"/>
      <c r="E169" s="54"/>
      <c r="F169" s="239">
        <v>231.6</v>
      </c>
      <c r="G169" s="239"/>
      <c r="H169" s="55"/>
      <c r="J169" s="54"/>
      <c r="K169" s="78" t="s">
        <v>16</v>
      </c>
      <c r="L169" s="57"/>
      <c r="M169" s="57"/>
      <c r="P169" s="54"/>
      <c r="Q169" s="78" t="s">
        <v>24</v>
      </c>
      <c r="R169" s="59">
        <f>B169*F169</f>
        <v>134443.79999999999</v>
      </c>
    </row>
    <row r="170" spans="1:18">
      <c r="A170" s="32"/>
      <c r="B170" s="22"/>
      <c r="C170" s="25"/>
      <c r="D170" s="26"/>
      <c r="E170" s="27"/>
      <c r="F170" s="33"/>
      <c r="G170" s="33"/>
      <c r="H170" s="28"/>
      <c r="J170" s="29"/>
      <c r="K170" s="29"/>
      <c r="L170" s="28"/>
      <c r="M170" s="28"/>
      <c r="N170" s="28"/>
      <c r="O170" s="28"/>
      <c r="P170" s="28"/>
      <c r="Q170" s="30"/>
      <c r="R170" s="31"/>
    </row>
    <row r="171" spans="1:18">
      <c r="A171" s="14">
        <v>20</v>
      </c>
      <c r="B171" s="241" t="s">
        <v>36</v>
      </c>
      <c r="C171" s="241"/>
      <c r="D171" s="241"/>
      <c r="E171" s="241"/>
      <c r="F171" s="241"/>
      <c r="G171" s="241"/>
      <c r="H171" s="241"/>
      <c r="I171" s="241"/>
      <c r="J171" s="241"/>
      <c r="K171" s="241"/>
      <c r="L171" s="241"/>
      <c r="M171" s="241"/>
      <c r="N171" s="241"/>
      <c r="R171" s="39"/>
    </row>
    <row r="172" spans="1:18">
      <c r="A172" s="14"/>
      <c r="B172" s="77"/>
      <c r="C172" s="77"/>
      <c r="D172" s="77"/>
      <c r="E172" s="77"/>
      <c r="F172" s="77"/>
      <c r="G172" s="77"/>
      <c r="H172" s="77"/>
      <c r="I172" s="77"/>
      <c r="J172" s="77"/>
      <c r="K172" s="77"/>
      <c r="L172" s="77"/>
      <c r="M172" s="77"/>
      <c r="N172" s="77"/>
      <c r="R172" s="39"/>
    </row>
    <row r="173" spans="1:18">
      <c r="B173" s="79" t="s">
        <v>64</v>
      </c>
      <c r="C173" s="15">
        <v>1</v>
      </c>
      <c r="D173" s="15" t="s">
        <v>8</v>
      </c>
      <c r="E173" s="35">
        <v>2</v>
      </c>
      <c r="F173" s="15" t="s">
        <v>8</v>
      </c>
      <c r="G173" s="16">
        <v>3</v>
      </c>
      <c r="H173" s="15" t="s">
        <v>8</v>
      </c>
      <c r="I173" s="16">
        <v>7</v>
      </c>
      <c r="J173" s="15"/>
      <c r="K173" s="16"/>
      <c r="L173" s="16"/>
      <c r="M173" s="16"/>
      <c r="N173" s="16"/>
      <c r="O173" s="17"/>
      <c r="P173" s="15" t="s">
        <v>9</v>
      </c>
      <c r="Q173" s="92">
        <f>C173*E173*G173*I173</f>
        <v>42</v>
      </c>
      <c r="R173" s="39"/>
    </row>
    <row r="174" spans="1:18">
      <c r="B174" s="79" t="s">
        <v>65</v>
      </c>
      <c r="C174" s="15">
        <v>2</v>
      </c>
      <c r="D174" s="15" t="s">
        <v>8</v>
      </c>
      <c r="E174" s="35">
        <v>2</v>
      </c>
      <c r="F174" s="15" t="s">
        <v>8</v>
      </c>
      <c r="G174" s="16">
        <v>2.5</v>
      </c>
      <c r="H174" s="15" t="s">
        <v>8</v>
      </c>
      <c r="I174" s="16">
        <v>7</v>
      </c>
      <c r="J174" s="15"/>
      <c r="K174" s="16"/>
      <c r="L174" s="16"/>
      <c r="M174" s="16"/>
      <c r="N174" s="16"/>
      <c r="O174" s="17"/>
      <c r="P174" s="15" t="s">
        <v>9</v>
      </c>
      <c r="Q174" s="92">
        <f>C174*E174*G174*I174</f>
        <v>70</v>
      </c>
      <c r="R174" s="39"/>
    </row>
    <row r="175" spans="1:18">
      <c r="B175" s="79" t="s">
        <v>75</v>
      </c>
      <c r="C175" s="15">
        <v>2</v>
      </c>
      <c r="D175" s="15" t="s">
        <v>8</v>
      </c>
      <c r="E175" s="35">
        <v>2</v>
      </c>
      <c r="F175" s="15" t="s">
        <v>8</v>
      </c>
      <c r="G175" s="16">
        <v>2</v>
      </c>
      <c r="H175" s="15" t="s">
        <v>8</v>
      </c>
      <c r="I175" s="16">
        <v>1.5</v>
      </c>
      <c r="J175" s="15"/>
      <c r="K175" s="16"/>
      <c r="L175" s="16"/>
      <c r="M175" s="16"/>
      <c r="N175" s="16"/>
      <c r="O175" s="17"/>
      <c r="P175" s="15" t="s">
        <v>9</v>
      </c>
      <c r="Q175" s="92">
        <f>C175*E175*G175*I175</f>
        <v>12</v>
      </c>
      <c r="R175" s="39"/>
    </row>
    <row r="176" spans="1:18" ht="15.75" thickBot="1">
      <c r="B176" s="79"/>
      <c r="C176" s="50"/>
      <c r="D176" s="50"/>
      <c r="E176" s="50"/>
      <c r="F176" s="50"/>
      <c r="G176" s="50"/>
      <c r="H176" s="50"/>
      <c r="I176" s="50"/>
      <c r="J176" s="50"/>
      <c r="K176" s="50"/>
      <c r="L176" s="50"/>
      <c r="O176" s="246" t="s">
        <v>55</v>
      </c>
      <c r="P176" s="246"/>
      <c r="Q176" s="51">
        <f>SUM(Q173:Q175)</f>
        <v>124</v>
      </c>
      <c r="R176" s="39"/>
    </row>
    <row r="177" spans="1:18" ht="15.75" thickTop="1">
      <c r="B177" s="79"/>
      <c r="C177" s="50"/>
      <c r="D177" s="50"/>
      <c r="E177" s="50"/>
      <c r="F177" s="50"/>
      <c r="G177" s="50"/>
      <c r="H177" s="50"/>
      <c r="I177" s="50"/>
      <c r="J177" s="50"/>
      <c r="K177" s="50"/>
      <c r="L177" s="50"/>
      <c r="R177" s="39"/>
    </row>
    <row r="178" spans="1:18">
      <c r="B178" s="83">
        <f>Q176</f>
        <v>124</v>
      </c>
      <c r="C178" s="82" t="s">
        <v>8</v>
      </c>
      <c r="D178" s="138"/>
      <c r="E178" s="82">
        <v>18</v>
      </c>
      <c r="F178" s="50"/>
      <c r="G178" s="50"/>
      <c r="H178" s="50"/>
      <c r="I178" s="50"/>
      <c r="J178" s="137"/>
      <c r="K178" s="137"/>
      <c r="L178" s="50"/>
      <c r="M178" s="119"/>
      <c r="N178" s="139"/>
      <c r="O178" s="119"/>
      <c r="P178" s="139"/>
      <c r="Q178" s="140">
        <f>B178*E178</f>
        <v>2232</v>
      </c>
    </row>
    <row r="179" spans="1:18">
      <c r="B179" s="50"/>
      <c r="C179" s="50"/>
      <c r="D179" s="50"/>
      <c r="E179" s="50"/>
      <c r="F179" s="50"/>
      <c r="G179" s="50"/>
      <c r="H179" s="50"/>
      <c r="I179" s="50"/>
      <c r="J179" s="137"/>
      <c r="K179" s="137"/>
      <c r="L179" s="50"/>
      <c r="M179" s="87"/>
      <c r="N179" s="64"/>
      <c r="O179" s="87"/>
      <c r="P179" s="64"/>
      <c r="Q179" s="65"/>
    </row>
    <row r="180" spans="1:18">
      <c r="B180" s="52">
        <f>Q178</f>
        <v>2232</v>
      </c>
      <c r="C180" s="53" t="s">
        <v>13</v>
      </c>
      <c r="D180" s="54"/>
      <c r="E180" s="54"/>
      <c r="F180" s="239">
        <v>1880.19</v>
      </c>
      <c r="G180" s="239"/>
      <c r="H180" s="55"/>
      <c r="J180" s="54"/>
      <c r="K180" s="78" t="s">
        <v>31</v>
      </c>
      <c r="L180" s="57"/>
      <c r="M180" s="57"/>
      <c r="P180" s="54"/>
      <c r="Q180" s="78" t="s">
        <v>24</v>
      </c>
      <c r="R180" s="59">
        <f>B180*F180/100</f>
        <v>41965.840799999998</v>
      </c>
    </row>
    <row r="181" spans="1:18">
      <c r="B181" s="52"/>
      <c r="C181" s="53"/>
      <c r="D181" s="54"/>
      <c r="E181" s="54"/>
      <c r="F181" s="94"/>
      <c r="G181" s="94"/>
      <c r="H181" s="55"/>
      <c r="J181" s="54"/>
      <c r="K181" s="94"/>
      <c r="L181" s="57"/>
      <c r="M181" s="57"/>
      <c r="P181" s="54"/>
      <c r="Q181" s="94"/>
      <c r="R181" s="59"/>
    </row>
    <row r="182" spans="1:18">
      <c r="A182" s="127">
        <v>21</v>
      </c>
      <c r="B182" s="228" t="s">
        <v>81</v>
      </c>
      <c r="C182" s="228"/>
      <c r="D182" s="228"/>
      <c r="E182" s="228"/>
      <c r="F182" s="228"/>
      <c r="G182" s="228"/>
      <c r="H182" s="228"/>
      <c r="I182" s="228"/>
      <c r="J182" s="228"/>
      <c r="K182" s="228"/>
      <c r="L182" s="228"/>
      <c r="M182" s="228"/>
      <c r="N182" s="228"/>
      <c r="O182" s="127"/>
    </row>
    <row r="183" spans="1:18">
      <c r="A183" s="127"/>
      <c r="B183" s="228"/>
      <c r="C183" s="228"/>
      <c r="D183" s="228"/>
      <c r="E183" s="228"/>
      <c r="F183" s="228"/>
      <c r="G183" s="228"/>
      <c r="H183" s="228"/>
      <c r="I183" s="228"/>
      <c r="J183" s="228"/>
      <c r="K183" s="228"/>
      <c r="L183" s="228"/>
      <c r="M183" s="228"/>
      <c r="N183" s="228"/>
      <c r="O183" s="127"/>
    </row>
    <row r="184" spans="1:18">
      <c r="A184" s="127"/>
      <c r="B184" s="228"/>
      <c r="C184" s="228"/>
      <c r="D184" s="228"/>
      <c r="E184" s="228"/>
      <c r="F184" s="228"/>
      <c r="G184" s="228"/>
      <c r="H184" s="228"/>
      <c r="I184" s="228"/>
      <c r="J184" s="228"/>
      <c r="K184" s="228"/>
      <c r="L184" s="228"/>
      <c r="M184" s="228"/>
      <c r="N184" s="228"/>
      <c r="O184" s="127"/>
    </row>
    <row r="185" spans="1:18">
      <c r="A185" s="127"/>
      <c r="B185" s="228"/>
      <c r="C185" s="228"/>
      <c r="D185" s="228"/>
      <c r="E185" s="228"/>
      <c r="F185" s="228"/>
      <c r="G185" s="228"/>
      <c r="H185" s="228"/>
      <c r="I185" s="228"/>
      <c r="J185" s="228"/>
      <c r="K185" s="228"/>
      <c r="L185" s="228"/>
      <c r="M185" s="228"/>
      <c r="N185" s="228"/>
      <c r="O185" s="127"/>
    </row>
    <row r="186" spans="1:18">
      <c r="A186" s="127"/>
      <c r="B186" s="128"/>
      <c r="C186" s="128"/>
      <c r="D186" s="128"/>
      <c r="E186" s="128"/>
      <c r="F186" s="128"/>
      <c r="G186" s="128"/>
      <c r="H186" s="128"/>
      <c r="I186" s="128"/>
      <c r="J186" s="129"/>
      <c r="K186" s="129"/>
      <c r="L186" s="129"/>
      <c r="M186" s="129"/>
      <c r="N186" s="129"/>
      <c r="O186" s="127"/>
    </row>
    <row r="187" spans="1:18">
      <c r="A187" s="127"/>
      <c r="B187" s="99" t="s">
        <v>88</v>
      </c>
      <c r="C187" s="15">
        <v>1</v>
      </c>
      <c r="D187" s="15" t="s">
        <v>8</v>
      </c>
      <c r="E187" s="35">
        <v>8</v>
      </c>
      <c r="F187" s="15" t="s">
        <v>8</v>
      </c>
      <c r="G187" s="16">
        <v>20</v>
      </c>
      <c r="H187" s="15"/>
      <c r="I187" s="16"/>
      <c r="J187" s="15"/>
      <c r="K187" s="16"/>
      <c r="L187" s="16"/>
      <c r="M187" s="16"/>
      <c r="N187" s="16"/>
      <c r="O187" s="17"/>
      <c r="P187" s="15" t="s">
        <v>9</v>
      </c>
      <c r="Q187" s="95">
        <f t="shared" ref="Q187:Q188" si="0">C187*E187*G187</f>
        <v>160</v>
      </c>
      <c r="R187" s="99"/>
    </row>
    <row r="188" spans="1:18" s="99" customFormat="1" ht="12.75">
      <c r="A188" s="96"/>
      <c r="B188" s="99" t="s">
        <v>82</v>
      </c>
      <c r="C188" s="15">
        <v>1</v>
      </c>
      <c r="D188" s="15" t="s">
        <v>8</v>
      </c>
      <c r="E188" s="35">
        <v>6</v>
      </c>
      <c r="F188" s="15" t="s">
        <v>8</v>
      </c>
      <c r="G188" s="16">
        <v>4</v>
      </c>
      <c r="H188" s="15"/>
      <c r="I188" s="16"/>
      <c r="J188" s="15"/>
      <c r="K188" s="16"/>
      <c r="L188" s="16"/>
      <c r="M188" s="16"/>
      <c r="N188" s="16"/>
      <c r="O188" s="17"/>
      <c r="P188" s="15" t="s">
        <v>9</v>
      </c>
      <c r="Q188" s="95">
        <f t="shared" si="0"/>
        <v>24</v>
      </c>
    </row>
    <row r="189" spans="1:18">
      <c r="A189" s="74"/>
      <c r="B189" s="132"/>
      <c r="C189" s="103"/>
      <c r="D189" s="103"/>
      <c r="E189" s="133"/>
      <c r="F189" s="134"/>
      <c r="G189" s="103"/>
      <c r="O189" s="227" t="s">
        <v>55</v>
      </c>
      <c r="P189" s="227"/>
      <c r="Q189" s="124">
        <f>SUM(Q187:Q188)</f>
        <v>184</v>
      </c>
      <c r="R189" s="136"/>
    </row>
    <row r="190" spans="1:18">
      <c r="B190" s="83">
        <f>Q189</f>
        <v>184</v>
      </c>
      <c r="C190" s="82" t="s">
        <v>8</v>
      </c>
      <c r="D190" s="138"/>
      <c r="E190" s="82">
        <v>18</v>
      </c>
      <c r="F190" s="50"/>
      <c r="G190" s="50"/>
      <c r="H190" s="50"/>
      <c r="I190" s="50"/>
      <c r="J190" s="137"/>
      <c r="K190" s="137"/>
      <c r="L190" s="50"/>
      <c r="M190" s="119"/>
      <c r="N190" s="139"/>
      <c r="O190" s="119"/>
      <c r="P190" s="139"/>
      <c r="Q190" s="140">
        <f>B190*E190</f>
        <v>3312</v>
      </c>
    </row>
    <row r="191" spans="1:18">
      <c r="B191" s="50"/>
      <c r="C191" s="50"/>
      <c r="D191" s="50"/>
      <c r="E191" s="50"/>
      <c r="F191" s="50"/>
      <c r="G191" s="50"/>
      <c r="H191" s="50"/>
      <c r="I191" s="50"/>
      <c r="J191" s="137"/>
      <c r="K191" s="137"/>
      <c r="L191" s="50"/>
      <c r="M191" s="87"/>
      <c r="N191" s="64"/>
      <c r="O191" s="87"/>
      <c r="P191" s="64"/>
      <c r="Q191" s="65"/>
    </row>
    <row r="192" spans="1:18">
      <c r="A192" s="74"/>
      <c r="B192" s="119">
        <f>Q190</f>
        <v>3312</v>
      </c>
      <c r="C192" s="47"/>
      <c r="D192" s="47"/>
      <c r="E192" s="47"/>
      <c r="F192" s="47"/>
      <c r="G192" s="119">
        <v>7.27</v>
      </c>
      <c r="H192" s="47"/>
      <c r="I192" s="47" t="s">
        <v>16</v>
      </c>
      <c r="J192" s="47"/>
      <c r="K192" s="47"/>
      <c r="L192" s="47"/>
      <c r="M192" s="47"/>
      <c r="N192" s="47"/>
      <c r="O192" s="47"/>
      <c r="P192" s="47"/>
      <c r="Q192" s="120" t="s">
        <v>24</v>
      </c>
      <c r="R192" s="119">
        <f>ROUND(SUM(B192*G192),)</f>
        <v>24078</v>
      </c>
    </row>
    <row r="193" spans="1:18">
      <c r="A193" s="74"/>
      <c r="B193" s="87"/>
      <c r="G193" s="87"/>
      <c r="Q193" s="109"/>
      <c r="R193" s="87"/>
    </row>
    <row r="194" spans="1:18">
      <c r="A194" s="24"/>
      <c r="B194" s="22"/>
      <c r="C194" s="25"/>
      <c r="D194" s="26"/>
      <c r="E194" s="27"/>
      <c r="F194" s="33"/>
      <c r="G194" s="33"/>
      <c r="H194" s="28"/>
      <c r="J194" s="29"/>
      <c r="K194" s="29"/>
      <c r="L194" s="28"/>
      <c r="M194" s="28"/>
      <c r="N194" s="28"/>
      <c r="O194" s="28"/>
      <c r="P194" s="28"/>
      <c r="Q194" s="30"/>
      <c r="R194" s="31"/>
    </row>
    <row r="195" spans="1:18">
      <c r="A195" s="127">
        <v>22</v>
      </c>
      <c r="B195" s="228" t="s">
        <v>83</v>
      </c>
      <c r="C195" s="228"/>
      <c r="D195" s="228"/>
      <c r="E195" s="228"/>
      <c r="F195" s="228"/>
      <c r="G195" s="228"/>
      <c r="H195" s="228"/>
      <c r="I195" s="228"/>
      <c r="J195" s="228"/>
      <c r="K195" s="228"/>
      <c r="L195" s="228"/>
      <c r="M195" s="228"/>
      <c r="N195" s="228"/>
      <c r="O195" s="127"/>
    </row>
    <row r="196" spans="1:18">
      <c r="A196" s="127"/>
      <c r="B196" s="228"/>
      <c r="C196" s="228"/>
      <c r="D196" s="228"/>
      <c r="E196" s="228"/>
      <c r="F196" s="228"/>
      <c r="G196" s="228"/>
      <c r="H196" s="228"/>
      <c r="I196" s="228"/>
      <c r="J196" s="228"/>
      <c r="K196" s="228"/>
      <c r="L196" s="228"/>
      <c r="M196" s="228"/>
      <c r="N196" s="228"/>
      <c r="O196" s="127"/>
    </row>
    <row r="197" spans="1:18">
      <c r="A197" s="127"/>
      <c r="B197" s="228"/>
      <c r="C197" s="228"/>
      <c r="D197" s="228"/>
      <c r="E197" s="228"/>
      <c r="F197" s="228"/>
      <c r="G197" s="228"/>
      <c r="H197" s="228"/>
      <c r="I197" s="228"/>
      <c r="J197" s="228"/>
      <c r="K197" s="228"/>
      <c r="L197" s="228"/>
      <c r="M197" s="228"/>
      <c r="N197" s="228"/>
      <c r="O197" s="127"/>
    </row>
    <row r="198" spans="1:18" s="99" customFormat="1" ht="12.75">
      <c r="A198" s="96"/>
      <c r="B198" s="99" t="s">
        <v>87</v>
      </c>
      <c r="C198" s="15">
        <v>1</v>
      </c>
      <c r="D198" s="15" t="s">
        <v>8</v>
      </c>
      <c r="E198" s="35">
        <v>8</v>
      </c>
      <c r="F198" s="15" t="s">
        <v>8</v>
      </c>
      <c r="G198" s="16">
        <v>12</v>
      </c>
      <c r="H198" s="15"/>
      <c r="I198" s="16"/>
      <c r="J198" s="15"/>
      <c r="K198" s="16"/>
      <c r="L198" s="16"/>
      <c r="M198" s="16"/>
      <c r="N198" s="16"/>
      <c r="O198" s="17"/>
      <c r="P198" s="15" t="s">
        <v>9</v>
      </c>
      <c r="Q198" s="95">
        <f>C198*E198*G198</f>
        <v>96</v>
      </c>
    </row>
    <row r="199" spans="1:18">
      <c r="A199" s="74"/>
      <c r="B199" s="132"/>
      <c r="C199" s="103"/>
      <c r="D199" s="103"/>
      <c r="E199" s="133"/>
      <c r="F199" s="134"/>
      <c r="G199" s="103"/>
      <c r="O199" s="227" t="s">
        <v>55</v>
      </c>
      <c r="P199" s="227"/>
      <c r="Q199" s="124">
        <f>SUM(Q198)</f>
        <v>96</v>
      </c>
      <c r="R199" s="136"/>
    </row>
    <row r="200" spans="1:18">
      <c r="B200" s="83">
        <f>Q199</f>
        <v>96</v>
      </c>
      <c r="C200" s="82" t="s">
        <v>8</v>
      </c>
      <c r="D200" s="138"/>
      <c r="E200" s="82">
        <v>18</v>
      </c>
      <c r="F200" s="50"/>
      <c r="G200" s="50"/>
      <c r="H200" s="50"/>
      <c r="I200" s="50"/>
      <c r="J200" s="137"/>
      <c r="K200" s="137"/>
      <c r="L200" s="50"/>
      <c r="M200" s="119"/>
      <c r="N200" s="139"/>
      <c r="O200" s="119"/>
      <c r="P200" s="139"/>
      <c r="Q200" s="140">
        <f>B200*E200</f>
        <v>1728</v>
      </c>
    </row>
    <row r="201" spans="1:18">
      <c r="B201" s="50"/>
      <c r="C201" s="50"/>
      <c r="D201" s="50"/>
      <c r="E201" s="50"/>
      <c r="F201" s="50"/>
      <c r="G201" s="50"/>
      <c r="H201" s="50"/>
      <c r="I201" s="50"/>
      <c r="J201" s="137"/>
      <c r="K201" s="137"/>
      <c r="L201" s="50"/>
      <c r="M201" s="87"/>
      <c r="N201" s="64"/>
      <c r="O201" s="87"/>
      <c r="P201" s="64"/>
      <c r="Q201" s="65"/>
    </row>
    <row r="202" spans="1:18">
      <c r="A202" s="74"/>
      <c r="B202" s="119">
        <f>Q200</f>
        <v>1728</v>
      </c>
      <c r="C202" s="47"/>
      <c r="D202" s="47"/>
      <c r="E202" s="47"/>
      <c r="F202" s="47"/>
      <c r="G202" s="119">
        <v>13.31</v>
      </c>
      <c r="H202" s="47"/>
      <c r="I202" s="47" t="s">
        <v>16</v>
      </c>
      <c r="J202" s="47"/>
      <c r="K202" s="47"/>
      <c r="L202" s="47"/>
      <c r="M202" s="47"/>
      <c r="N202" s="47"/>
      <c r="O202" s="47"/>
      <c r="P202" s="47"/>
      <c r="Q202" s="120" t="s">
        <v>24</v>
      </c>
      <c r="R202" s="119">
        <f>ROUND(SUM(B202*G202),)</f>
        <v>23000</v>
      </c>
    </row>
    <row r="203" spans="1:18">
      <c r="A203" s="74"/>
      <c r="B203" s="87"/>
      <c r="G203" s="87"/>
      <c r="Q203" s="109"/>
      <c r="R203" s="87"/>
    </row>
    <row r="204" spans="1:18">
      <c r="A204" s="74"/>
      <c r="B204" s="87"/>
      <c r="G204" s="87"/>
      <c r="Q204" s="109"/>
      <c r="R204" s="87"/>
    </row>
    <row r="205" spans="1:18">
      <c r="A205" s="74"/>
      <c r="B205" s="87"/>
      <c r="G205" s="87"/>
      <c r="Q205" s="109"/>
      <c r="R205" s="87"/>
    </row>
    <row r="206" spans="1:18">
      <c r="A206" s="127">
        <v>23</v>
      </c>
      <c r="B206" s="228" t="s">
        <v>84</v>
      </c>
      <c r="C206" s="228"/>
      <c r="D206" s="228"/>
      <c r="E206" s="228"/>
      <c r="F206" s="228"/>
      <c r="G206" s="228"/>
      <c r="H206" s="228"/>
      <c r="I206" s="228"/>
      <c r="J206" s="228"/>
      <c r="K206" s="228"/>
      <c r="L206" s="228"/>
      <c r="M206" s="228"/>
      <c r="N206" s="228"/>
      <c r="O206" s="127"/>
    </row>
    <row r="207" spans="1:18">
      <c r="A207" s="127"/>
      <c r="B207" s="228"/>
      <c r="C207" s="228"/>
      <c r="D207" s="228"/>
      <c r="E207" s="228"/>
      <c r="F207" s="228"/>
      <c r="G207" s="228"/>
      <c r="H207" s="228"/>
      <c r="I207" s="228"/>
      <c r="J207" s="228"/>
      <c r="K207" s="228"/>
      <c r="L207" s="228"/>
      <c r="M207" s="228"/>
      <c r="N207" s="228"/>
      <c r="O207" s="127"/>
    </row>
    <row r="208" spans="1:18">
      <c r="A208" s="127"/>
      <c r="B208" s="228"/>
      <c r="C208" s="228"/>
      <c r="D208" s="228"/>
      <c r="E208" s="228"/>
      <c r="F208" s="228"/>
      <c r="G208" s="228"/>
      <c r="H208" s="228"/>
      <c r="I208" s="228"/>
      <c r="J208" s="228"/>
      <c r="K208" s="228"/>
      <c r="L208" s="228"/>
      <c r="M208" s="228"/>
      <c r="N208" s="228"/>
      <c r="O208" s="127"/>
    </row>
    <row r="209" spans="1:18">
      <c r="A209" s="127"/>
      <c r="B209" s="128"/>
      <c r="C209" s="128"/>
      <c r="D209" s="128"/>
      <c r="E209" s="128"/>
      <c r="F209" s="128"/>
      <c r="G209" s="128"/>
      <c r="H209" s="128"/>
      <c r="I209" s="128"/>
      <c r="J209" s="129"/>
      <c r="K209" s="129"/>
      <c r="L209" s="129"/>
      <c r="M209" s="129"/>
      <c r="N209" s="129"/>
      <c r="O209" s="127"/>
    </row>
    <row r="210" spans="1:18" s="99" customFormat="1" ht="12.75">
      <c r="A210" s="96"/>
      <c r="C210" s="96">
        <v>1</v>
      </c>
      <c r="D210" s="96" t="s">
        <v>8</v>
      </c>
      <c r="E210" s="130">
        <v>2</v>
      </c>
      <c r="F210" s="96"/>
      <c r="G210" s="130"/>
      <c r="H210" s="96"/>
      <c r="I210" s="130"/>
      <c r="J210" s="96"/>
      <c r="K210" s="130"/>
      <c r="O210" s="130"/>
      <c r="P210" s="96" t="s">
        <v>9</v>
      </c>
      <c r="Q210" s="131">
        <f>C210*E210</f>
        <v>2</v>
      </c>
    </row>
    <row r="211" spans="1:18">
      <c r="A211" s="74"/>
      <c r="B211" s="132"/>
      <c r="C211" s="103"/>
      <c r="D211" s="103"/>
      <c r="E211" s="133"/>
      <c r="F211" s="134"/>
      <c r="G211" s="103"/>
      <c r="O211" s="227" t="s">
        <v>55</v>
      </c>
      <c r="P211" s="227"/>
      <c r="Q211" s="135">
        <f>SUM(Q210)</f>
        <v>2</v>
      </c>
      <c r="R211" s="136"/>
    </row>
    <row r="212" spans="1:18">
      <c r="B212" s="83">
        <f>Q211</f>
        <v>2</v>
      </c>
      <c r="C212" s="82" t="s">
        <v>8</v>
      </c>
      <c r="D212" s="138"/>
      <c r="E212" s="82">
        <v>18</v>
      </c>
      <c r="F212" s="50"/>
      <c r="G212" s="50"/>
      <c r="H212" s="50"/>
      <c r="I212" s="50"/>
      <c r="J212" s="137"/>
      <c r="K212" s="137"/>
      <c r="L212" s="50"/>
      <c r="M212" s="119"/>
      <c r="N212" s="139"/>
      <c r="O212" s="119"/>
      <c r="P212" s="139"/>
      <c r="Q212" s="140">
        <f>B212*E212</f>
        <v>36</v>
      </c>
    </row>
    <row r="213" spans="1:18">
      <c r="B213" s="50"/>
      <c r="C213" s="50"/>
      <c r="D213" s="50"/>
      <c r="E213" s="50"/>
      <c r="F213" s="50"/>
      <c r="G213" s="50"/>
      <c r="H213" s="50"/>
      <c r="I213" s="50"/>
      <c r="J213" s="137"/>
      <c r="K213" s="137"/>
      <c r="L213" s="50"/>
      <c r="M213" s="87"/>
      <c r="N213" s="64"/>
      <c r="O213" s="87"/>
      <c r="P213" s="64"/>
      <c r="Q213" s="65"/>
    </row>
    <row r="214" spans="1:18">
      <c r="A214" s="74"/>
      <c r="B214" s="119">
        <f>Q212</f>
        <v>36</v>
      </c>
      <c r="C214" s="47" t="s">
        <v>85</v>
      </c>
      <c r="D214" s="47"/>
      <c r="E214" s="47"/>
      <c r="F214" s="47"/>
      <c r="G214" s="119">
        <v>474.83</v>
      </c>
      <c r="H214" s="47"/>
      <c r="I214" s="47" t="s">
        <v>86</v>
      </c>
      <c r="J214" s="47"/>
      <c r="K214" s="47"/>
      <c r="L214" s="47"/>
      <c r="M214" s="47"/>
      <c r="N214" s="47"/>
      <c r="O214" s="47"/>
      <c r="P214" s="47"/>
      <c r="Q214" s="120" t="s">
        <v>24</v>
      </c>
      <c r="R214" s="119">
        <f>ROUND(SUM(B214*G214),)</f>
        <v>17094</v>
      </c>
    </row>
    <row r="215" spans="1:18">
      <c r="A215" s="74"/>
      <c r="B215" s="87"/>
      <c r="G215" s="87"/>
      <c r="Q215" s="109"/>
      <c r="R215" s="87"/>
    </row>
    <row r="216" spans="1:18" ht="15.75" thickBot="1">
      <c r="A216" s="24"/>
      <c r="B216" s="22"/>
      <c r="C216" s="25"/>
      <c r="D216" s="26"/>
      <c r="E216" s="27"/>
      <c r="F216" s="33"/>
      <c r="G216" s="33"/>
      <c r="H216" s="28"/>
      <c r="J216" s="29"/>
      <c r="K216" s="29"/>
      <c r="L216" s="28"/>
      <c r="M216" s="28"/>
      <c r="N216" s="28"/>
      <c r="O216" s="28"/>
      <c r="P216" s="28"/>
      <c r="Q216" s="37" t="s">
        <v>80</v>
      </c>
      <c r="R216" s="180">
        <f>SUM(R9:R215)</f>
        <v>2191216.4713074998</v>
      </c>
    </row>
    <row r="217" spans="1:18" ht="15.75" thickTop="1">
      <c r="A217" s="32"/>
      <c r="B217" s="82"/>
      <c r="C217" s="48"/>
      <c r="D217" s="49"/>
      <c r="E217" s="49"/>
      <c r="F217" s="83"/>
      <c r="G217" s="41"/>
      <c r="H217" s="41"/>
      <c r="I217" s="84"/>
      <c r="J217" s="83"/>
      <c r="K217" s="83"/>
      <c r="L217" s="84"/>
      <c r="M217" s="84"/>
      <c r="N217" s="84"/>
      <c r="O217" s="23"/>
      <c r="P217" s="84"/>
      <c r="Q217" s="84"/>
      <c r="R217" s="85"/>
    </row>
    <row r="218" spans="1:18">
      <c r="A218" s="32"/>
      <c r="B218" s="82"/>
      <c r="C218" s="48"/>
      <c r="D218" s="49"/>
      <c r="E218" s="49"/>
      <c r="F218" s="83"/>
      <c r="G218" s="41"/>
      <c r="H218" s="41"/>
      <c r="I218" s="84"/>
      <c r="J218" s="83"/>
      <c r="K218" s="83"/>
      <c r="L218" s="84"/>
      <c r="M218" s="84"/>
      <c r="N218" s="84"/>
      <c r="O218" s="23"/>
      <c r="P218" s="84"/>
      <c r="Q218" s="84"/>
      <c r="R218" s="85"/>
    </row>
    <row r="219" spans="1:18">
      <c r="A219" s="32"/>
      <c r="B219" s="82"/>
      <c r="C219" s="48"/>
      <c r="D219" s="49"/>
      <c r="E219" s="49"/>
      <c r="F219" s="83"/>
      <c r="G219" s="41"/>
      <c r="H219" s="41"/>
      <c r="I219" s="84"/>
      <c r="J219" s="83"/>
      <c r="K219" s="83"/>
      <c r="L219" s="84"/>
      <c r="M219" s="84"/>
      <c r="N219" s="84"/>
      <c r="O219" s="23"/>
      <c r="P219" s="84"/>
      <c r="Q219" s="84"/>
      <c r="R219" s="85"/>
    </row>
    <row r="220" spans="1:18">
      <c r="B220" s="38"/>
      <c r="R220" s="39"/>
    </row>
    <row r="221" spans="1:18">
      <c r="R221" s="39"/>
    </row>
    <row r="223" spans="1:18">
      <c r="G223" s="40"/>
      <c r="Q223" s="40" t="s">
        <v>18</v>
      </c>
    </row>
    <row r="224" spans="1:18">
      <c r="G224" s="40"/>
      <c r="Q224" s="40" t="s">
        <v>113</v>
      </c>
    </row>
    <row r="225" spans="7:17">
      <c r="G225" s="40"/>
      <c r="Q225" s="40" t="s">
        <v>17</v>
      </c>
    </row>
  </sheetData>
  <mergeCells count="71">
    <mergeCell ref="O77:P77"/>
    <mergeCell ref="O83:P83"/>
    <mergeCell ref="F95:G95"/>
    <mergeCell ref="F180:G180"/>
    <mergeCell ref="F160:G160"/>
    <mergeCell ref="O159:P159"/>
    <mergeCell ref="B161:N161"/>
    <mergeCell ref="F169:G169"/>
    <mergeCell ref="B171:N171"/>
    <mergeCell ref="O165:P165"/>
    <mergeCell ref="O176:P176"/>
    <mergeCell ref="F131:G131"/>
    <mergeCell ref="O124:P124"/>
    <mergeCell ref="O128:P128"/>
    <mergeCell ref="J129:K129"/>
    <mergeCell ref="O92:P92"/>
    <mergeCell ref="O64:P64"/>
    <mergeCell ref="O67:P67"/>
    <mergeCell ref="O56:P56"/>
    <mergeCell ref="O46:P46"/>
    <mergeCell ref="O28:P28"/>
    <mergeCell ref="B96:M97"/>
    <mergeCell ref="O105:P105"/>
    <mergeCell ref="O111:P111"/>
    <mergeCell ref="O139:P139"/>
    <mergeCell ref="B146:O147"/>
    <mergeCell ref="O150:P150"/>
    <mergeCell ref="B155:M155"/>
    <mergeCell ref="B133:Q136"/>
    <mergeCell ref="O99:P99"/>
    <mergeCell ref="O119:P119"/>
    <mergeCell ref="B114:P114"/>
    <mergeCell ref="F121:G121"/>
    <mergeCell ref="B122:P122"/>
    <mergeCell ref="B102:Q102"/>
    <mergeCell ref="F107:G107"/>
    <mergeCell ref="F113:G113"/>
    <mergeCell ref="B108:Q109"/>
    <mergeCell ref="B81:M81"/>
    <mergeCell ref="F85:G85"/>
    <mergeCell ref="B86:Q86"/>
    <mergeCell ref="F89:G89"/>
    <mergeCell ref="B90:N90"/>
    <mergeCell ref="O88:P88"/>
    <mergeCell ref="B87:H87"/>
    <mergeCell ref="F40:G40"/>
    <mergeCell ref="B42:M42"/>
    <mergeCell ref="F48:G48"/>
    <mergeCell ref="B74:M74"/>
    <mergeCell ref="F80:G80"/>
    <mergeCell ref="J69:K69"/>
    <mergeCell ref="F36:I36"/>
    <mergeCell ref="A1:R1"/>
    <mergeCell ref="A2:B2"/>
    <mergeCell ref="C2:R2"/>
    <mergeCell ref="J4:K4"/>
    <mergeCell ref="P4:Q4"/>
    <mergeCell ref="O10:P10"/>
    <mergeCell ref="B6:N6"/>
    <mergeCell ref="F20:G20"/>
    <mergeCell ref="B22:P22"/>
    <mergeCell ref="F31:G31"/>
    <mergeCell ref="B33:P33"/>
    <mergeCell ref="O14:P14"/>
    <mergeCell ref="I16:L16"/>
    <mergeCell ref="O211:P211"/>
    <mergeCell ref="B182:N185"/>
    <mergeCell ref="O189:P189"/>
    <mergeCell ref="B195:N197"/>
    <mergeCell ref="O199:P199"/>
    <mergeCell ref="B206:N208"/>
  </mergeCells>
  <pageMargins left="0.2" right="0.2" top="0.25" bottom="0.25" header="0.3" footer="0.3"/>
  <pageSetup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election activeCell="C19" sqref="C19"/>
    </sheetView>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R186"/>
  <sheetViews>
    <sheetView topLeftCell="A155" zoomScale="130" zoomScaleNormal="130" zoomScaleSheetLayoutView="100" workbookViewId="0">
      <selection activeCell="G162" sqref="G162"/>
    </sheetView>
  </sheetViews>
  <sheetFormatPr defaultRowHeight="12.75"/>
  <cols>
    <col min="1" max="1" width="6.140625" style="150" customWidth="1"/>
    <col min="2" max="2" width="25.7109375" style="183" customWidth="1"/>
    <col min="3" max="3" width="5.140625" style="183" customWidth="1"/>
    <col min="4" max="4" width="7.5703125" style="183" customWidth="1"/>
    <col min="5" max="5" width="9.140625" style="183"/>
    <col min="6" max="6" width="6.5703125" style="150" customWidth="1"/>
    <col min="7" max="7" width="11.5703125" style="183" customWidth="1"/>
    <col min="8" max="8" width="11.7109375" style="183" customWidth="1"/>
    <col min="9" max="10" width="9.140625" style="183"/>
    <col min="11" max="11" width="16.28515625" style="183" customWidth="1"/>
    <col min="12" max="12" width="12.7109375" style="183" customWidth="1"/>
    <col min="13" max="256" width="9.140625" style="183"/>
    <col min="257" max="257" width="6.140625" style="183" customWidth="1"/>
    <col min="258" max="258" width="35.42578125" style="183" customWidth="1"/>
    <col min="259" max="259" width="5.140625" style="183" customWidth="1"/>
    <col min="260" max="260" width="7.5703125" style="183" customWidth="1"/>
    <col min="261" max="261" width="9.140625" style="183"/>
    <col min="262" max="262" width="6.5703125" style="183" customWidth="1"/>
    <col min="263" max="263" width="11.5703125" style="183" customWidth="1"/>
    <col min="264" max="264" width="11.7109375" style="183" customWidth="1"/>
    <col min="265" max="266" width="9.140625" style="183"/>
    <col min="267" max="267" width="16.28515625" style="183" customWidth="1"/>
    <col min="268" max="268" width="12.7109375" style="183" customWidth="1"/>
    <col min="269" max="512" width="9.140625" style="183"/>
    <col min="513" max="513" width="6.140625" style="183" customWidth="1"/>
    <col min="514" max="514" width="35.42578125" style="183" customWidth="1"/>
    <col min="515" max="515" width="5.140625" style="183" customWidth="1"/>
    <col min="516" max="516" width="7.5703125" style="183" customWidth="1"/>
    <col min="517" max="517" width="9.140625" style="183"/>
    <col min="518" max="518" width="6.5703125" style="183" customWidth="1"/>
    <col min="519" max="519" width="11.5703125" style="183" customWidth="1"/>
    <col min="520" max="520" width="11.7109375" style="183" customWidth="1"/>
    <col min="521" max="522" width="9.140625" style="183"/>
    <col min="523" max="523" width="16.28515625" style="183" customWidth="1"/>
    <col min="524" max="524" width="12.7109375" style="183" customWidth="1"/>
    <col min="525" max="768" width="9.140625" style="183"/>
    <col min="769" max="769" width="6.140625" style="183" customWidth="1"/>
    <col min="770" max="770" width="35.42578125" style="183" customWidth="1"/>
    <col min="771" max="771" width="5.140625" style="183" customWidth="1"/>
    <col min="772" max="772" width="7.5703125" style="183" customWidth="1"/>
    <col min="773" max="773" width="9.140625" style="183"/>
    <col min="774" max="774" width="6.5703125" style="183" customWidth="1"/>
    <col min="775" max="775" width="11.5703125" style="183" customWidth="1"/>
    <col min="776" max="776" width="11.7109375" style="183" customWidth="1"/>
    <col min="777" max="778" width="9.140625" style="183"/>
    <col min="779" max="779" width="16.28515625" style="183" customWidth="1"/>
    <col min="780" max="780" width="12.7109375" style="183" customWidth="1"/>
    <col min="781" max="1024" width="9.140625" style="183"/>
    <col min="1025" max="1025" width="6.140625" style="183" customWidth="1"/>
    <col min="1026" max="1026" width="35.42578125" style="183" customWidth="1"/>
    <col min="1027" max="1027" width="5.140625" style="183" customWidth="1"/>
    <col min="1028" max="1028" width="7.5703125" style="183" customWidth="1"/>
    <col min="1029" max="1029" width="9.140625" style="183"/>
    <col min="1030" max="1030" width="6.5703125" style="183" customWidth="1"/>
    <col min="1031" max="1031" width="11.5703125" style="183" customWidth="1"/>
    <col min="1032" max="1032" width="11.7109375" style="183" customWidth="1"/>
    <col min="1033" max="1034" width="9.140625" style="183"/>
    <col min="1035" max="1035" width="16.28515625" style="183" customWidth="1"/>
    <col min="1036" max="1036" width="12.7109375" style="183" customWidth="1"/>
    <col min="1037" max="1280" width="9.140625" style="183"/>
    <col min="1281" max="1281" width="6.140625" style="183" customWidth="1"/>
    <col min="1282" max="1282" width="35.42578125" style="183" customWidth="1"/>
    <col min="1283" max="1283" width="5.140625" style="183" customWidth="1"/>
    <col min="1284" max="1284" width="7.5703125" style="183" customWidth="1"/>
    <col min="1285" max="1285" width="9.140625" style="183"/>
    <col min="1286" max="1286" width="6.5703125" style="183" customWidth="1"/>
    <col min="1287" max="1287" width="11.5703125" style="183" customWidth="1"/>
    <col min="1288" max="1288" width="11.7109375" style="183" customWidth="1"/>
    <col min="1289" max="1290" width="9.140625" style="183"/>
    <col min="1291" max="1291" width="16.28515625" style="183" customWidth="1"/>
    <col min="1292" max="1292" width="12.7109375" style="183" customWidth="1"/>
    <col min="1293" max="1536" width="9.140625" style="183"/>
    <col min="1537" max="1537" width="6.140625" style="183" customWidth="1"/>
    <col min="1538" max="1538" width="35.42578125" style="183" customWidth="1"/>
    <col min="1539" max="1539" width="5.140625" style="183" customWidth="1"/>
    <col min="1540" max="1540" width="7.5703125" style="183" customWidth="1"/>
    <col min="1541" max="1541" width="9.140625" style="183"/>
    <col min="1542" max="1542" width="6.5703125" style="183" customWidth="1"/>
    <col min="1543" max="1543" width="11.5703125" style="183" customWidth="1"/>
    <col min="1544" max="1544" width="11.7109375" style="183" customWidth="1"/>
    <col min="1545" max="1546" width="9.140625" style="183"/>
    <col min="1547" max="1547" width="16.28515625" style="183" customWidth="1"/>
    <col min="1548" max="1548" width="12.7109375" style="183" customWidth="1"/>
    <col min="1549" max="1792" width="9.140625" style="183"/>
    <col min="1793" max="1793" width="6.140625" style="183" customWidth="1"/>
    <col min="1794" max="1794" width="35.42578125" style="183" customWidth="1"/>
    <col min="1795" max="1795" width="5.140625" style="183" customWidth="1"/>
    <col min="1796" max="1796" width="7.5703125" style="183" customWidth="1"/>
    <col min="1797" max="1797" width="9.140625" style="183"/>
    <col min="1798" max="1798" width="6.5703125" style="183" customWidth="1"/>
    <col min="1799" max="1799" width="11.5703125" style="183" customWidth="1"/>
    <col min="1800" max="1800" width="11.7109375" style="183" customWidth="1"/>
    <col min="1801" max="1802" width="9.140625" style="183"/>
    <col min="1803" max="1803" width="16.28515625" style="183" customWidth="1"/>
    <col min="1804" max="1804" width="12.7109375" style="183" customWidth="1"/>
    <col min="1805" max="2048" width="9.140625" style="183"/>
    <col min="2049" max="2049" width="6.140625" style="183" customWidth="1"/>
    <col min="2050" max="2050" width="35.42578125" style="183" customWidth="1"/>
    <col min="2051" max="2051" width="5.140625" style="183" customWidth="1"/>
    <col min="2052" max="2052" width="7.5703125" style="183" customWidth="1"/>
    <col min="2053" max="2053" width="9.140625" style="183"/>
    <col min="2054" max="2054" width="6.5703125" style="183" customWidth="1"/>
    <col min="2055" max="2055" width="11.5703125" style="183" customWidth="1"/>
    <col min="2056" max="2056" width="11.7109375" style="183" customWidth="1"/>
    <col min="2057" max="2058" width="9.140625" style="183"/>
    <col min="2059" max="2059" width="16.28515625" style="183" customWidth="1"/>
    <col min="2060" max="2060" width="12.7109375" style="183" customWidth="1"/>
    <col min="2061" max="2304" width="9.140625" style="183"/>
    <col min="2305" max="2305" width="6.140625" style="183" customWidth="1"/>
    <col min="2306" max="2306" width="35.42578125" style="183" customWidth="1"/>
    <col min="2307" max="2307" width="5.140625" style="183" customWidth="1"/>
    <col min="2308" max="2308" width="7.5703125" style="183" customWidth="1"/>
    <col min="2309" max="2309" width="9.140625" style="183"/>
    <col min="2310" max="2310" width="6.5703125" style="183" customWidth="1"/>
    <col min="2311" max="2311" width="11.5703125" style="183" customWidth="1"/>
    <col min="2312" max="2312" width="11.7109375" style="183" customWidth="1"/>
    <col min="2313" max="2314" width="9.140625" style="183"/>
    <col min="2315" max="2315" width="16.28515625" style="183" customWidth="1"/>
    <col min="2316" max="2316" width="12.7109375" style="183" customWidth="1"/>
    <col min="2317" max="2560" width="9.140625" style="183"/>
    <col min="2561" max="2561" width="6.140625" style="183" customWidth="1"/>
    <col min="2562" max="2562" width="35.42578125" style="183" customWidth="1"/>
    <col min="2563" max="2563" width="5.140625" style="183" customWidth="1"/>
    <col min="2564" max="2564" width="7.5703125" style="183" customWidth="1"/>
    <col min="2565" max="2565" width="9.140625" style="183"/>
    <col min="2566" max="2566" width="6.5703125" style="183" customWidth="1"/>
    <col min="2567" max="2567" width="11.5703125" style="183" customWidth="1"/>
    <col min="2568" max="2568" width="11.7109375" style="183" customWidth="1"/>
    <col min="2569" max="2570" width="9.140625" style="183"/>
    <col min="2571" max="2571" width="16.28515625" style="183" customWidth="1"/>
    <col min="2572" max="2572" width="12.7109375" style="183" customWidth="1"/>
    <col min="2573" max="2816" width="9.140625" style="183"/>
    <col min="2817" max="2817" width="6.140625" style="183" customWidth="1"/>
    <col min="2818" max="2818" width="35.42578125" style="183" customWidth="1"/>
    <col min="2819" max="2819" width="5.140625" style="183" customWidth="1"/>
    <col min="2820" max="2820" width="7.5703125" style="183" customWidth="1"/>
    <col min="2821" max="2821" width="9.140625" style="183"/>
    <col min="2822" max="2822" width="6.5703125" style="183" customWidth="1"/>
    <col min="2823" max="2823" width="11.5703125" style="183" customWidth="1"/>
    <col min="2824" max="2824" width="11.7109375" style="183" customWidth="1"/>
    <col min="2825" max="2826" width="9.140625" style="183"/>
    <col min="2827" max="2827" width="16.28515625" style="183" customWidth="1"/>
    <col min="2828" max="2828" width="12.7109375" style="183" customWidth="1"/>
    <col min="2829" max="3072" width="9.140625" style="183"/>
    <col min="3073" max="3073" width="6.140625" style="183" customWidth="1"/>
    <col min="3074" max="3074" width="35.42578125" style="183" customWidth="1"/>
    <col min="3075" max="3075" width="5.140625" style="183" customWidth="1"/>
    <col min="3076" max="3076" width="7.5703125" style="183" customWidth="1"/>
    <col min="3077" max="3077" width="9.140625" style="183"/>
    <col min="3078" max="3078" width="6.5703125" style="183" customWidth="1"/>
    <col min="3079" max="3079" width="11.5703125" style="183" customWidth="1"/>
    <col min="3080" max="3080" width="11.7109375" style="183" customWidth="1"/>
    <col min="3081" max="3082" width="9.140625" style="183"/>
    <col min="3083" max="3083" width="16.28515625" style="183" customWidth="1"/>
    <col min="3084" max="3084" width="12.7109375" style="183" customWidth="1"/>
    <col min="3085" max="3328" width="9.140625" style="183"/>
    <col min="3329" max="3329" width="6.140625" style="183" customWidth="1"/>
    <col min="3330" max="3330" width="35.42578125" style="183" customWidth="1"/>
    <col min="3331" max="3331" width="5.140625" style="183" customWidth="1"/>
    <col min="3332" max="3332" width="7.5703125" style="183" customWidth="1"/>
    <col min="3333" max="3333" width="9.140625" style="183"/>
    <col min="3334" max="3334" width="6.5703125" style="183" customWidth="1"/>
    <col min="3335" max="3335" width="11.5703125" style="183" customWidth="1"/>
    <col min="3336" max="3336" width="11.7109375" style="183" customWidth="1"/>
    <col min="3337" max="3338" width="9.140625" style="183"/>
    <col min="3339" max="3339" width="16.28515625" style="183" customWidth="1"/>
    <col min="3340" max="3340" width="12.7109375" style="183" customWidth="1"/>
    <col min="3341" max="3584" width="9.140625" style="183"/>
    <col min="3585" max="3585" width="6.140625" style="183" customWidth="1"/>
    <col min="3586" max="3586" width="35.42578125" style="183" customWidth="1"/>
    <col min="3587" max="3587" width="5.140625" style="183" customWidth="1"/>
    <col min="3588" max="3588" width="7.5703125" style="183" customWidth="1"/>
    <col min="3589" max="3589" width="9.140625" style="183"/>
    <col min="3590" max="3590" width="6.5703125" style="183" customWidth="1"/>
    <col min="3591" max="3591" width="11.5703125" style="183" customWidth="1"/>
    <col min="3592" max="3592" width="11.7109375" style="183" customWidth="1"/>
    <col min="3593" max="3594" width="9.140625" style="183"/>
    <col min="3595" max="3595" width="16.28515625" style="183" customWidth="1"/>
    <col min="3596" max="3596" width="12.7109375" style="183" customWidth="1"/>
    <col min="3597" max="3840" width="9.140625" style="183"/>
    <col min="3841" max="3841" width="6.140625" style="183" customWidth="1"/>
    <col min="3842" max="3842" width="35.42578125" style="183" customWidth="1"/>
    <col min="3843" max="3843" width="5.140625" style="183" customWidth="1"/>
    <col min="3844" max="3844" width="7.5703125" style="183" customWidth="1"/>
    <col min="3845" max="3845" width="9.140625" style="183"/>
    <col min="3846" max="3846" width="6.5703125" style="183" customWidth="1"/>
    <col min="3847" max="3847" width="11.5703125" style="183" customWidth="1"/>
    <col min="3848" max="3848" width="11.7109375" style="183" customWidth="1"/>
    <col min="3849" max="3850" width="9.140625" style="183"/>
    <col min="3851" max="3851" width="16.28515625" style="183" customWidth="1"/>
    <col min="3852" max="3852" width="12.7109375" style="183" customWidth="1"/>
    <col min="3853" max="4096" width="9.140625" style="183"/>
    <col min="4097" max="4097" width="6.140625" style="183" customWidth="1"/>
    <col min="4098" max="4098" width="35.42578125" style="183" customWidth="1"/>
    <col min="4099" max="4099" width="5.140625" style="183" customWidth="1"/>
    <col min="4100" max="4100" width="7.5703125" style="183" customWidth="1"/>
    <col min="4101" max="4101" width="9.140625" style="183"/>
    <col min="4102" max="4102" width="6.5703125" style="183" customWidth="1"/>
    <col min="4103" max="4103" width="11.5703125" style="183" customWidth="1"/>
    <col min="4104" max="4104" width="11.7109375" style="183" customWidth="1"/>
    <col min="4105" max="4106" width="9.140625" style="183"/>
    <col min="4107" max="4107" width="16.28515625" style="183" customWidth="1"/>
    <col min="4108" max="4108" width="12.7109375" style="183" customWidth="1"/>
    <col min="4109" max="4352" width="9.140625" style="183"/>
    <col min="4353" max="4353" width="6.140625" style="183" customWidth="1"/>
    <col min="4354" max="4354" width="35.42578125" style="183" customWidth="1"/>
    <col min="4355" max="4355" width="5.140625" style="183" customWidth="1"/>
    <col min="4356" max="4356" width="7.5703125" style="183" customWidth="1"/>
    <col min="4357" max="4357" width="9.140625" style="183"/>
    <col min="4358" max="4358" width="6.5703125" style="183" customWidth="1"/>
    <col min="4359" max="4359" width="11.5703125" style="183" customWidth="1"/>
    <col min="4360" max="4360" width="11.7109375" style="183" customWidth="1"/>
    <col min="4361" max="4362" width="9.140625" style="183"/>
    <col min="4363" max="4363" width="16.28515625" style="183" customWidth="1"/>
    <col min="4364" max="4364" width="12.7109375" style="183" customWidth="1"/>
    <col min="4365" max="4608" width="9.140625" style="183"/>
    <col min="4609" max="4609" width="6.140625" style="183" customWidth="1"/>
    <col min="4610" max="4610" width="35.42578125" style="183" customWidth="1"/>
    <col min="4611" max="4611" width="5.140625" style="183" customWidth="1"/>
    <col min="4612" max="4612" width="7.5703125" style="183" customWidth="1"/>
    <col min="4613" max="4613" width="9.140625" style="183"/>
    <col min="4614" max="4614" width="6.5703125" style="183" customWidth="1"/>
    <col min="4615" max="4615" width="11.5703125" style="183" customWidth="1"/>
    <col min="4616" max="4616" width="11.7109375" style="183" customWidth="1"/>
    <col min="4617" max="4618" width="9.140625" style="183"/>
    <col min="4619" max="4619" width="16.28515625" style="183" customWidth="1"/>
    <col min="4620" max="4620" width="12.7109375" style="183" customWidth="1"/>
    <col min="4621" max="4864" width="9.140625" style="183"/>
    <col min="4865" max="4865" width="6.140625" style="183" customWidth="1"/>
    <col min="4866" max="4866" width="35.42578125" style="183" customWidth="1"/>
    <col min="4867" max="4867" width="5.140625" style="183" customWidth="1"/>
    <col min="4868" max="4868" width="7.5703125" style="183" customWidth="1"/>
    <col min="4869" max="4869" width="9.140625" style="183"/>
    <col min="4870" max="4870" width="6.5703125" style="183" customWidth="1"/>
    <col min="4871" max="4871" width="11.5703125" style="183" customWidth="1"/>
    <col min="4872" max="4872" width="11.7109375" style="183" customWidth="1"/>
    <col min="4873" max="4874" width="9.140625" style="183"/>
    <col min="4875" max="4875" width="16.28515625" style="183" customWidth="1"/>
    <col min="4876" max="4876" width="12.7109375" style="183" customWidth="1"/>
    <col min="4877" max="5120" width="9.140625" style="183"/>
    <col min="5121" max="5121" width="6.140625" style="183" customWidth="1"/>
    <col min="5122" max="5122" width="35.42578125" style="183" customWidth="1"/>
    <col min="5123" max="5123" width="5.140625" style="183" customWidth="1"/>
    <col min="5124" max="5124" width="7.5703125" style="183" customWidth="1"/>
    <col min="5125" max="5125" width="9.140625" style="183"/>
    <col min="5126" max="5126" width="6.5703125" style="183" customWidth="1"/>
    <col min="5127" max="5127" width="11.5703125" style="183" customWidth="1"/>
    <col min="5128" max="5128" width="11.7109375" style="183" customWidth="1"/>
    <col min="5129" max="5130" width="9.140625" style="183"/>
    <col min="5131" max="5131" width="16.28515625" style="183" customWidth="1"/>
    <col min="5132" max="5132" width="12.7109375" style="183" customWidth="1"/>
    <col min="5133" max="5376" width="9.140625" style="183"/>
    <col min="5377" max="5377" width="6.140625" style="183" customWidth="1"/>
    <col min="5378" max="5378" width="35.42578125" style="183" customWidth="1"/>
    <col min="5379" max="5379" width="5.140625" style="183" customWidth="1"/>
    <col min="5380" max="5380" width="7.5703125" style="183" customWidth="1"/>
    <col min="5381" max="5381" width="9.140625" style="183"/>
    <col min="5382" max="5382" width="6.5703125" style="183" customWidth="1"/>
    <col min="5383" max="5383" width="11.5703125" style="183" customWidth="1"/>
    <col min="5384" max="5384" width="11.7109375" style="183" customWidth="1"/>
    <col min="5385" max="5386" width="9.140625" style="183"/>
    <col min="5387" max="5387" width="16.28515625" style="183" customWidth="1"/>
    <col min="5388" max="5388" width="12.7109375" style="183" customWidth="1"/>
    <col min="5389" max="5632" width="9.140625" style="183"/>
    <col min="5633" max="5633" width="6.140625" style="183" customWidth="1"/>
    <col min="5634" max="5634" width="35.42578125" style="183" customWidth="1"/>
    <col min="5635" max="5635" width="5.140625" style="183" customWidth="1"/>
    <col min="5636" max="5636" width="7.5703125" style="183" customWidth="1"/>
    <col min="5637" max="5637" width="9.140625" style="183"/>
    <col min="5638" max="5638" width="6.5703125" style="183" customWidth="1"/>
    <col min="5639" max="5639" width="11.5703125" style="183" customWidth="1"/>
    <col min="5640" max="5640" width="11.7109375" style="183" customWidth="1"/>
    <col min="5641" max="5642" width="9.140625" style="183"/>
    <col min="5643" max="5643" width="16.28515625" style="183" customWidth="1"/>
    <col min="5644" max="5644" width="12.7109375" style="183" customWidth="1"/>
    <col min="5645" max="5888" width="9.140625" style="183"/>
    <col min="5889" max="5889" width="6.140625" style="183" customWidth="1"/>
    <col min="5890" max="5890" width="35.42578125" style="183" customWidth="1"/>
    <col min="5891" max="5891" width="5.140625" style="183" customWidth="1"/>
    <col min="5892" max="5892" width="7.5703125" style="183" customWidth="1"/>
    <col min="5893" max="5893" width="9.140625" style="183"/>
    <col min="5894" max="5894" width="6.5703125" style="183" customWidth="1"/>
    <col min="5895" max="5895" width="11.5703125" style="183" customWidth="1"/>
    <col min="5896" max="5896" width="11.7109375" style="183" customWidth="1"/>
    <col min="5897" max="5898" width="9.140625" style="183"/>
    <col min="5899" max="5899" width="16.28515625" style="183" customWidth="1"/>
    <col min="5900" max="5900" width="12.7109375" style="183" customWidth="1"/>
    <col min="5901" max="6144" width="9.140625" style="183"/>
    <col min="6145" max="6145" width="6.140625" style="183" customWidth="1"/>
    <col min="6146" max="6146" width="35.42578125" style="183" customWidth="1"/>
    <col min="6147" max="6147" width="5.140625" style="183" customWidth="1"/>
    <col min="6148" max="6148" width="7.5703125" style="183" customWidth="1"/>
    <col min="6149" max="6149" width="9.140625" style="183"/>
    <col min="6150" max="6150" width="6.5703125" style="183" customWidth="1"/>
    <col min="6151" max="6151" width="11.5703125" style="183" customWidth="1"/>
    <col min="6152" max="6152" width="11.7109375" style="183" customWidth="1"/>
    <col min="6153" max="6154" width="9.140625" style="183"/>
    <col min="6155" max="6155" width="16.28515625" style="183" customWidth="1"/>
    <col min="6156" max="6156" width="12.7109375" style="183" customWidth="1"/>
    <col min="6157" max="6400" width="9.140625" style="183"/>
    <col min="6401" max="6401" width="6.140625" style="183" customWidth="1"/>
    <col min="6402" max="6402" width="35.42578125" style="183" customWidth="1"/>
    <col min="6403" max="6403" width="5.140625" style="183" customWidth="1"/>
    <col min="6404" max="6404" width="7.5703125" style="183" customWidth="1"/>
    <col min="6405" max="6405" width="9.140625" style="183"/>
    <col min="6406" max="6406" width="6.5703125" style="183" customWidth="1"/>
    <col min="6407" max="6407" width="11.5703125" style="183" customWidth="1"/>
    <col min="6408" max="6408" width="11.7109375" style="183" customWidth="1"/>
    <col min="6409" max="6410" width="9.140625" style="183"/>
    <col min="6411" max="6411" width="16.28515625" style="183" customWidth="1"/>
    <col min="6412" max="6412" width="12.7109375" style="183" customWidth="1"/>
    <col min="6413" max="6656" width="9.140625" style="183"/>
    <col min="6657" max="6657" width="6.140625" style="183" customWidth="1"/>
    <col min="6658" max="6658" width="35.42578125" style="183" customWidth="1"/>
    <col min="6659" max="6659" width="5.140625" style="183" customWidth="1"/>
    <col min="6660" max="6660" width="7.5703125" style="183" customWidth="1"/>
    <col min="6661" max="6661" width="9.140625" style="183"/>
    <col min="6662" max="6662" width="6.5703125" style="183" customWidth="1"/>
    <col min="6663" max="6663" width="11.5703125" style="183" customWidth="1"/>
    <col min="6664" max="6664" width="11.7109375" style="183" customWidth="1"/>
    <col min="6665" max="6666" width="9.140625" style="183"/>
    <col min="6667" max="6667" width="16.28515625" style="183" customWidth="1"/>
    <col min="6668" max="6668" width="12.7109375" style="183" customWidth="1"/>
    <col min="6669" max="6912" width="9.140625" style="183"/>
    <col min="6913" max="6913" width="6.140625" style="183" customWidth="1"/>
    <col min="6914" max="6914" width="35.42578125" style="183" customWidth="1"/>
    <col min="6915" max="6915" width="5.140625" style="183" customWidth="1"/>
    <col min="6916" max="6916" width="7.5703125" style="183" customWidth="1"/>
    <col min="6917" max="6917" width="9.140625" style="183"/>
    <col min="6918" max="6918" width="6.5703125" style="183" customWidth="1"/>
    <col min="6919" max="6919" width="11.5703125" style="183" customWidth="1"/>
    <col min="6920" max="6920" width="11.7109375" style="183" customWidth="1"/>
    <col min="6921" max="6922" width="9.140625" style="183"/>
    <col min="6923" max="6923" width="16.28515625" style="183" customWidth="1"/>
    <col min="6924" max="6924" width="12.7109375" style="183" customWidth="1"/>
    <col min="6925" max="7168" width="9.140625" style="183"/>
    <col min="7169" max="7169" width="6.140625" style="183" customWidth="1"/>
    <col min="7170" max="7170" width="35.42578125" style="183" customWidth="1"/>
    <col min="7171" max="7171" width="5.140625" style="183" customWidth="1"/>
    <col min="7172" max="7172" width="7.5703125" style="183" customWidth="1"/>
    <col min="7173" max="7173" width="9.140625" style="183"/>
    <col min="7174" max="7174" width="6.5703125" style="183" customWidth="1"/>
    <col min="7175" max="7175" width="11.5703125" style="183" customWidth="1"/>
    <col min="7176" max="7176" width="11.7109375" style="183" customWidth="1"/>
    <col min="7177" max="7178" width="9.140625" style="183"/>
    <col min="7179" max="7179" width="16.28515625" style="183" customWidth="1"/>
    <col min="7180" max="7180" width="12.7109375" style="183" customWidth="1"/>
    <col min="7181" max="7424" width="9.140625" style="183"/>
    <col min="7425" max="7425" width="6.140625" style="183" customWidth="1"/>
    <col min="7426" max="7426" width="35.42578125" style="183" customWidth="1"/>
    <col min="7427" max="7427" width="5.140625" style="183" customWidth="1"/>
    <col min="7428" max="7428" width="7.5703125" style="183" customWidth="1"/>
    <col min="7429" max="7429" width="9.140625" style="183"/>
    <col min="7430" max="7430" width="6.5703125" style="183" customWidth="1"/>
    <col min="7431" max="7431" width="11.5703125" style="183" customWidth="1"/>
    <col min="7432" max="7432" width="11.7109375" style="183" customWidth="1"/>
    <col min="7433" max="7434" width="9.140625" style="183"/>
    <col min="7435" max="7435" width="16.28515625" style="183" customWidth="1"/>
    <col min="7436" max="7436" width="12.7109375" style="183" customWidth="1"/>
    <col min="7437" max="7680" width="9.140625" style="183"/>
    <col min="7681" max="7681" width="6.140625" style="183" customWidth="1"/>
    <col min="7682" max="7682" width="35.42578125" style="183" customWidth="1"/>
    <col min="7683" max="7683" width="5.140625" style="183" customWidth="1"/>
    <col min="7684" max="7684" width="7.5703125" style="183" customWidth="1"/>
    <col min="7685" max="7685" width="9.140625" style="183"/>
    <col min="7686" max="7686" width="6.5703125" style="183" customWidth="1"/>
    <col min="7687" max="7687" width="11.5703125" style="183" customWidth="1"/>
    <col min="7688" max="7688" width="11.7109375" style="183" customWidth="1"/>
    <col min="7689" max="7690" width="9.140625" style="183"/>
    <col min="7691" max="7691" width="16.28515625" style="183" customWidth="1"/>
    <col min="7692" max="7692" width="12.7109375" style="183" customWidth="1"/>
    <col min="7693" max="7936" width="9.140625" style="183"/>
    <col min="7937" max="7937" width="6.140625" style="183" customWidth="1"/>
    <col min="7938" max="7938" width="35.42578125" style="183" customWidth="1"/>
    <col min="7939" max="7939" width="5.140625" style="183" customWidth="1"/>
    <col min="7940" max="7940" width="7.5703125" style="183" customWidth="1"/>
    <col min="7941" max="7941" width="9.140625" style="183"/>
    <col min="7942" max="7942" width="6.5703125" style="183" customWidth="1"/>
    <col min="7943" max="7943" width="11.5703125" style="183" customWidth="1"/>
    <col min="7944" max="7944" width="11.7109375" style="183" customWidth="1"/>
    <col min="7945" max="7946" width="9.140625" style="183"/>
    <col min="7947" max="7947" width="16.28515625" style="183" customWidth="1"/>
    <col min="7948" max="7948" width="12.7109375" style="183" customWidth="1"/>
    <col min="7949" max="8192" width="9.140625" style="183"/>
    <col min="8193" max="8193" width="6.140625" style="183" customWidth="1"/>
    <col min="8194" max="8194" width="35.42578125" style="183" customWidth="1"/>
    <col min="8195" max="8195" width="5.140625" style="183" customWidth="1"/>
    <col min="8196" max="8196" width="7.5703125" style="183" customWidth="1"/>
    <col min="8197" max="8197" width="9.140625" style="183"/>
    <col min="8198" max="8198" width="6.5703125" style="183" customWidth="1"/>
    <col min="8199" max="8199" width="11.5703125" style="183" customWidth="1"/>
    <col min="8200" max="8200" width="11.7109375" style="183" customWidth="1"/>
    <col min="8201" max="8202" width="9.140625" style="183"/>
    <col min="8203" max="8203" width="16.28515625" style="183" customWidth="1"/>
    <col min="8204" max="8204" width="12.7109375" style="183" customWidth="1"/>
    <col min="8205" max="8448" width="9.140625" style="183"/>
    <col min="8449" max="8449" width="6.140625" style="183" customWidth="1"/>
    <col min="8450" max="8450" width="35.42578125" style="183" customWidth="1"/>
    <col min="8451" max="8451" width="5.140625" style="183" customWidth="1"/>
    <col min="8452" max="8452" width="7.5703125" style="183" customWidth="1"/>
    <col min="8453" max="8453" width="9.140625" style="183"/>
    <col min="8454" max="8454" width="6.5703125" style="183" customWidth="1"/>
    <col min="8455" max="8455" width="11.5703125" style="183" customWidth="1"/>
    <col min="8456" max="8456" width="11.7109375" style="183" customWidth="1"/>
    <col min="8457" max="8458" width="9.140625" style="183"/>
    <col min="8459" max="8459" width="16.28515625" style="183" customWidth="1"/>
    <col min="8460" max="8460" width="12.7109375" style="183" customWidth="1"/>
    <col min="8461" max="8704" width="9.140625" style="183"/>
    <col min="8705" max="8705" width="6.140625" style="183" customWidth="1"/>
    <col min="8706" max="8706" width="35.42578125" style="183" customWidth="1"/>
    <col min="8707" max="8707" width="5.140625" style="183" customWidth="1"/>
    <col min="8708" max="8708" width="7.5703125" style="183" customWidth="1"/>
    <col min="8709" max="8709" width="9.140625" style="183"/>
    <col min="8710" max="8710" width="6.5703125" style="183" customWidth="1"/>
    <col min="8711" max="8711" width="11.5703125" style="183" customWidth="1"/>
    <col min="8712" max="8712" width="11.7109375" style="183" customWidth="1"/>
    <col min="8713" max="8714" width="9.140625" style="183"/>
    <col min="8715" max="8715" width="16.28515625" style="183" customWidth="1"/>
    <col min="8716" max="8716" width="12.7109375" style="183" customWidth="1"/>
    <col min="8717" max="8960" width="9.140625" style="183"/>
    <col min="8961" max="8961" width="6.140625" style="183" customWidth="1"/>
    <col min="8962" max="8962" width="35.42578125" style="183" customWidth="1"/>
    <col min="8963" max="8963" width="5.140625" style="183" customWidth="1"/>
    <col min="8964" max="8964" width="7.5703125" style="183" customWidth="1"/>
    <col min="8965" max="8965" width="9.140625" style="183"/>
    <col min="8966" max="8966" width="6.5703125" style="183" customWidth="1"/>
    <col min="8967" max="8967" width="11.5703125" style="183" customWidth="1"/>
    <col min="8968" max="8968" width="11.7109375" style="183" customWidth="1"/>
    <col min="8969" max="8970" width="9.140625" style="183"/>
    <col min="8971" max="8971" width="16.28515625" style="183" customWidth="1"/>
    <col min="8972" max="8972" width="12.7109375" style="183" customWidth="1"/>
    <col min="8973" max="9216" width="9.140625" style="183"/>
    <col min="9217" max="9217" width="6.140625" style="183" customWidth="1"/>
    <col min="9218" max="9218" width="35.42578125" style="183" customWidth="1"/>
    <col min="9219" max="9219" width="5.140625" style="183" customWidth="1"/>
    <col min="9220" max="9220" width="7.5703125" style="183" customWidth="1"/>
    <col min="9221" max="9221" width="9.140625" style="183"/>
    <col min="9222" max="9222" width="6.5703125" style="183" customWidth="1"/>
    <col min="9223" max="9223" width="11.5703125" style="183" customWidth="1"/>
    <col min="9224" max="9224" width="11.7109375" style="183" customWidth="1"/>
    <col min="9225" max="9226" width="9.140625" style="183"/>
    <col min="9227" max="9227" width="16.28515625" style="183" customWidth="1"/>
    <col min="9228" max="9228" width="12.7109375" style="183" customWidth="1"/>
    <col min="9229" max="9472" width="9.140625" style="183"/>
    <col min="9473" max="9473" width="6.140625" style="183" customWidth="1"/>
    <col min="9474" max="9474" width="35.42578125" style="183" customWidth="1"/>
    <col min="9475" max="9475" width="5.140625" style="183" customWidth="1"/>
    <col min="9476" max="9476" width="7.5703125" style="183" customWidth="1"/>
    <col min="9477" max="9477" width="9.140625" style="183"/>
    <col min="9478" max="9478" width="6.5703125" style="183" customWidth="1"/>
    <col min="9479" max="9479" width="11.5703125" style="183" customWidth="1"/>
    <col min="9480" max="9480" width="11.7109375" style="183" customWidth="1"/>
    <col min="9481" max="9482" width="9.140625" style="183"/>
    <col min="9483" max="9483" width="16.28515625" style="183" customWidth="1"/>
    <col min="9484" max="9484" width="12.7109375" style="183" customWidth="1"/>
    <col min="9485" max="9728" width="9.140625" style="183"/>
    <col min="9729" max="9729" width="6.140625" style="183" customWidth="1"/>
    <col min="9730" max="9730" width="35.42578125" style="183" customWidth="1"/>
    <col min="9731" max="9731" width="5.140625" style="183" customWidth="1"/>
    <col min="9732" max="9732" width="7.5703125" style="183" customWidth="1"/>
    <col min="9733" max="9733" width="9.140625" style="183"/>
    <col min="9734" max="9734" width="6.5703125" style="183" customWidth="1"/>
    <col min="9735" max="9735" width="11.5703125" style="183" customWidth="1"/>
    <col min="9736" max="9736" width="11.7109375" style="183" customWidth="1"/>
    <col min="9737" max="9738" width="9.140625" style="183"/>
    <col min="9739" max="9739" width="16.28515625" style="183" customWidth="1"/>
    <col min="9740" max="9740" width="12.7109375" style="183" customWidth="1"/>
    <col min="9741" max="9984" width="9.140625" style="183"/>
    <col min="9985" max="9985" width="6.140625" style="183" customWidth="1"/>
    <col min="9986" max="9986" width="35.42578125" style="183" customWidth="1"/>
    <col min="9987" max="9987" width="5.140625" style="183" customWidth="1"/>
    <col min="9988" max="9988" width="7.5703125" style="183" customWidth="1"/>
    <col min="9989" max="9989" width="9.140625" style="183"/>
    <col min="9990" max="9990" width="6.5703125" style="183" customWidth="1"/>
    <col min="9991" max="9991" width="11.5703125" style="183" customWidth="1"/>
    <col min="9992" max="9992" width="11.7109375" style="183" customWidth="1"/>
    <col min="9993" max="9994" width="9.140625" style="183"/>
    <col min="9995" max="9995" width="16.28515625" style="183" customWidth="1"/>
    <col min="9996" max="9996" width="12.7109375" style="183" customWidth="1"/>
    <col min="9997" max="10240" width="9.140625" style="183"/>
    <col min="10241" max="10241" width="6.140625" style="183" customWidth="1"/>
    <col min="10242" max="10242" width="35.42578125" style="183" customWidth="1"/>
    <col min="10243" max="10243" width="5.140625" style="183" customWidth="1"/>
    <col min="10244" max="10244" width="7.5703125" style="183" customWidth="1"/>
    <col min="10245" max="10245" width="9.140625" style="183"/>
    <col min="10246" max="10246" width="6.5703125" style="183" customWidth="1"/>
    <col min="10247" max="10247" width="11.5703125" style="183" customWidth="1"/>
    <col min="10248" max="10248" width="11.7109375" style="183" customWidth="1"/>
    <col min="10249" max="10250" width="9.140625" style="183"/>
    <col min="10251" max="10251" width="16.28515625" style="183" customWidth="1"/>
    <col min="10252" max="10252" width="12.7109375" style="183" customWidth="1"/>
    <col min="10253" max="10496" width="9.140625" style="183"/>
    <col min="10497" max="10497" width="6.140625" style="183" customWidth="1"/>
    <col min="10498" max="10498" width="35.42578125" style="183" customWidth="1"/>
    <col min="10499" max="10499" width="5.140625" style="183" customWidth="1"/>
    <col min="10500" max="10500" width="7.5703125" style="183" customWidth="1"/>
    <col min="10501" max="10501" width="9.140625" style="183"/>
    <col min="10502" max="10502" width="6.5703125" style="183" customWidth="1"/>
    <col min="10503" max="10503" width="11.5703125" style="183" customWidth="1"/>
    <col min="10504" max="10504" width="11.7109375" style="183" customWidth="1"/>
    <col min="10505" max="10506" width="9.140625" style="183"/>
    <col min="10507" max="10507" width="16.28515625" style="183" customWidth="1"/>
    <col min="10508" max="10508" width="12.7109375" style="183" customWidth="1"/>
    <col min="10509" max="10752" width="9.140625" style="183"/>
    <col min="10753" max="10753" width="6.140625" style="183" customWidth="1"/>
    <col min="10754" max="10754" width="35.42578125" style="183" customWidth="1"/>
    <col min="10755" max="10755" width="5.140625" style="183" customWidth="1"/>
    <col min="10756" max="10756" width="7.5703125" style="183" customWidth="1"/>
    <col min="10757" max="10757" width="9.140625" style="183"/>
    <col min="10758" max="10758" width="6.5703125" style="183" customWidth="1"/>
    <col min="10759" max="10759" width="11.5703125" style="183" customWidth="1"/>
    <col min="10760" max="10760" width="11.7109375" style="183" customWidth="1"/>
    <col min="10761" max="10762" width="9.140625" style="183"/>
    <col min="10763" max="10763" width="16.28515625" style="183" customWidth="1"/>
    <col min="10764" max="10764" width="12.7109375" style="183" customWidth="1"/>
    <col min="10765" max="11008" width="9.140625" style="183"/>
    <col min="11009" max="11009" width="6.140625" style="183" customWidth="1"/>
    <col min="11010" max="11010" width="35.42578125" style="183" customWidth="1"/>
    <col min="11011" max="11011" width="5.140625" style="183" customWidth="1"/>
    <col min="11012" max="11012" width="7.5703125" style="183" customWidth="1"/>
    <col min="11013" max="11013" width="9.140625" style="183"/>
    <col min="11014" max="11014" width="6.5703125" style="183" customWidth="1"/>
    <col min="11015" max="11015" width="11.5703125" style="183" customWidth="1"/>
    <col min="11016" max="11016" width="11.7109375" style="183" customWidth="1"/>
    <col min="11017" max="11018" width="9.140625" style="183"/>
    <col min="11019" max="11019" width="16.28515625" style="183" customWidth="1"/>
    <col min="11020" max="11020" width="12.7109375" style="183" customWidth="1"/>
    <col min="11021" max="11264" width="9.140625" style="183"/>
    <col min="11265" max="11265" width="6.140625" style="183" customWidth="1"/>
    <col min="11266" max="11266" width="35.42578125" style="183" customWidth="1"/>
    <col min="11267" max="11267" width="5.140625" style="183" customWidth="1"/>
    <col min="11268" max="11268" width="7.5703125" style="183" customWidth="1"/>
    <col min="11269" max="11269" width="9.140625" style="183"/>
    <col min="11270" max="11270" width="6.5703125" style="183" customWidth="1"/>
    <col min="11271" max="11271" width="11.5703125" style="183" customWidth="1"/>
    <col min="11272" max="11272" width="11.7109375" style="183" customWidth="1"/>
    <col min="11273" max="11274" width="9.140625" style="183"/>
    <col min="11275" max="11275" width="16.28515625" style="183" customWidth="1"/>
    <col min="11276" max="11276" width="12.7109375" style="183" customWidth="1"/>
    <col min="11277" max="11520" width="9.140625" style="183"/>
    <col min="11521" max="11521" width="6.140625" style="183" customWidth="1"/>
    <col min="11522" max="11522" width="35.42578125" style="183" customWidth="1"/>
    <col min="11523" max="11523" width="5.140625" style="183" customWidth="1"/>
    <col min="11524" max="11524" width="7.5703125" style="183" customWidth="1"/>
    <col min="11525" max="11525" width="9.140625" style="183"/>
    <col min="11526" max="11526" width="6.5703125" style="183" customWidth="1"/>
    <col min="11527" max="11527" width="11.5703125" style="183" customWidth="1"/>
    <col min="11528" max="11528" width="11.7109375" style="183" customWidth="1"/>
    <col min="11529" max="11530" width="9.140625" style="183"/>
    <col min="11531" max="11531" width="16.28515625" style="183" customWidth="1"/>
    <col min="11532" max="11532" width="12.7109375" style="183" customWidth="1"/>
    <col min="11533" max="11776" width="9.140625" style="183"/>
    <col min="11777" max="11777" width="6.140625" style="183" customWidth="1"/>
    <col min="11778" max="11778" width="35.42578125" style="183" customWidth="1"/>
    <col min="11779" max="11779" width="5.140625" style="183" customWidth="1"/>
    <col min="11780" max="11780" width="7.5703125" style="183" customWidth="1"/>
    <col min="11781" max="11781" width="9.140625" style="183"/>
    <col min="11782" max="11782" width="6.5703125" style="183" customWidth="1"/>
    <col min="11783" max="11783" width="11.5703125" style="183" customWidth="1"/>
    <col min="11784" max="11784" width="11.7109375" style="183" customWidth="1"/>
    <col min="11785" max="11786" width="9.140625" style="183"/>
    <col min="11787" max="11787" width="16.28515625" style="183" customWidth="1"/>
    <col min="11788" max="11788" width="12.7109375" style="183" customWidth="1"/>
    <col min="11789" max="12032" width="9.140625" style="183"/>
    <col min="12033" max="12033" width="6.140625" style="183" customWidth="1"/>
    <col min="12034" max="12034" width="35.42578125" style="183" customWidth="1"/>
    <col min="12035" max="12035" width="5.140625" style="183" customWidth="1"/>
    <col min="12036" max="12036" width="7.5703125" style="183" customWidth="1"/>
    <col min="12037" max="12037" width="9.140625" style="183"/>
    <col min="12038" max="12038" width="6.5703125" style="183" customWidth="1"/>
    <col min="12039" max="12039" width="11.5703125" style="183" customWidth="1"/>
    <col min="12040" max="12040" width="11.7109375" style="183" customWidth="1"/>
    <col min="12041" max="12042" width="9.140625" style="183"/>
    <col min="12043" max="12043" width="16.28515625" style="183" customWidth="1"/>
    <col min="12044" max="12044" width="12.7109375" style="183" customWidth="1"/>
    <col min="12045" max="12288" width="9.140625" style="183"/>
    <col min="12289" max="12289" width="6.140625" style="183" customWidth="1"/>
    <col min="12290" max="12290" width="35.42578125" style="183" customWidth="1"/>
    <col min="12291" max="12291" width="5.140625" style="183" customWidth="1"/>
    <col min="12292" max="12292" width="7.5703125" style="183" customWidth="1"/>
    <col min="12293" max="12293" width="9.140625" style="183"/>
    <col min="12294" max="12294" width="6.5703125" style="183" customWidth="1"/>
    <col min="12295" max="12295" width="11.5703125" style="183" customWidth="1"/>
    <col min="12296" max="12296" width="11.7109375" style="183" customWidth="1"/>
    <col min="12297" max="12298" width="9.140625" style="183"/>
    <col min="12299" max="12299" width="16.28515625" style="183" customWidth="1"/>
    <col min="12300" max="12300" width="12.7109375" style="183" customWidth="1"/>
    <col min="12301" max="12544" width="9.140625" style="183"/>
    <col min="12545" max="12545" width="6.140625" style="183" customWidth="1"/>
    <col min="12546" max="12546" width="35.42578125" style="183" customWidth="1"/>
    <col min="12547" max="12547" width="5.140625" style="183" customWidth="1"/>
    <col min="12548" max="12548" width="7.5703125" style="183" customWidth="1"/>
    <col min="12549" max="12549" width="9.140625" style="183"/>
    <col min="12550" max="12550" width="6.5703125" style="183" customWidth="1"/>
    <col min="12551" max="12551" width="11.5703125" style="183" customWidth="1"/>
    <col min="12552" max="12552" width="11.7109375" style="183" customWidth="1"/>
    <col min="12553" max="12554" width="9.140625" style="183"/>
    <col min="12555" max="12555" width="16.28515625" style="183" customWidth="1"/>
    <col min="12556" max="12556" width="12.7109375" style="183" customWidth="1"/>
    <col min="12557" max="12800" width="9.140625" style="183"/>
    <col min="12801" max="12801" width="6.140625" style="183" customWidth="1"/>
    <col min="12802" max="12802" width="35.42578125" style="183" customWidth="1"/>
    <col min="12803" max="12803" width="5.140625" style="183" customWidth="1"/>
    <col min="12804" max="12804" width="7.5703125" style="183" customWidth="1"/>
    <col min="12805" max="12805" width="9.140625" style="183"/>
    <col min="12806" max="12806" width="6.5703125" style="183" customWidth="1"/>
    <col min="12807" max="12807" width="11.5703125" style="183" customWidth="1"/>
    <col min="12808" max="12808" width="11.7109375" style="183" customWidth="1"/>
    <col min="12809" max="12810" width="9.140625" style="183"/>
    <col min="12811" max="12811" width="16.28515625" style="183" customWidth="1"/>
    <col min="12812" max="12812" width="12.7109375" style="183" customWidth="1"/>
    <col min="12813" max="13056" width="9.140625" style="183"/>
    <col min="13057" max="13057" width="6.140625" style="183" customWidth="1"/>
    <col min="13058" max="13058" width="35.42578125" style="183" customWidth="1"/>
    <col min="13059" max="13059" width="5.140625" style="183" customWidth="1"/>
    <col min="13060" max="13060" width="7.5703125" style="183" customWidth="1"/>
    <col min="13061" max="13061" width="9.140625" style="183"/>
    <col min="13062" max="13062" width="6.5703125" style="183" customWidth="1"/>
    <col min="13063" max="13063" width="11.5703125" style="183" customWidth="1"/>
    <col min="13064" max="13064" width="11.7109375" style="183" customWidth="1"/>
    <col min="13065" max="13066" width="9.140625" style="183"/>
    <col min="13067" max="13067" width="16.28515625" style="183" customWidth="1"/>
    <col min="13068" max="13068" width="12.7109375" style="183" customWidth="1"/>
    <col min="13069" max="13312" width="9.140625" style="183"/>
    <col min="13313" max="13313" width="6.140625" style="183" customWidth="1"/>
    <col min="13314" max="13314" width="35.42578125" style="183" customWidth="1"/>
    <col min="13315" max="13315" width="5.140625" style="183" customWidth="1"/>
    <col min="13316" max="13316" width="7.5703125" style="183" customWidth="1"/>
    <col min="13317" max="13317" width="9.140625" style="183"/>
    <col min="13318" max="13318" width="6.5703125" style="183" customWidth="1"/>
    <col min="13319" max="13319" width="11.5703125" style="183" customWidth="1"/>
    <col min="13320" max="13320" width="11.7109375" style="183" customWidth="1"/>
    <col min="13321" max="13322" width="9.140625" style="183"/>
    <col min="13323" max="13323" width="16.28515625" style="183" customWidth="1"/>
    <col min="13324" max="13324" width="12.7109375" style="183" customWidth="1"/>
    <col min="13325" max="13568" width="9.140625" style="183"/>
    <col min="13569" max="13569" width="6.140625" style="183" customWidth="1"/>
    <col min="13570" max="13570" width="35.42578125" style="183" customWidth="1"/>
    <col min="13571" max="13571" width="5.140625" style="183" customWidth="1"/>
    <col min="13572" max="13572" width="7.5703125" style="183" customWidth="1"/>
    <col min="13573" max="13573" width="9.140625" style="183"/>
    <col min="13574" max="13574" width="6.5703125" style="183" customWidth="1"/>
    <col min="13575" max="13575" width="11.5703125" style="183" customWidth="1"/>
    <col min="13576" max="13576" width="11.7109375" style="183" customWidth="1"/>
    <col min="13577" max="13578" width="9.140625" style="183"/>
    <col min="13579" max="13579" width="16.28515625" style="183" customWidth="1"/>
    <col min="13580" max="13580" width="12.7109375" style="183" customWidth="1"/>
    <col min="13581" max="13824" width="9.140625" style="183"/>
    <col min="13825" max="13825" width="6.140625" style="183" customWidth="1"/>
    <col min="13826" max="13826" width="35.42578125" style="183" customWidth="1"/>
    <col min="13827" max="13827" width="5.140625" style="183" customWidth="1"/>
    <col min="13828" max="13828" width="7.5703125" style="183" customWidth="1"/>
    <col min="13829" max="13829" width="9.140625" style="183"/>
    <col min="13830" max="13830" width="6.5703125" style="183" customWidth="1"/>
    <col min="13831" max="13831" width="11.5703125" style="183" customWidth="1"/>
    <col min="13832" max="13832" width="11.7109375" style="183" customWidth="1"/>
    <col min="13833" max="13834" width="9.140625" style="183"/>
    <col min="13835" max="13835" width="16.28515625" style="183" customWidth="1"/>
    <col min="13836" max="13836" width="12.7109375" style="183" customWidth="1"/>
    <col min="13837" max="14080" width="9.140625" style="183"/>
    <col min="14081" max="14081" width="6.140625" style="183" customWidth="1"/>
    <col min="14082" max="14082" width="35.42578125" style="183" customWidth="1"/>
    <col min="14083" max="14083" width="5.140625" style="183" customWidth="1"/>
    <col min="14084" max="14084" width="7.5703125" style="183" customWidth="1"/>
    <col min="14085" max="14085" width="9.140625" style="183"/>
    <col min="14086" max="14086" width="6.5703125" style="183" customWidth="1"/>
    <col min="14087" max="14087" width="11.5703125" style="183" customWidth="1"/>
    <col min="14088" max="14088" width="11.7109375" style="183" customWidth="1"/>
    <col min="14089" max="14090" width="9.140625" style="183"/>
    <col min="14091" max="14091" width="16.28515625" style="183" customWidth="1"/>
    <col min="14092" max="14092" width="12.7109375" style="183" customWidth="1"/>
    <col min="14093" max="14336" width="9.140625" style="183"/>
    <col min="14337" max="14337" width="6.140625" style="183" customWidth="1"/>
    <col min="14338" max="14338" width="35.42578125" style="183" customWidth="1"/>
    <col min="14339" max="14339" width="5.140625" style="183" customWidth="1"/>
    <col min="14340" max="14340" width="7.5703125" style="183" customWidth="1"/>
    <col min="14341" max="14341" width="9.140625" style="183"/>
    <col min="14342" max="14342" width="6.5703125" style="183" customWidth="1"/>
    <col min="14343" max="14343" width="11.5703125" style="183" customWidth="1"/>
    <col min="14344" max="14344" width="11.7109375" style="183" customWidth="1"/>
    <col min="14345" max="14346" width="9.140625" style="183"/>
    <col min="14347" max="14347" width="16.28515625" style="183" customWidth="1"/>
    <col min="14348" max="14348" width="12.7109375" style="183" customWidth="1"/>
    <col min="14349" max="14592" width="9.140625" style="183"/>
    <col min="14593" max="14593" width="6.140625" style="183" customWidth="1"/>
    <col min="14594" max="14594" width="35.42578125" style="183" customWidth="1"/>
    <col min="14595" max="14595" width="5.140625" style="183" customWidth="1"/>
    <col min="14596" max="14596" width="7.5703125" style="183" customWidth="1"/>
    <col min="14597" max="14597" width="9.140625" style="183"/>
    <col min="14598" max="14598" width="6.5703125" style="183" customWidth="1"/>
    <col min="14599" max="14599" width="11.5703125" style="183" customWidth="1"/>
    <col min="14600" max="14600" width="11.7109375" style="183" customWidth="1"/>
    <col min="14601" max="14602" width="9.140625" style="183"/>
    <col min="14603" max="14603" width="16.28515625" style="183" customWidth="1"/>
    <col min="14604" max="14604" width="12.7109375" style="183" customWidth="1"/>
    <col min="14605" max="14848" width="9.140625" style="183"/>
    <col min="14849" max="14849" width="6.140625" style="183" customWidth="1"/>
    <col min="14850" max="14850" width="35.42578125" style="183" customWidth="1"/>
    <col min="14851" max="14851" width="5.140625" style="183" customWidth="1"/>
    <col min="14852" max="14852" width="7.5703125" style="183" customWidth="1"/>
    <col min="14853" max="14853" width="9.140625" style="183"/>
    <col min="14854" max="14854" width="6.5703125" style="183" customWidth="1"/>
    <col min="14855" max="14855" width="11.5703125" style="183" customWidth="1"/>
    <col min="14856" max="14856" width="11.7109375" style="183" customWidth="1"/>
    <col min="14857" max="14858" width="9.140625" style="183"/>
    <col min="14859" max="14859" width="16.28515625" style="183" customWidth="1"/>
    <col min="14860" max="14860" width="12.7109375" style="183" customWidth="1"/>
    <col min="14861" max="15104" width="9.140625" style="183"/>
    <col min="15105" max="15105" width="6.140625" style="183" customWidth="1"/>
    <col min="15106" max="15106" width="35.42578125" style="183" customWidth="1"/>
    <col min="15107" max="15107" width="5.140625" style="183" customWidth="1"/>
    <col min="15108" max="15108" width="7.5703125" style="183" customWidth="1"/>
    <col min="15109" max="15109" width="9.140625" style="183"/>
    <col min="15110" max="15110" width="6.5703125" style="183" customWidth="1"/>
    <col min="15111" max="15111" width="11.5703125" style="183" customWidth="1"/>
    <col min="15112" max="15112" width="11.7109375" style="183" customWidth="1"/>
    <col min="15113" max="15114" width="9.140625" style="183"/>
    <col min="15115" max="15115" width="16.28515625" style="183" customWidth="1"/>
    <col min="15116" max="15116" width="12.7109375" style="183" customWidth="1"/>
    <col min="15117" max="15360" width="9.140625" style="183"/>
    <col min="15361" max="15361" width="6.140625" style="183" customWidth="1"/>
    <col min="15362" max="15362" width="35.42578125" style="183" customWidth="1"/>
    <col min="15363" max="15363" width="5.140625" style="183" customWidth="1"/>
    <col min="15364" max="15364" width="7.5703125" style="183" customWidth="1"/>
    <col min="15365" max="15365" width="9.140625" style="183"/>
    <col min="15366" max="15366" width="6.5703125" style="183" customWidth="1"/>
    <col min="15367" max="15367" width="11.5703125" style="183" customWidth="1"/>
    <col min="15368" max="15368" width="11.7109375" style="183" customWidth="1"/>
    <col min="15369" max="15370" width="9.140625" style="183"/>
    <col min="15371" max="15371" width="16.28515625" style="183" customWidth="1"/>
    <col min="15372" max="15372" width="12.7109375" style="183" customWidth="1"/>
    <col min="15373" max="15616" width="9.140625" style="183"/>
    <col min="15617" max="15617" width="6.140625" style="183" customWidth="1"/>
    <col min="15618" max="15618" width="35.42578125" style="183" customWidth="1"/>
    <col min="15619" max="15619" width="5.140625" style="183" customWidth="1"/>
    <col min="15620" max="15620" width="7.5703125" style="183" customWidth="1"/>
    <col min="15621" max="15621" width="9.140625" style="183"/>
    <col min="15622" max="15622" width="6.5703125" style="183" customWidth="1"/>
    <col min="15623" max="15623" width="11.5703125" style="183" customWidth="1"/>
    <col min="15624" max="15624" width="11.7109375" style="183" customWidth="1"/>
    <col min="15625" max="15626" width="9.140625" style="183"/>
    <col min="15627" max="15627" width="16.28515625" style="183" customWidth="1"/>
    <col min="15628" max="15628" width="12.7109375" style="183" customWidth="1"/>
    <col min="15629" max="15872" width="9.140625" style="183"/>
    <col min="15873" max="15873" width="6.140625" style="183" customWidth="1"/>
    <col min="15874" max="15874" width="35.42578125" style="183" customWidth="1"/>
    <col min="15875" max="15875" width="5.140625" style="183" customWidth="1"/>
    <col min="15876" max="15876" width="7.5703125" style="183" customWidth="1"/>
    <col min="15877" max="15877" width="9.140625" style="183"/>
    <col min="15878" max="15878" width="6.5703125" style="183" customWidth="1"/>
    <col min="15879" max="15879" width="11.5703125" style="183" customWidth="1"/>
    <col min="15880" max="15880" width="11.7109375" style="183" customWidth="1"/>
    <col min="15881" max="15882" width="9.140625" style="183"/>
    <col min="15883" max="15883" width="16.28515625" style="183" customWidth="1"/>
    <col min="15884" max="15884" width="12.7109375" style="183" customWidth="1"/>
    <col min="15885" max="16128" width="9.140625" style="183"/>
    <col min="16129" max="16129" width="6.140625" style="183" customWidth="1"/>
    <col min="16130" max="16130" width="35.42578125" style="183" customWidth="1"/>
    <col min="16131" max="16131" width="5.140625" style="183" customWidth="1"/>
    <col min="16132" max="16132" width="7.5703125" style="183" customWidth="1"/>
    <col min="16133" max="16133" width="9.140625" style="183"/>
    <col min="16134" max="16134" width="6.5703125" style="183" customWidth="1"/>
    <col min="16135" max="16135" width="11.5703125" style="183" customWidth="1"/>
    <col min="16136" max="16136" width="11.7109375" style="183" customWidth="1"/>
    <col min="16137" max="16138" width="9.140625" style="183"/>
    <col min="16139" max="16139" width="16.28515625" style="183" customWidth="1"/>
    <col min="16140" max="16140" width="12.7109375" style="183" customWidth="1"/>
    <col min="16141" max="16384" width="9.140625" style="183"/>
  </cols>
  <sheetData>
    <row r="1" spans="1:18" ht="15.75" customHeight="1">
      <c r="A1" s="258" t="str">
        <f>'Sheet1 (2)'!T2</f>
        <v>Repair &amp; Maintenance  of Existing Non-Factional Toilets &amp; Damaged Boundary Walls of Difference of  Primary School District Korangi Karachi 18 Units.)</v>
      </c>
      <c r="B1" s="258"/>
      <c r="C1" s="258"/>
      <c r="D1" s="258"/>
      <c r="E1" s="258"/>
      <c r="F1" s="258"/>
      <c r="G1" s="258"/>
      <c r="H1" s="258"/>
      <c r="I1" s="181"/>
      <c r="J1" s="181"/>
      <c r="K1" s="181"/>
      <c r="L1" s="181"/>
      <c r="M1" s="181"/>
      <c r="N1" s="181"/>
      <c r="O1" s="181"/>
      <c r="P1" s="181"/>
      <c r="Q1" s="182"/>
      <c r="R1" s="182"/>
    </row>
    <row r="2" spans="1:18" ht="15.75" customHeight="1">
      <c r="A2" s="258"/>
      <c r="B2" s="258"/>
      <c r="C2" s="258"/>
      <c r="D2" s="258"/>
      <c r="E2" s="258"/>
      <c r="F2" s="258"/>
      <c r="G2" s="258"/>
      <c r="H2" s="258"/>
      <c r="I2" s="181"/>
      <c r="J2" s="181"/>
      <c r="K2" s="181"/>
      <c r="L2" s="181"/>
      <c r="M2" s="181"/>
      <c r="N2" s="181"/>
      <c r="O2" s="181"/>
      <c r="P2" s="181"/>
    </row>
    <row r="3" spans="1:18" s="182" customFormat="1" ht="8.25" customHeight="1">
      <c r="A3" s="259"/>
      <c r="B3" s="259"/>
      <c r="C3" s="184"/>
      <c r="D3" s="184"/>
      <c r="E3" s="184"/>
      <c r="F3" s="219"/>
      <c r="G3" s="184"/>
      <c r="H3" s="184"/>
      <c r="I3" s="181"/>
      <c r="J3" s="181"/>
      <c r="K3" s="181"/>
      <c r="L3" s="181"/>
      <c r="M3" s="181"/>
      <c r="N3" s="181"/>
      <c r="O3" s="181"/>
      <c r="P3" s="181"/>
    </row>
    <row r="4" spans="1:18">
      <c r="A4" s="259" t="s">
        <v>115</v>
      </c>
      <c r="B4" s="259"/>
    </row>
    <row r="5" spans="1:18">
      <c r="A5" s="185" t="s">
        <v>116</v>
      </c>
      <c r="B5" s="185" t="s">
        <v>117</v>
      </c>
      <c r="C5" s="260" t="s">
        <v>6</v>
      </c>
      <c r="D5" s="260"/>
      <c r="E5" s="185" t="s">
        <v>4</v>
      </c>
      <c r="F5" s="220" t="s">
        <v>5</v>
      </c>
      <c r="G5" s="185"/>
      <c r="H5" s="186" t="s">
        <v>7</v>
      </c>
    </row>
    <row r="6" spans="1:18">
      <c r="B6" s="187" t="s">
        <v>118</v>
      </c>
    </row>
    <row r="7" spans="1:18" s="189" customFormat="1" ht="16.5" customHeight="1">
      <c r="A7" s="188">
        <v>1</v>
      </c>
      <c r="B7" s="257" t="s">
        <v>119</v>
      </c>
      <c r="C7" s="257"/>
      <c r="D7" s="257"/>
      <c r="E7" s="257"/>
      <c r="F7" s="217"/>
      <c r="G7" s="190"/>
      <c r="H7" s="190"/>
    </row>
    <row r="8" spans="1:18" s="189" customFormat="1">
      <c r="A8" s="188"/>
      <c r="B8" s="257"/>
      <c r="C8" s="257"/>
      <c r="D8" s="257"/>
      <c r="E8" s="257"/>
      <c r="F8" s="217"/>
      <c r="G8" s="190"/>
      <c r="H8" s="190"/>
    </row>
    <row r="9" spans="1:18" s="189" customFormat="1" ht="9.75" customHeight="1">
      <c r="A9" s="188"/>
      <c r="B9" s="257"/>
      <c r="C9" s="257"/>
      <c r="D9" s="257"/>
      <c r="E9" s="257"/>
      <c r="F9" s="217"/>
      <c r="G9" s="190"/>
      <c r="H9" s="190"/>
    </row>
    <row r="10" spans="1:18" s="189" customFormat="1">
      <c r="A10" s="188"/>
      <c r="C10" s="188">
        <v>1</v>
      </c>
      <c r="D10" s="188" t="s">
        <v>8</v>
      </c>
      <c r="E10" s="189">
        <v>18</v>
      </c>
      <c r="F10" s="217"/>
      <c r="G10" s="189">
        <f>C10*E10</f>
        <v>18</v>
      </c>
    </row>
    <row r="11" spans="1:18" s="189" customFormat="1">
      <c r="A11" s="188"/>
      <c r="B11" s="190"/>
      <c r="C11" s="188">
        <f>G10</f>
        <v>18</v>
      </c>
      <c r="D11" s="189" t="s">
        <v>85</v>
      </c>
      <c r="E11" s="189">
        <v>447.15</v>
      </c>
      <c r="F11" s="217" t="s">
        <v>86</v>
      </c>
      <c r="G11" s="190">
        <f>C11*E11</f>
        <v>8048.7</v>
      </c>
      <c r="H11" s="190">
        <f>G11</f>
        <v>8048.7</v>
      </c>
    </row>
    <row r="12" spans="1:18" s="189" customFormat="1">
      <c r="A12" s="188"/>
      <c r="C12" s="188"/>
      <c r="E12" s="190"/>
      <c r="F12" s="217"/>
      <c r="G12" s="190"/>
      <c r="H12" s="190"/>
    </row>
    <row r="13" spans="1:18" s="189" customFormat="1">
      <c r="A13" s="188">
        <v>2</v>
      </c>
      <c r="B13" s="189" t="s">
        <v>120</v>
      </c>
      <c r="C13" s="188"/>
      <c r="E13" s="190"/>
      <c r="F13" s="217"/>
      <c r="G13" s="190"/>
      <c r="H13" s="190"/>
    </row>
    <row r="14" spans="1:18" s="189" customFormat="1">
      <c r="A14" s="188"/>
      <c r="C14" s="188">
        <v>2</v>
      </c>
      <c r="D14" s="188" t="s">
        <v>8</v>
      </c>
      <c r="E14" s="189">
        <v>18</v>
      </c>
      <c r="F14" s="217"/>
      <c r="G14" s="189">
        <f>C14*E14</f>
        <v>36</v>
      </c>
    </row>
    <row r="15" spans="1:18" s="189" customFormat="1">
      <c r="A15" s="188"/>
      <c r="C15" s="188">
        <f>G14</f>
        <v>36</v>
      </c>
      <c r="D15" s="189" t="s">
        <v>85</v>
      </c>
      <c r="E15" s="189">
        <v>1109.46</v>
      </c>
      <c r="F15" s="217" t="s">
        <v>86</v>
      </c>
      <c r="G15" s="190">
        <f>C15*E15</f>
        <v>39940.559999999998</v>
      </c>
      <c r="H15" s="190">
        <f>G15</f>
        <v>39940.559999999998</v>
      </c>
    </row>
    <row r="16" spans="1:18" s="189" customFormat="1">
      <c r="A16" s="188"/>
      <c r="C16" s="188"/>
      <c r="E16" s="190"/>
      <c r="F16" s="217"/>
      <c r="G16" s="190"/>
      <c r="H16" s="190"/>
    </row>
    <row r="17" spans="1:8" s="189" customFormat="1">
      <c r="A17" s="188">
        <v>3</v>
      </c>
      <c r="B17" s="254" t="s">
        <v>121</v>
      </c>
      <c r="C17" s="254"/>
      <c r="D17" s="254"/>
      <c r="E17" s="254"/>
      <c r="F17" s="217"/>
    </row>
    <row r="18" spans="1:8" s="189" customFormat="1">
      <c r="A18" s="188"/>
      <c r="C18" s="188">
        <v>1</v>
      </c>
      <c r="D18" s="188" t="s">
        <v>8</v>
      </c>
      <c r="E18" s="189">
        <v>18</v>
      </c>
      <c r="F18" s="217"/>
      <c r="G18" s="189">
        <f>C18*E18</f>
        <v>18</v>
      </c>
    </row>
    <row r="19" spans="1:8" s="189" customFormat="1">
      <c r="A19" s="188"/>
      <c r="C19" s="188">
        <f>E18</f>
        <v>18</v>
      </c>
      <c r="D19" s="189" t="s">
        <v>85</v>
      </c>
      <c r="E19" s="190">
        <v>795.3</v>
      </c>
      <c r="F19" s="217" t="s">
        <v>86</v>
      </c>
      <c r="G19" s="189" t="s">
        <v>24</v>
      </c>
      <c r="H19" s="190">
        <f>ROUND(SUM(C19*E19),)</f>
        <v>14315</v>
      </c>
    </row>
    <row r="20" spans="1:8" s="189" customFormat="1">
      <c r="A20" s="188"/>
      <c r="C20" s="188"/>
      <c r="E20" s="190"/>
      <c r="F20" s="217"/>
      <c r="G20" s="190"/>
      <c r="H20" s="190"/>
    </row>
    <row r="21" spans="1:8" s="189" customFormat="1">
      <c r="A21" s="188">
        <v>4</v>
      </c>
      <c r="B21" s="189" t="s">
        <v>122</v>
      </c>
      <c r="F21" s="217"/>
    </row>
    <row r="22" spans="1:8" s="189" customFormat="1">
      <c r="A22" s="188"/>
      <c r="C22" s="188">
        <v>1</v>
      </c>
      <c r="D22" s="188" t="s">
        <v>8</v>
      </c>
      <c r="E22" s="189">
        <v>18</v>
      </c>
      <c r="F22" s="217"/>
      <c r="G22" s="189">
        <f>C22*E22</f>
        <v>18</v>
      </c>
    </row>
    <row r="23" spans="1:8" s="189" customFormat="1">
      <c r="A23" s="188"/>
      <c r="B23" s="189" t="s">
        <v>123</v>
      </c>
      <c r="C23" s="188">
        <f>G22</f>
        <v>18</v>
      </c>
      <c r="D23" s="189" t="s">
        <v>85</v>
      </c>
      <c r="E23" s="189">
        <v>271.92</v>
      </c>
      <c r="F23" s="217" t="s">
        <v>86</v>
      </c>
      <c r="G23" s="190">
        <f>C23*E23</f>
        <v>4894.5600000000004</v>
      </c>
      <c r="H23" s="190">
        <f>G23</f>
        <v>4894.5600000000004</v>
      </c>
    </row>
    <row r="24" spans="1:8" s="189" customFormat="1">
      <c r="A24" s="188"/>
      <c r="C24" s="188"/>
      <c r="E24" s="190"/>
      <c r="F24" s="217"/>
      <c r="G24" s="190"/>
      <c r="H24" s="190"/>
    </row>
    <row r="25" spans="1:8" s="189" customFormat="1" ht="12.75" customHeight="1">
      <c r="A25" s="188">
        <v>5</v>
      </c>
      <c r="B25" s="254" t="s">
        <v>124</v>
      </c>
      <c r="C25" s="254"/>
      <c r="D25" s="254"/>
      <c r="E25" s="254"/>
      <c r="F25" s="217"/>
    </row>
    <row r="26" spans="1:8" s="189" customFormat="1">
      <c r="A26" s="188"/>
      <c r="B26" s="254"/>
      <c r="C26" s="254"/>
      <c r="D26" s="254"/>
      <c r="E26" s="254"/>
      <c r="F26" s="217"/>
    </row>
    <row r="27" spans="1:8" s="189" customFormat="1">
      <c r="A27" s="188"/>
      <c r="B27" s="254"/>
      <c r="C27" s="254"/>
      <c r="D27" s="254"/>
      <c r="E27" s="254"/>
      <c r="F27" s="217"/>
    </row>
    <row r="28" spans="1:8" s="189" customFormat="1">
      <c r="A28" s="188"/>
      <c r="B28" s="254"/>
      <c r="C28" s="254"/>
      <c r="D28" s="254"/>
      <c r="E28" s="254"/>
      <c r="F28" s="217"/>
    </row>
    <row r="29" spans="1:8" s="189" customFormat="1">
      <c r="A29" s="188"/>
      <c r="C29" s="188">
        <v>1</v>
      </c>
      <c r="D29" s="188" t="s">
        <v>8</v>
      </c>
      <c r="E29" s="189">
        <v>12</v>
      </c>
      <c r="F29" s="217"/>
      <c r="G29" s="189">
        <f>C29*E29</f>
        <v>12</v>
      </c>
    </row>
    <row r="30" spans="1:8" s="189" customFormat="1">
      <c r="A30" s="188"/>
      <c r="C30" s="188">
        <f>G29</f>
        <v>12</v>
      </c>
      <c r="D30" s="189" t="s">
        <v>85</v>
      </c>
      <c r="E30" s="190">
        <v>21989.599999999999</v>
      </c>
      <c r="F30" s="217" t="s">
        <v>86</v>
      </c>
      <c r="G30" s="190">
        <f>C30*E30</f>
        <v>263875.19999999995</v>
      </c>
      <c r="H30" s="190">
        <f>G30</f>
        <v>263875.19999999995</v>
      </c>
    </row>
    <row r="31" spans="1:8" s="189" customFormat="1">
      <c r="A31" s="188"/>
      <c r="C31" s="188"/>
      <c r="E31" s="190"/>
      <c r="F31" s="217"/>
      <c r="G31" s="190"/>
      <c r="H31" s="190"/>
    </row>
    <row r="32" spans="1:8" s="189" customFormat="1" ht="12.75" customHeight="1">
      <c r="A32" s="188">
        <v>6</v>
      </c>
      <c r="B32" s="254" t="s">
        <v>125</v>
      </c>
      <c r="C32" s="254"/>
      <c r="D32" s="254"/>
      <c r="E32" s="254"/>
      <c r="F32" s="217"/>
    </row>
    <row r="33" spans="1:8" s="189" customFormat="1">
      <c r="A33" s="188"/>
      <c r="B33" s="254"/>
      <c r="C33" s="254"/>
      <c r="D33" s="254"/>
      <c r="E33" s="254"/>
      <c r="F33" s="217"/>
    </row>
    <row r="34" spans="1:8" s="189" customFormat="1">
      <c r="A34" s="188"/>
      <c r="B34" s="254"/>
      <c r="C34" s="254"/>
      <c r="D34" s="254"/>
      <c r="E34" s="254"/>
      <c r="F34" s="217"/>
    </row>
    <row r="35" spans="1:8" s="189" customFormat="1">
      <c r="A35" s="188"/>
      <c r="B35" s="254"/>
      <c r="C35" s="254"/>
      <c r="D35" s="254"/>
      <c r="E35" s="254"/>
      <c r="F35" s="217"/>
    </row>
    <row r="36" spans="1:8" s="189" customFormat="1">
      <c r="A36" s="188"/>
      <c r="B36" s="254"/>
      <c r="C36" s="254"/>
      <c r="D36" s="254"/>
      <c r="E36" s="254"/>
      <c r="F36" s="217"/>
    </row>
    <row r="37" spans="1:8" s="189" customFormat="1">
      <c r="A37" s="188"/>
      <c r="C37" s="188">
        <v>1</v>
      </c>
      <c r="D37" s="188" t="s">
        <v>8</v>
      </c>
      <c r="E37" s="189">
        <v>18</v>
      </c>
      <c r="F37" s="217"/>
      <c r="G37" s="189">
        <f>C37*E37</f>
        <v>18</v>
      </c>
    </row>
    <row r="38" spans="1:8" s="189" customFormat="1">
      <c r="A38" s="188"/>
      <c r="C38" s="188">
        <f>G37</f>
        <v>18</v>
      </c>
      <c r="D38" s="189" t="s">
        <v>85</v>
      </c>
      <c r="E38" s="190">
        <v>14748</v>
      </c>
      <c r="F38" s="217" t="s">
        <v>86</v>
      </c>
      <c r="G38" s="190">
        <f>C38*E38</f>
        <v>265464</v>
      </c>
      <c r="H38" s="190">
        <f>G38</f>
        <v>265464</v>
      </c>
    </row>
    <row r="39" spans="1:8" s="189" customFormat="1">
      <c r="A39" s="188"/>
      <c r="C39" s="188"/>
      <c r="E39" s="190"/>
      <c r="F39" s="217"/>
      <c r="G39" s="190"/>
      <c r="H39" s="190"/>
    </row>
    <row r="40" spans="1:8" s="189" customFormat="1" ht="12.75" customHeight="1">
      <c r="A40" s="188">
        <v>7</v>
      </c>
      <c r="B40" s="254" t="s">
        <v>126</v>
      </c>
      <c r="C40" s="254"/>
      <c r="D40" s="254"/>
      <c r="E40" s="254"/>
      <c r="F40" s="217"/>
    </row>
    <row r="41" spans="1:8" s="189" customFormat="1">
      <c r="A41" s="188"/>
      <c r="B41" s="254"/>
      <c r="C41" s="254"/>
      <c r="D41" s="254"/>
      <c r="E41" s="254"/>
      <c r="F41" s="217"/>
    </row>
    <row r="42" spans="1:8" s="189" customFormat="1">
      <c r="A42" s="188"/>
      <c r="B42" s="254"/>
      <c r="C42" s="254"/>
      <c r="D42" s="254"/>
      <c r="E42" s="254"/>
      <c r="F42" s="217"/>
    </row>
    <row r="43" spans="1:8" s="189" customFormat="1">
      <c r="A43" s="188"/>
      <c r="B43" s="254"/>
      <c r="C43" s="254"/>
      <c r="D43" s="254"/>
      <c r="E43" s="254"/>
      <c r="F43" s="217"/>
    </row>
    <row r="44" spans="1:8" s="189" customFormat="1">
      <c r="A44" s="188"/>
      <c r="B44" s="254"/>
      <c r="C44" s="254"/>
      <c r="D44" s="254"/>
      <c r="E44" s="254"/>
      <c r="F44" s="217"/>
    </row>
    <row r="45" spans="1:8" s="189" customFormat="1">
      <c r="A45" s="188"/>
      <c r="B45" s="254"/>
      <c r="C45" s="254"/>
      <c r="D45" s="254"/>
      <c r="E45" s="254"/>
      <c r="F45" s="217"/>
    </row>
    <row r="46" spans="1:8" s="189" customFormat="1">
      <c r="A46" s="188"/>
      <c r="C46" s="188">
        <v>1</v>
      </c>
      <c r="D46" s="188" t="s">
        <v>8</v>
      </c>
      <c r="E46" s="189">
        <v>18</v>
      </c>
      <c r="F46" s="217"/>
      <c r="G46" s="189">
        <f>C46*E46</f>
        <v>18</v>
      </c>
    </row>
    <row r="47" spans="1:8" s="189" customFormat="1">
      <c r="A47" s="188"/>
      <c r="C47" s="188">
        <f>G46</f>
        <v>18</v>
      </c>
      <c r="D47" s="189" t="s">
        <v>85</v>
      </c>
      <c r="E47" s="189">
        <v>4253.7</v>
      </c>
      <c r="F47" s="217" t="s">
        <v>86</v>
      </c>
      <c r="G47" s="189" t="s">
        <v>24</v>
      </c>
      <c r="H47" s="190">
        <f>ROUND(SUM(C47*E47),)</f>
        <v>76567</v>
      </c>
    </row>
    <row r="48" spans="1:8" s="189" customFormat="1">
      <c r="A48" s="188"/>
      <c r="C48" s="188"/>
      <c r="F48" s="217"/>
      <c r="G48" s="190"/>
      <c r="H48" s="190"/>
    </row>
    <row r="49" spans="1:8" s="189" customFormat="1" ht="12.75" customHeight="1">
      <c r="A49" s="188">
        <v>8</v>
      </c>
      <c r="B49" s="254" t="s">
        <v>127</v>
      </c>
      <c r="C49" s="254"/>
      <c r="D49" s="254"/>
      <c r="E49" s="254"/>
      <c r="F49" s="217"/>
    </row>
    <row r="50" spans="1:8" s="189" customFormat="1">
      <c r="A50" s="188"/>
      <c r="B50" s="254"/>
      <c r="C50" s="254"/>
      <c r="D50" s="254"/>
      <c r="E50" s="254"/>
      <c r="F50" s="217"/>
    </row>
    <row r="51" spans="1:8" s="189" customFormat="1">
      <c r="A51" s="188"/>
      <c r="B51" s="254"/>
      <c r="C51" s="254"/>
      <c r="D51" s="254"/>
      <c r="E51" s="254"/>
      <c r="F51" s="217"/>
    </row>
    <row r="52" spans="1:8" s="189" customFormat="1">
      <c r="A52" s="188"/>
      <c r="B52" s="254"/>
      <c r="C52" s="254"/>
      <c r="D52" s="254"/>
      <c r="E52" s="254"/>
      <c r="F52" s="217"/>
    </row>
    <row r="53" spans="1:8" s="189" customFormat="1">
      <c r="A53" s="188"/>
      <c r="B53" s="254"/>
      <c r="C53" s="254"/>
      <c r="D53" s="254"/>
      <c r="E53" s="254"/>
      <c r="F53" s="217"/>
    </row>
    <row r="54" spans="1:8" s="189" customFormat="1">
      <c r="A54" s="188"/>
      <c r="B54" s="254"/>
      <c r="C54" s="254"/>
      <c r="D54" s="254"/>
      <c r="E54" s="254"/>
      <c r="F54" s="217"/>
    </row>
    <row r="55" spans="1:8" s="189" customFormat="1">
      <c r="A55" s="188"/>
      <c r="B55" s="254"/>
      <c r="C55" s="254"/>
      <c r="D55" s="254"/>
      <c r="E55" s="254"/>
      <c r="F55" s="217"/>
    </row>
    <row r="56" spans="1:8" s="189" customFormat="1">
      <c r="A56" s="188"/>
      <c r="C56" s="188">
        <v>1</v>
      </c>
      <c r="D56" s="188" t="s">
        <v>8</v>
      </c>
      <c r="E56" s="189">
        <v>18</v>
      </c>
      <c r="F56" s="217"/>
      <c r="G56" s="189">
        <f>C56*E56</f>
        <v>18</v>
      </c>
    </row>
    <row r="57" spans="1:8" s="189" customFormat="1">
      <c r="A57" s="188"/>
      <c r="C57" s="188">
        <f>G56</f>
        <v>18</v>
      </c>
      <c r="D57" s="189" t="s">
        <v>85</v>
      </c>
      <c r="E57" s="189">
        <v>5913.22</v>
      </c>
      <c r="F57" s="217" t="s">
        <v>86</v>
      </c>
      <c r="G57" s="189" t="s">
        <v>24</v>
      </c>
      <c r="H57" s="190">
        <f>ROUND(SUM(C57*E57),)</f>
        <v>106438</v>
      </c>
    </row>
    <row r="58" spans="1:8" s="189" customFormat="1">
      <c r="A58" s="188"/>
      <c r="C58" s="188"/>
      <c r="F58" s="217"/>
      <c r="H58" s="190"/>
    </row>
    <row r="59" spans="1:8" s="189" customFormat="1" ht="12.75" customHeight="1">
      <c r="A59" s="188">
        <v>9</v>
      </c>
      <c r="B59" s="254" t="s">
        <v>128</v>
      </c>
      <c r="C59" s="254"/>
      <c r="D59" s="254"/>
      <c r="E59" s="254"/>
      <c r="F59" s="217"/>
    </row>
    <row r="60" spans="1:8" s="189" customFormat="1" ht="12.75" customHeight="1">
      <c r="A60" s="188"/>
      <c r="B60" s="254"/>
      <c r="C60" s="254"/>
      <c r="D60" s="254"/>
      <c r="E60" s="254"/>
      <c r="F60" s="217"/>
    </row>
    <row r="61" spans="1:8" s="189" customFormat="1">
      <c r="A61" s="188"/>
      <c r="B61" s="254"/>
      <c r="C61" s="254"/>
      <c r="D61" s="254"/>
      <c r="E61" s="254"/>
      <c r="F61" s="217"/>
    </row>
    <row r="62" spans="1:8" s="189" customFormat="1">
      <c r="A62" s="188"/>
      <c r="B62" s="254"/>
      <c r="C62" s="254"/>
      <c r="D62" s="254"/>
      <c r="E62" s="254"/>
      <c r="F62" s="217"/>
    </row>
    <row r="63" spans="1:8" s="189" customFormat="1">
      <c r="A63" s="188"/>
      <c r="B63" s="254"/>
      <c r="C63" s="254"/>
      <c r="D63" s="254"/>
      <c r="E63" s="254"/>
      <c r="F63" s="217"/>
    </row>
    <row r="64" spans="1:8" s="189" customFormat="1">
      <c r="A64" s="188"/>
      <c r="C64" s="188">
        <v>2</v>
      </c>
      <c r="D64" s="188" t="s">
        <v>8</v>
      </c>
      <c r="E64" s="189">
        <v>18</v>
      </c>
      <c r="F64" s="217"/>
      <c r="G64" s="189">
        <f>C64*E64</f>
        <v>36</v>
      </c>
    </row>
    <row r="65" spans="1:8" s="189" customFormat="1">
      <c r="A65" s="188"/>
      <c r="C65" s="188">
        <f>G64</f>
        <v>36</v>
      </c>
      <c r="D65" s="189" t="s">
        <v>85</v>
      </c>
      <c r="E65" s="190">
        <v>5044.6000000000004</v>
      </c>
      <c r="F65" s="217" t="s">
        <v>86</v>
      </c>
      <c r="G65" s="189" t="s">
        <v>24</v>
      </c>
      <c r="H65" s="190">
        <f>C65*E65</f>
        <v>181605.6</v>
      </c>
    </row>
    <row r="66" spans="1:8" s="189" customFormat="1">
      <c r="A66" s="188"/>
      <c r="C66" s="188"/>
      <c r="E66" s="190"/>
      <c r="F66" s="217"/>
      <c r="H66" s="190"/>
    </row>
    <row r="67" spans="1:8" s="189" customFormat="1">
      <c r="A67" s="188">
        <v>10</v>
      </c>
      <c r="B67" s="254" t="s">
        <v>129</v>
      </c>
      <c r="C67" s="254"/>
      <c r="D67" s="254"/>
      <c r="E67" s="254"/>
      <c r="F67" s="217"/>
    </row>
    <row r="68" spans="1:8" s="189" customFormat="1">
      <c r="A68" s="188"/>
      <c r="B68" s="254"/>
      <c r="C68" s="254"/>
      <c r="D68" s="254"/>
      <c r="E68" s="254"/>
      <c r="F68" s="217"/>
    </row>
    <row r="69" spans="1:8" s="189" customFormat="1">
      <c r="A69" s="188"/>
      <c r="B69" s="254"/>
      <c r="C69" s="254"/>
      <c r="D69" s="254"/>
      <c r="E69" s="254"/>
      <c r="F69" s="217"/>
      <c r="H69" s="190"/>
    </row>
    <row r="70" spans="1:8" s="189" customFormat="1">
      <c r="A70" s="188"/>
      <c r="B70" s="254"/>
      <c r="C70" s="254"/>
      <c r="D70" s="254"/>
      <c r="E70" s="254"/>
      <c r="F70" s="217"/>
      <c r="H70" s="190"/>
    </row>
    <row r="71" spans="1:8" s="189" customFormat="1">
      <c r="A71" s="188"/>
      <c r="C71" s="188">
        <v>18</v>
      </c>
      <c r="D71" s="188" t="s">
        <v>8</v>
      </c>
      <c r="E71" s="189">
        <v>15</v>
      </c>
      <c r="F71" s="217"/>
      <c r="G71" s="189">
        <f>C71*E71</f>
        <v>270</v>
      </c>
    </row>
    <row r="72" spans="1:8" s="189" customFormat="1">
      <c r="A72" s="188"/>
      <c r="B72" s="189" t="s">
        <v>130</v>
      </c>
      <c r="C72" s="188">
        <f>G71</f>
        <v>270</v>
      </c>
      <c r="D72" s="189" t="s">
        <v>22</v>
      </c>
      <c r="E72" s="189">
        <v>72.400000000000006</v>
      </c>
      <c r="F72" s="217" t="s">
        <v>23</v>
      </c>
      <c r="G72" s="189" t="s">
        <v>24</v>
      </c>
      <c r="H72" s="190">
        <f>ROUND(SUM(C72*E72),)</f>
        <v>19548</v>
      </c>
    </row>
    <row r="73" spans="1:8" s="189" customFormat="1">
      <c r="A73" s="188"/>
      <c r="C73" s="188">
        <v>10</v>
      </c>
      <c r="D73" s="188" t="s">
        <v>8</v>
      </c>
      <c r="E73" s="189">
        <v>15</v>
      </c>
      <c r="F73" s="217"/>
      <c r="G73" s="189">
        <f>C73*E73</f>
        <v>150</v>
      </c>
    </row>
    <row r="74" spans="1:8" s="189" customFormat="1">
      <c r="B74" s="189" t="s">
        <v>131</v>
      </c>
      <c r="C74" s="188">
        <f>G73</f>
        <v>150</v>
      </c>
      <c r="D74" s="189" t="s">
        <v>22</v>
      </c>
      <c r="E74" s="190">
        <v>115.2</v>
      </c>
      <c r="F74" s="217" t="s">
        <v>23</v>
      </c>
      <c r="G74" s="189" t="s">
        <v>24</v>
      </c>
      <c r="H74" s="190">
        <f>ROUND(SUM(C74*E74),)</f>
        <v>17280</v>
      </c>
    </row>
    <row r="75" spans="1:8" s="189" customFormat="1">
      <c r="A75" s="188"/>
      <c r="C75" s="188"/>
      <c r="E75" s="190"/>
      <c r="F75" s="217"/>
      <c r="G75" s="191"/>
      <c r="H75" s="191"/>
    </row>
    <row r="76" spans="1:8" s="189" customFormat="1">
      <c r="A76" s="188"/>
      <c r="C76" s="188"/>
      <c r="E76" s="190"/>
      <c r="F76" s="217"/>
      <c r="G76" s="192"/>
    </row>
    <row r="77" spans="1:8" s="189" customFormat="1">
      <c r="A77" s="188"/>
      <c r="D77" s="255"/>
      <c r="E77" s="255"/>
      <c r="F77" s="255"/>
      <c r="G77" s="192"/>
      <c r="H77" s="192">
        <f>SUM(H11:H75)</f>
        <v>997976.62</v>
      </c>
    </row>
    <row r="78" spans="1:8">
      <c r="D78" s="256" t="s">
        <v>132</v>
      </c>
      <c r="E78" s="256"/>
      <c r="F78" s="256"/>
      <c r="G78" s="193"/>
      <c r="H78" s="194">
        <f>SUM(H77:H77)</f>
        <v>997976.62</v>
      </c>
    </row>
    <row r="79" spans="1:8">
      <c r="D79" s="195"/>
      <c r="E79" s="195"/>
      <c r="F79" s="218"/>
      <c r="G79" s="193"/>
      <c r="H79" s="194"/>
    </row>
    <row r="80" spans="1:8" s="189" customFormat="1">
      <c r="A80" s="188"/>
      <c r="B80" s="196" t="s">
        <v>133</v>
      </c>
      <c r="F80" s="217"/>
    </row>
    <row r="81" spans="1:8" s="189" customFormat="1" ht="12.75" customHeight="1">
      <c r="A81" s="188">
        <v>10</v>
      </c>
      <c r="B81" s="257" t="s">
        <v>134</v>
      </c>
      <c r="C81" s="257"/>
      <c r="D81" s="257"/>
      <c r="E81" s="257"/>
      <c r="F81" s="257"/>
    </row>
    <row r="82" spans="1:8" s="189" customFormat="1">
      <c r="A82" s="188"/>
      <c r="B82" s="257"/>
      <c r="C82" s="257"/>
      <c r="D82" s="257"/>
      <c r="E82" s="257"/>
      <c r="F82" s="257"/>
    </row>
    <row r="83" spans="1:8" s="189" customFormat="1">
      <c r="A83" s="188"/>
      <c r="B83" s="257"/>
      <c r="C83" s="257"/>
      <c r="D83" s="257"/>
      <c r="E83" s="257"/>
      <c r="F83" s="257"/>
    </row>
    <row r="84" spans="1:8" s="189" customFormat="1">
      <c r="A84" s="188"/>
      <c r="B84" s="257"/>
      <c r="C84" s="257"/>
      <c r="D84" s="257"/>
      <c r="E84" s="257"/>
      <c r="F84" s="257"/>
    </row>
    <row r="85" spans="1:8" s="189" customFormat="1">
      <c r="A85" s="188"/>
      <c r="C85" s="188">
        <v>20</v>
      </c>
      <c r="D85" s="188" t="s">
        <v>8</v>
      </c>
      <c r="E85" s="189">
        <v>18</v>
      </c>
      <c r="F85" s="217"/>
      <c r="G85" s="189">
        <f>C85*E85</f>
        <v>360</v>
      </c>
    </row>
    <row r="86" spans="1:8" s="189" customFormat="1">
      <c r="A86" s="188"/>
      <c r="B86" s="189" t="s">
        <v>135</v>
      </c>
      <c r="C86" s="188">
        <f>G85</f>
        <v>360</v>
      </c>
      <c r="D86" s="189" t="s">
        <v>22</v>
      </c>
      <c r="E86" s="190">
        <v>45</v>
      </c>
      <c r="F86" s="217" t="s">
        <v>23</v>
      </c>
      <c r="G86" s="189" t="s">
        <v>24</v>
      </c>
      <c r="H86" s="190">
        <f>ROUND(SUM(C86*E86),)</f>
        <v>16200</v>
      </c>
    </row>
    <row r="87" spans="1:8" s="189" customFormat="1">
      <c r="A87" s="188"/>
      <c r="C87" s="188">
        <v>35</v>
      </c>
      <c r="D87" s="188" t="s">
        <v>8</v>
      </c>
      <c r="E87" s="189">
        <v>18</v>
      </c>
      <c r="F87" s="217"/>
      <c r="G87" s="189">
        <f>C87*E87</f>
        <v>630</v>
      </c>
    </row>
    <row r="88" spans="1:8" s="189" customFormat="1">
      <c r="A88" s="188"/>
      <c r="B88" s="189" t="s">
        <v>136</v>
      </c>
      <c r="C88" s="188">
        <f>G87</f>
        <v>630</v>
      </c>
      <c r="D88" s="189" t="s">
        <v>22</v>
      </c>
      <c r="E88" s="190">
        <v>58.91</v>
      </c>
      <c r="F88" s="217" t="s">
        <v>23</v>
      </c>
      <c r="G88" s="189" t="s">
        <v>24</v>
      </c>
      <c r="H88" s="190">
        <f>ROUND(SUM(C88*E88),)</f>
        <v>37113</v>
      </c>
    </row>
    <row r="89" spans="1:8" s="189" customFormat="1">
      <c r="A89" s="188"/>
      <c r="C89" s="188"/>
      <c r="E89" s="190"/>
      <c r="F89" s="217"/>
      <c r="H89" s="190"/>
    </row>
    <row r="90" spans="1:8" s="189" customFormat="1" ht="40.5" customHeight="1">
      <c r="A90" s="188">
        <v>11</v>
      </c>
      <c r="B90" s="257" t="s">
        <v>137</v>
      </c>
      <c r="C90" s="257"/>
      <c r="D90" s="257"/>
      <c r="E90" s="257"/>
      <c r="F90" s="217"/>
    </row>
    <row r="91" spans="1:8" s="189" customFormat="1">
      <c r="A91" s="188"/>
      <c r="C91" s="188">
        <v>2</v>
      </c>
      <c r="D91" s="188" t="s">
        <v>8</v>
      </c>
      <c r="E91" s="189">
        <v>18</v>
      </c>
      <c r="F91" s="217"/>
      <c r="G91" s="189">
        <f>C91*E91</f>
        <v>36</v>
      </c>
    </row>
    <row r="92" spans="1:8" s="189" customFormat="1">
      <c r="A92" s="188"/>
      <c r="B92" s="189" t="s">
        <v>135</v>
      </c>
      <c r="C92" s="188">
        <f>G91</f>
        <v>36</v>
      </c>
      <c r="D92" s="189" t="s">
        <v>22</v>
      </c>
      <c r="E92" s="190">
        <v>54.95</v>
      </c>
      <c r="F92" s="217" t="s">
        <v>23</v>
      </c>
      <c r="G92" s="189" t="s">
        <v>24</v>
      </c>
      <c r="H92" s="190">
        <f>ROUND(SUM(C92*E92),)</f>
        <v>1978</v>
      </c>
    </row>
    <row r="93" spans="1:8" s="189" customFormat="1">
      <c r="A93" s="188"/>
      <c r="C93" s="188">
        <v>2</v>
      </c>
      <c r="D93" s="188" t="s">
        <v>8</v>
      </c>
      <c r="E93" s="189">
        <v>18</v>
      </c>
      <c r="F93" s="217"/>
      <c r="G93" s="189">
        <f>C93*E93</f>
        <v>36</v>
      </c>
    </row>
    <row r="94" spans="1:8" s="189" customFormat="1">
      <c r="A94" s="188"/>
      <c r="B94" s="189" t="s">
        <v>136</v>
      </c>
      <c r="C94" s="188">
        <f>G93</f>
        <v>36</v>
      </c>
      <c r="D94" s="189" t="s">
        <v>22</v>
      </c>
      <c r="E94" s="190">
        <v>75.790000000000006</v>
      </c>
      <c r="F94" s="217" t="s">
        <v>23</v>
      </c>
      <c r="G94" s="189" t="s">
        <v>24</v>
      </c>
      <c r="H94" s="190">
        <f>ROUND(SUM(C94*E94),)</f>
        <v>2728</v>
      </c>
    </row>
    <row r="95" spans="1:8" s="189" customFormat="1">
      <c r="A95" s="188"/>
      <c r="B95" s="197"/>
      <c r="C95" s="197"/>
      <c r="D95" s="197"/>
      <c r="E95" s="197"/>
      <c r="F95" s="217"/>
    </row>
    <row r="96" spans="1:8" s="189" customFormat="1" ht="12.75" customHeight="1">
      <c r="A96" s="188">
        <v>12</v>
      </c>
      <c r="B96" s="257" t="s">
        <v>138</v>
      </c>
      <c r="C96" s="257"/>
      <c r="D96" s="257"/>
      <c r="E96" s="257"/>
      <c r="F96" s="257"/>
    </row>
    <row r="97" spans="1:8" s="189" customFormat="1">
      <c r="A97" s="188"/>
      <c r="B97" s="257"/>
      <c r="C97" s="257"/>
      <c r="D97" s="257"/>
      <c r="E97" s="257"/>
      <c r="F97" s="257"/>
    </row>
    <row r="98" spans="1:8" s="189" customFormat="1">
      <c r="A98" s="188"/>
      <c r="C98" s="188">
        <v>2</v>
      </c>
      <c r="D98" s="188" t="s">
        <v>8</v>
      </c>
      <c r="E98" s="189">
        <v>18</v>
      </c>
      <c r="F98" s="217"/>
      <c r="G98" s="189">
        <f>C98*E98</f>
        <v>36</v>
      </c>
    </row>
    <row r="99" spans="1:8" s="189" customFormat="1">
      <c r="A99" s="188"/>
      <c r="B99" s="189" t="s">
        <v>135</v>
      </c>
      <c r="C99" s="188">
        <f>G98</f>
        <v>36</v>
      </c>
      <c r="D99" s="189" t="s">
        <v>85</v>
      </c>
      <c r="E99" s="190">
        <v>109.67</v>
      </c>
      <c r="F99" s="217" t="s">
        <v>86</v>
      </c>
      <c r="G99" s="189" t="s">
        <v>24</v>
      </c>
      <c r="H99" s="190">
        <f>ROUND(SUM(C99*E99),)</f>
        <v>3948</v>
      </c>
    </row>
    <row r="100" spans="1:8" s="189" customFormat="1">
      <c r="A100" s="188"/>
      <c r="C100" s="188">
        <v>2</v>
      </c>
      <c r="D100" s="188" t="s">
        <v>8</v>
      </c>
      <c r="E100" s="189">
        <v>18</v>
      </c>
      <c r="F100" s="217"/>
      <c r="G100" s="189">
        <f>C100*E100</f>
        <v>36</v>
      </c>
    </row>
    <row r="101" spans="1:8" s="189" customFormat="1">
      <c r="A101" s="188"/>
      <c r="B101" s="189" t="s">
        <v>136</v>
      </c>
      <c r="C101" s="188">
        <f>G100</f>
        <v>36</v>
      </c>
      <c r="D101" s="189" t="s">
        <v>85</v>
      </c>
      <c r="E101" s="189">
        <v>136.29</v>
      </c>
      <c r="F101" s="217" t="s">
        <v>86</v>
      </c>
      <c r="G101" s="189" t="s">
        <v>24</v>
      </c>
      <c r="H101" s="190">
        <f>ROUND(SUM(C101*E101),)</f>
        <v>4906</v>
      </c>
    </row>
    <row r="102" spans="1:8" s="189" customFormat="1" ht="12.75" customHeight="1">
      <c r="A102" s="188">
        <v>13</v>
      </c>
      <c r="B102" s="254" t="s">
        <v>139</v>
      </c>
      <c r="C102" s="254"/>
      <c r="D102" s="254"/>
      <c r="E102" s="254"/>
      <c r="F102" s="217"/>
    </row>
    <row r="103" spans="1:8" s="189" customFormat="1">
      <c r="A103" s="188"/>
      <c r="B103" s="254"/>
      <c r="C103" s="254"/>
      <c r="D103" s="254"/>
      <c r="E103" s="254"/>
      <c r="F103" s="217"/>
    </row>
    <row r="104" spans="1:8" s="189" customFormat="1">
      <c r="A104" s="188"/>
      <c r="B104" s="254"/>
      <c r="C104" s="254"/>
      <c r="D104" s="254"/>
      <c r="E104" s="254"/>
      <c r="F104" s="217"/>
    </row>
    <row r="105" spans="1:8" s="189" customFormat="1">
      <c r="A105" s="188"/>
      <c r="C105" s="188">
        <v>2</v>
      </c>
      <c r="D105" s="188" t="s">
        <v>8</v>
      </c>
      <c r="E105" s="189">
        <v>18</v>
      </c>
      <c r="F105" s="217"/>
      <c r="G105" s="189">
        <f>C105*E105</f>
        <v>36</v>
      </c>
    </row>
    <row r="106" spans="1:8" s="189" customFormat="1">
      <c r="A106" s="188"/>
      <c r="C106" s="188">
        <f>G105</f>
        <v>36</v>
      </c>
      <c r="D106" s="189" t="s">
        <v>85</v>
      </c>
      <c r="E106" s="198">
        <v>324.39</v>
      </c>
      <c r="F106" s="217" t="s">
        <v>86</v>
      </c>
      <c r="G106" s="189" t="s">
        <v>24</v>
      </c>
      <c r="H106" s="190">
        <f>ROUND(SUM(C106*E106),)</f>
        <v>11678</v>
      </c>
    </row>
    <row r="107" spans="1:8" s="189" customFormat="1">
      <c r="A107" s="188"/>
      <c r="F107" s="217"/>
    </row>
    <row r="108" spans="1:8" s="189" customFormat="1" ht="12.75" customHeight="1">
      <c r="A108" s="188">
        <v>14</v>
      </c>
      <c r="B108" s="254" t="s">
        <v>140</v>
      </c>
      <c r="C108" s="254"/>
      <c r="D108" s="254"/>
      <c r="E108" s="254"/>
      <c r="F108" s="217"/>
    </row>
    <row r="109" spans="1:8" s="189" customFormat="1">
      <c r="A109" s="188"/>
      <c r="B109" s="254"/>
      <c r="C109" s="254"/>
      <c r="D109" s="254"/>
      <c r="E109" s="254"/>
      <c r="F109" s="217"/>
    </row>
    <row r="110" spans="1:8" s="189" customFormat="1">
      <c r="A110" s="188"/>
      <c r="B110" s="254"/>
      <c r="C110" s="254"/>
      <c r="D110" s="254"/>
      <c r="E110" s="254"/>
      <c r="F110" s="217"/>
    </row>
    <row r="111" spans="1:8" s="189" customFormat="1">
      <c r="A111" s="188"/>
      <c r="C111" s="188">
        <v>2</v>
      </c>
      <c r="D111" s="188" t="s">
        <v>8</v>
      </c>
      <c r="E111" s="189">
        <v>18</v>
      </c>
      <c r="F111" s="217"/>
      <c r="G111" s="189">
        <f>C111*E111</f>
        <v>36</v>
      </c>
    </row>
    <row r="112" spans="1:8" s="189" customFormat="1">
      <c r="A112" s="188"/>
      <c r="C112" s="188">
        <f>G111</f>
        <v>36</v>
      </c>
      <c r="D112" s="189" t="s">
        <v>85</v>
      </c>
      <c r="E112" s="189">
        <v>395.34</v>
      </c>
      <c r="F112" s="217" t="s">
        <v>86</v>
      </c>
      <c r="G112" s="189" t="s">
        <v>24</v>
      </c>
      <c r="H112" s="190">
        <f>ROUND(SUM(C112*E112),)</f>
        <v>14232</v>
      </c>
    </row>
    <row r="113" spans="1:8" s="189" customFormat="1">
      <c r="A113" s="217"/>
      <c r="C113" s="217"/>
      <c r="F113" s="217"/>
      <c r="H113" s="190"/>
    </row>
    <row r="114" spans="1:8" s="189" customFormat="1">
      <c r="A114" s="217"/>
      <c r="C114" s="217"/>
      <c r="F114" s="217"/>
      <c r="H114" s="190"/>
    </row>
    <row r="115" spans="1:8" s="189" customFormat="1">
      <c r="A115" s="188"/>
      <c r="F115" s="217"/>
    </row>
    <row r="116" spans="1:8" s="189" customFormat="1">
      <c r="A116" s="188">
        <v>15</v>
      </c>
      <c r="B116" s="254" t="s">
        <v>141</v>
      </c>
      <c r="C116" s="254"/>
      <c r="D116" s="254"/>
      <c r="E116" s="254"/>
      <c r="F116" s="217"/>
    </row>
    <row r="117" spans="1:8" s="189" customFormat="1">
      <c r="A117" s="188"/>
      <c r="B117" s="254"/>
      <c r="C117" s="254"/>
      <c r="D117" s="254"/>
      <c r="E117" s="254"/>
      <c r="F117" s="217"/>
    </row>
    <row r="118" spans="1:8" s="189" customFormat="1">
      <c r="A118" s="188"/>
      <c r="B118" s="254"/>
      <c r="C118" s="254"/>
      <c r="D118" s="254"/>
      <c r="E118" s="254"/>
      <c r="F118" s="217"/>
    </row>
    <row r="119" spans="1:8" s="189" customFormat="1">
      <c r="A119" s="188"/>
      <c r="C119" s="188">
        <v>1</v>
      </c>
      <c r="D119" s="188" t="s">
        <v>8</v>
      </c>
      <c r="E119" s="189">
        <v>10</v>
      </c>
      <c r="F119" s="217"/>
      <c r="G119" s="189">
        <f>C119*E119</f>
        <v>10</v>
      </c>
    </row>
    <row r="120" spans="1:8" s="189" customFormat="1">
      <c r="A120" s="188"/>
      <c r="B120" s="197"/>
      <c r="C120" s="197">
        <f>G119</f>
        <v>10</v>
      </c>
      <c r="D120" s="197"/>
      <c r="E120" s="198">
        <v>15000</v>
      </c>
      <c r="F120" s="217" t="s">
        <v>86</v>
      </c>
      <c r="G120" s="189" t="s">
        <v>24</v>
      </c>
      <c r="H120" s="190">
        <f>ROUND(SUM(C120*E120),)</f>
        <v>150000</v>
      </c>
    </row>
    <row r="121" spans="1:8" s="189" customFormat="1">
      <c r="A121" s="188"/>
      <c r="B121" s="197"/>
      <c r="C121" s="197"/>
      <c r="D121" s="197"/>
      <c r="E121" s="198"/>
      <c r="F121" s="217"/>
      <c r="H121" s="190"/>
    </row>
    <row r="122" spans="1:8" s="189" customFormat="1">
      <c r="A122" s="188">
        <v>16</v>
      </c>
      <c r="B122" s="254" t="s">
        <v>142</v>
      </c>
      <c r="C122" s="254"/>
      <c r="D122" s="254"/>
      <c r="E122" s="254"/>
      <c r="F122" s="217"/>
    </row>
    <row r="123" spans="1:8" s="189" customFormat="1">
      <c r="A123" s="188"/>
      <c r="B123" s="254"/>
      <c r="C123" s="254"/>
      <c r="D123" s="254"/>
      <c r="E123" s="254"/>
      <c r="F123" s="217"/>
    </row>
    <row r="124" spans="1:8" s="189" customFormat="1" ht="12.75" customHeight="1">
      <c r="A124" s="188"/>
      <c r="B124" s="254"/>
      <c r="C124" s="254"/>
      <c r="D124" s="254"/>
      <c r="E124" s="254"/>
      <c r="F124" s="217"/>
    </row>
    <row r="125" spans="1:8" s="189" customFormat="1">
      <c r="A125" s="188"/>
      <c r="C125" s="188">
        <v>100</v>
      </c>
      <c r="D125" s="188" t="s">
        <v>8</v>
      </c>
      <c r="E125" s="189">
        <v>5</v>
      </c>
      <c r="F125" s="217"/>
      <c r="G125" s="189">
        <f>C125*E125</f>
        <v>500</v>
      </c>
    </row>
    <row r="126" spans="1:8" s="189" customFormat="1">
      <c r="A126" s="188"/>
      <c r="C126" s="188">
        <f>G125</f>
        <v>500</v>
      </c>
      <c r="D126" s="189" t="s">
        <v>22</v>
      </c>
      <c r="E126" s="189">
        <v>414</v>
      </c>
      <c r="F126" s="217" t="s">
        <v>23</v>
      </c>
      <c r="G126" s="189" t="s">
        <v>24</v>
      </c>
      <c r="H126" s="190">
        <f>ROUND(SUM(C126*E126),)</f>
        <v>207000</v>
      </c>
    </row>
    <row r="127" spans="1:8" s="189" customFormat="1">
      <c r="A127" s="188"/>
      <c r="F127" s="217"/>
    </row>
    <row r="128" spans="1:8" s="189" customFormat="1">
      <c r="A128" s="188">
        <v>17</v>
      </c>
      <c r="B128" s="254" t="s">
        <v>143</v>
      </c>
      <c r="C128" s="254"/>
      <c r="D128" s="254"/>
      <c r="E128" s="254"/>
      <c r="F128" s="217"/>
    </row>
    <row r="129" spans="1:8" s="189" customFormat="1">
      <c r="A129" s="188"/>
      <c r="B129" s="254"/>
      <c r="C129" s="254"/>
      <c r="D129" s="254"/>
      <c r="E129" s="254"/>
      <c r="F129" s="217"/>
    </row>
    <row r="130" spans="1:8" s="189" customFormat="1" ht="23.25" customHeight="1">
      <c r="A130" s="188"/>
      <c r="B130" s="254"/>
      <c r="C130" s="254"/>
      <c r="D130" s="254"/>
      <c r="E130" s="254"/>
      <c r="F130" s="217"/>
    </row>
    <row r="131" spans="1:8" s="189" customFormat="1">
      <c r="A131" s="188"/>
      <c r="C131" s="188">
        <v>70</v>
      </c>
      <c r="D131" s="188" t="s">
        <v>8</v>
      </c>
      <c r="E131" s="189">
        <v>5</v>
      </c>
      <c r="F131" s="217"/>
      <c r="G131" s="189">
        <f>C131*E131</f>
        <v>350</v>
      </c>
    </row>
    <row r="132" spans="1:8" s="189" customFormat="1">
      <c r="A132" s="188"/>
      <c r="C132" s="188">
        <f>G131</f>
        <v>350</v>
      </c>
      <c r="D132" s="189" t="s">
        <v>22</v>
      </c>
      <c r="E132" s="189">
        <v>516</v>
      </c>
      <c r="F132" s="217" t="s">
        <v>23</v>
      </c>
      <c r="G132" s="189" t="s">
        <v>24</v>
      </c>
      <c r="H132" s="190">
        <f>ROUND(SUM(C132*E132),)</f>
        <v>180600</v>
      </c>
    </row>
    <row r="133" spans="1:8" s="189" customFormat="1">
      <c r="A133" s="188"/>
      <c r="C133" s="188"/>
      <c r="F133" s="217"/>
      <c r="H133" s="190"/>
    </row>
    <row r="134" spans="1:8" s="189" customFormat="1">
      <c r="A134" s="188">
        <v>18</v>
      </c>
      <c r="B134" s="257" t="s">
        <v>144</v>
      </c>
      <c r="C134" s="257"/>
      <c r="D134" s="257"/>
      <c r="E134" s="257"/>
      <c r="F134" s="217"/>
    </row>
    <row r="135" spans="1:8" s="189" customFormat="1">
      <c r="A135" s="188"/>
      <c r="B135" s="257"/>
      <c r="C135" s="257"/>
      <c r="D135" s="257"/>
      <c r="E135" s="257"/>
      <c r="F135" s="217"/>
    </row>
    <row r="136" spans="1:8" s="189" customFormat="1">
      <c r="A136" s="188"/>
      <c r="C136" s="188">
        <v>170</v>
      </c>
      <c r="D136" s="188" t="s">
        <v>8</v>
      </c>
      <c r="E136" s="189">
        <v>5</v>
      </c>
      <c r="F136" s="217"/>
      <c r="G136" s="189">
        <f>C136*E136</f>
        <v>850</v>
      </c>
    </row>
    <row r="137" spans="1:8" s="189" customFormat="1">
      <c r="A137" s="188"/>
      <c r="C137" s="188">
        <f>G136</f>
        <v>850</v>
      </c>
      <c r="D137" s="189" t="s">
        <v>22</v>
      </c>
      <c r="E137" s="190">
        <v>363.36</v>
      </c>
      <c r="F137" s="217" t="s">
        <v>23</v>
      </c>
      <c r="G137" s="189" t="s">
        <v>24</v>
      </c>
      <c r="H137" s="190">
        <f>ROUND(SUM(C137*E137),)</f>
        <v>308856</v>
      </c>
    </row>
    <row r="138" spans="1:8" s="189" customFormat="1">
      <c r="A138" s="188"/>
      <c r="C138" s="188"/>
      <c r="F138" s="217"/>
      <c r="G138" s="190"/>
      <c r="H138" s="190"/>
    </row>
    <row r="139" spans="1:8" s="189" customFormat="1">
      <c r="A139" s="188">
        <v>19</v>
      </c>
      <c r="B139" s="257" t="s">
        <v>145</v>
      </c>
      <c r="C139" s="257"/>
      <c r="D139" s="257"/>
      <c r="E139" s="257"/>
      <c r="F139" s="217"/>
    </row>
    <row r="140" spans="1:8" s="189" customFormat="1" ht="24.75" customHeight="1">
      <c r="A140" s="188"/>
      <c r="B140" s="257"/>
      <c r="C140" s="257"/>
      <c r="D140" s="257"/>
      <c r="E140" s="257"/>
      <c r="F140" s="217"/>
    </row>
    <row r="141" spans="1:8" s="189" customFormat="1">
      <c r="A141" s="188"/>
      <c r="C141" s="188">
        <v>170</v>
      </c>
      <c r="D141" s="188" t="s">
        <v>8</v>
      </c>
      <c r="E141" s="189">
        <v>5</v>
      </c>
      <c r="F141" s="217"/>
      <c r="G141" s="189">
        <f>C141*E141</f>
        <v>850</v>
      </c>
    </row>
    <row r="142" spans="1:8" s="189" customFormat="1">
      <c r="A142" s="188"/>
      <c r="C142" s="188">
        <f>G141</f>
        <v>850</v>
      </c>
      <c r="D142" s="189" t="s">
        <v>22</v>
      </c>
      <c r="E142" s="190">
        <v>102</v>
      </c>
      <c r="F142" s="217" t="s">
        <v>23</v>
      </c>
      <c r="G142" s="189" t="s">
        <v>24</v>
      </c>
      <c r="H142" s="190">
        <f>ROUND(SUM(C142*E142),)</f>
        <v>86700</v>
      </c>
    </row>
    <row r="143" spans="1:8" s="189" customFormat="1">
      <c r="A143" s="188"/>
      <c r="C143" s="188"/>
      <c r="E143" s="190"/>
      <c r="F143" s="217"/>
      <c r="H143" s="190"/>
    </row>
    <row r="144" spans="1:8" s="189" customFormat="1">
      <c r="A144" s="188">
        <v>20</v>
      </c>
      <c r="B144" s="254" t="s">
        <v>146</v>
      </c>
      <c r="C144" s="254"/>
      <c r="D144" s="254"/>
      <c r="E144" s="254"/>
      <c r="F144" s="217"/>
    </row>
    <row r="145" spans="1:12" s="189" customFormat="1">
      <c r="A145" s="188"/>
      <c r="B145" s="254"/>
      <c r="C145" s="254"/>
      <c r="D145" s="254"/>
      <c r="E145" s="254"/>
      <c r="F145" s="217"/>
    </row>
    <row r="146" spans="1:12" s="189" customFormat="1" ht="28.5" customHeight="1">
      <c r="A146" s="188"/>
      <c r="B146" s="254"/>
      <c r="C146" s="254"/>
      <c r="D146" s="254"/>
      <c r="E146" s="254"/>
      <c r="F146" s="217"/>
    </row>
    <row r="147" spans="1:12" s="189" customFormat="1">
      <c r="A147" s="188"/>
      <c r="C147" s="188">
        <v>1</v>
      </c>
      <c r="D147" s="188" t="s">
        <v>8</v>
      </c>
      <c r="E147" s="189">
        <v>5</v>
      </c>
      <c r="F147" s="217"/>
      <c r="G147" s="189">
        <f>C147*E147</f>
        <v>5</v>
      </c>
    </row>
    <row r="148" spans="1:12" s="189" customFormat="1">
      <c r="A148" s="188"/>
      <c r="B148" s="197"/>
      <c r="C148" s="197">
        <f>G147</f>
        <v>5</v>
      </c>
      <c r="D148" s="197" t="s">
        <v>85</v>
      </c>
      <c r="E148" s="198">
        <v>26246.55</v>
      </c>
      <c r="F148" s="217" t="s">
        <v>86</v>
      </c>
      <c r="G148" s="189" t="s">
        <v>24</v>
      </c>
      <c r="H148" s="190">
        <f>ROUND(SUM(C148*E148),)</f>
        <v>131233</v>
      </c>
    </row>
    <row r="149" spans="1:12" s="189" customFormat="1">
      <c r="A149" s="188"/>
      <c r="C149" s="188"/>
      <c r="E149" s="190"/>
      <c r="F149" s="217"/>
      <c r="G149" s="191"/>
      <c r="H149" s="199"/>
    </row>
    <row r="150" spans="1:12" s="189" customFormat="1">
      <c r="A150" s="188"/>
      <c r="C150" s="188"/>
      <c r="E150" s="190"/>
      <c r="F150" s="217"/>
      <c r="G150" s="192"/>
      <c r="H150" s="200"/>
    </row>
    <row r="151" spans="1:12" s="189" customFormat="1">
      <c r="A151" s="188"/>
      <c r="C151" s="255" t="s">
        <v>147</v>
      </c>
      <c r="D151" s="255"/>
      <c r="E151" s="255"/>
      <c r="F151" s="255"/>
      <c r="G151" s="201"/>
      <c r="H151" s="201">
        <f>SUM(H86:H149)</f>
        <v>1157172</v>
      </c>
    </row>
    <row r="152" spans="1:12" s="189" customFormat="1">
      <c r="A152" s="188"/>
      <c r="F152" s="217"/>
    </row>
    <row r="153" spans="1:12" s="189" customFormat="1">
      <c r="A153" s="188"/>
      <c r="C153" s="255" t="s">
        <v>148</v>
      </c>
      <c r="D153" s="255"/>
      <c r="E153" s="255"/>
      <c r="F153" s="255"/>
      <c r="G153" s="202"/>
      <c r="H153" s="202">
        <f>H78+H151</f>
        <v>2155148.62</v>
      </c>
    </row>
    <row r="154" spans="1:12" s="189" customFormat="1">
      <c r="A154" s="188"/>
      <c r="F154" s="217"/>
    </row>
    <row r="155" spans="1:12" s="189" customFormat="1">
      <c r="A155" s="188"/>
      <c r="C155" s="255" t="s">
        <v>149</v>
      </c>
      <c r="D155" s="255"/>
      <c r="E155" s="255"/>
      <c r="F155" s="255"/>
      <c r="H155" s="202">
        <f>'Sheet1 (2)'!R216</f>
        <v>2191216.4713074998</v>
      </c>
      <c r="K155" s="189">
        <v>5148</v>
      </c>
      <c r="L155" s="189">
        <v>5148</v>
      </c>
    </row>
    <row r="156" spans="1:12" s="189" customFormat="1">
      <c r="A156" s="188"/>
      <c r="F156" s="217"/>
      <c r="G156" s="199"/>
      <c r="H156" s="199"/>
      <c r="K156" s="189">
        <v>10118</v>
      </c>
      <c r="L156" s="189">
        <v>10118</v>
      </c>
    </row>
    <row r="157" spans="1:12" s="189" customFormat="1">
      <c r="A157" s="188"/>
      <c r="F157" s="217"/>
      <c r="K157" s="189">
        <v>7056</v>
      </c>
      <c r="L157" s="189">
        <v>7056</v>
      </c>
    </row>
    <row r="158" spans="1:12" s="189" customFormat="1">
      <c r="A158" s="188"/>
      <c r="C158" s="256" t="s">
        <v>150</v>
      </c>
      <c r="D158" s="256"/>
      <c r="E158" s="256"/>
      <c r="F158" s="256"/>
      <c r="G158" s="202"/>
      <c r="H158" s="202">
        <f>SUM(H153:H156)</f>
        <v>4346365.0913075004</v>
      </c>
      <c r="K158" s="189">
        <v>144047</v>
      </c>
      <c r="L158" s="189">
        <v>144047</v>
      </c>
    </row>
    <row r="159" spans="1:12" s="189" customFormat="1">
      <c r="A159" s="188"/>
      <c r="F159" s="217"/>
      <c r="K159" s="189">
        <v>47104</v>
      </c>
      <c r="L159" s="189">
        <v>47104</v>
      </c>
    </row>
    <row r="160" spans="1:12" s="189" customFormat="1">
      <c r="A160" s="217"/>
      <c r="F160" s="217"/>
    </row>
    <row r="161" spans="1:17">
      <c r="A161" s="204"/>
      <c r="B161" s="204"/>
      <c r="C161" s="204"/>
      <c r="D161" s="204"/>
      <c r="E161" s="204"/>
      <c r="F161" s="206"/>
      <c r="G161" s="204"/>
      <c r="H161" s="150"/>
      <c r="I161" s="188"/>
      <c r="K161" s="189"/>
      <c r="L161" s="205">
        <v>100798</v>
      </c>
      <c r="O161" s="203"/>
      <c r="P161" s="203"/>
      <c r="Q161" s="203"/>
    </row>
    <row r="162" spans="1:17">
      <c r="A162" s="204"/>
      <c r="B162" s="204"/>
      <c r="C162" s="206"/>
      <c r="D162" s="204"/>
      <c r="E162" s="206"/>
      <c r="G162" s="206" t="s">
        <v>103</v>
      </c>
      <c r="H162" s="150"/>
      <c r="I162" s="188"/>
      <c r="K162" s="189"/>
      <c r="L162" s="205">
        <v>133371</v>
      </c>
      <c r="O162" s="203"/>
      <c r="P162" s="203"/>
      <c r="Q162" s="203"/>
    </row>
    <row r="163" spans="1:17">
      <c r="A163" s="204"/>
      <c r="B163" s="204"/>
      <c r="C163" s="206"/>
      <c r="D163" s="204"/>
      <c r="E163" s="206"/>
      <c r="G163" s="206" t="s">
        <v>112</v>
      </c>
      <c r="H163" s="150"/>
      <c r="I163" s="188"/>
      <c r="K163" s="189"/>
      <c r="L163" s="205">
        <v>24992</v>
      </c>
      <c r="O163" s="203"/>
      <c r="P163" s="203"/>
      <c r="Q163" s="203"/>
    </row>
    <row r="164" spans="1:17">
      <c r="A164" s="204"/>
      <c r="B164" s="204"/>
      <c r="C164" s="206"/>
      <c r="D164" s="204"/>
      <c r="E164" s="206"/>
      <c r="G164" s="206" t="s">
        <v>104</v>
      </c>
      <c r="H164" s="150"/>
      <c r="I164" s="188"/>
      <c r="K164" s="189"/>
      <c r="L164" s="205">
        <v>245473</v>
      </c>
      <c r="O164" s="203"/>
      <c r="P164" s="203"/>
      <c r="Q164" s="203"/>
    </row>
    <row r="165" spans="1:17">
      <c r="A165" s="204"/>
      <c r="B165" s="204"/>
      <c r="C165" s="204"/>
      <c r="D165" s="204"/>
      <c r="E165" s="204"/>
      <c r="F165" s="206"/>
      <c r="G165" s="204"/>
      <c r="H165" s="150"/>
      <c r="I165" s="188"/>
      <c r="K165" s="189"/>
      <c r="L165" s="205">
        <v>34765</v>
      </c>
      <c r="O165" s="203"/>
      <c r="P165" s="203"/>
      <c r="Q165" s="203"/>
    </row>
    <row r="166" spans="1:17">
      <c r="D166" s="150"/>
      <c r="E166" s="150"/>
      <c r="G166" s="150"/>
      <c r="H166" s="150"/>
      <c r="I166" s="188"/>
      <c r="O166" s="203"/>
      <c r="P166" s="203"/>
      <c r="Q166" s="203"/>
    </row>
    <row r="167" spans="1:17">
      <c r="D167" s="150"/>
      <c r="E167" s="150"/>
      <c r="G167" s="150"/>
      <c r="H167" s="150"/>
      <c r="I167" s="188"/>
      <c r="K167" s="183">
        <f>SUM(K155:K166)</f>
        <v>213473</v>
      </c>
      <c r="L167" s="183">
        <f>SUM(L155:L166)</f>
        <v>752872</v>
      </c>
      <c r="O167" s="203"/>
      <c r="P167" s="203"/>
      <c r="Q167" s="203"/>
    </row>
    <row r="168" spans="1:17" s="189" customFormat="1">
      <c r="A168" s="188"/>
      <c r="C168" s="188"/>
      <c r="E168" s="190"/>
      <c r="F168" s="217"/>
      <c r="G168" s="190"/>
      <c r="H168" s="190"/>
    </row>
    <row r="169" spans="1:17" s="189" customFormat="1">
      <c r="A169" s="188"/>
      <c r="C169" s="188"/>
      <c r="E169" s="190"/>
      <c r="F169" s="217"/>
      <c r="G169" s="190"/>
      <c r="H169" s="190"/>
      <c r="K169" s="189">
        <v>1595661</v>
      </c>
    </row>
    <row r="170" spans="1:17" s="189" customFormat="1">
      <c r="A170" s="188"/>
      <c r="C170" s="188"/>
      <c r="E170" s="190"/>
      <c r="F170" s="217"/>
      <c r="G170" s="190"/>
      <c r="H170" s="190"/>
    </row>
    <row r="171" spans="1:17" s="189" customFormat="1">
      <c r="A171" s="188"/>
      <c r="C171" s="188"/>
      <c r="E171" s="190"/>
      <c r="F171" s="217"/>
      <c r="G171" s="190"/>
      <c r="H171" s="190"/>
      <c r="K171" s="189">
        <f>K169-K167</f>
        <v>1382188</v>
      </c>
      <c r="L171" s="189">
        <f>L165+L163</f>
        <v>59757</v>
      </c>
    </row>
    <row r="172" spans="1:17" s="189" customFormat="1">
      <c r="A172" s="188"/>
      <c r="C172" s="188"/>
      <c r="E172" s="190"/>
      <c r="F172" s="217"/>
      <c r="G172" s="190"/>
      <c r="H172" s="190"/>
    </row>
    <row r="173" spans="1:17" s="189" customFormat="1">
      <c r="A173" s="188"/>
      <c r="C173" s="188"/>
      <c r="E173" s="190"/>
      <c r="F173" s="217"/>
      <c r="G173" s="190"/>
      <c r="H173" s="190"/>
    </row>
    <row r="174" spans="1:17" s="189" customFormat="1">
      <c r="A174" s="188"/>
      <c r="C174" s="188"/>
      <c r="E174" s="190"/>
      <c r="F174" s="217"/>
      <c r="G174" s="190"/>
      <c r="H174" s="190"/>
    </row>
    <row r="175" spans="1:17" s="189" customFormat="1">
      <c r="A175" s="188"/>
      <c r="C175" s="188"/>
      <c r="E175" s="190"/>
      <c r="F175" s="217"/>
      <c r="G175" s="190"/>
      <c r="H175" s="190"/>
    </row>
    <row r="176" spans="1:17" s="189" customFormat="1">
      <c r="A176" s="188"/>
      <c r="C176" s="188"/>
      <c r="E176" s="190"/>
      <c r="F176" s="217"/>
      <c r="G176" s="190"/>
      <c r="H176" s="190"/>
    </row>
    <row r="177" spans="1:8" s="189" customFormat="1">
      <c r="A177" s="188"/>
      <c r="C177" s="188"/>
      <c r="E177" s="190"/>
      <c r="F177" s="217"/>
      <c r="G177" s="190"/>
      <c r="H177" s="190"/>
    </row>
    <row r="178" spans="1:8" s="189" customFormat="1">
      <c r="A178" s="188"/>
      <c r="C178" s="188"/>
      <c r="E178" s="190"/>
      <c r="F178" s="217"/>
      <c r="G178" s="190"/>
      <c r="H178" s="190"/>
    </row>
    <row r="179" spans="1:8" s="189" customFormat="1">
      <c r="A179" s="188"/>
      <c r="C179" s="188"/>
      <c r="E179" s="190"/>
      <c r="F179" s="217"/>
      <c r="G179" s="190"/>
      <c r="H179" s="190"/>
    </row>
    <row r="180" spans="1:8" s="189" customFormat="1">
      <c r="A180" s="188"/>
      <c r="C180" s="188"/>
      <c r="E180" s="190"/>
      <c r="F180" s="217"/>
      <c r="G180" s="190"/>
      <c r="H180" s="190"/>
    </row>
    <row r="181" spans="1:8" s="189" customFormat="1">
      <c r="A181" s="188"/>
      <c r="C181" s="188"/>
      <c r="E181" s="190"/>
      <c r="F181" s="217"/>
      <c r="G181" s="190"/>
      <c r="H181" s="190"/>
    </row>
    <row r="182" spans="1:8" s="189" customFormat="1">
      <c r="A182" s="188"/>
      <c r="C182" s="188"/>
      <c r="E182" s="190"/>
      <c r="F182" s="217"/>
      <c r="G182" s="190"/>
      <c r="H182" s="190"/>
    </row>
    <row r="183" spans="1:8" s="189" customFormat="1">
      <c r="A183" s="188"/>
      <c r="C183" s="188"/>
      <c r="E183" s="190"/>
      <c r="F183" s="217"/>
      <c r="G183" s="190"/>
      <c r="H183" s="190"/>
    </row>
    <row r="184" spans="1:8" s="189" customFormat="1">
      <c r="A184" s="188"/>
      <c r="C184" s="188"/>
      <c r="E184" s="190"/>
      <c r="F184" s="217"/>
      <c r="G184" s="190"/>
      <c r="H184" s="190"/>
    </row>
    <row r="185" spans="1:8" s="189" customFormat="1">
      <c r="A185" s="188"/>
      <c r="C185" s="188"/>
      <c r="E185" s="190"/>
      <c r="F185" s="217"/>
      <c r="G185" s="190"/>
      <c r="H185" s="190"/>
    </row>
    <row r="186" spans="1:8" s="189" customFormat="1">
      <c r="A186" s="188"/>
      <c r="C186" s="188"/>
      <c r="E186" s="190"/>
      <c r="F186" s="217"/>
      <c r="G186" s="190"/>
      <c r="H186" s="190"/>
    </row>
  </sheetData>
  <mergeCells count="29">
    <mergeCell ref="B67:E70"/>
    <mergeCell ref="A1:H2"/>
    <mergeCell ref="A3:B3"/>
    <mergeCell ref="A4:B4"/>
    <mergeCell ref="C5:D5"/>
    <mergeCell ref="B7:E9"/>
    <mergeCell ref="B17:E17"/>
    <mergeCell ref="B25:E28"/>
    <mergeCell ref="B32:E36"/>
    <mergeCell ref="B40:E45"/>
    <mergeCell ref="B49:E55"/>
    <mergeCell ref="B59:E63"/>
    <mergeCell ref="B139:E140"/>
    <mergeCell ref="D77:F77"/>
    <mergeCell ref="D78:F78"/>
    <mergeCell ref="B81:F84"/>
    <mergeCell ref="B90:E90"/>
    <mergeCell ref="B96:F97"/>
    <mergeCell ref="B102:E104"/>
    <mergeCell ref="B108:E110"/>
    <mergeCell ref="B116:E118"/>
    <mergeCell ref="B122:E124"/>
    <mergeCell ref="B128:E130"/>
    <mergeCell ref="B134:E135"/>
    <mergeCell ref="B144:E146"/>
    <mergeCell ref="C151:F151"/>
    <mergeCell ref="C153:F153"/>
    <mergeCell ref="C155:F155"/>
    <mergeCell ref="C158:F158"/>
  </mergeCells>
  <pageMargins left="0.75" right="0.5" top="0.45" bottom="0.5" header="0.33" footer="0.5"/>
  <pageSetup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dimension ref="A1:R54"/>
  <sheetViews>
    <sheetView tabSelected="1" topLeftCell="A42" zoomScale="130" zoomScaleNormal="130" workbookViewId="0">
      <selection activeCell="R47" sqref="R47"/>
    </sheetView>
  </sheetViews>
  <sheetFormatPr defaultRowHeight="15"/>
  <cols>
    <col min="1" max="1" width="3.140625" customWidth="1"/>
    <col min="2" max="2" width="10.42578125" customWidth="1"/>
    <col min="3" max="3" width="3.5703125" customWidth="1"/>
    <col min="4" max="4" width="2.85546875" customWidth="1"/>
    <col min="5" max="5" width="6.7109375" customWidth="1"/>
    <col min="6" max="6" width="2.140625" customWidth="1"/>
    <col min="7" max="7" width="8.5703125" customWidth="1"/>
    <col min="8" max="8" width="3.42578125" customWidth="1"/>
    <col min="9" max="9" width="7" customWidth="1"/>
    <col min="10" max="10" width="2.140625" customWidth="1"/>
    <col min="11" max="11" width="6.7109375" customWidth="1"/>
    <col min="12" max="12" width="2.28515625" customWidth="1"/>
    <col min="13" max="13" width="8" customWidth="1"/>
    <col min="14" max="14" width="1.85546875" customWidth="1"/>
    <col min="15" max="15" width="5.140625" customWidth="1"/>
    <col min="16" max="16" width="2" customWidth="1"/>
    <col min="18" max="18" width="12.140625" customWidth="1"/>
  </cols>
  <sheetData>
    <row r="1" spans="1:18" ht="15.75">
      <c r="A1" s="230" t="s">
        <v>165</v>
      </c>
      <c r="B1" s="230"/>
      <c r="C1" s="230"/>
      <c r="D1" s="230"/>
      <c r="E1" s="230"/>
      <c r="F1" s="230"/>
      <c r="G1" s="230"/>
      <c r="H1" s="230"/>
      <c r="I1" s="230"/>
      <c r="J1" s="230"/>
      <c r="K1" s="230"/>
      <c r="L1" s="230"/>
      <c r="M1" s="230"/>
      <c r="N1" s="230"/>
      <c r="O1" s="230"/>
      <c r="P1" s="230"/>
      <c r="Q1" s="230"/>
      <c r="R1" s="230"/>
    </row>
    <row r="2" spans="1:18" ht="48" customHeight="1">
      <c r="A2" s="231" t="s">
        <v>1</v>
      </c>
      <c r="B2" s="231"/>
      <c r="C2" s="232" t="str">
        <f>'Sheet1 (2)'!C2:R2</f>
        <v>Repair &amp; Maintenance  of Existing Non-Factional Toilets &amp; Damaged Boundary Walls of Difference of  Primary School District Korangi Karachi 18 Units.)</v>
      </c>
      <c r="D2" s="232"/>
      <c r="E2" s="232"/>
      <c r="F2" s="232"/>
      <c r="G2" s="232"/>
      <c r="H2" s="232"/>
      <c r="I2" s="232"/>
      <c r="J2" s="232"/>
      <c r="K2" s="232"/>
      <c r="L2" s="232"/>
      <c r="M2" s="232"/>
      <c r="N2" s="232"/>
      <c r="O2" s="232"/>
      <c r="P2" s="232"/>
      <c r="Q2" s="232"/>
      <c r="R2" s="232"/>
    </row>
    <row r="3" spans="1:18" ht="10.5" customHeight="1">
      <c r="A3" s="1"/>
      <c r="B3" s="1"/>
      <c r="C3" s="2"/>
      <c r="D3" s="2"/>
      <c r="E3" s="2"/>
      <c r="F3" s="2"/>
      <c r="G3" s="2"/>
      <c r="H3" s="2"/>
      <c r="I3" s="2"/>
      <c r="J3" s="2"/>
      <c r="K3" s="2"/>
      <c r="L3" s="2"/>
      <c r="M3" s="2"/>
      <c r="N3" s="2"/>
      <c r="O3" s="2"/>
      <c r="P3" s="2"/>
      <c r="Q3" s="2"/>
      <c r="R3" s="2"/>
    </row>
    <row r="4" spans="1:18" ht="38.25" customHeight="1">
      <c r="A4" s="207" t="s">
        <v>2</v>
      </c>
      <c r="B4" s="262" t="s">
        <v>3</v>
      </c>
      <c r="C4" s="263"/>
      <c r="D4" s="263"/>
      <c r="E4" s="263"/>
      <c r="F4" s="175"/>
      <c r="G4" s="7" t="s">
        <v>4</v>
      </c>
      <c r="H4" s="8"/>
      <c r="I4" s="176"/>
      <c r="J4" s="233" t="s">
        <v>5</v>
      </c>
      <c r="K4" s="234"/>
      <c r="L4" s="177"/>
      <c r="M4" s="176"/>
      <c r="N4" s="176"/>
      <c r="O4" s="10"/>
      <c r="P4" s="235" t="s">
        <v>6</v>
      </c>
      <c r="Q4" s="236"/>
      <c r="R4" s="13" t="s">
        <v>7</v>
      </c>
    </row>
    <row r="5" spans="1:18" ht="9.75" customHeight="1">
      <c r="A5" s="32"/>
      <c r="B5" s="22"/>
      <c r="C5" s="25"/>
      <c r="D5" s="26"/>
      <c r="E5" s="27"/>
      <c r="F5" s="33"/>
      <c r="G5" s="33"/>
      <c r="H5" s="28"/>
      <c r="J5" s="29"/>
      <c r="K5" s="29"/>
      <c r="L5" s="28"/>
      <c r="M5" s="28"/>
      <c r="N5" s="28"/>
      <c r="O5" s="28"/>
      <c r="P5" s="28"/>
      <c r="Q5" s="30"/>
      <c r="R5" s="31"/>
    </row>
    <row r="6" spans="1:18">
      <c r="A6" s="24">
        <v>1</v>
      </c>
      <c r="B6" s="265" t="s">
        <v>151</v>
      </c>
      <c r="C6" s="265"/>
      <c r="D6" s="265"/>
      <c r="E6" s="265"/>
      <c r="F6" s="265"/>
      <c r="G6" s="265"/>
      <c r="H6" s="265"/>
      <c r="I6" s="265"/>
      <c r="J6" s="265"/>
      <c r="K6" s="265"/>
      <c r="L6" s="265"/>
      <c r="M6" s="265"/>
      <c r="N6" s="265"/>
      <c r="O6" s="265"/>
      <c r="P6" s="265"/>
      <c r="Q6" s="265"/>
      <c r="R6" s="34"/>
    </row>
    <row r="7" spans="1:18">
      <c r="A7" s="24"/>
      <c r="B7" s="179"/>
      <c r="C7" s="179"/>
      <c r="D7" s="179"/>
      <c r="E7" s="179"/>
      <c r="F7" s="179"/>
      <c r="G7" s="179"/>
      <c r="H7" s="179"/>
      <c r="I7" s="179"/>
      <c r="J7" s="179"/>
      <c r="K7" s="179"/>
      <c r="L7" s="179"/>
      <c r="M7" s="179"/>
      <c r="N7" s="179"/>
      <c r="O7" s="179"/>
      <c r="P7" s="179"/>
      <c r="Q7" s="179"/>
      <c r="R7" s="34"/>
    </row>
    <row r="8" spans="1:18">
      <c r="A8" s="24"/>
      <c r="B8" s="79" t="s">
        <v>152</v>
      </c>
      <c r="C8" s="15">
        <v>1</v>
      </c>
      <c r="D8" s="15" t="s">
        <v>8</v>
      </c>
      <c r="E8" s="35">
        <v>83</v>
      </c>
      <c r="F8" s="15" t="s">
        <v>8</v>
      </c>
      <c r="G8" s="16">
        <v>0.5</v>
      </c>
      <c r="H8" s="15" t="s">
        <v>8</v>
      </c>
      <c r="I8" s="16">
        <v>3</v>
      </c>
      <c r="J8" s="15"/>
      <c r="K8" s="16"/>
      <c r="L8" s="16"/>
      <c r="M8" s="16"/>
      <c r="N8" s="16"/>
      <c r="O8" s="17"/>
      <c r="P8" s="15" t="s">
        <v>9</v>
      </c>
      <c r="Q8" s="174">
        <f>C8*E8*G8*I8</f>
        <v>124.5</v>
      </c>
      <c r="R8" s="34"/>
    </row>
    <row r="9" spans="1:18" ht="15.75" thickBot="1">
      <c r="A9" s="24"/>
      <c r="B9" s="79"/>
      <c r="C9" s="19"/>
      <c r="D9" s="20"/>
      <c r="E9" s="20"/>
      <c r="F9" s="21"/>
      <c r="G9" s="22"/>
      <c r="H9" s="22"/>
      <c r="I9" s="23"/>
      <c r="J9" s="21"/>
      <c r="K9" s="21"/>
      <c r="L9" s="23"/>
      <c r="M9" s="23"/>
      <c r="N9" s="23"/>
      <c r="O9" s="23"/>
      <c r="P9" s="24"/>
      <c r="Q9" s="208">
        <f>SUM(Q8:Q8)</f>
        <v>124.5</v>
      </c>
      <c r="R9" s="34"/>
    </row>
    <row r="10" spans="1:18">
      <c r="A10" s="24"/>
      <c r="B10" s="41">
        <f>Q9</f>
        <v>124.5</v>
      </c>
      <c r="C10" s="42" t="s">
        <v>10</v>
      </c>
      <c r="D10" s="43"/>
      <c r="E10" s="44"/>
      <c r="F10" s="244">
        <v>1134.3800000000001</v>
      </c>
      <c r="G10" s="244"/>
      <c r="H10" s="45"/>
      <c r="I10" s="47"/>
      <c r="J10" s="46"/>
      <c r="K10" s="46" t="s">
        <v>12</v>
      </c>
      <c r="L10" s="28"/>
      <c r="M10" s="28"/>
      <c r="N10" s="28"/>
      <c r="O10" s="28"/>
      <c r="P10" s="28"/>
      <c r="Q10" s="30" t="s">
        <v>11</v>
      </c>
      <c r="R10" s="31">
        <f>B10*F10/100</f>
        <v>1412.3031000000003</v>
      </c>
    </row>
    <row r="11" spans="1:18" ht="9.75" customHeight="1">
      <c r="A11" s="32"/>
      <c r="B11" s="22"/>
      <c r="C11" s="25"/>
      <c r="D11" s="26"/>
      <c r="E11" s="27"/>
      <c r="F11" s="33"/>
      <c r="G11" s="33"/>
      <c r="H11" s="28"/>
      <c r="J11" s="29"/>
      <c r="K11" s="29"/>
      <c r="L11" s="28"/>
      <c r="M11" s="28"/>
      <c r="N11" s="28"/>
      <c r="O11" s="28"/>
      <c r="P11" s="28"/>
      <c r="Q11" s="30"/>
      <c r="R11" s="31"/>
    </row>
    <row r="12" spans="1:18">
      <c r="A12" s="24">
        <v>2</v>
      </c>
      <c r="B12" s="265" t="s">
        <v>153</v>
      </c>
      <c r="C12" s="265"/>
      <c r="D12" s="265"/>
      <c r="E12" s="265"/>
      <c r="F12" s="265"/>
      <c r="G12" s="265"/>
      <c r="H12" s="265"/>
      <c r="I12" s="265"/>
      <c r="J12" s="265"/>
      <c r="K12" s="265"/>
      <c r="L12" s="265"/>
      <c r="M12" s="265"/>
      <c r="N12" s="265"/>
      <c r="O12" s="265"/>
      <c r="P12" s="265"/>
      <c r="Q12" s="265"/>
      <c r="R12" s="34"/>
    </row>
    <row r="13" spans="1:18">
      <c r="A13" s="24"/>
      <c r="B13" s="179"/>
      <c r="C13" s="179"/>
      <c r="D13" s="179"/>
      <c r="E13" s="179"/>
      <c r="F13" s="179"/>
      <c r="G13" s="179"/>
      <c r="H13" s="179"/>
      <c r="I13" s="179"/>
      <c r="J13" s="179"/>
      <c r="K13" s="179"/>
      <c r="L13" s="179"/>
      <c r="M13" s="179"/>
      <c r="N13" s="179"/>
      <c r="O13" s="179"/>
      <c r="P13" s="179"/>
      <c r="Q13" s="179"/>
      <c r="R13" s="34"/>
    </row>
    <row r="14" spans="1:18">
      <c r="A14" s="24"/>
      <c r="B14" s="79" t="s">
        <v>152</v>
      </c>
      <c r="C14" s="15">
        <v>1</v>
      </c>
      <c r="D14" s="15" t="s">
        <v>8</v>
      </c>
      <c r="E14" s="35">
        <v>2</v>
      </c>
      <c r="F14" s="15" t="s">
        <v>8</v>
      </c>
      <c r="G14" s="16">
        <v>83</v>
      </c>
      <c r="H14" s="15" t="s">
        <v>8</v>
      </c>
      <c r="I14" s="16">
        <v>4</v>
      </c>
      <c r="J14" s="15"/>
      <c r="K14" s="16"/>
      <c r="L14" s="16"/>
      <c r="M14" s="16"/>
      <c r="N14" s="16"/>
      <c r="O14" s="17"/>
      <c r="P14" s="15" t="s">
        <v>9</v>
      </c>
      <c r="Q14" s="174">
        <f>C14*E14*G14*I14</f>
        <v>664</v>
      </c>
      <c r="R14" s="34"/>
    </row>
    <row r="15" spans="1:18" ht="15.75" thickBot="1">
      <c r="A15" s="24"/>
      <c r="B15" s="79"/>
      <c r="C15" s="19"/>
      <c r="D15" s="20"/>
      <c r="E15" s="20"/>
      <c r="F15" s="21"/>
      <c r="G15" s="22"/>
      <c r="H15" s="22"/>
      <c r="I15" s="23"/>
      <c r="J15" s="21"/>
      <c r="K15" s="21"/>
      <c r="L15" s="23"/>
      <c r="M15" s="23"/>
      <c r="N15" s="23"/>
      <c r="O15" s="23"/>
      <c r="P15" s="24"/>
      <c r="Q15" s="208">
        <f>SUM(Q14:Q14)</f>
        <v>664</v>
      </c>
      <c r="R15" s="34"/>
    </row>
    <row r="16" spans="1:18">
      <c r="A16" s="24"/>
      <c r="B16" s="41">
        <f>Q15</f>
        <v>664</v>
      </c>
      <c r="C16" s="42" t="s">
        <v>13</v>
      </c>
      <c r="D16" s="43"/>
      <c r="E16" s="44"/>
      <c r="F16" s="244">
        <v>121</v>
      </c>
      <c r="G16" s="244"/>
      <c r="H16" s="45"/>
      <c r="I16" s="47"/>
      <c r="J16" s="46"/>
      <c r="K16" s="46" t="s">
        <v>14</v>
      </c>
      <c r="L16" s="28"/>
      <c r="M16" s="28"/>
      <c r="N16" s="28"/>
      <c r="O16" s="28"/>
      <c r="P16" s="28"/>
      <c r="Q16" s="30" t="s">
        <v>11</v>
      </c>
      <c r="R16" s="31">
        <f>B16*F16/100</f>
        <v>803.44</v>
      </c>
    </row>
    <row r="17" spans="1:18" ht="9.75" customHeight="1">
      <c r="A17" s="32"/>
      <c r="B17" s="22"/>
      <c r="C17" s="25"/>
      <c r="D17" s="26"/>
      <c r="E17" s="27"/>
      <c r="F17" s="33"/>
      <c r="G17" s="33"/>
      <c r="H17" s="28"/>
      <c r="J17" s="29"/>
      <c r="K17" s="29"/>
      <c r="L17" s="28"/>
      <c r="M17" s="28"/>
      <c r="N17" s="28"/>
      <c r="O17" s="28"/>
      <c r="P17" s="28"/>
      <c r="Q17" s="30"/>
      <c r="R17" s="31"/>
    </row>
    <row r="18" spans="1:18" ht="9.75" customHeight="1">
      <c r="A18" s="32"/>
      <c r="B18" s="22"/>
      <c r="C18" s="25"/>
      <c r="D18" s="26"/>
      <c r="E18" s="27"/>
      <c r="F18" s="33"/>
      <c r="G18" s="33"/>
      <c r="H18" s="28"/>
      <c r="J18" s="29"/>
      <c r="K18" s="29"/>
      <c r="L18" s="28"/>
      <c r="M18" s="28"/>
      <c r="N18" s="28"/>
      <c r="O18" s="28"/>
      <c r="P18" s="28"/>
      <c r="Q18" s="30"/>
      <c r="R18" s="31"/>
    </row>
    <row r="19" spans="1:18" ht="9.75" customHeight="1">
      <c r="A19" s="32"/>
      <c r="B19" s="22"/>
      <c r="C19" s="25"/>
      <c r="D19" s="26"/>
      <c r="E19" s="27"/>
      <c r="F19" s="33"/>
      <c r="G19" s="33"/>
      <c r="H19" s="28"/>
      <c r="J19" s="29"/>
      <c r="K19" s="29"/>
      <c r="L19" s="28"/>
      <c r="M19" s="28"/>
      <c r="N19" s="28"/>
      <c r="O19" s="28"/>
      <c r="P19" s="28"/>
      <c r="Q19" s="30"/>
      <c r="R19" s="31"/>
    </row>
    <row r="20" spans="1:18" ht="39.75" customHeight="1">
      <c r="A20" s="24">
        <v>3</v>
      </c>
      <c r="B20" s="265" t="s">
        <v>154</v>
      </c>
      <c r="C20" s="265"/>
      <c r="D20" s="265"/>
      <c r="E20" s="265"/>
      <c r="F20" s="265"/>
      <c r="G20" s="265"/>
      <c r="H20" s="265"/>
      <c r="I20" s="265"/>
      <c r="J20" s="265"/>
      <c r="K20" s="265"/>
      <c r="L20" s="265"/>
      <c r="M20" s="265"/>
      <c r="N20" s="265"/>
      <c r="O20" s="265"/>
      <c r="P20" s="265"/>
      <c r="Q20" s="265"/>
      <c r="R20" s="34"/>
    </row>
    <row r="21" spans="1:18">
      <c r="A21" s="24"/>
      <c r="B21" s="179"/>
      <c r="C21" s="179"/>
      <c r="D21" s="179"/>
      <c r="E21" s="179"/>
      <c r="F21" s="179"/>
      <c r="G21" s="179"/>
      <c r="H21" s="179"/>
      <c r="I21" s="179"/>
      <c r="J21" s="179"/>
      <c r="K21" s="179"/>
      <c r="L21" s="179"/>
      <c r="M21" s="179"/>
      <c r="N21" s="179"/>
      <c r="O21" s="179"/>
      <c r="P21" s="179"/>
      <c r="Q21" s="179"/>
      <c r="R21" s="34"/>
    </row>
    <row r="22" spans="1:18">
      <c r="A22" s="24"/>
      <c r="B22" s="79" t="s">
        <v>152</v>
      </c>
      <c r="C22" s="15">
        <v>1</v>
      </c>
      <c r="D22" s="15" t="s">
        <v>8</v>
      </c>
      <c r="E22" s="35">
        <v>83</v>
      </c>
      <c r="F22" s="15" t="s">
        <v>8</v>
      </c>
      <c r="G22" s="16">
        <v>0.5</v>
      </c>
      <c r="H22" s="15" t="s">
        <v>8</v>
      </c>
      <c r="I22" s="16">
        <v>3</v>
      </c>
      <c r="J22" s="15"/>
      <c r="K22" s="16"/>
      <c r="L22" s="16"/>
      <c r="M22" s="16"/>
      <c r="N22" s="16"/>
      <c r="O22" s="17"/>
      <c r="P22" s="15" t="s">
        <v>9</v>
      </c>
      <c r="Q22" s="174">
        <f>C22*E22*G22*I22</f>
        <v>124.5</v>
      </c>
      <c r="R22" s="34"/>
    </row>
    <row r="23" spans="1:18" ht="15.75" thickBot="1">
      <c r="A23" s="24"/>
      <c r="B23" s="79"/>
      <c r="C23" s="19"/>
      <c r="D23" s="20"/>
      <c r="E23" s="20"/>
      <c r="F23" s="21"/>
      <c r="G23" s="22"/>
      <c r="H23" s="22"/>
      <c r="I23" s="23"/>
      <c r="J23" s="21"/>
      <c r="K23" s="21"/>
      <c r="L23" s="23"/>
      <c r="M23" s="23"/>
      <c r="N23" s="23"/>
      <c r="O23" s="23"/>
      <c r="P23" s="24"/>
      <c r="Q23" s="208">
        <f>SUM(Q22:Q22)</f>
        <v>124.5</v>
      </c>
      <c r="R23" s="34"/>
    </row>
    <row r="24" spans="1:18">
      <c r="A24" s="24"/>
      <c r="B24" s="41">
        <f>Q23</f>
        <v>124.5</v>
      </c>
      <c r="C24" s="42" t="s">
        <v>10</v>
      </c>
      <c r="D24" s="43"/>
      <c r="E24" s="44"/>
      <c r="F24" s="244">
        <v>15771.01</v>
      </c>
      <c r="G24" s="244"/>
      <c r="H24" s="45"/>
      <c r="I24" s="47"/>
      <c r="J24" s="46"/>
      <c r="K24" s="46" t="s">
        <v>12</v>
      </c>
      <c r="L24" s="28"/>
      <c r="M24" s="28"/>
      <c r="N24" s="28"/>
      <c r="O24" s="28"/>
      <c r="P24" s="28"/>
      <c r="Q24" s="30" t="s">
        <v>11</v>
      </c>
      <c r="R24" s="31">
        <f>B24*F24/100</f>
        <v>19634.907450000002</v>
      </c>
    </row>
    <row r="25" spans="1:18" ht="8.25" customHeight="1">
      <c r="A25" s="24"/>
      <c r="B25" s="22"/>
      <c r="C25" s="25"/>
      <c r="D25" s="26"/>
      <c r="E25" s="27"/>
      <c r="F25" s="33"/>
      <c r="G25" s="33"/>
      <c r="H25" s="28"/>
      <c r="J25" s="29"/>
      <c r="K25" s="29"/>
      <c r="L25" s="28"/>
      <c r="M25" s="28"/>
      <c r="N25" s="28"/>
      <c r="O25" s="28"/>
      <c r="P25" s="28"/>
      <c r="Q25" s="30"/>
      <c r="R25" s="31"/>
    </row>
    <row r="26" spans="1:18">
      <c r="A26" s="24">
        <v>4</v>
      </c>
      <c r="B26" s="243" t="s">
        <v>15</v>
      </c>
      <c r="C26" s="243"/>
      <c r="D26" s="243"/>
      <c r="E26" s="243"/>
      <c r="F26" s="243"/>
      <c r="G26" s="243"/>
      <c r="H26" s="243"/>
      <c r="I26" s="243"/>
      <c r="J26" s="243"/>
      <c r="K26" s="243"/>
      <c r="L26" s="243"/>
      <c r="M26" s="243"/>
      <c r="N26" s="243"/>
      <c r="O26" s="243"/>
      <c r="P26" s="243"/>
      <c r="Q26" s="243"/>
      <c r="R26" s="34"/>
    </row>
    <row r="27" spans="1:18">
      <c r="A27" s="24"/>
      <c r="B27" s="79" t="s">
        <v>152</v>
      </c>
      <c r="C27" s="15">
        <v>1</v>
      </c>
      <c r="D27" s="15" t="s">
        <v>8</v>
      </c>
      <c r="E27" s="35">
        <v>2</v>
      </c>
      <c r="F27" s="15" t="s">
        <v>8</v>
      </c>
      <c r="G27" s="16">
        <v>83</v>
      </c>
      <c r="H27" s="15" t="s">
        <v>8</v>
      </c>
      <c r="I27" s="16">
        <v>6</v>
      </c>
      <c r="J27" s="15"/>
      <c r="K27" s="16"/>
      <c r="L27" s="16"/>
      <c r="M27" s="16"/>
      <c r="N27" s="16"/>
      <c r="O27" s="17"/>
      <c r="P27" s="15" t="s">
        <v>9</v>
      </c>
      <c r="Q27" s="174">
        <f>C27*E27*G27*I27</f>
        <v>996</v>
      </c>
      <c r="R27" s="34"/>
    </row>
    <row r="28" spans="1:18" ht="15.75" customHeight="1" thickBot="1">
      <c r="A28" s="24"/>
      <c r="B28" s="79"/>
      <c r="C28" s="19"/>
      <c r="D28" s="20"/>
      <c r="E28" s="20"/>
      <c r="F28" s="21"/>
      <c r="G28" s="22"/>
      <c r="H28" s="22"/>
      <c r="I28" s="23"/>
      <c r="J28" s="21"/>
      <c r="K28" s="21"/>
      <c r="L28" s="23"/>
      <c r="M28" s="23"/>
      <c r="N28" s="23"/>
      <c r="O28" s="23"/>
      <c r="P28" s="24"/>
      <c r="Q28" s="208">
        <f>SUM(Q27:Q27)</f>
        <v>996</v>
      </c>
      <c r="R28" s="34"/>
    </row>
    <row r="29" spans="1:18">
      <c r="A29" s="24"/>
      <c r="B29" s="41">
        <f>Q28</f>
        <v>996</v>
      </c>
      <c r="C29" s="42" t="s">
        <v>13</v>
      </c>
      <c r="D29" s="43"/>
      <c r="E29" s="44"/>
      <c r="F29" s="244">
        <v>3015.76</v>
      </c>
      <c r="G29" s="244"/>
      <c r="H29" s="45"/>
      <c r="I29" s="47"/>
      <c r="J29" s="46"/>
      <c r="K29" s="46" t="s">
        <v>14</v>
      </c>
      <c r="L29" s="28"/>
      <c r="M29" s="28"/>
      <c r="N29" s="28"/>
      <c r="O29" s="28"/>
      <c r="P29" s="28"/>
      <c r="Q29" s="30" t="s">
        <v>11</v>
      </c>
      <c r="R29" s="31">
        <f>B29*F29/100</f>
        <v>30036.969600000004</v>
      </c>
    </row>
    <row r="30" spans="1:18" ht="9" customHeight="1">
      <c r="A30" s="24"/>
      <c r="B30" s="22"/>
      <c r="C30" s="25"/>
      <c r="D30" s="26"/>
      <c r="E30" s="27"/>
      <c r="F30" s="33"/>
      <c r="G30" s="33"/>
      <c r="H30" s="28"/>
      <c r="J30" s="29"/>
      <c r="K30" s="29"/>
      <c r="L30" s="28"/>
      <c r="M30" s="28"/>
      <c r="N30" s="28"/>
      <c r="O30" s="28"/>
      <c r="P30" s="28"/>
      <c r="Q30" s="30"/>
      <c r="R30" s="31"/>
    </row>
    <row r="31" spans="1:18" ht="20.25" customHeight="1">
      <c r="A31" s="24">
        <v>5</v>
      </c>
      <c r="B31" s="243" t="s">
        <v>155</v>
      </c>
      <c r="C31" s="243"/>
      <c r="D31" s="243"/>
      <c r="E31" s="243"/>
      <c r="F31" s="243"/>
      <c r="G31" s="243"/>
      <c r="H31" s="243"/>
      <c r="I31" s="243"/>
      <c r="J31" s="243"/>
      <c r="K31" s="243"/>
      <c r="L31" s="243"/>
      <c r="M31" s="243"/>
      <c r="N31" s="243"/>
      <c r="O31" s="243"/>
      <c r="P31" s="243"/>
      <c r="Q31" s="243"/>
      <c r="R31" s="34"/>
    </row>
    <row r="32" spans="1:18" ht="13.5" customHeight="1">
      <c r="A32" s="24"/>
      <c r="B32" s="179"/>
      <c r="C32" s="179"/>
      <c r="D32" s="179"/>
      <c r="E32" s="179"/>
      <c r="F32" s="179"/>
      <c r="G32" s="179"/>
      <c r="H32" s="179"/>
      <c r="I32" s="179"/>
      <c r="J32" s="179"/>
      <c r="K32" s="179"/>
      <c r="L32" s="179"/>
      <c r="M32" s="179"/>
      <c r="N32" s="179"/>
      <c r="O32" s="179"/>
      <c r="P32" s="179"/>
      <c r="Q32" s="179"/>
      <c r="R32" s="34"/>
    </row>
    <row r="33" spans="1:18">
      <c r="A33" s="24"/>
      <c r="B33" s="79" t="s">
        <v>152</v>
      </c>
      <c r="C33" s="15">
        <v>1</v>
      </c>
      <c r="D33" s="15" t="s">
        <v>8</v>
      </c>
      <c r="E33" s="16">
        <v>83</v>
      </c>
      <c r="F33" s="15"/>
      <c r="G33" s="16"/>
      <c r="H33" s="15"/>
      <c r="I33" s="16"/>
      <c r="J33" s="15"/>
      <c r="K33" s="16"/>
      <c r="L33" s="16"/>
      <c r="M33" s="16"/>
      <c r="N33" s="16"/>
      <c r="O33" s="17"/>
      <c r="P33" s="15" t="s">
        <v>9</v>
      </c>
      <c r="Q33" s="174">
        <f>C33*E33</f>
        <v>83</v>
      </c>
      <c r="R33" s="34"/>
    </row>
    <row r="34" spans="1:18" ht="13.5" customHeight="1" thickBot="1">
      <c r="A34" s="24"/>
      <c r="B34" s="79"/>
      <c r="C34" s="19"/>
      <c r="D34" s="20"/>
      <c r="E34" s="20"/>
      <c r="F34" s="21"/>
      <c r="G34" s="22"/>
      <c r="H34" s="22"/>
      <c r="I34" s="23"/>
      <c r="J34" s="21"/>
      <c r="K34" s="21"/>
      <c r="L34" s="23"/>
      <c r="M34" s="23"/>
      <c r="N34" s="23"/>
      <c r="O34" s="23"/>
      <c r="P34" s="24"/>
      <c r="Q34" s="208">
        <f>SUM(Q33:Q33)</f>
        <v>83</v>
      </c>
      <c r="R34" s="34"/>
    </row>
    <row r="35" spans="1:18">
      <c r="A35" s="24"/>
      <c r="B35" s="41">
        <f>Q34</f>
        <v>83</v>
      </c>
      <c r="C35" s="42" t="s">
        <v>13</v>
      </c>
      <c r="D35" s="43"/>
      <c r="E35" s="44"/>
      <c r="F35" s="244">
        <v>70.44</v>
      </c>
      <c r="G35" s="244"/>
      <c r="H35" s="45"/>
      <c r="I35" s="47"/>
      <c r="J35" s="46"/>
      <c r="K35" s="46" t="s">
        <v>16</v>
      </c>
      <c r="L35" s="28"/>
      <c r="M35" s="28"/>
      <c r="N35" s="28"/>
      <c r="O35" s="28"/>
      <c r="P35" s="28"/>
      <c r="Q35" s="30" t="s">
        <v>11</v>
      </c>
      <c r="R35" s="31">
        <f>B35*F35</f>
        <v>5846.5199999999995</v>
      </c>
    </row>
    <row r="36" spans="1:18" ht="7.5" customHeight="1">
      <c r="A36" s="24"/>
      <c r="B36" s="22"/>
      <c r="C36" s="25"/>
      <c r="D36" s="26"/>
      <c r="E36" s="27"/>
      <c r="F36" s="33"/>
      <c r="G36" s="33"/>
      <c r="H36" s="28"/>
      <c r="J36" s="29"/>
      <c r="K36" s="29"/>
      <c r="L36" s="28"/>
      <c r="M36" s="28"/>
      <c r="N36" s="28"/>
      <c r="O36" s="28"/>
      <c r="P36" s="28"/>
      <c r="Q36" s="30"/>
      <c r="R36" s="31"/>
    </row>
    <row r="37" spans="1:18" ht="9.75" customHeight="1">
      <c r="A37" s="24"/>
      <c r="B37" s="22"/>
      <c r="C37" s="25"/>
      <c r="D37" s="26"/>
      <c r="E37" s="27"/>
      <c r="F37" s="33"/>
      <c r="G37" s="33"/>
      <c r="H37" s="28"/>
      <c r="J37" s="29"/>
      <c r="K37" s="29"/>
      <c r="L37" s="28"/>
      <c r="M37" s="28"/>
      <c r="N37" s="28"/>
      <c r="O37" s="28"/>
      <c r="P37" s="28"/>
      <c r="Q37" s="30"/>
      <c r="R37" s="31"/>
    </row>
    <row r="38" spans="1:18" ht="26.25" customHeight="1">
      <c r="A38" s="24">
        <v>6</v>
      </c>
      <c r="B38" s="243" t="s">
        <v>156</v>
      </c>
      <c r="C38" s="243"/>
      <c r="D38" s="243"/>
      <c r="E38" s="243"/>
      <c r="F38" s="243"/>
      <c r="G38" s="243"/>
      <c r="H38" s="243"/>
      <c r="I38" s="243"/>
      <c r="J38" s="243"/>
      <c r="K38" s="243"/>
      <c r="L38" s="243"/>
      <c r="M38" s="243"/>
      <c r="N38" s="243"/>
      <c r="O38" s="243"/>
      <c r="P38" s="243"/>
      <c r="Q38" s="243"/>
      <c r="R38" s="34"/>
    </row>
    <row r="39" spans="1:18">
      <c r="A39" s="24"/>
      <c r="B39" s="79" t="s">
        <v>152</v>
      </c>
      <c r="C39" s="15">
        <v>1</v>
      </c>
      <c r="D39" s="15" t="s">
        <v>8</v>
      </c>
      <c r="E39" s="35">
        <v>2</v>
      </c>
      <c r="F39" s="15" t="s">
        <v>8</v>
      </c>
      <c r="G39" s="16">
        <v>83</v>
      </c>
      <c r="H39" s="15" t="s">
        <v>8</v>
      </c>
      <c r="I39" s="16">
        <v>5</v>
      </c>
      <c r="J39" s="15"/>
      <c r="K39" s="16"/>
      <c r="L39" s="16"/>
      <c r="M39" s="16"/>
      <c r="N39" s="16"/>
      <c r="O39" s="17"/>
      <c r="P39" s="15" t="s">
        <v>9</v>
      </c>
      <c r="Q39" s="174">
        <f>C39*E39*G39*I39</f>
        <v>830</v>
      </c>
      <c r="R39" s="34"/>
    </row>
    <row r="40" spans="1:18">
      <c r="A40" s="24"/>
      <c r="B40" s="79"/>
      <c r="C40" s="15"/>
      <c r="D40" s="15"/>
      <c r="E40" s="35"/>
      <c r="F40" s="15"/>
      <c r="G40" s="16"/>
      <c r="H40" s="15"/>
      <c r="I40" s="16"/>
      <c r="J40" s="15"/>
      <c r="K40" s="16"/>
      <c r="L40" s="16"/>
      <c r="M40" s="16"/>
      <c r="N40" s="16"/>
      <c r="O40" s="17"/>
      <c r="P40" s="15"/>
      <c r="Q40" s="174"/>
      <c r="R40" s="34"/>
    </row>
    <row r="41" spans="1:18" ht="15" customHeight="1">
      <c r="A41" s="24"/>
      <c r="B41" s="266" t="s">
        <v>164</v>
      </c>
      <c r="C41" s="266"/>
      <c r="D41" s="266"/>
      <c r="E41" s="266"/>
      <c r="F41" s="15"/>
      <c r="G41" s="16"/>
      <c r="H41" s="15"/>
      <c r="I41" s="16"/>
      <c r="J41" s="15"/>
      <c r="K41" s="16"/>
      <c r="L41" s="16"/>
      <c r="M41" s="16"/>
      <c r="N41" s="16"/>
      <c r="O41" s="17"/>
      <c r="P41" s="15" t="s">
        <v>9</v>
      </c>
      <c r="Q41" s="174">
        <f>Q28</f>
        <v>996</v>
      </c>
      <c r="R41" s="34"/>
    </row>
    <row r="42" spans="1:18" ht="15" customHeight="1" thickBot="1">
      <c r="A42" s="24"/>
      <c r="B42" s="79"/>
      <c r="C42" s="19"/>
      <c r="D42" s="20"/>
      <c r="E42" s="20"/>
      <c r="F42" s="21"/>
      <c r="G42" s="22"/>
      <c r="H42" s="22"/>
      <c r="I42" s="23"/>
      <c r="J42" s="21"/>
      <c r="K42" s="21"/>
      <c r="L42" s="23"/>
      <c r="M42" s="23"/>
      <c r="N42" s="23"/>
      <c r="O42" s="23"/>
      <c r="P42" s="24"/>
      <c r="Q42" s="208">
        <f>SUM(Q39:Q41)</f>
        <v>1826</v>
      </c>
      <c r="R42" s="34"/>
    </row>
    <row r="43" spans="1:18">
      <c r="A43" s="24"/>
      <c r="B43" s="41">
        <f>Q42</f>
        <v>1826</v>
      </c>
      <c r="C43" s="42" t="s">
        <v>13</v>
      </c>
      <c r="D43" s="43"/>
      <c r="E43" s="44"/>
      <c r="F43" s="244">
        <v>2567.92</v>
      </c>
      <c r="G43" s="244"/>
      <c r="H43" s="45"/>
      <c r="I43" s="47"/>
      <c r="J43" s="46"/>
      <c r="K43" s="46" t="s">
        <v>14</v>
      </c>
      <c r="L43" s="28"/>
      <c r="M43" s="28"/>
      <c r="N43" s="28"/>
      <c r="O43" s="28"/>
      <c r="P43" s="28"/>
      <c r="Q43" s="30" t="s">
        <v>11</v>
      </c>
      <c r="R43" s="31">
        <f>B43*F43/100</f>
        <v>46890.2192</v>
      </c>
    </row>
    <row r="44" spans="1:18" ht="9" customHeight="1">
      <c r="A44" s="24"/>
      <c r="B44" s="22"/>
      <c r="C44" s="25"/>
      <c r="D44" s="26"/>
      <c r="E44" s="27"/>
      <c r="F44" s="33"/>
      <c r="G44" s="33"/>
      <c r="H44" s="28"/>
      <c r="J44" s="29"/>
      <c r="K44" s="29"/>
      <c r="L44" s="28"/>
      <c r="M44" s="28"/>
      <c r="N44" s="28"/>
      <c r="O44" s="28"/>
      <c r="P44" s="28"/>
      <c r="Q44" s="30"/>
      <c r="R44" s="31"/>
    </row>
    <row r="45" spans="1:18" ht="12" customHeight="1">
      <c r="A45" s="24"/>
      <c r="B45" s="86"/>
      <c r="C45" s="209"/>
      <c r="D45" s="26"/>
      <c r="E45" s="29"/>
      <c r="F45" s="33"/>
      <c r="G45" s="33"/>
      <c r="H45" s="28"/>
      <c r="J45" s="29"/>
      <c r="K45" s="29"/>
      <c r="L45" s="28"/>
      <c r="M45" s="28"/>
      <c r="N45" s="28"/>
      <c r="O45" s="28"/>
      <c r="P45" s="210"/>
      <c r="Q45" s="30"/>
      <c r="R45" s="31"/>
    </row>
    <row r="46" spans="1:18">
      <c r="A46" s="24"/>
      <c r="B46" s="22"/>
      <c r="C46" s="25"/>
      <c r="D46" s="26"/>
      <c r="E46" s="27"/>
      <c r="F46" s="33"/>
      <c r="G46" s="33"/>
      <c r="H46" s="28"/>
      <c r="J46" s="29"/>
      <c r="K46" s="29"/>
      <c r="L46" s="28"/>
      <c r="M46" s="28"/>
      <c r="N46" s="28"/>
      <c r="O46" s="28"/>
      <c r="P46" s="28"/>
      <c r="Q46" s="37" t="s">
        <v>157</v>
      </c>
      <c r="R46" s="211">
        <f>SUM(R5:R44)</f>
        <v>104624.35935</v>
      </c>
    </row>
    <row r="47" spans="1:18">
      <c r="A47" s="24"/>
      <c r="B47" s="22"/>
      <c r="C47" s="25"/>
      <c r="D47" s="26"/>
      <c r="E47" s="27"/>
      <c r="F47" s="33"/>
      <c r="G47" s="33"/>
      <c r="H47" s="28"/>
      <c r="J47" s="29"/>
      <c r="K47" s="29"/>
      <c r="L47" s="28"/>
      <c r="M47" s="28"/>
      <c r="N47" s="28"/>
      <c r="O47" s="28"/>
      <c r="P47" s="28"/>
      <c r="Q47" s="37"/>
      <c r="R47" s="212"/>
    </row>
    <row r="48" spans="1:18" ht="15.75" thickBot="1">
      <c r="A48" s="24"/>
      <c r="B48" s="22"/>
      <c r="C48" s="25"/>
      <c r="D48" s="26"/>
      <c r="E48" s="27"/>
      <c r="F48" s="33"/>
      <c r="G48" s="33"/>
      <c r="H48" s="28"/>
      <c r="J48" s="29"/>
      <c r="K48" s="29"/>
      <c r="L48" s="28"/>
      <c r="M48" s="264">
        <f>R46</f>
        <v>104624.35935</v>
      </c>
      <c r="N48" s="264"/>
      <c r="P48" s="28" t="s">
        <v>8</v>
      </c>
      <c r="Q48" s="49">
        <v>18</v>
      </c>
      <c r="R48" s="213">
        <f>M48*Q48</f>
        <v>1883238.4683000001</v>
      </c>
    </row>
    <row r="49" spans="1:18">
      <c r="A49" s="24"/>
      <c r="B49" s="22"/>
      <c r="C49" s="25"/>
      <c r="D49" s="26"/>
      <c r="E49" s="27"/>
      <c r="F49" s="33"/>
      <c r="G49" s="33"/>
      <c r="H49" s="28"/>
      <c r="J49" s="29"/>
      <c r="K49" s="29"/>
      <c r="L49" s="28"/>
      <c r="M49" s="28"/>
      <c r="N49" s="28"/>
      <c r="O49" s="28"/>
      <c r="P49" s="28"/>
      <c r="Q49" s="37"/>
      <c r="R49" s="212"/>
    </row>
    <row r="50" spans="1:18">
      <c r="B50" s="38"/>
      <c r="R50" s="39"/>
    </row>
    <row r="52" spans="1:18">
      <c r="G52" s="40"/>
      <c r="P52" s="40" t="s">
        <v>18</v>
      </c>
    </row>
    <row r="53" spans="1:18">
      <c r="C53" s="261"/>
      <c r="D53" s="261"/>
      <c r="E53" s="261"/>
      <c r="F53" s="261"/>
      <c r="G53" s="261"/>
      <c r="H53" s="261"/>
      <c r="I53" s="261"/>
      <c r="J53" s="261"/>
      <c r="K53" s="261"/>
      <c r="P53" s="40" t="s">
        <v>113</v>
      </c>
    </row>
    <row r="54" spans="1:18">
      <c r="G54" s="40"/>
      <c r="P54" s="40" t="s">
        <v>17</v>
      </c>
    </row>
  </sheetData>
  <mergeCells count="21">
    <mergeCell ref="A1:R1"/>
    <mergeCell ref="A2:B2"/>
    <mergeCell ref="C2:R2"/>
    <mergeCell ref="J4:K4"/>
    <mergeCell ref="P4:Q4"/>
    <mergeCell ref="C53:K53"/>
    <mergeCell ref="B4:E4"/>
    <mergeCell ref="M48:N48"/>
    <mergeCell ref="F10:G10"/>
    <mergeCell ref="B12:Q12"/>
    <mergeCell ref="F16:G16"/>
    <mergeCell ref="B20:Q20"/>
    <mergeCell ref="F24:G24"/>
    <mergeCell ref="B26:Q26"/>
    <mergeCell ref="F29:G29"/>
    <mergeCell ref="B31:Q31"/>
    <mergeCell ref="F35:G35"/>
    <mergeCell ref="B38:Q38"/>
    <mergeCell ref="F43:G43"/>
    <mergeCell ref="B41:E41"/>
    <mergeCell ref="B6:Q6"/>
  </mergeCells>
  <pageMargins left="0.7" right="0.7" top="0.75" bottom="0.75" header="0.3" footer="0.3"/>
  <pageSetup paperSize="9" scale="8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Summry</vt:lpstr>
      <vt:lpstr>Sheet1 (2)</vt:lpstr>
      <vt:lpstr>Sheet3</vt:lpstr>
      <vt:lpstr>WS &amp; SW</vt:lpstr>
      <vt:lpstr>Pri. C.Wall</vt:lpstr>
    </vt:vector>
  </TitlesOfParts>
  <Company>SOOMRO</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INAM</dc:creator>
  <cp:lastModifiedBy>ABUDLLLAH</cp:lastModifiedBy>
  <cp:lastPrinted>2017-04-04T12:59:16Z</cp:lastPrinted>
  <dcterms:created xsi:type="dcterms:W3CDTF">2006-03-30T20:13:12Z</dcterms:created>
  <dcterms:modified xsi:type="dcterms:W3CDTF">2017-04-04T13:01:01Z</dcterms:modified>
</cp:coreProperties>
</file>