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35" windowWidth="1224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Sheet1!$A$1:$Q$130</definedName>
    <definedName name="_xlnm.Print_Area" localSheetId="1">Sheet2!$A$1:$J$33</definedName>
    <definedName name="_xlnm.Print_Titles" localSheetId="0">Sheet1!$6:$6</definedName>
  </definedNames>
  <calcPr calcId="124519"/>
</workbook>
</file>

<file path=xl/calcChain.xml><?xml version="1.0" encoding="utf-8"?>
<calcChain xmlns="http://schemas.openxmlformats.org/spreadsheetml/2006/main">
  <c r="Q127" i="1"/>
  <c r="Q125"/>
  <c r="Q123"/>
  <c r="Q121"/>
  <c r="Q119"/>
  <c r="Q117"/>
  <c r="Q115"/>
  <c r="Q113"/>
  <c r="Q111"/>
  <c r="Q108"/>
  <c r="Q107"/>
  <c r="Q106"/>
  <c r="Q104"/>
  <c r="Q102"/>
  <c r="O117"/>
  <c r="Q128" l="1"/>
  <c r="Q75"/>
  <c r="Q81"/>
  <c r="Q79"/>
  <c r="Q83"/>
  <c r="Q73"/>
  <c r="Q89"/>
  <c r="Q58"/>
  <c r="Q50"/>
  <c r="Q32"/>
  <c r="Q22"/>
  <c r="Q62" l="1"/>
  <c r="Q56" l="1"/>
  <c r="Q85" l="1"/>
  <c r="Q87"/>
  <c r="Q54"/>
  <c r="Q52"/>
  <c r="Q26"/>
  <c r="Q71"/>
  <c r="M70"/>
  <c r="Q64"/>
  <c r="Q60" l="1"/>
  <c r="M19" l="1"/>
  <c r="M18"/>
  <c r="M17"/>
  <c r="M16"/>
  <c r="M15"/>
  <c r="M45" l="1"/>
  <c r="I20" i="2" l="1"/>
  <c r="J15"/>
  <c r="F25" s="1"/>
  <c r="I25" s="1"/>
  <c r="I15"/>
  <c r="F24" s="1"/>
  <c r="I24" s="1"/>
  <c r="H15"/>
  <c r="F15"/>
  <c r="I21" s="1"/>
  <c r="E15"/>
  <c r="D7"/>
  <c r="D6"/>
  <c r="G15"/>
  <c r="D4"/>
  <c r="D15" l="1"/>
  <c r="F22"/>
  <c r="I22" s="1"/>
  <c r="Q77" i="1" l="1"/>
  <c r="M36" l="1"/>
  <c r="M44"/>
  <c r="M40"/>
  <c r="M42"/>
  <c r="M41"/>
  <c r="M39"/>
  <c r="M38"/>
  <c r="M37"/>
  <c r="M35"/>
  <c r="M34"/>
  <c r="M47" l="1"/>
  <c r="M14" l="1"/>
  <c r="M13"/>
  <c r="M12"/>
  <c r="A3" i="3" l="1"/>
  <c r="E12" l="1"/>
  <c r="Q48" i="1" l="1"/>
  <c r="M11" l="1"/>
  <c r="M10"/>
  <c r="M9"/>
  <c r="M8"/>
  <c r="Q20" l="1"/>
  <c r="Q24" l="1"/>
  <c r="Q90" s="1"/>
</calcChain>
</file>

<file path=xl/sharedStrings.xml><?xml version="1.0" encoding="utf-8"?>
<sst xmlns="http://schemas.openxmlformats.org/spreadsheetml/2006/main" count="407" uniqueCount="148">
  <si>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</si>
  <si>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</si>
  <si>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</si>
  <si>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</si>
  <si>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</si>
  <si>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</si>
  <si>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</si>
  <si>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</si>
  <si>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</si>
  <si>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</si>
  <si>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</si>
  <si>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</si>
  <si>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</si>
  <si>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</si>
  <si>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</si>
  <si>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</si>
  <si>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</si>
  <si>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</si>
  <si>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</si>
  <si>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</si>
  <si>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</si>
  <si>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>% Cft</t>
  </si>
  <si>
    <t xml:space="preserve">Sand </t>
  </si>
  <si>
    <t>Bajri</t>
  </si>
  <si>
    <t>Steel</t>
  </si>
  <si>
    <t>P-Tons</t>
  </si>
  <si>
    <t>Total: -</t>
  </si>
  <si>
    <t xml:space="preserve">SUMMARY OF COST </t>
  </si>
  <si>
    <t>"A"</t>
  </si>
  <si>
    <t>COST OF MAIN BUILDING PART "A"</t>
  </si>
  <si>
    <t>RS.</t>
  </si>
  <si>
    <t xml:space="preserve">COST OF CARRIAGE OF MATERIAL </t>
  </si>
  <si>
    <t>"C"</t>
  </si>
  <si>
    <t xml:space="preserve">G-Total : </t>
  </si>
  <si>
    <t>Say:</t>
  </si>
  <si>
    <t>Million</t>
  </si>
  <si>
    <t>x</t>
  </si>
  <si>
    <t>C/R</t>
  </si>
  <si>
    <t>Ver</t>
  </si>
  <si>
    <t>%Sft</t>
  </si>
  <si>
    <t>P-Cwt</t>
  </si>
  <si>
    <t>%Cft</t>
  </si>
  <si>
    <t>Dismentling  RCC Work ( S.I.No: 20 P-10)</t>
  </si>
  <si>
    <t>""</t>
  </si>
  <si>
    <t>Fabrication of  mild steel  r/f for c.,c i/c cutting  bending  dbinding laying in Position i/c removal of rust from bars (S.I.NO.8-E P-16)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</si>
  <si>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</si>
  <si>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</si>
  <si>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P-Rft</t>
  </si>
  <si>
    <t>P-Sft</t>
  </si>
  <si>
    <t>Cement plaster3/8” thick  upto  20’height ratio 1:4 (S.I.No.13-b P-51)</t>
  </si>
  <si>
    <t>Primary coat of Chalk under distembering (S.I.No.23/ P-53)</t>
  </si>
  <si>
    <t>Distembering 2 coats (S.I.No.24/ P-53)</t>
  </si>
  <si>
    <t xml:space="preserve">Total </t>
  </si>
  <si>
    <t>Cement Plaster 1:6</t>
  </si>
  <si>
    <t>Cement Plaster 1:4</t>
  </si>
  <si>
    <t>Cement Conrete palin  i/c compacting finishing and curring complete i/c screning and washing of stone aggregate without Shuttering 1:2:4 (S.I.No:5h p_18)</t>
  </si>
  <si>
    <t>"</t>
  </si>
  <si>
    <t>Dismentling C.C Plain 1:2:4 ratio (S.No: 19 P-No:10)</t>
  </si>
  <si>
    <t>Office</t>
  </si>
  <si>
    <t>Lav:</t>
  </si>
  <si>
    <t>F/S</t>
  </si>
  <si>
    <t>Applying floating</t>
  </si>
  <si>
    <t>Second class tiles</t>
  </si>
  <si>
    <t>P:Bag</t>
  </si>
  <si>
    <t>"B"</t>
  </si>
  <si>
    <t>D"</t>
  </si>
  <si>
    <t>COST OF ELECTRIFICATION</t>
  </si>
  <si>
    <t>COST OF SCHEDULE ITEM PART B</t>
  </si>
  <si>
    <t>Main Bulding Rehabilitation</t>
  </si>
  <si>
    <t>"D"</t>
  </si>
  <si>
    <t>Add: 1% T.P.V Chages</t>
  </si>
  <si>
    <t>NAME OF WORK:- REHABILITATION /RENOVATION OF GBHS WADA MACHYOON TALUKA &amp; DISTRICT KHAIRPUR</t>
  </si>
  <si>
    <t>GENERAL ABSTRACT</t>
  </si>
  <si>
    <t>Path</t>
  </si>
  <si>
    <t>Compound Wall (Reh)</t>
  </si>
  <si>
    <t xml:space="preserve">Add: 1% Contegency </t>
  </si>
  <si>
    <t>9.505 (M)</t>
  </si>
  <si>
    <t>C.C 1:5:10</t>
  </si>
  <si>
    <t>****</t>
  </si>
  <si>
    <t>Rcc 1:2:4</t>
  </si>
  <si>
    <t>P.b.w 1:6</t>
  </si>
  <si>
    <t>fabrication</t>
  </si>
  <si>
    <t>38. 035</t>
  </si>
  <si>
    <t>Cement pointing</t>
  </si>
  <si>
    <t>P/L 3" c.c topping</t>
  </si>
  <si>
    <t>C.C Plain 1:2:4</t>
  </si>
  <si>
    <t>%0 Nos</t>
  </si>
  <si>
    <t>371282/=</t>
  </si>
  <si>
    <t>B/S P.</t>
  </si>
  <si>
    <t>B/S office</t>
  </si>
  <si>
    <t>F/S ofice</t>
  </si>
  <si>
    <t>C/wall</t>
  </si>
  <si>
    <t>C/R &amp;Office Slab</t>
  </si>
  <si>
    <t>C/R Slab</t>
  </si>
  <si>
    <t>Lav: slab</t>
  </si>
  <si>
    <t>O.H.T Top slab</t>
  </si>
  <si>
    <t>""B/S slab</t>
  </si>
  <si>
    <t>M.Gate Col;</t>
  </si>
  <si>
    <t>Qty same as item No: 8</t>
  </si>
  <si>
    <t xml:space="preserve">941 x 5.50 </t>
  </si>
  <si>
    <t>O.H.T</t>
  </si>
  <si>
    <t>2(6.75+6.25)x3.75</t>
  </si>
  <si>
    <t>2(5.25+4.75)x3.0</t>
  </si>
  <si>
    <t>2(5.25+4.75)x4.0</t>
  </si>
  <si>
    <t>2(4+5)</t>
  </si>
  <si>
    <t>Cement plaster 1/2"thick  upto  20’height ratio 1:6 (S.I.No.13-c P-51)</t>
  </si>
  <si>
    <t>First class deodar wood  wrought joinery for doors and windows Fixed in position i/c chowkats holds fasts hings iron tower volts chocks cleats Handles  etc complete (S.I.No.7, b / P-57)</t>
  </si>
  <si>
    <t>P/L white glazed tile 1/4" thick  jointed in white cement laid over 1:2 cement sand mortor 3/4" thich finishing.(S.I.No:24P-42)</t>
  </si>
  <si>
    <t>P/L white glazed tile 1/4" thick dado jointed in white cement laid over 1:2 cementsand mortor 3/4" thich finishing.(S.I.No:37P-44)</t>
  </si>
  <si>
    <t xml:space="preserve">Painting guard bars gates of  iron bars (S.I.No: 4,d p-68) </t>
  </si>
  <si>
    <t>Dismantling brick work in lime or cement mortar.(S.I.No: 13 P-10)</t>
  </si>
  <si>
    <t>Pacca brick work in ground floor in Cement sand mortar  1:6                                                        (S.I.No: 05 (e) P-21)</t>
  </si>
  <si>
    <t>pacca brick work other than building including striking of joints upto 20 feet height in:(e) Cement sand mortar.:6(S.I.No: 07 (i) P-22)</t>
  </si>
  <si>
    <t>Cement pointing 1:2 strucking joint on wall ratio 1:2 (S.INO; 19a,p-52)</t>
  </si>
  <si>
    <t>P/L G.I Frame/Chokate Size 7”x2” Or 4 ½ x3” for Door using 20” Gauge including welded hinges i/c cost of  cement sand slurry of 1:6 cost of tolls and plants used  in making and fixing (S.I.No.29 / P-92)</t>
  </si>
  <si>
    <t>Supply &amp; fixing Brokin Glass an court yard walls i/c 1:3:6 cement concert copung (s.I.No: 61, P-107)</t>
  </si>
  <si>
    <t>Colour Washing 2 Coats (S.I.No.256/ P-53)</t>
  </si>
  <si>
    <t xml:space="preserve">Prepare and new Surface painting to doors and window  coats(S.I.No: 4,c p-67) </t>
  </si>
  <si>
    <t>P/L Halla tiles glazed 6”x6” on floor walls in required pattersn of steel specified jointed in white cement pigment over 1:2 grey cement mortor ¾” thick and filling paint with slurry of white cement etc complete. (S.I.No.62, P.No.47)</t>
  </si>
  <si>
    <t>White washing 03 coats (s.i.No:26BP-53)</t>
  </si>
  <si>
    <t>P/L 2" thick c.c topping 1:2:4  i/c finishing dividing into pannals (S.I.No:    P-    )</t>
  </si>
  <si>
    <t>S/F steel grateddoor 1/4" thick sheeting with iron angle frame i/c alocking arrangment. (S.I.No:    P-   )</t>
  </si>
  <si>
    <t>P:Sft</t>
  </si>
  <si>
    <t xml:space="preserve">PART- B W/S &amp; FITTING </t>
  </si>
  <si>
    <t xml:space="preserve">S/F squting type white glazed earth were W.C pan with internal i/c the cost of flush cirtion with inlet fitting and flesh pipe with band making good in cement concrete 1:2:4 (i) w.C not less that 19” clear opening between flushing 3 galons pushing tank with 4” dai C.P trap and C.I thumble </t>
  </si>
  <si>
    <t>Each</t>
  </si>
  <si>
    <t xml:space="preserve">P/F 22” x 16” lavatory basin in white glazed ware complete with and i.c the cost of w.i  or cantilever brackets 6” buil to into walls paited etc complete (SI No:    /P-10)
</t>
  </si>
  <si>
    <t xml:space="preserve">Each </t>
  </si>
  <si>
    <t xml:space="preserve">Providing G.I pipe special and clamps etc fixing cutting and fitting complete with all nuts and bolts cutting trench upto 24” feet deep raffling watering ramming  </t>
  </si>
  <si>
    <t xml:space="preserve">1/2" Dia </t>
  </si>
  <si>
    <t xml:space="preserve">3/4" Dia </t>
  </si>
  <si>
    <t xml:space="preserve">1" Dia </t>
  </si>
  <si>
    <t>P/F 6’x2” or 6”x3” C I Floor trap of the approved self cleaning design  With A c etc .(SI No:     /P-20   )</t>
  </si>
  <si>
    <t xml:space="preserve">         </t>
  </si>
  <si>
    <t>Nyloon connection</t>
  </si>
  <si>
    <t xml:space="preserve">S/F long bib cock 1/2" dia of superior quality </t>
  </si>
  <si>
    <t xml:space="preserve">S/F C.P  cock 1/2" dia of superior quality </t>
  </si>
  <si>
    <t xml:space="preserve">P/F 4” dia C.I  Soil Vent pipe i/c cutting and fitting and extra painting 
 to match the colour of the building
</t>
  </si>
  <si>
    <t>S/F fiber glass tank of approved quality and design and wall thickness specified i/c nuts and bolts and fixing sin plate from Pf C.C  1:6 and making connection for inlete out let and over flow pipe etc complete</t>
  </si>
  <si>
    <t>P-No</t>
  </si>
  <si>
    <t>Providing and fixing of piston pump local made single phase 220</t>
  </si>
  <si>
    <t>Boring for tube well in all water bearing soils from ground level upto 100 ft or 30.5 meter depth i/c sinking and with drawing of caseing 80mm (3: Dia)(PHE-S.I.No: 1 (a) P-41)</t>
  </si>
  <si>
    <t>Construction of manhole or inspection chamber for the required diamter of circular sewer with walls of B.B  in cement sand mortor 1:3 cement plastered 1:3 1/2" thick, inside of walls and 1" (25mm) thick over benching and channel i/c fixing C.I manhole cover with frame of clear opeining 1/2" x 1 x 1/2" (457 x 457mm) of 1.75 cwt (88.9kg) embedded in plain C.C 1:2:4  and fixing 1" (25mm) dia M.S steps 6" (150mm)  wide projecting 4" (102 mm) from the face of wall at 12" (305 mm) C/C duly painted etc complete as per standard specification and drawing (S.I.No: 1, (a) P-46)</t>
  </si>
  <si>
    <t>BILL OF QUANTITES</t>
  </si>
  <si>
    <t>(A) Description and rate of items based on composite schedule of rates.</t>
  </si>
  <si>
    <t>NAME OF WORK: REPAIR &amp; MAINTENANCE OF EXISTING NONFUNCTIONAL TOILETS &amp; DAMAGED BOUNDARY WALLS OF SECONDARY SCHOOLS IN DISTRICT KHAIRPUR (24 UNITS) @ GBHS THERHI TALUKA &amp; DISTRICT KHAIRPUR SEMIS CODE: 415030401 (Lev: Block &amp; C/Wall)</t>
  </si>
  <si>
    <t>NAME OF WORK: REPAIR &amp; MAINTENANCE OF EXISTING NONFUNCTIONAL TOILETS &amp; DAMAGED BOUNDARY WALLS OF SECONDARY SCHOOLS IN DISTRICT KHAIRPUR 
(24 UNITS) @ GBHS THERHI TALUKA &amp; DISTRICT KHAIRPUR SEMIS CODE: 415030401
 (Lev: Block &amp; C/Wall)</t>
  </si>
  <si>
    <t>S. No: 48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</si>
</sst>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_);\(0\)"/>
    <numFmt numFmtId="166" formatCode="0.0"/>
    <numFmt numFmtId="167" formatCode="0.000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0" fillId="0" borderId="0" xfId="0"/>
    <xf numFmtId="0" fontId="8" fillId="0" borderId="0" xfId="0" applyFont="1"/>
    <xf numFmtId="2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165" fontId="1" fillId="0" borderId="0" xfId="0" applyNumberFormat="1" applyFont="1" applyAlignment="1">
      <alignment vertical="top"/>
    </xf>
    <xf numFmtId="0" fontId="1" fillId="0" borderId="3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/>
    <xf numFmtId="0" fontId="9" fillId="0" borderId="0" xfId="0" applyFont="1"/>
    <xf numFmtId="0" fontId="1" fillId="0" borderId="0" xfId="0" applyFont="1" applyAlignment="1">
      <alignment horizontal="center" vertical="top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1" fillId="0" borderId="0" xfId="0" applyFont="1"/>
    <xf numFmtId="0" fontId="1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/>
    <xf numFmtId="1" fontId="7" fillId="0" borderId="0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1" fontId="7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 applyAlignment="1">
      <alignment vertical="top"/>
    </xf>
    <xf numFmtId="2" fontId="0" fillId="0" borderId="0" xfId="0" applyNumberFormat="1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0" xfId="0"/>
    <xf numFmtId="2" fontId="0" fillId="0" borderId="0" xfId="0" applyNumberFormat="1" applyFont="1" applyAlignment="1">
      <alignment horizontal="center" vertical="top"/>
    </xf>
    <xf numFmtId="166" fontId="0" fillId="0" borderId="0" xfId="0" applyNumberFormat="1" applyFont="1" applyAlignment="1">
      <alignment horizontal="center" vertical="top"/>
    </xf>
    <xf numFmtId="1" fontId="0" fillId="0" borderId="0" xfId="0" applyNumberFormat="1" applyFont="1" applyAlignment="1">
      <alignment horizontal="center" vertical="top"/>
    </xf>
    <xf numFmtId="2" fontId="0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top"/>
    </xf>
    <xf numFmtId="164" fontId="0" fillId="0" borderId="0" xfId="0" applyNumberFormat="1" applyFont="1" applyAlignment="1">
      <alignment horizontal="center" vertical="center"/>
    </xf>
    <xf numFmtId="1" fontId="0" fillId="0" borderId="0" xfId="0" applyNumberFormat="1" applyFont="1" applyAlignment="1">
      <alignment horizontal="center"/>
    </xf>
    <xf numFmtId="1" fontId="0" fillId="0" borderId="11" xfId="0" applyNumberFormat="1" applyFont="1" applyBorder="1" applyAlignment="1">
      <alignment horizontal="center"/>
    </xf>
    <xf numFmtId="1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/>
    <xf numFmtId="2" fontId="11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" fontId="11" fillId="0" borderId="0" xfId="0" applyNumberFormat="1" applyFont="1" applyAlignment="1">
      <alignment horizontal="center" vertical="top"/>
    </xf>
    <xf numFmtId="2" fontId="11" fillId="0" borderId="0" xfId="0" applyNumberFormat="1" applyFont="1" applyBorder="1" applyAlignment="1">
      <alignment horizontal="center" vertical="top"/>
    </xf>
    <xf numFmtId="167" fontId="11" fillId="0" borderId="0" xfId="0" applyNumberFormat="1" applyFont="1" applyAlignment="1"/>
    <xf numFmtId="166" fontId="11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2" fontId="5" fillId="0" borderId="0" xfId="0" applyNumberFormat="1" applyFont="1" applyAlignment="1"/>
    <xf numFmtId="1" fontId="5" fillId="0" borderId="0" xfId="0" applyNumberFormat="1" applyFont="1" applyAlignment="1">
      <alignment horizontal="center"/>
    </xf>
    <xf numFmtId="0" fontId="0" fillId="0" borderId="0" xfId="0" applyFont="1" applyAlignment="1">
      <alignment horizontal="left" vertical="top"/>
    </xf>
    <xf numFmtId="0" fontId="0" fillId="0" borderId="0" xfId="0"/>
    <xf numFmtId="165" fontId="1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165" fontId="0" fillId="0" borderId="0" xfId="0" applyNumberFormat="1" applyFont="1" applyAlignment="1">
      <alignment horizontal="right"/>
    </xf>
    <xf numFmtId="0" fontId="11" fillId="0" borderId="0" xfId="0" applyFont="1" applyAlignment="1">
      <alignment horizontal="right" vertical="top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0" fillId="0" borderId="0" xfId="0" applyAlignment="1">
      <alignment vertical="center"/>
    </xf>
    <xf numFmtId="165" fontId="10" fillId="0" borderId="0" xfId="0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/>
    </xf>
    <xf numFmtId="166" fontId="0" fillId="0" borderId="0" xfId="0" applyNumberFormat="1" applyAlignment="1">
      <alignment horizontal="center" vertical="center"/>
    </xf>
    <xf numFmtId="165" fontId="1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justify" vertical="center"/>
    </xf>
    <xf numFmtId="165" fontId="1" fillId="0" borderId="0" xfId="0" applyNumberFormat="1" applyFont="1" applyBorder="1" applyAlignment="1">
      <alignment horizontal="left" vertical="top"/>
    </xf>
    <xf numFmtId="0" fontId="0" fillId="0" borderId="7" xfId="0" applyBorder="1" applyAlignment="1">
      <alignment vertical="top" wrapText="1"/>
    </xf>
    <xf numFmtId="0" fontId="1" fillId="0" borderId="13" xfId="0" applyFont="1" applyBorder="1" applyAlignment="1">
      <alignment horizontal="center" vertical="top"/>
    </xf>
    <xf numFmtId="165" fontId="4" fillId="0" borderId="13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1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7" xfId="0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591890</xdr:colOff>
      <xdr:row>27</xdr:row>
      <xdr:rowOff>188589</xdr:rowOff>
    </xdr:from>
    <xdr:to>
      <xdr:col>10</xdr:col>
      <xdr:colOff>7328</xdr:colOff>
      <xdr:row>31</xdr:row>
      <xdr:rowOff>160014</xdr:rowOff>
    </xdr:to>
    <xdr:sp macro="" textlink="">
      <xdr:nvSpPr>
        <xdr:cNvPr id="2" name="TextBox 1"/>
        <xdr:cNvSpPr txBox="1"/>
      </xdr:nvSpPr>
      <xdr:spPr>
        <a:xfrm>
          <a:off x="2753332" y="9039512"/>
          <a:ext cx="235353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27</xdr:row>
      <xdr:rowOff>168519</xdr:rowOff>
    </xdr:from>
    <xdr:to>
      <xdr:col>4</xdr:col>
      <xdr:colOff>109904</xdr:colOff>
      <xdr:row>30</xdr:row>
      <xdr:rowOff>161192</xdr:rowOff>
    </xdr:to>
    <xdr:sp macro="" textlink="">
      <xdr:nvSpPr>
        <xdr:cNvPr id="3" name="TextBox 2"/>
        <xdr:cNvSpPr txBox="1"/>
      </xdr:nvSpPr>
      <xdr:spPr>
        <a:xfrm>
          <a:off x="0" y="5788269"/>
          <a:ext cx="2271346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5</xdr:col>
      <xdr:colOff>591890</xdr:colOff>
      <xdr:row>27</xdr:row>
      <xdr:rowOff>188589</xdr:rowOff>
    </xdr:from>
    <xdr:to>
      <xdr:col>10</xdr:col>
      <xdr:colOff>7328</xdr:colOff>
      <xdr:row>31</xdr:row>
      <xdr:rowOff>160014</xdr:rowOff>
    </xdr:to>
    <xdr:sp macro="" textlink="">
      <xdr:nvSpPr>
        <xdr:cNvPr id="4" name="TextBox 3"/>
        <xdr:cNvSpPr txBox="1"/>
      </xdr:nvSpPr>
      <xdr:spPr>
        <a:xfrm>
          <a:off x="3382715" y="8084814"/>
          <a:ext cx="2358663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27</xdr:row>
      <xdr:rowOff>168519</xdr:rowOff>
    </xdr:from>
    <xdr:to>
      <xdr:col>4</xdr:col>
      <xdr:colOff>109904</xdr:colOff>
      <xdr:row>30</xdr:row>
      <xdr:rowOff>161192</xdr:rowOff>
    </xdr:to>
    <xdr:sp macro="" textlink="">
      <xdr:nvSpPr>
        <xdr:cNvPr id="5" name="TextBox 4"/>
        <xdr:cNvSpPr txBox="1"/>
      </xdr:nvSpPr>
      <xdr:spPr>
        <a:xfrm>
          <a:off x="0" y="8064744"/>
          <a:ext cx="2367329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2647949</xdr:colOff>
      <xdr:row>18</xdr:row>
      <xdr:rowOff>180975</xdr:rowOff>
    </xdr:from>
    <xdr:to>
      <xdr:col>4</xdr:col>
      <xdr:colOff>794873</xdr:colOff>
      <xdr:row>22</xdr:row>
      <xdr:rowOff>152400</xdr:rowOff>
    </xdr:to>
    <xdr:sp macro="" textlink="">
      <xdr:nvSpPr>
        <xdr:cNvPr id="2" name="TextBox 1"/>
        <xdr:cNvSpPr txBox="1"/>
      </xdr:nvSpPr>
      <xdr:spPr>
        <a:xfrm>
          <a:off x="2943224" y="462915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19</xdr:row>
      <xdr:rowOff>28575</xdr:rowOff>
    </xdr:from>
    <xdr:to>
      <xdr:col>1</xdr:col>
      <xdr:colOff>2309349</xdr:colOff>
      <xdr:row>23</xdr:row>
      <xdr:rowOff>0</xdr:rowOff>
    </xdr:to>
    <xdr:sp macro="" textlink="">
      <xdr:nvSpPr>
        <xdr:cNvPr id="3" name="TextBox 2"/>
        <xdr:cNvSpPr txBox="1"/>
      </xdr:nvSpPr>
      <xdr:spPr>
        <a:xfrm>
          <a:off x="0" y="466725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  <xdr:twoCellAnchor>
    <xdr:from>
      <xdr:col>1</xdr:col>
      <xdr:colOff>2647949</xdr:colOff>
      <xdr:row>65</xdr:row>
      <xdr:rowOff>180975</xdr:rowOff>
    </xdr:from>
    <xdr:to>
      <xdr:col>4</xdr:col>
      <xdr:colOff>794873</xdr:colOff>
      <xdr:row>69</xdr:row>
      <xdr:rowOff>152400</xdr:rowOff>
    </xdr:to>
    <xdr:sp macro="" textlink="">
      <xdr:nvSpPr>
        <xdr:cNvPr id="4" name="TextBox 3"/>
        <xdr:cNvSpPr txBox="1"/>
      </xdr:nvSpPr>
      <xdr:spPr>
        <a:xfrm>
          <a:off x="2943224" y="462915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66</xdr:row>
      <xdr:rowOff>28575</xdr:rowOff>
    </xdr:from>
    <xdr:to>
      <xdr:col>1</xdr:col>
      <xdr:colOff>2309349</xdr:colOff>
      <xdr:row>70</xdr:row>
      <xdr:rowOff>0</xdr:rowOff>
    </xdr:to>
    <xdr:sp macro="" textlink="">
      <xdr:nvSpPr>
        <xdr:cNvPr id="5" name="TextBox 4"/>
        <xdr:cNvSpPr txBox="1"/>
      </xdr:nvSpPr>
      <xdr:spPr>
        <a:xfrm>
          <a:off x="0" y="466725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9"/>
  <sheetViews>
    <sheetView tabSelected="1" view="pageBreakPreview" zoomScaleSheetLayoutView="100" workbookViewId="0">
      <selection activeCell="P1" sqref="P1"/>
    </sheetView>
  </sheetViews>
  <sheetFormatPr defaultRowHeight="15"/>
  <cols>
    <col min="1" max="1" width="4.42578125" style="39" customWidth="1"/>
    <col min="2" max="2" width="13.42578125" style="25" customWidth="1"/>
    <col min="3" max="3" width="4.42578125" style="20" customWidth="1"/>
    <col min="4" max="4" width="2" customWidth="1"/>
    <col min="5" max="5" width="6.5703125" style="20" customWidth="1"/>
    <col min="6" max="6" width="1.7109375" style="26" customWidth="1"/>
    <col min="7" max="7" width="7.42578125" style="20" customWidth="1"/>
    <col min="8" max="8" width="2" style="20" customWidth="1"/>
    <col min="9" max="9" width="5.5703125" style="20" customWidth="1"/>
    <col min="10" max="10" width="3.5703125" customWidth="1"/>
    <col min="11" max="11" width="5" style="21" customWidth="1"/>
    <col min="12" max="12" width="3.85546875" style="20" customWidth="1"/>
    <col min="13" max="13" width="8.28515625" style="20" customWidth="1"/>
    <col min="14" max="14" width="10.140625" style="20" customWidth="1"/>
    <col min="15" max="15" width="8.5703125" bestFit="1" customWidth="1"/>
    <col min="16" max="16" width="5.7109375" bestFit="1" customWidth="1"/>
    <col min="17" max="17" width="9.5703125" style="17" bestFit="1" customWidth="1"/>
    <col min="18" max="18" width="2.85546875" customWidth="1"/>
  </cols>
  <sheetData>
    <row r="1" spans="1:17" s="113" customFormat="1" ht="15.75">
      <c r="A1"/>
      <c r="B1"/>
      <c r="E1" s="20"/>
      <c r="F1" s="26"/>
      <c r="G1" s="20"/>
      <c r="H1" s="20"/>
      <c r="I1" s="20"/>
      <c r="L1" s="20"/>
      <c r="M1" s="20"/>
      <c r="N1" s="20"/>
      <c r="P1" s="126" t="s">
        <v>147</v>
      </c>
      <c r="Q1" s="17"/>
    </row>
    <row r="2" spans="1:17" s="113" customFormat="1" ht="15.75">
      <c r="A2" s="129" t="s">
        <v>143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</row>
    <row r="3" spans="1:17" s="115" customFormat="1" ht="15.75">
      <c r="A3" s="129" t="s">
        <v>144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</row>
    <row r="4" spans="1:17" s="115" customFormat="1" ht="15.75">
      <c r="A4" s="127"/>
      <c r="B4"/>
      <c r="C4"/>
      <c r="E4" s="20"/>
      <c r="F4" s="26"/>
      <c r="G4" s="20"/>
      <c r="H4" s="20"/>
      <c r="I4" s="20"/>
      <c r="L4" s="20"/>
      <c r="M4" s="20"/>
      <c r="N4" s="20"/>
      <c r="Q4" s="17"/>
    </row>
    <row r="5" spans="1:17" s="115" customFormat="1" ht="68.25" customHeight="1" thickBot="1">
      <c r="A5" s="130" t="s">
        <v>145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</row>
    <row r="6" spans="1:17" s="1" customFormat="1" ht="15.75" thickBot="1">
      <c r="A6" s="38" t="s">
        <v>2</v>
      </c>
      <c r="B6" s="132" t="s">
        <v>3</v>
      </c>
      <c r="C6" s="133"/>
      <c r="D6" s="133"/>
      <c r="E6" s="133"/>
      <c r="F6" s="133"/>
      <c r="G6" s="133"/>
      <c r="H6" s="133"/>
      <c r="I6" s="133"/>
      <c r="J6" s="133"/>
      <c r="K6" s="133"/>
      <c r="L6" s="134"/>
      <c r="M6" s="36" t="s">
        <v>4</v>
      </c>
      <c r="N6" s="36" t="s">
        <v>5</v>
      </c>
      <c r="O6" s="36" t="s">
        <v>6</v>
      </c>
      <c r="P6" s="135" t="s">
        <v>7</v>
      </c>
      <c r="Q6" s="135"/>
    </row>
    <row r="7" spans="1:17" s="11" customFormat="1">
      <c r="A7" s="39">
        <v>1</v>
      </c>
      <c r="B7" s="32" t="s">
        <v>42</v>
      </c>
      <c r="C7" s="33"/>
      <c r="D7" s="34"/>
      <c r="E7" s="33"/>
      <c r="F7" s="34"/>
      <c r="G7" s="33"/>
      <c r="H7" s="33"/>
      <c r="I7" s="33"/>
      <c r="J7"/>
      <c r="K7" s="21"/>
      <c r="L7" s="20"/>
      <c r="M7" s="20"/>
      <c r="N7" s="20"/>
      <c r="O7"/>
      <c r="P7"/>
      <c r="Q7" s="17"/>
    </row>
    <row r="8" spans="1:17" s="11" customFormat="1" hidden="1">
      <c r="A8" s="39"/>
      <c r="B8" s="29" t="s">
        <v>88</v>
      </c>
      <c r="C8" s="20">
        <v>1</v>
      </c>
      <c r="D8" s="28" t="s">
        <v>36</v>
      </c>
      <c r="E8" s="30">
        <v>88.75</v>
      </c>
      <c r="F8" s="26" t="s">
        <v>36</v>
      </c>
      <c r="G8" s="30">
        <v>0.5</v>
      </c>
      <c r="H8" s="20" t="s">
        <v>36</v>
      </c>
      <c r="I8" s="30">
        <v>1</v>
      </c>
      <c r="J8" s="28"/>
      <c r="K8" s="28"/>
      <c r="L8" s="20" t="s">
        <v>0</v>
      </c>
      <c r="M8" s="9">
        <f t="shared" ref="M8:M17" si="0">C8*E8*G8*I8</f>
        <v>44.375</v>
      </c>
      <c r="N8" s="20"/>
      <c r="O8"/>
      <c r="P8"/>
      <c r="Q8" s="17"/>
    </row>
    <row r="9" spans="1:17" s="11" customFormat="1" hidden="1">
      <c r="A9" s="39"/>
      <c r="B9" s="29" t="s">
        <v>60</v>
      </c>
      <c r="C9" s="20">
        <v>1</v>
      </c>
      <c r="D9" s="28" t="s">
        <v>36</v>
      </c>
      <c r="E9" s="30">
        <v>32</v>
      </c>
      <c r="F9" s="26" t="s">
        <v>36</v>
      </c>
      <c r="G9" s="30">
        <v>0.5</v>
      </c>
      <c r="H9" s="20" t="s">
        <v>36</v>
      </c>
      <c r="I9" s="30">
        <v>1</v>
      </c>
      <c r="J9" s="28"/>
      <c r="K9" s="28"/>
      <c r="L9" s="20" t="s">
        <v>0</v>
      </c>
      <c r="M9" s="9">
        <f t="shared" si="0"/>
        <v>16</v>
      </c>
      <c r="N9" s="20"/>
      <c r="O9"/>
      <c r="P9"/>
      <c r="Q9" s="17"/>
    </row>
    <row r="10" spans="1:17" s="11" customFormat="1" hidden="1">
      <c r="A10" s="39"/>
      <c r="B10" s="29" t="s">
        <v>89</v>
      </c>
      <c r="C10" s="20">
        <v>1</v>
      </c>
      <c r="D10" s="28" t="s">
        <v>36</v>
      </c>
      <c r="E10" s="30">
        <v>50.5</v>
      </c>
      <c r="F10" s="26" t="s">
        <v>36</v>
      </c>
      <c r="G10" s="30">
        <v>0.5</v>
      </c>
      <c r="H10" s="20" t="s">
        <v>36</v>
      </c>
      <c r="I10" s="30">
        <v>1</v>
      </c>
      <c r="J10" s="28"/>
      <c r="K10" s="28"/>
      <c r="L10" s="20" t="s">
        <v>0</v>
      </c>
      <c r="M10" s="9">
        <f t="shared" si="0"/>
        <v>25.25</v>
      </c>
      <c r="N10" s="20"/>
      <c r="O10"/>
      <c r="P10"/>
      <c r="Q10" s="17"/>
    </row>
    <row r="11" spans="1:17" s="11" customFormat="1" hidden="1">
      <c r="A11" s="39"/>
      <c r="B11" s="29" t="s">
        <v>90</v>
      </c>
      <c r="C11" s="20">
        <v>1</v>
      </c>
      <c r="D11" s="28" t="s">
        <v>36</v>
      </c>
      <c r="E11" s="30">
        <v>16.75</v>
      </c>
      <c r="F11" s="26" t="s">
        <v>36</v>
      </c>
      <c r="G11" s="30">
        <v>0.5</v>
      </c>
      <c r="H11" s="20" t="s">
        <v>36</v>
      </c>
      <c r="I11" s="30">
        <v>1</v>
      </c>
      <c r="J11" s="28"/>
      <c r="K11" s="28"/>
      <c r="L11" s="20" t="s">
        <v>0</v>
      </c>
      <c r="M11" s="31">
        <f t="shared" si="0"/>
        <v>8.375</v>
      </c>
      <c r="N11" s="20"/>
      <c r="O11"/>
      <c r="P11"/>
      <c r="Q11" s="17"/>
    </row>
    <row r="12" spans="1:17" s="11" customFormat="1" hidden="1">
      <c r="A12" s="39"/>
      <c r="B12" s="29" t="s">
        <v>91</v>
      </c>
      <c r="C12" s="20">
        <v>1</v>
      </c>
      <c r="D12" s="43" t="s">
        <v>36</v>
      </c>
      <c r="E12" s="30">
        <v>22.5</v>
      </c>
      <c r="F12" s="26" t="s">
        <v>36</v>
      </c>
      <c r="G12" s="30">
        <v>0.5</v>
      </c>
      <c r="H12" s="20" t="s">
        <v>36</v>
      </c>
      <c r="I12" s="30">
        <v>1</v>
      </c>
      <c r="J12" s="43"/>
      <c r="K12" s="43"/>
      <c r="L12" s="20" t="s">
        <v>0</v>
      </c>
      <c r="M12" s="31">
        <f t="shared" si="0"/>
        <v>11.25</v>
      </c>
      <c r="N12" s="20"/>
      <c r="O12" s="43"/>
      <c r="P12" s="43"/>
      <c r="Q12" s="17"/>
    </row>
    <row r="13" spans="1:17" s="11" customFormat="1" hidden="1">
      <c r="A13" s="39"/>
      <c r="B13" s="29" t="s">
        <v>92</v>
      </c>
      <c r="C13" s="20">
        <v>1</v>
      </c>
      <c r="D13" s="43" t="s">
        <v>36</v>
      </c>
      <c r="E13" s="30">
        <v>16.75</v>
      </c>
      <c r="F13" s="26" t="s">
        <v>36</v>
      </c>
      <c r="G13" s="30">
        <v>25.5</v>
      </c>
      <c r="H13" s="20" t="s">
        <v>36</v>
      </c>
      <c r="I13" s="30">
        <v>0.5</v>
      </c>
      <c r="J13" s="43"/>
      <c r="K13" s="43"/>
      <c r="L13" s="20" t="s">
        <v>0</v>
      </c>
      <c r="M13" s="31">
        <f t="shared" si="0"/>
        <v>213.5625</v>
      </c>
      <c r="N13" s="20"/>
      <c r="O13" s="43"/>
      <c r="P13" s="43"/>
      <c r="Q13" s="17"/>
    </row>
    <row r="14" spans="1:17" s="11" customFormat="1" hidden="1">
      <c r="A14" s="39"/>
      <c r="B14" s="29" t="s">
        <v>43</v>
      </c>
      <c r="C14" s="20">
        <v>1</v>
      </c>
      <c r="D14" s="43" t="s">
        <v>36</v>
      </c>
      <c r="E14" s="30">
        <v>21.87</v>
      </c>
      <c r="F14" s="26" t="s">
        <v>36</v>
      </c>
      <c r="G14" s="30">
        <v>30.87</v>
      </c>
      <c r="H14" s="20" t="s">
        <v>36</v>
      </c>
      <c r="I14" s="30">
        <v>0.5</v>
      </c>
      <c r="J14" s="43"/>
      <c r="K14" s="43"/>
      <c r="L14" s="20" t="s">
        <v>0</v>
      </c>
      <c r="M14" s="31">
        <f>C14*E14*G14*I14</f>
        <v>337.56345000000005</v>
      </c>
      <c r="N14" s="20"/>
      <c r="O14" s="62"/>
      <c r="P14" s="62"/>
      <c r="Q14" s="17"/>
    </row>
    <row r="15" spans="1:17" s="11" customFormat="1" hidden="1">
      <c r="A15" s="39"/>
      <c r="B15" s="29" t="s">
        <v>93</v>
      </c>
      <c r="C15" s="20">
        <v>1</v>
      </c>
      <c r="D15" s="62" t="s">
        <v>36</v>
      </c>
      <c r="E15" s="30">
        <v>23.37</v>
      </c>
      <c r="F15" s="26" t="s">
        <v>36</v>
      </c>
      <c r="G15" s="30">
        <v>30.62</v>
      </c>
      <c r="H15" s="20" t="s">
        <v>36</v>
      </c>
      <c r="I15" s="30">
        <v>0.5</v>
      </c>
      <c r="J15" s="62"/>
      <c r="K15" s="62"/>
      <c r="L15" s="20" t="s">
        <v>0</v>
      </c>
      <c r="M15" s="31">
        <f t="shared" si="0"/>
        <v>357.79470000000003</v>
      </c>
      <c r="N15" s="20"/>
      <c r="O15" s="62"/>
      <c r="P15" s="62"/>
      <c r="Q15" s="17"/>
    </row>
    <row r="16" spans="1:17" s="11" customFormat="1" hidden="1">
      <c r="A16" s="39"/>
      <c r="B16" s="29" t="s">
        <v>94</v>
      </c>
      <c r="C16" s="20">
        <v>1</v>
      </c>
      <c r="D16" s="62" t="s">
        <v>36</v>
      </c>
      <c r="E16" s="30">
        <v>20.75</v>
      </c>
      <c r="F16" s="26" t="s">
        <v>36</v>
      </c>
      <c r="G16" s="30">
        <v>8.25</v>
      </c>
      <c r="H16" s="20" t="s">
        <v>36</v>
      </c>
      <c r="I16" s="30">
        <v>0.42</v>
      </c>
      <c r="J16" s="62"/>
      <c r="K16" s="62"/>
      <c r="L16" s="20" t="s">
        <v>0</v>
      </c>
      <c r="M16" s="31">
        <f t="shared" si="0"/>
        <v>71.898749999999993</v>
      </c>
      <c r="N16" s="20"/>
      <c r="O16" s="62"/>
      <c r="P16" s="62"/>
      <c r="Q16" s="17"/>
    </row>
    <row r="17" spans="1:17" s="11" customFormat="1" hidden="1">
      <c r="A17" s="39"/>
      <c r="B17" s="29" t="s">
        <v>95</v>
      </c>
      <c r="C17" s="20">
        <v>1</v>
      </c>
      <c r="D17" s="62" t="s">
        <v>36</v>
      </c>
      <c r="E17" s="30">
        <v>6.75</v>
      </c>
      <c r="F17" s="26" t="s">
        <v>36</v>
      </c>
      <c r="G17" s="30">
        <v>6.25</v>
      </c>
      <c r="H17" s="20" t="s">
        <v>36</v>
      </c>
      <c r="I17" s="30">
        <v>0.33</v>
      </c>
      <c r="J17" s="62"/>
      <c r="K17" s="62"/>
      <c r="L17" s="20" t="s">
        <v>0</v>
      </c>
      <c r="M17" s="31">
        <f t="shared" si="0"/>
        <v>13.921875</v>
      </c>
      <c r="N17" s="20"/>
      <c r="O17" s="62"/>
      <c r="P17" s="62"/>
      <c r="Q17" s="17"/>
    </row>
    <row r="18" spans="1:17" s="11" customFormat="1" hidden="1">
      <c r="A18" s="39"/>
      <c r="B18" s="29" t="s">
        <v>96</v>
      </c>
      <c r="C18" s="20">
        <v>1</v>
      </c>
      <c r="D18" s="65" t="s">
        <v>36</v>
      </c>
      <c r="E18" s="30">
        <v>6.75</v>
      </c>
      <c r="F18" s="26" t="s">
        <v>36</v>
      </c>
      <c r="G18" s="30">
        <v>6.25</v>
      </c>
      <c r="H18" s="20" t="s">
        <v>36</v>
      </c>
      <c r="I18" s="30">
        <v>0.33</v>
      </c>
      <c r="J18" s="65"/>
      <c r="K18" s="65"/>
      <c r="L18" s="20" t="s">
        <v>0</v>
      </c>
      <c r="M18" s="31">
        <f t="shared" ref="M18:M19" si="1">C18*E18*G18*I18</f>
        <v>13.921875</v>
      </c>
      <c r="N18" s="20"/>
      <c r="O18" s="43"/>
      <c r="P18" s="43"/>
      <c r="Q18" s="17"/>
    </row>
    <row r="19" spans="1:17" s="11" customFormat="1" hidden="1">
      <c r="A19" s="39"/>
      <c r="B19" s="29" t="s">
        <v>97</v>
      </c>
      <c r="C19" s="20">
        <v>2</v>
      </c>
      <c r="D19" s="65" t="s">
        <v>36</v>
      </c>
      <c r="E19" s="30">
        <v>2.25</v>
      </c>
      <c r="F19" s="26" t="s">
        <v>36</v>
      </c>
      <c r="G19" s="30">
        <v>2.25</v>
      </c>
      <c r="H19" s="20" t="s">
        <v>36</v>
      </c>
      <c r="I19" s="30">
        <v>8</v>
      </c>
      <c r="J19" s="65"/>
      <c r="K19" s="65"/>
      <c r="L19" s="20" t="s">
        <v>0</v>
      </c>
      <c r="M19" s="31">
        <f t="shared" si="1"/>
        <v>81</v>
      </c>
      <c r="N19" s="20"/>
      <c r="O19" s="65"/>
      <c r="P19" s="65"/>
      <c r="Q19" s="17"/>
    </row>
    <row r="20" spans="1:17" s="11" customFormat="1">
      <c r="A20" s="39"/>
      <c r="B20" s="25"/>
      <c r="C20" s="54"/>
      <c r="D20" s="25"/>
      <c r="E20" s="54"/>
      <c r="F20" s="55"/>
      <c r="G20" s="54"/>
      <c r="H20" s="54"/>
      <c r="I20" s="54"/>
      <c r="J20" s="25"/>
      <c r="K20" s="25"/>
      <c r="L20" s="54"/>
      <c r="M20" s="51">
        <v>130</v>
      </c>
      <c r="N20" s="76">
        <v>5445</v>
      </c>
      <c r="O20" s="39" t="s">
        <v>41</v>
      </c>
      <c r="P20" s="39" t="s">
        <v>1</v>
      </c>
      <c r="Q20" s="103">
        <f>M20*N20/100</f>
        <v>7078.5</v>
      </c>
    </row>
    <row r="21" spans="1:17" s="11" customFormat="1" ht="16.5">
      <c r="A21" s="85">
        <v>2</v>
      </c>
      <c r="B21" s="86" t="s">
        <v>110</v>
      </c>
      <c r="C21" s="85"/>
      <c r="D21" s="86"/>
      <c r="E21" s="85"/>
      <c r="F21" s="87"/>
      <c r="G21" s="85"/>
      <c r="H21" s="85"/>
      <c r="I21" s="85"/>
      <c r="J21" s="86"/>
      <c r="K21" s="86"/>
      <c r="L21" s="86"/>
      <c r="M21" s="86"/>
      <c r="N21" s="86"/>
      <c r="O21" s="86"/>
      <c r="P21" s="86"/>
      <c r="Q21" s="104"/>
    </row>
    <row r="22" spans="1:17" s="11" customFormat="1" ht="16.5">
      <c r="A22" s="85"/>
      <c r="B22" s="86"/>
      <c r="C22" s="85"/>
      <c r="D22" s="86"/>
      <c r="E22" s="89"/>
      <c r="F22" s="87"/>
      <c r="G22" s="89"/>
      <c r="H22" s="85"/>
      <c r="I22" s="85"/>
      <c r="J22" s="86"/>
      <c r="K22" s="86"/>
      <c r="L22" s="86"/>
      <c r="M22" s="89">
        <v>1345</v>
      </c>
      <c r="N22" s="90">
        <v>1285.6300000000001</v>
      </c>
      <c r="O22" s="85" t="s">
        <v>41</v>
      </c>
      <c r="P22" s="85" t="s">
        <v>1</v>
      </c>
      <c r="Q22" s="103">
        <f>M22*N22/100</f>
        <v>17291.7235</v>
      </c>
    </row>
    <row r="23" spans="1:17" s="11" customFormat="1">
      <c r="A23" s="39">
        <v>3</v>
      </c>
      <c r="B23" s="32" t="s">
        <v>57</v>
      </c>
      <c r="C23" s="33"/>
      <c r="D23" s="34"/>
      <c r="E23" s="33"/>
      <c r="F23" s="34"/>
      <c r="G23" s="33"/>
      <c r="H23" s="33"/>
      <c r="I23" s="33"/>
      <c r="J23" s="34"/>
      <c r="K23" s="34"/>
      <c r="L23" s="20"/>
      <c r="M23" s="20"/>
      <c r="N23" s="20"/>
      <c r="O23"/>
      <c r="P23"/>
      <c r="Q23" s="105"/>
    </row>
    <row r="24" spans="1:17" s="11" customFormat="1">
      <c r="A24" s="39"/>
      <c r="B24" s="29"/>
      <c r="C24" s="20"/>
      <c r="D24"/>
      <c r="E24" s="9"/>
      <c r="F24" s="26"/>
      <c r="G24" s="9"/>
      <c r="H24" s="20"/>
      <c r="I24" s="20"/>
      <c r="J24"/>
      <c r="K24" s="21"/>
      <c r="L24" s="20"/>
      <c r="M24" s="51">
        <v>36</v>
      </c>
      <c r="N24" s="75">
        <v>3327.5</v>
      </c>
      <c r="O24" s="39" t="s">
        <v>41</v>
      </c>
      <c r="P24" s="39" t="s">
        <v>1</v>
      </c>
      <c r="Q24" s="103">
        <f>M24*N24/100</f>
        <v>1197.9000000000001</v>
      </c>
    </row>
    <row r="25" spans="1:17" s="11" customFormat="1" ht="81" customHeight="1">
      <c r="A25" s="39">
        <v>4</v>
      </c>
      <c r="B25" s="136" t="s">
        <v>45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66"/>
      <c r="O25" s="66"/>
      <c r="P25" s="66"/>
      <c r="Q25" s="103"/>
    </row>
    <row r="26" spans="1:17" s="11" customFormat="1">
      <c r="A26" s="39"/>
      <c r="B26" s="66"/>
      <c r="C26" s="39"/>
      <c r="D26" s="66"/>
      <c r="E26" s="39"/>
      <c r="F26" s="66"/>
      <c r="G26" s="39"/>
      <c r="H26" s="39"/>
      <c r="I26" s="39"/>
      <c r="J26" s="66"/>
      <c r="K26" s="66"/>
      <c r="L26" s="60"/>
      <c r="M26" s="51">
        <v>582</v>
      </c>
      <c r="N26" s="76">
        <v>337</v>
      </c>
      <c r="O26" s="39" t="s">
        <v>46</v>
      </c>
      <c r="P26" s="39" t="s">
        <v>1</v>
      </c>
      <c r="Q26" s="103">
        <f>M26*N26</f>
        <v>196134</v>
      </c>
    </row>
    <row r="27" spans="1:17" s="65" customFormat="1" ht="30" customHeight="1">
      <c r="A27" s="39">
        <v>5</v>
      </c>
      <c r="B27" s="136" t="s">
        <v>44</v>
      </c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66"/>
      <c r="O27" s="66"/>
      <c r="P27" s="66"/>
      <c r="Q27" s="103"/>
    </row>
    <row r="28" spans="1:17" s="65" customFormat="1" hidden="1">
      <c r="A28" s="39"/>
      <c r="B28" s="66" t="s">
        <v>98</v>
      </c>
      <c r="C28" s="39"/>
      <c r="D28" s="66"/>
      <c r="E28" s="39"/>
      <c r="F28" s="66"/>
      <c r="G28" s="79" t="s">
        <v>99</v>
      </c>
      <c r="H28" s="39"/>
      <c r="I28" s="39"/>
      <c r="J28" s="66"/>
      <c r="K28" s="66"/>
      <c r="L28" s="60" t="s">
        <v>0</v>
      </c>
      <c r="M28" s="80">
        <v>46.21</v>
      </c>
      <c r="N28" s="66"/>
      <c r="O28" s="66"/>
      <c r="P28" s="66"/>
      <c r="Q28" s="103"/>
    </row>
    <row r="29" spans="1:17" s="65" customFormat="1" hidden="1">
      <c r="A29" s="39"/>
      <c r="B29" s="66"/>
      <c r="C29" s="39"/>
      <c r="D29" s="66"/>
      <c r="E29" s="39"/>
      <c r="F29" s="66"/>
      <c r="G29" s="39">
        <v>112</v>
      </c>
      <c r="H29" s="39"/>
      <c r="I29" s="39"/>
      <c r="J29" s="66"/>
      <c r="K29" s="66"/>
      <c r="L29" s="60"/>
      <c r="M29" s="60"/>
      <c r="N29" s="66"/>
      <c r="O29" s="66"/>
      <c r="P29" s="66"/>
      <c r="Q29" s="103"/>
    </row>
    <row r="30" spans="1:17" s="65" customFormat="1">
      <c r="A30" s="39"/>
      <c r="B30" s="66"/>
      <c r="C30" s="39"/>
      <c r="D30" s="66"/>
      <c r="E30" s="39"/>
      <c r="F30" s="66"/>
      <c r="G30" s="39"/>
      <c r="H30" s="39"/>
      <c r="I30" s="39"/>
      <c r="J30" s="66"/>
      <c r="K30" s="66"/>
      <c r="L30" s="60"/>
      <c r="M30" s="80">
        <v>25.981999999999999</v>
      </c>
      <c r="N30" s="75">
        <v>5001.7</v>
      </c>
      <c r="O30" s="39" t="s">
        <v>40</v>
      </c>
      <c r="P30" s="39" t="s">
        <v>1</v>
      </c>
      <c r="Q30" s="103">
        <v>129954</v>
      </c>
    </row>
    <row r="31" spans="1:17" s="11" customFormat="1" ht="36" customHeight="1">
      <c r="A31" s="91">
        <v>6</v>
      </c>
      <c r="B31" s="131" t="s">
        <v>111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86"/>
      <c r="P31" s="86"/>
      <c r="Q31" s="104"/>
    </row>
    <row r="32" spans="1:17" s="11" customFormat="1" ht="16.5">
      <c r="A32" s="85"/>
      <c r="B32" s="86"/>
      <c r="C32" s="85"/>
      <c r="D32" s="86"/>
      <c r="E32" s="89"/>
      <c r="F32" s="87"/>
      <c r="G32" s="89"/>
      <c r="H32" s="85"/>
      <c r="I32" s="85"/>
      <c r="J32" s="86"/>
      <c r="K32" s="86"/>
      <c r="L32" s="86"/>
      <c r="M32" s="86">
        <v>201</v>
      </c>
      <c r="N32" s="90">
        <v>12674.36</v>
      </c>
      <c r="O32" s="85" t="s">
        <v>41</v>
      </c>
      <c r="P32" s="85" t="s">
        <v>1</v>
      </c>
      <c r="Q32" s="105">
        <f>M32*N32/100</f>
        <v>25475.463600000003</v>
      </c>
    </row>
    <row r="33" spans="1:17" s="71" customFormat="1" ht="45" customHeight="1">
      <c r="A33" s="39">
        <v>7</v>
      </c>
      <c r="B33" s="136" t="s">
        <v>55</v>
      </c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54"/>
      <c r="O33" s="25"/>
      <c r="P33" s="25"/>
      <c r="Q33" s="105"/>
    </row>
    <row r="34" spans="1:17" s="71" customFormat="1" hidden="1">
      <c r="A34" s="39"/>
      <c r="B34" s="29" t="s">
        <v>37</v>
      </c>
      <c r="C34" s="54">
        <v>5</v>
      </c>
      <c r="D34" s="25" t="s">
        <v>36</v>
      </c>
      <c r="E34" s="67">
        <v>20</v>
      </c>
      <c r="F34" s="55" t="s">
        <v>36</v>
      </c>
      <c r="G34" s="67">
        <v>17.75</v>
      </c>
      <c r="H34" s="54" t="s">
        <v>36</v>
      </c>
      <c r="I34" s="67">
        <v>0.17</v>
      </c>
      <c r="J34" s="25"/>
      <c r="K34" s="25"/>
      <c r="L34" s="54" t="s">
        <v>0</v>
      </c>
      <c r="M34" s="81">
        <f t="shared" ref="M34:M39" si="2">C34*E34*G34*I34</f>
        <v>301.75</v>
      </c>
      <c r="N34" s="54"/>
      <c r="O34" s="25"/>
      <c r="P34" s="25"/>
      <c r="Q34" s="105"/>
    </row>
    <row r="35" spans="1:17" s="71" customFormat="1" hidden="1">
      <c r="A35" s="39"/>
      <c r="B35" s="29" t="s">
        <v>58</v>
      </c>
      <c r="C35" s="54">
        <v>2</v>
      </c>
      <c r="D35" s="25" t="s">
        <v>36</v>
      </c>
      <c r="E35" s="67">
        <v>11</v>
      </c>
      <c r="F35" s="55" t="s">
        <v>36</v>
      </c>
      <c r="G35" s="67">
        <v>9</v>
      </c>
      <c r="H35" s="54" t="s">
        <v>36</v>
      </c>
      <c r="I35" s="67">
        <v>0.17</v>
      </c>
      <c r="J35" s="25"/>
      <c r="K35" s="25"/>
      <c r="L35" s="54" t="s">
        <v>0</v>
      </c>
      <c r="M35" s="81">
        <f t="shared" si="2"/>
        <v>33.660000000000004</v>
      </c>
      <c r="N35" s="54"/>
      <c r="O35" s="25"/>
      <c r="P35" s="25"/>
      <c r="Q35" s="105"/>
    </row>
    <row r="36" spans="1:17" s="70" customFormat="1" hidden="1">
      <c r="A36" s="39"/>
      <c r="B36" s="29" t="s">
        <v>37</v>
      </c>
      <c r="C36" s="54">
        <v>2</v>
      </c>
      <c r="D36" s="25" t="s">
        <v>36</v>
      </c>
      <c r="E36" s="67">
        <v>20</v>
      </c>
      <c r="F36" s="55" t="s">
        <v>36</v>
      </c>
      <c r="G36" s="67">
        <v>16</v>
      </c>
      <c r="H36" s="54" t="s">
        <v>36</v>
      </c>
      <c r="I36" s="67">
        <v>0.17</v>
      </c>
      <c r="J36" s="25"/>
      <c r="K36" s="25"/>
      <c r="L36" s="54" t="s">
        <v>0</v>
      </c>
      <c r="M36" s="81">
        <f t="shared" si="2"/>
        <v>108.80000000000001</v>
      </c>
      <c r="N36" s="54"/>
      <c r="O36" s="25"/>
      <c r="P36" s="25"/>
      <c r="Q36" s="105"/>
    </row>
    <row r="37" spans="1:17" s="71" customFormat="1" hidden="1">
      <c r="A37" s="39"/>
      <c r="B37" s="29" t="s">
        <v>38</v>
      </c>
      <c r="C37" s="54">
        <v>1</v>
      </c>
      <c r="D37" s="25" t="s">
        <v>36</v>
      </c>
      <c r="E37" s="67">
        <v>83.42</v>
      </c>
      <c r="F37" s="55" t="s">
        <v>36</v>
      </c>
      <c r="G37" s="67">
        <v>7</v>
      </c>
      <c r="H37" s="54" t="s">
        <v>36</v>
      </c>
      <c r="I37" s="67">
        <v>0.17</v>
      </c>
      <c r="J37" s="25"/>
      <c r="K37" s="25"/>
      <c r="L37" s="54" t="s">
        <v>0</v>
      </c>
      <c r="M37" s="81">
        <f t="shared" si="2"/>
        <v>99.269800000000018</v>
      </c>
      <c r="N37" s="54"/>
      <c r="O37" s="25"/>
      <c r="P37" s="25"/>
      <c r="Q37" s="105"/>
    </row>
    <row r="38" spans="1:17" s="71" customFormat="1" hidden="1">
      <c r="A38" s="39"/>
      <c r="B38" s="29" t="s">
        <v>43</v>
      </c>
      <c r="C38" s="54">
        <v>1</v>
      </c>
      <c r="D38" s="25" t="s">
        <v>36</v>
      </c>
      <c r="E38" s="67">
        <v>94.5</v>
      </c>
      <c r="F38" s="55">
        <v>7</v>
      </c>
      <c r="G38" s="67">
        <v>7</v>
      </c>
      <c r="H38" s="54" t="s">
        <v>36</v>
      </c>
      <c r="I38" s="67">
        <v>0.17</v>
      </c>
      <c r="J38" s="25"/>
      <c r="K38" s="25"/>
      <c r="L38" s="54" t="s">
        <v>0</v>
      </c>
      <c r="M38" s="81">
        <f t="shared" si="2"/>
        <v>112.45500000000001</v>
      </c>
      <c r="N38" s="54"/>
      <c r="O38" s="25"/>
      <c r="P38" s="25"/>
      <c r="Q38" s="105"/>
    </row>
    <row r="39" spans="1:17" s="71" customFormat="1" hidden="1">
      <c r="A39" s="39"/>
      <c r="B39" s="29" t="s">
        <v>43</v>
      </c>
      <c r="C39" s="54">
        <v>1</v>
      </c>
      <c r="D39" s="25" t="s">
        <v>36</v>
      </c>
      <c r="E39" s="67">
        <v>17.75</v>
      </c>
      <c r="F39" s="55" t="s">
        <v>36</v>
      </c>
      <c r="G39" s="67">
        <v>7</v>
      </c>
      <c r="H39" s="54" t="s">
        <v>36</v>
      </c>
      <c r="I39" s="67">
        <v>0.17</v>
      </c>
      <c r="J39" s="25"/>
      <c r="K39" s="25"/>
      <c r="L39" s="54" t="s">
        <v>0</v>
      </c>
      <c r="M39" s="81">
        <f t="shared" si="2"/>
        <v>21.122500000000002</v>
      </c>
      <c r="N39" s="54"/>
      <c r="O39" s="25"/>
      <c r="P39" s="25"/>
      <c r="Q39" s="105"/>
    </row>
    <row r="40" spans="1:17" s="71" customFormat="1" hidden="1">
      <c r="A40" s="39"/>
      <c r="B40" s="29" t="s">
        <v>43</v>
      </c>
      <c r="C40" s="54">
        <v>1</v>
      </c>
      <c r="D40" s="25" t="s">
        <v>36</v>
      </c>
      <c r="E40" s="67">
        <v>75.42</v>
      </c>
      <c r="F40" s="55" t="s">
        <v>36</v>
      </c>
      <c r="G40" s="67">
        <v>7</v>
      </c>
      <c r="H40" s="54" t="s">
        <v>36</v>
      </c>
      <c r="I40" s="67">
        <v>0.17</v>
      </c>
      <c r="J40" s="25"/>
      <c r="K40" s="25"/>
      <c r="L40" s="54" t="s">
        <v>0</v>
      </c>
      <c r="M40" s="81">
        <f>C40*E40*G40*I40</f>
        <v>89.749800000000022</v>
      </c>
      <c r="N40" s="54"/>
      <c r="O40" s="25"/>
      <c r="P40" s="25"/>
      <c r="Q40" s="105"/>
    </row>
    <row r="41" spans="1:17" s="71" customFormat="1" hidden="1">
      <c r="A41" s="39"/>
      <c r="B41" s="29" t="s">
        <v>43</v>
      </c>
      <c r="C41" s="54">
        <v>1</v>
      </c>
      <c r="D41" s="25" t="s">
        <v>36</v>
      </c>
      <c r="E41" s="67">
        <v>31.25</v>
      </c>
      <c r="F41" s="55" t="s">
        <v>36</v>
      </c>
      <c r="G41" s="67">
        <v>7</v>
      </c>
      <c r="H41" s="54" t="s">
        <v>36</v>
      </c>
      <c r="I41" s="67">
        <v>0.17</v>
      </c>
      <c r="J41" s="25"/>
      <c r="K41" s="25"/>
      <c r="L41" s="54" t="s">
        <v>0</v>
      </c>
      <c r="M41" s="81">
        <f>C41*E41*G41*I41</f>
        <v>37.1875</v>
      </c>
      <c r="N41" s="54"/>
      <c r="O41" s="25"/>
      <c r="P41" s="25"/>
      <c r="Q41" s="105"/>
    </row>
    <row r="42" spans="1:17" s="71" customFormat="1" hidden="1">
      <c r="A42" s="39"/>
      <c r="B42" s="29" t="s">
        <v>43</v>
      </c>
      <c r="C42" s="54">
        <v>1</v>
      </c>
      <c r="D42" s="25" t="s">
        <v>36</v>
      </c>
      <c r="E42" s="67">
        <v>41.13</v>
      </c>
      <c r="F42" s="55" t="s">
        <v>36</v>
      </c>
      <c r="G42" s="67">
        <v>7</v>
      </c>
      <c r="H42" s="54" t="s">
        <v>36</v>
      </c>
      <c r="I42" s="67">
        <v>0.17</v>
      </c>
      <c r="J42" s="25"/>
      <c r="K42" s="25"/>
      <c r="L42" s="54" t="s">
        <v>0</v>
      </c>
      <c r="M42" s="81">
        <f>C42*E42*G42*I42</f>
        <v>48.944700000000005</v>
      </c>
      <c r="N42" s="54"/>
      <c r="O42" s="25"/>
      <c r="P42" s="25"/>
      <c r="Q42" s="105"/>
    </row>
    <row r="43" spans="1:17" s="71" customFormat="1" hidden="1">
      <c r="A43" s="39"/>
      <c r="B43" s="29" t="s">
        <v>59</v>
      </c>
      <c r="C43" s="54">
        <v>4</v>
      </c>
      <c r="D43" s="25" t="s">
        <v>36</v>
      </c>
      <c r="E43" s="67">
        <v>5</v>
      </c>
      <c r="F43" s="55" t="s">
        <v>36</v>
      </c>
      <c r="G43" s="67">
        <v>4</v>
      </c>
      <c r="H43" s="54" t="s">
        <v>36</v>
      </c>
      <c r="I43" s="67">
        <v>0.17</v>
      </c>
      <c r="J43" s="25"/>
      <c r="K43" s="25"/>
      <c r="L43" s="54" t="s">
        <v>0</v>
      </c>
      <c r="M43" s="68">
        <v>14</v>
      </c>
      <c r="N43" s="54"/>
      <c r="O43" s="25"/>
      <c r="P43" s="25"/>
      <c r="Q43" s="105"/>
    </row>
    <row r="44" spans="1:17" s="71" customFormat="1" hidden="1">
      <c r="A44" s="39"/>
      <c r="B44" s="29" t="s">
        <v>43</v>
      </c>
      <c r="C44" s="54">
        <v>2</v>
      </c>
      <c r="D44" s="25" t="s">
        <v>36</v>
      </c>
      <c r="E44" s="67">
        <v>5</v>
      </c>
      <c r="F44" s="55" t="s">
        <v>36</v>
      </c>
      <c r="G44" s="67">
        <v>6</v>
      </c>
      <c r="H44" s="54" t="s">
        <v>36</v>
      </c>
      <c r="I44" s="67">
        <v>0.17</v>
      </c>
      <c r="J44" s="25"/>
      <c r="K44" s="25"/>
      <c r="L44" s="54" t="s">
        <v>0</v>
      </c>
      <c r="M44" s="81">
        <f>C44*E44*G44*I44</f>
        <v>10.200000000000001</v>
      </c>
      <c r="N44" s="54"/>
      <c r="O44" s="25"/>
      <c r="P44" s="25"/>
      <c r="Q44" s="105"/>
    </row>
    <row r="45" spans="1:17" s="70" customFormat="1" hidden="1">
      <c r="A45" s="39"/>
      <c r="B45" s="29" t="s">
        <v>73</v>
      </c>
      <c r="C45" s="54">
        <v>1</v>
      </c>
      <c r="D45" s="25" t="s">
        <v>36</v>
      </c>
      <c r="E45" s="67">
        <v>50</v>
      </c>
      <c r="F45" s="55" t="s">
        <v>36</v>
      </c>
      <c r="G45" s="67">
        <v>15</v>
      </c>
      <c r="H45" s="54" t="s">
        <v>36</v>
      </c>
      <c r="I45" s="67">
        <v>0.17</v>
      </c>
      <c r="J45" s="25"/>
      <c r="K45" s="25"/>
      <c r="L45" s="54" t="s">
        <v>0</v>
      </c>
      <c r="M45" s="68">
        <f>C45*E45*G45*I45</f>
        <v>127.50000000000001</v>
      </c>
      <c r="N45" s="54"/>
      <c r="O45" s="25"/>
      <c r="P45" s="25"/>
      <c r="Q45" s="105"/>
    </row>
    <row r="46" spans="1:17" s="70" customFormat="1" hidden="1">
      <c r="A46" s="39"/>
      <c r="B46" s="29" t="s">
        <v>43</v>
      </c>
      <c r="C46" s="54">
        <v>2</v>
      </c>
      <c r="D46" s="25" t="s">
        <v>36</v>
      </c>
      <c r="E46" s="67">
        <v>550</v>
      </c>
      <c r="F46" s="55" t="s">
        <v>36</v>
      </c>
      <c r="G46" s="67">
        <v>8</v>
      </c>
      <c r="H46" s="54" t="s">
        <v>36</v>
      </c>
      <c r="I46" s="67">
        <v>0.17</v>
      </c>
      <c r="J46" s="25"/>
      <c r="K46" s="25"/>
      <c r="L46" s="54" t="s">
        <v>0</v>
      </c>
      <c r="M46" s="81">
        <v>150</v>
      </c>
      <c r="N46" s="54"/>
      <c r="O46" s="25"/>
      <c r="P46" s="25"/>
      <c r="Q46" s="105"/>
    </row>
    <row r="47" spans="1:17" s="70" customFormat="1" hidden="1">
      <c r="A47" s="39"/>
      <c r="B47" s="29"/>
      <c r="C47" s="54"/>
      <c r="D47" s="25"/>
      <c r="E47" s="67"/>
      <c r="F47" s="55"/>
      <c r="G47" s="67"/>
      <c r="H47" s="54"/>
      <c r="I47" s="67"/>
      <c r="J47" s="25"/>
      <c r="K47" s="25"/>
      <c r="L47" s="54" t="s">
        <v>0</v>
      </c>
      <c r="M47" s="82">
        <f>SUM(M34:M46)</f>
        <v>1154.6393000000003</v>
      </c>
      <c r="N47" s="54"/>
      <c r="O47" s="25"/>
      <c r="P47" s="25"/>
      <c r="Q47" s="105"/>
    </row>
    <row r="48" spans="1:17" s="70" customFormat="1">
      <c r="A48" s="39"/>
      <c r="B48" s="25"/>
      <c r="C48" s="54"/>
      <c r="D48" s="25"/>
      <c r="E48" s="54"/>
      <c r="F48" s="55"/>
      <c r="G48" s="54"/>
      <c r="H48" s="54"/>
      <c r="I48" s="54"/>
      <c r="J48" s="25"/>
      <c r="K48" s="25"/>
      <c r="L48" s="54"/>
      <c r="M48" s="51">
        <v>211</v>
      </c>
      <c r="N48" s="44">
        <v>14429.25</v>
      </c>
      <c r="O48" s="39" t="s">
        <v>39</v>
      </c>
      <c r="P48" s="39" t="s">
        <v>1</v>
      </c>
      <c r="Q48" s="103">
        <f>M48*N48/100</f>
        <v>30445.717499999999</v>
      </c>
    </row>
    <row r="49" spans="1:17" s="11" customFormat="1" ht="37.5" customHeight="1">
      <c r="A49" s="91">
        <v>8</v>
      </c>
      <c r="B49" s="131" t="s">
        <v>112</v>
      </c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92"/>
      <c r="P49" s="93"/>
      <c r="Q49" s="106"/>
    </row>
    <row r="50" spans="1:17" s="11" customFormat="1" ht="16.5">
      <c r="A50" s="85"/>
      <c r="B50" s="86"/>
      <c r="C50" s="85"/>
      <c r="D50" s="86"/>
      <c r="E50" s="88"/>
      <c r="F50" s="87"/>
      <c r="G50" s="88"/>
      <c r="H50" s="85"/>
      <c r="I50" s="89"/>
      <c r="J50" s="94"/>
      <c r="K50" s="95"/>
      <c r="L50" s="95"/>
      <c r="M50" s="51">
        <v>3240</v>
      </c>
      <c r="N50" s="90">
        <v>12346.65</v>
      </c>
      <c r="O50" s="85" t="s">
        <v>41</v>
      </c>
      <c r="P50" s="85" t="s">
        <v>1</v>
      </c>
      <c r="Q50" s="105">
        <f>M50*N50/100</f>
        <v>400031.46</v>
      </c>
    </row>
    <row r="51" spans="1:17" s="11" customFormat="1">
      <c r="A51" s="39">
        <v>9</v>
      </c>
      <c r="B51" s="66" t="s">
        <v>105</v>
      </c>
      <c r="C51" s="39"/>
      <c r="D51" s="66"/>
      <c r="E51" s="39"/>
      <c r="F51" s="66"/>
      <c r="G51" s="39"/>
      <c r="H51" s="39"/>
      <c r="I51" s="39"/>
      <c r="J51" s="66"/>
      <c r="K51" s="66"/>
      <c r="L51" s="60"/>
      <c r="M51" s="60"/>
      <c r="N51" s="54"/>
      <c r="O51" s="25"/>
      <c r="P51" s="25"/>
      <c r="Q51" s="105"/>
    </row>
    <row r="52" spans="1:17" s="11" customFormat="1">
      <c r="A52" s="39"/>
      <c r="B52" s="66"/>
      <c r="C52" s="39"/>
      <c r="D52" s="66"/>
      <c r="E52" s="77"/>
      <c r="F52" s="66"/>
      <c r="G52" s="77"/>
      <c r="H52" s="39"/>
      <c r="I52" s="39"/>
      <c r="J52" s="66"/>
      <c r="K52" s="66"/>
      <c r="L52" s="60"/>
      <c r="M52" s="51">
        <v>6699</v>
      </c>
      <c r="N52" s="75">
        <v>2206.6</v>
      </c>
      <c r="O52" s="39" t="s">
        <v>39</v>
      </c>
      <c r="P52" s="39" t="s">
        <v>1</v>
      </c>
      <c r="Q52" s="103">
        <f>M52*N52/100</f>
        <v>147820.13399999999</v>
      </c>
    </row>
    <row r="53" spans="1:17" s="11" customFormat="1">
      <c r="A53" s="39">
        <v>10</v>
      </c>
      <c r="B53" s="66" t="s">
        <v>49</v>
      </c>
      <c r="C53" s="39"/>
      <c r="D53" s="66"/>
      <c r="E53" s="39"/>
      <c r="F53" s="66"/>
      <c r="G53" s="39"/>
      <c r="H53" s="39"/>
      <c r="I53" s="39"/>
      <c r="J53" s="66"/>
      <c r="K53" s="66"/>
      <c r="L53" s="60"/>
      <c r="M53" s="60"/>
      <c r="N53" s="66"/>
      <c r="O53" s="66"/>
      <c r="P53" s="66"/>
      <c r="Q53" s="103"/>
    </row>
    <row r="54" spans="1:17" s="11" customFormat="1">
      <c r="A54" s="39"/>
      <c r="B54" s="66"/>
      <c r="C54" s="25"/>
      <c r="D54" s="25"/>
      <c r="E54" s="61"/>
      <c r="F54" s="25"/>
      <c r="G54" s="75"/>
      <c r="H54" s="25"/>
      <c r="I54" s="61"/>
      <c r="J54" s="25"/>
      <c r="K54" s="61"/>
      <c r="L54" s="60"/>
      <c r="M54" s="51">
        <v>6699</v>
      </c>
      <c r="N54" s="75">
        <v>2197.52</v>
      </c>
      <c r="O54" s="39" t="s">
        <v>39</v>
      </c>
      <c r="P54" s="39" t="s">
        <v>1</v>
      </c>
      <c r="Q54" s="103">
        <f>M54*N54/100</f>
        <v>147211.86480000001</v>
      </c>
    </row>
    <row r="55" spans="1:17" s="11" customFormat="1">
      <c r="A55" s="39">
        <v>11</v>
      </c>
      <c r="B55" s="34" t="s">
        <v>113</v>
      </c>
      <c r="C55" s="39"/>
      <c r="D55" s="66"/>
      <c r="E55" s="39"/>
      <c r="F55" s="66"/>
      <c r="G55" s="39"/>
      <c r="H55" s="39"/>
      <c r="I55" s="39"/>
      <c r="J55" s="66"/>
      <c r="K55" s="66"/>
      <c r="L55" s="60"/>
      <c r="M55" s="60"/>
      <c r="N55" s="66"/>
      <c r="O55" s="66"/>
      <c r="P55" s="66"/>
      <c r="Q55" s="103"/>
    </row>
    <row r="56" spans="1:17" s="11" customFormat="1">
      <c r="A56" s="39"/>
      <c r="B56" s="66"/>
      <c r="C56" s="25"/>
      <c r="D56" s="25"/>
      <c r="E56" s="61"/>
      <c r="F56" s="25"/>
      <c r="G56" s="75"/>
      <c r="H56" s="25"/>
      <c r="I56" s="61"/>
      <c r="J56" s="25"/>
      <c r="K56" s="61"/>
      <c r="L56" s="60"/>
      <c r="M56" s="51">
        <v>4880</v>
      </c>
      <c r="N56" s="75">
        <v>1287.4000000000001</v>
      </c>
      <c r="O56" s="39" t="s">
        <v>39</v>
      </c>
      <c r="P56" s="39" t="s">
        <v>1</v>
      </c>
      <c r="Q56" s="103">
        <f>M56*N56/100</f>
        <v>62825.120000000003</v>
      </c>
    </row>
    <row r="57" spans="1:17" s="11" customFormat="1" ht="44.25" customHeight="1">
      <c r="A57" s="39">
        <v>12</v>
      </c>
      <c r="B57" s="136" t="s">
        <v>114</v>
      </c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54"/>
      <c r="O57" s="25"/>
      <c r="P57" s="25"/>
      <c r="Q57" s="105"/>
    </row>
    <row r="58" spans="1:17" s="11" customFormat="1">
      <c r="A58" s="39"/>
      <c r="B58" s="25"/>
      <c r="C58" s="54"/>
      <c r="D58" s="25"/>
      <c r="E58" s="54"/>
      <c r="F58" s="55"/>
      <c r="G58" s="54"/>
      <c r="H58" s="54"/>
      <c r="I58" s="54"/>
      <c r="J58" s="25"/>
      <c r="K58" s="25"/>
      <c r="L58" s="54"/>
      <c r="M58" s="51">
        <v>88</v>
      </c>
      <c r="N58" s="75">
        <v>228.9</v>
      </c>
      <c r="O58" s="39" t="s">
        <v>47</v>
      </c>
      <c r="P58" s="39" t="s">
        <v>1</v>
      </c>
      <c r="Q58" s="103">
        <f>M58*N58</f>
        <v>20143.2</v>
      </c>
    </row>
    <row r="59" spans="1:17" s="11" customFormat="1" ht="50.25" customHeight="1">
      <c r="A59" s="39">
        <v>13</v>
      </c>
      <c r="B59" s="136" t="s">
        <v>106</v>
      </c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54"/>
      <c r="O59" s="25"/>
      <c r="P59" s="25"/>
      <c r="Q59" s="105"/>
    </row>
    <row r="60" spans="1:17" s="11" customFormat="1">
      <c r="A60" s="39"/>
      <c r="B60" s="25"/>
      <c r="C60" s="54"/>
      <c r="D60" s="25"/>
      <c r="E60" s="54"/>
      <c r="F60" s="55"/>
      <c r="G60" s="54"/>
      <c r="H60" s="54"/>
      <c r="I60" s="54"/>
      <c r="J60" s="25"/>
      <c r="K60" s="25"/>
      <c r="L60" s="54"/>
      <c r="M60" s="51">
        <v>41</v>
      </c>
      <c r="N60" s="75">
        <v>902.93</v>
      </c>
      <c r="O60" s="39" t="s">
        <v>48</v>
      </c>
      <c r="P60" s="39" t="s">
        <v>1</v>
      </c>
      <c r="Q60" s="103">
        <f>M60*N60</f>
        <v>37020.129999999997</v>
      </c>
    </row>
    <row r="61" spans="1:17" s="11" customFormat="1" ht="32.25" customHeight="1">
      <c r="A61" s="39">
        <v>14</v>
      </c>
      <c r="B61" s="140" t="s">
        <v>115</v>
      </c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54"/>
      <c r="O61" s="25"/>
      <c r="P61" s="25"/>
      <c r="Q61" s="105"/>
    </row>
    <row r="62" spans="1:17" s="11" customFormat="1">
      <c r="A62" s="39"/>
      <c r="B62" s="25"/>
      <c r="C62" s="54"/>
      <c r="D62" s="25"/>
      <c r="E62" s="54"/>
      <c r="F62" s="55"/>
      <c r="G62" s="54"/>
      <c r="H62" s="54"/>
      <c r="I62" s="54"/>
      <c r="J62" s="25"/>
      <c r="K62" s="25"/>
      <c r="L62" s="54"/>
      <c r="M62" s="51">
        <v>540</v>
      </c>
      <c r="N62" s="75">
        <v>70.44</v>
      </c>
      <c r="O62" s="39" t="s">
        <v>48</v>
      </c>
      <c r="P62" s="39" t="s">
        <v>1</v>
      </c>
      <c r="Q62" s="103">
        <f>M62*N62</f>
        <v>38037.599999999999</v>
      </c>
    </row>
    <row r="63" spans="1:17" s="11" customFormat="1" ht="37.5" customHeight="1">
      <c r="A63" s="39">
        <v>18</v>
      </c>
      <c r="B63" s="136" t="s">
        <v>107</v>
      </c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25"/>
      <c r="O63" s="25"/>
      <c r="P63" s="25"/>
      <c r="Q63" s="107"/>
    </row>
    <row r="64" spans="1:17" s="11" customFormat="1">
      <c r="A64" s="69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51">
        <v>211</v>
      </c>
      <c r="N64" s="44">
        <v>27678.86</v>
      </c>
      <c r="O64" s="39" t="s">
        <v>39</v>
      </c>
      <c r="P64" s="39" t="s">
        <v>1</v>
      </c>
      <c r="Q64" s="103">
        <f>M64*N64/100</f>
        <v>58402.3946</v>
      </c>
    </row>
    <row r="65" spans="1:18" s="71" customFormat="1" ht="35.25" customHeight="1">
      <c r="A65" s="69">
        <v>15</v>
      </c>
      <c r="B65" s="136" t="s">
        <v>108</v>
      </c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25"/>
      <c r="O65" s="25"/>
      <c r="P65" s="25"/>
      <c r="Q65" s="107"/>
    </row>
    <row r="66" spans="1:18" s="71" customFormat="1" hidden="1">
      <c r="A66" s="69"/>
      <c r="B66" s="25" t="s">
        <v>59</v>
      </c>
      <c r="C66" s="25">
        <v>3</v>
      </c>
      <c r="D66" s="25" t="s">
        <v>36</v>
      </c>
      <c r="E66" s="25" t="s">
        <v>103</v>
      </c>
      <c r="F66" s="25"/>
      <c r="G66" s="25"/>
      <c r="H66" s="25"/>
      <c r="I66" s="25"/>
      <c r="J66" s="25"/>
      <c r="K66" s="25"/>
      <c r="L66" s="25" t="s">
        <v>0</v>
      </c>
      <c r="M66" s="25">
        <v>240</v>
      </c>
      <c r="N66" s="25"/>
      <c r="O66" s="25"/>
      <c r="P66" s="25"/>
      <c r="Q66" s="107"/>
    </row>
    <row r="67" spans="1:18" s="71" customFormat="1" hidden="1">
      <c r="A67" s="69"/>
      <c r="B67" s="25" t="s">
        <v>59</v>
      </c>
      <c r="C67" s="25">
        <v>1</v>
      </c>
      <c r="D67" s="25" t="s">
        <v>36</v>
      </c>
      <c r="E67" s="25" t="s">
        <v>104</v>
      </c>
      <c r="F67" s="25" t="s">
        <v>36</v>
      </c>
      <c r="G67" s="75">
        <v>4</v>
      </c>
      <c r="H67" s="25"/>
      <c r="I67" s="25"/>
      <c r="J67" s="25"/>
      <c r="K67" s="25"/>
      <c r="L67" s="25" t="s">
        <v>0</v>
      </c>
      <c r="M67" s="25">
        <v>72</v>
      </c>
      <c r="N67" s="25"/>
      <c r="O67" s="25"/>
      <c r="P67" s="25"/>
      <c r="Q67" s="107"/>
    </row>
    <row r="68" spans="1:18" s="71" customFormat="1" hidden="1">
      <c r="A68" s="69"/>
      <c r="B68" s="25" t="s">
        <v>100</v>
      </c>
      <c r="C68" s="25">
        <v>1</v>
      </c>
      <c r="D68" s="25" t="s">
        <v>36</v>
      </c>
      <c r="E68" s="25" t="s">
        <v>102</v>
      </c>
      <c r="F68" s="25"/>
      <c r="G68" s="25"/>
      <c r="H68" s="25"/>
      <c r="I68" s="25"/>
      <c r="J68" s="25"/>
      <c r="K68" s="25"/>
      <c r="L68" s="25" t="s">
        <v>0</v>
      </c>
      <c r="M68" s="25">
        <v>60</v>
      </c>
      <c r="N68" s="25"/>
      <c r="O68" s="25"/>
      <c r="P68" s="25"/>
      <c r="Q68" s="107"/>
    </row>
    <row r="69" spans="1:18" s="71" customFormat="1" hidden="1">
      <c r="A69" s="69"/>
      <c r="B69" s="25" t="s">
        <v>56</v>
      </c>
      <c r="C69" s="25">
        <v>1</v>
      </c>
      <c r="D69" s="25" t="s">
        <v>36</v>
      </c>
      <c r="E69" s="25" t="s">
        <v>101</v>
      </c>
      <c r="F69" s="25"/>
      <c r="G69" s="25"/>
      <c r="H69" s="25"/>
      <c r="I69" s="25"/>
      <c r="J69" s="25"/>
      <c r="K69" s="25"/>
      <c r="L69" s="25" t="s">
        <v>0</v>
      </c>
      <c r="M69" s="53">
        <v>98</v>
      </c>
      <c r="N69" s="25"/>
      <c r="O69" s="25"/>
      <c r="P69" s="25"/>
      <c r="Q69" s="107"/>
    </row>
    <row r="70" spans="1:18" s="71" customFormat="1" hidden="1">
      <c r="A70" s="69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>
        <f>SUM(M66:M69)</f>
        <v>470</v>
      </c>
      <c r="N70" s="25"/>
      <c r="O70" s="25"/>
      <c r="P70" s="25"/>
      <c r="Q70" s="107"/>
    </row>
    <row r="71" spans="1:18" s="71" customFormat="1">
      <c r="A71" s="69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83">
        <v>642</v>
      </c>
      <c r="N71" s="44">
        <v>28253.61</v>
      </c>
      <c r="O71" s="39" t="s">
        <v>39</v>
      </c>
      <c r="P71" s="39" t="s">
        <v>1</v>
      </c>
      <c r="Q71" s="103">
        <f>M71*N71/100</f>
        <v>181388.17620000002</v>
      </c>
    </row>
    <row r="72" spans="1:18" s="11" customFormat="1">
      <c r="A72" s="39">
        <v>16</v>
      </c>
      <c r="B72" s="25" t="s">
        <v>120</v>
      </c>
      <c r="C72" s="39"/>
      <c r="D72" s="66"/>
      <c r="E72" s="39"/>
      <c r="F72" s="66"/>
      <c r="G72" s="39"/>
      <c r="H72" s="39"/>
      <c r="I72" s="39"/>
      <c r="J72" s="66"/>
      <c r="K72" s="66"/>
      <c r="L72" s="60"/>
      <c r="M72" s="51"/>
      <c r="N72" s="75"/>
      <c r="O72" s="39"/>
      <c r="P72" s="39"/>
      <c r="Q72" s="103"/>
    </row>
    <row r="73" spans="1:18" s="11" customFormat="1">
      <c r="A73" s="39"/>
      <c r="B73" s="66"/>
      <c r="C73" s="39"/>
      <c r="D73" s="66"/>
      <c r="E73" s="39"/>
      <c r="F73" s="66"/>
      <c r="G73" s="39"/>
      <c r="H73" s="39"/>
      <c r="I73" s="39"/>
      <c r="J73" s="66"/>
      <c r="K73" s="66"/>
      <c r="L73" s="60"/>
      <c r="M73" s="83">
        <v>268</v>
      </c>
      <c r="N73" s="44">
        <v>3275.5</v>
      </c>
      <c r="O73" s="39" t="s">
        <v>39</v>
      </c>
      <c r="P73" s="39" t="s">
        <v>1</v>
      </c>
      <c r="Q73" s="103">
        <f>M73*N73/100</f>
        <v>8778.34</v>
      </c>
    </row>
    <row r="74" spans="1:18" s="11" customFormat="1" ht="27.75" customHeight="1">
      <c r="A74" s="39"/>
      <c r="B74" s="138" t="s">
        <v>121</v>
      </c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25"/>
      <c r="P74" s="25"/>
      <c r="Q74" s="25"/>
      <c r="R74" s="102"/>
    </row>
    <row r="75" spans="1:18" s="11" customFormat="1">
      <c r="A75" s="39"/>
      <c r="B75" s="25"/>
      <c r="C75" s="54"/>
      <c r="D75" s="25"/>
      <c r="E75" s="54"/>
      <c r="F75" s="55"/>
      <c r="G75" s="54"/>
      <c r="H75" s="54"/>
      <c r="I75" s="54"/>
      <c r="J75" s="25"/>
      <c r="K75" s="25"/>
      <c r="L75" s="25"/>
      <c r="M75" s="81">
        <v>60</v>
      </c>
      <c r="N75" s="67">
        <v>726.72</v>
      </c>
      <c r="O75" s="54" t="s">
        <v>122</v>
      </c>
      <c r="P75" s="54" t="s">
        <v>1</v>
      </c>
      <c r="Q75" s="105">
        <f>M75*N75</f>
        <v>43603.200000000004</v>
      </c>
    </row>
    <row r="76" spans="1:18" s="11" customFormat="1">
      <c r="A76" s="39">
        <v>17</v>
      </c>
      <c r="B76" s="109" t="s">
        <v>119</v>
      </c>
      <c r="C76" s="84"/>
      <c r="D76" s="84"/>
      <c r="E76" s="84"/>
      <c r="F76" s="84"/>
      <c r="G76" s="84"/>
      <c r="H76" s="84"/>
      <c r="I76" s="84"/>
      <c r="J76" s="84"/>
      <c r="K76" s="84"/>
      <c r="L76" s="78"/>
      <c r="M76" s="60"/>
      <c r="N76" s="54"/>
      <c r="O76" s="25"/>
      <c r="P76" s="25"/>
      <c r="Q76" s="105"/>
    </row>
    <row r="77" spans="1:18" s="11" customFormat="1">
      <c r="A77" s="39"/>
      <c r="B77" s="66"/>
      <c r="C77" s="39"/>
      <c r="D77" s="66"/>
      <c r="E77" s="39"/>
      <c r="F77" s="66"/>
      <c r="G77" s="39"/>
      <c r="H77" s="39"/>
      <c r="I77" s="39"/>
      <c r="J77" s="66"/>
      <c r="K77" s="66"/>
      <c r="L77" s="60"/>
      <c r="M77" s="51">
        <v>125</v>
      </c>
      <c r="N77" s="75">
        <v>443.27</v>
      </c>
      <c r="O77" s="39" t="s">
        <v>39</v>
      </c>
      <c r="P77" s="39" t="s">
        <v>1</v>
      </c>
      <c r="Q77" s="103">
        <f>M77*N77/100</f>
        <v>554.08749999999998</v>
      </c>
    </row>
    <row r="78" spans="1:18" s="11" customFormat="1">
      <c r="A78" s="39">
        <v>18</v>
      </c>
      <c r="B78" s="84" t="s">
        <v>50</v>
      </c>
      <c r="C78" s="84"/>
      <c r="D78" s="84"/>
      <c r="E78" s="84"/>
      <c r="F78" s="84"/>
      <c r="G78" s="84"/>
      <c r="H78" s="84"/>
      <c r="I78" s="84"/>
      <c r="J78" s="84"/>
      <c r="K78" s="84"/>
      <c r="L78" s="78"/>
      <c r="M78" s="81"/>
      <c r="N78" s="75"/>
      <c r="O78" s="39"/>
      <c r="P78" s="39"/>
      <c r="Q78" s="103"/>
    </row>
    <row r="79" spans="1:18" s="11" customFormat="1">
      <c r="A79" s="101"/>
      <c r="B79" s="25"/>
      <c r="C79" s="25"/>
      <c r="D79" s="39"/>
      <c r="E79" s="66"/>
      <c r="F79" s="75"/>
      <c r="G79" s="75"/>
      <c r="H79" s="39"/>
      <c r="I79" s="75"/>
      <c r="J79" s="66"/>
      <c r="K79" s="100"/>
      <c r="L79" s="60"/>
      <c r="M79" s="51">
        <v>907</v>
      </c>
      <c r="N79" s="75">
        <v>442.75</v>
      </c>
      <c r="O79" s="39" t="s">
        <v>39</v>
      </c>
      <c r="P79" s="39" t="s">
        <v>1</v>
      </c>
      <c r="Q79" s="103">
        <f>M79*N79/100</f>
        <v>4015.7424999999998</v>
      </c>
    </row>
    <row r="80" spans="1:18" s="11" customFormat="1">
      <c r="A80" s="39">
        <v>19</v>
      </c>
      <c r="B80" s="84" t="s">
        <v>51</v>
      </c>
      <c r="C80" s="84"/>
      <c r="D80" s="84"/>
      <c r="E80" s="84"/>
      <c r="F80" s="84"/>
      <c r="G80" s="84"/>
      <c r="H80" s="84"/>
      <c r="I80" s="84"/>
      <c r="J80" s="66"/>
      <c r="K80" s="66"/>
      <c r="L80" s="60"/>
      <c r="M80" s="60"/>
      <c r="N80" s="66"/>
      <c r="O80" s="66"/>
      <c r="P80" s="66"/>
      <c r="Q80" s="103"/>
    </row>
    <row r="81" spans="1:17" s="11" customFormat="1">
      <c r="A81" s="39"/>
      <c r="B81" s="66"/>
      <c r="C81" s="39"/>
      <c r="D81" s="66"/>
      <c r="E81" s="39"/>
      <c r="F81" s="66"/>
      <c r="G81" s="39"/>
      <c r="H81" s="39"/>
      <c r="I81" s="39"/>
      <c r="J81" s="66"/>
      <c r="K81" s="66"/>
      <c r="L81" s="60"/>
      <c r="M81" s="51">
        <v>907</v>
      </c>
      <c r="N81" s="75">
        <v>1043.9000000000001</v>
      </c>
      <c r="O81" s="39" t="s">
        <v>39</v>
      </c>
      <c r="P81" s="39" t="s">
        <v>1</v>
      </c>
      <c r="Q81" s="103">
        <f>M81*N81/100</f>
        <v>9468.1730000000007</v>
      </c>
    </row>
    <row r="82" spans="1:17" s="11" customFormat="1">
      <c r="A82" s="39">
        <v>20</v>
      </c>
      <c r="B82" s="84" t="s">
        <v>116</v>
      </c>
      <c r="C82" s="84"/>
      <c r="D82" s="84"/>
      <c r="E82" s="84"/>
      <c r="F82" s="84"/>
      <c r="G82" s="84"/>
      <c r="H82" s="84"/>
      <c r="I82" s="84"/>
      <c r="J82" s="66"/>
      <c r="K82" s="66"/>
      <c r="L82" s="60"/>
      <c r="M82" s="60"/>
      <c r="N82" s="66"/>
      <c r="O82" s="66"/>
      <c r="P82" s="66"/>
      <c r="Q82" s="103"/>
    </row>
    <row r="83" spans="1:17" s="11" customFormat="1">
      <c r="A83" s="39"/>
      <c r="B83" s="66"/>
      <c r="C83" s="39"/>
      <c r="D83" s="66"/>
      <c r="E83" s="39"/>
      <c r="F83" s="66"/>
      <c r="G83" s="39"/>
      <c r="H83" s="39"/>
      <c r="I83" s="39"/>
      <c r="J83" s="66"/>
      <c r="K83" s="66"/>
      <c r="L83" s="60"/>
      <c r="M83" s="51">
        <v>12076</v>
      </c>
      <c r="N83" s="75">
        <v>859.9</v>
      </c>
      <c r="O83" s="39" t="s">
        <v>39</v>
      </c>
      <c r="P83" s="39" t="s">
        <v>1</v>
      </c>
      <c r="Q83" s="103">
        <f>M83*N83/100</f>
        <v>103841.524</v>
      </c>
    </row>
    <row r="84" spans="1:17" s="11" customFormat="1">
      <c r="A84" s="39">
        <v>21</v>
      </c>
      <c r="B84" s="74" t="s">
        <v>117</v>
      </c>
      <c r="C84" s="42"/>
      <c r="D84" s="34"/>
      <c r="E84" s="42"/>
      <c r="F84" s="34"/>
      <c r="G84" s="42"/>
      <c r="H84" s="42"/>
      <c r="I84" s="42"/>
      <c r="J84" s="34"/>
      <c r="K84" s="34"/>
      <c r="M84" s="20"/>
      <c r="N84" s="20"/>
      <c r="O84" s="72"/>
      <c r="P84" s="72"/>
      <c r="Q84" s="105"/>
    </row>
    <row r="85" spans="1:17" s="11" customFormat="1">
      <c r="A85" s="39"/>
      <c r="B85" s="25"/>
      <c r="C85" s="20"/>
      <c r="D85" s="137"/>
      <c r="E85" s="137"/>
      <c r="F85" s="26"/>
      <c r="G85" s="20"/>
      <c r="H85" s="20"/>
      <c r="I85" s="20"/>
      <c r="J85" s="72"/>
      <c r="K85" s="72"/>
      <c r="L85" s="20"/>
      <c r="M85" s="73">
        <v>175</v>
      </c>
      <c r="N85" s="37">
        <v>1160.5999999999999</v>
      </c>
      <c r="O85" s="42" t="s">
        <v>39</v>
      </c>
      <c r="P85" s="42" t="s">
        <v>1</v>
      </c>
      <c r="Q85" s="103">
        <f>M85*N85/100</f>
        <v>2031.0499999999997</v>
      </c>
    </row>
    <row r="86" spans="1:17" s="11" customFormat="1">
      <c r="A86" s="39">
        <v>22</v>
      </c>
      <c r="B86" s="25" t="s">
        <v>109</v>
      </c>
      <c r="C86" s="39"/>
      <c r="D86" s="66"/>
      <c r="E86" s="39"/>
      <c r="F86" s="66"/>
      <c r="G86" s="39"/>
      <c r="H86" s="39"/>
      <c r="I86" s="39"/>
      <c r="J86" s="66"/>
      <c r="K86" s="66"/>
      <c r="L86" s="60"/>
      <c r="M86" s="54"/>
      <c r="N86" s="54"/>
      <c r="O86" s="25"/>
      <c r="P86" s="25"/>
      <c r="Q86" s="105"/>
    </row>
    <row r="87" spans="1:17" s="11" customFormat="1">
      <c r="A87" s="39"/>
      <c r="B87" s="25"/>
      <c r="C87" s="54"/>
      <c r="D87" s="141"/>
      <c r="E87" s="141"/>
      <c r="F87" s="55"/>
      <c r="G87" s="54"/>
      <c r="H87" s="54"/>
      <c r="I87" s="54"/>
      <c r="J87" s="25"/>
      <c r="K87" s="25"/>
      <c r="L87" s="54"/>
      <c r="M87" s="51">
        <v>160</v>
      </c>
      <c r="N87" s="75">
        <v>908</v>
      </c>
      <c r="O87" s="39" t="s">
        <v>39</v>
      </c>
      <c r="P87" s="39" t="s">
        <v>1</v>
      </c>
      <c r="Q87" s="103">
        <f>M87*N87/100</f>
        <v>1452.8</v>
      </c>
    </row>
    <row r="88" spans="1:17" s="11" customFormat="1" ht="50.25" customHeight="1">
      <c r="A88" s="96">
        <v>23</v>
      </c>
      <c r="B88" s="136" t="s">
        <v>118</v>
      </c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97"/>
      <c r="P88" s="97"/>
      <c r="Q88" s="108"/>
    </row>
    <row r="89" spans="1:17" s="11" customFormat="1" ht="15.75">
      <c r="A89" s="16"/>
      <c r="B89" s="15"/>
      <c r="C89" s="16"/>
      <c r="D89" s="15"/>
      <c r="E89" s="99"/>
      <c r="F89" s="98"/>
      <c r="G89" s="99"/>
      <c r="H89" s="16"/>
      <c r="I89" s="16"/>
      <c r="J89" s="15"/>
      <c r="K89" s="15"/>
      <c r="L89" s="15"/>
      <c r="M89" s="81">
        <v>56</v>
      </c>
      <c r="N89" s="78">
        <v>47651.56</v>
      </c>
      <c r="O89" s="60" t="s">
        <v>39</v>
      </c>
      <c r="P89" s="60" t="s">
        <v>1</v>
      </c>
      <c r="Q89" s="110">
        <f>M89*N89/100</f>
        <v>26684.873599999999</v>
      </c>
    </row>
    <row r="90" spans="1:17" s="71" customFormat="1">
      <c r="M90" s="25"/>
      <c r="N90" s="25"/>
      <c r="O90" s="52" t="s">
        <v>52</v>
      </c>
      <c r="P90" s="45" t="s">
        <v>1</v>
      </c>
      <c r="Q90" s="102">
        <f>SUM(Q20:Q89)</f>
        <v>1700887.1748000002</v>
      </c>
    </row>
    <row r="91" spans="1:17">
      <c r="D91" s="63"/>
      <c r="J91" s="63"/>
      <c r="K91" s="63"/>
      <c r="Q91" s="35"/>
    </row>
    <row r="98" spans="1:18" ht="16.5" thickBot="1">
      <c r="A98" s="139" t="s">
        <v>123</v>
      </c>
      <c r="B98" s="139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</row>
    <row r="99" spans="1:18" s="115" customFormat="1" ht="72.75" customHeight="1" thickBot="1">
      <c r="A99" s="130" t="s">
        <v>146</v>
      </c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P99" s="130"/>
      <c r="Q99" s="130"/>
      <c r="R99" s="128"/>
    </row>
    <row r="100" spans="1:18" ht="16.5" thickBot="1">
      <c r="A100" s="3" t="s">
        <v>2</v>
      </c>
      <c r="B100" s="143" t="s">
        <v>3</v>
      </c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3" t="s">
        <v>4</v>
      </c>
      <c r="N100" s="3" t="s">
        <v>5</v>
      </c>
      <c r="O100" s="114" t="s">
        <v>6</v>
      </c>
      <c r="P100" s="145" t="s">
        <v>7</v>
      </c>
      <c r="Q100" s="146"/>
    </row>
    <row r="101" spans="1:18" ht="73.5" customHeight="1">
      <c r="A101" s="39">
        <v>1</v>
      </c>
      <c r="B101" s="142" t="s">
        <v>124</v>
      </c>
      <c r="C101" s="142"/>
      <c r="D101" s="142"/>
      <c r="E101" s="142"/>
      <c r="F101" s="142"/>
      <c r="G101" s="142"/>
      <c r="H101" s="142"/>
      <c r="I101" s="142"/>
      <c r="J101" s="142"/>
      <c r="K101" s="142"/>
      <c r="L101" s="142"/>
      <c r="M101" s="121"/>
      <c r="N101" s="113"/>
      <c r="O101" s="113"/>
      <c r="P101" s="17"/>
      <c r="Q101" s="15"/>
    </row>
    <row r="102" spans="1:18">
      <c r="A102" s="116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7">
        <v>5</v>
      </c>
      <c r="N102" s="2">
        <v>4846.6000000000004</v>
      </c>
      <c r="O102" s="11" t="s">
        <v>125</v>
      </c>
      <c r="P102" s="11" t="s">
        <v>1</v>
      </c>
      <c r="Q102" s="17">
        <f>M102*N102</f>
        <v>24233</v>
      </c>
    </row>
    <row r="103" spans="1:18" ht="48.75" customHeight="1">
      <c r="A103" s="39">
        <v>2</v>
      </c>
      <c r="B103" s="140" t="s">
        <v>126</v>
      </c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40"/>
      <c r="N103" s="11"/>
      <c r="O103" s="17"/>
      <c r="P103" s="15"/>
    </row>
    <row r="104" spans="1:18">
      <c r="A104" s="116"/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7">
        <v>1</v>
      </c>
      <c r="N104" s="2">
        <v>4694.8</v>
      </c>
      <c r="O104" s="11" t="s">
        <v>127</v>
      </c>
      <c r="P104" s="11" t="s">
        <v>1</v>
      </c>
      <c r="Q104" s="17">
        <f>M104*N104</f>
        <v>4694.8</v>
      </c>
    </row>
    <row r="105" spans="1:18" ht="42.75" customHeight="1">
      <c r="A105" s="39">
        <v>3</v>
      </c>
      <c r="B105" s="147" t="s">
        <v>128</v>
      </c>
      <c r="C105" s="147"/>
      <c r="D105" s="147"/>
      <c r="E105" s="147"/>
      <c r="F105" s="147"/>
      <c r="G105" s="147"/>
      <c r="H105" s="147"/>
      <c r="I105" s="147"/>
      <c r="J105" s="147"/>
      <c r="K105" s="147"/>
      <c r="L105" s="147"/>
      <c r="M105" s="147"/>
      <c r="N105" s="113"/>
      <c r="O105" s="17"/>
      <c r="P105" s="15"/>
    </row>
    <row r="106" spans="1:18">
      <c r="A106" s="50"/>
      <c r="B106" s="109" t="s">
        <v>129</v>
      </c>
      <c r="C106" s="109"/>
      <c r="D106" s="109"/>
      <c r="E106" s="109"/>
      <c r="F106" s="109"/>
      <c r="G106" s="109"/>
      <c r="H106" s="109"/>
      <c r="I106" s="109"/>
      <c r="J106" s="109"/>
      <c r="K106" s="109"/>
      <c r="L106" s="109"/>
      <c r="M106" s="117">
        <v>40</v>
      </c>
      <c r="N106" s="2">
        <v>73.209999999999994</v>
      </c>
      <c r="O106" s="11" t="s">
        <v>47</v>
      </c>
      <c r="P106" s="11" t="s">
        <v>1</v>
      </c>
      <c r="Q106" s="17">
        <f>M106*N106</f>
        <v>2928.3999999999996</v>
      </c>
    </row>
    <row r="107" spans="1:18">
      <c r="A107" s="50"/>
      <c r="B107" s="109" t="s">
        <v>130</v>
      </c>
      <c r="C107" s="109"/>
      <c r="D107" s="109"/>
      <c r="E107" s="109"/>
      <c r="F107" s="109"/>
      <c r="G107" s="109"/>
      <c r="H107" s="109"/>
      <c r="I107" s="109"/>
      <c r="J107" s="109"/>
      <c r="K107" s="109"/>
      <c r="L107" s="109"/>
      <c r="M107" s="117">
        <v>35</v>
      </c>
      <c r="N107" s="2">
        <v>95.79</v>
      </c>
      <c r="O107" s="11" t="s">
        <v>47</v>
      </c>
      <c r="P107" s="11" t="s">
        <v>1</v>
      </c>
      <c r="Q107" s="17">
        <f t="shared" ref="Q107:Q108" si="3">M107*N107</f>
        <v>3352.65</v>
      </c>
    </row>
    <row r="108" spans="1:18">
      <c r="A108" s="50"/>
      <c r="B108" s="109" t="s">
        <v>131</v>
      </c>
      <c r="C108" s="109"/>
      <c r="D108" s="109"/>
      <c r="E108" s="109"/>
      <c r="F108" s="109"/>
      <c r="G108" s="109"/>
      <c r="H108" s="109"/>
      <c r="I108" s="109"/>
      <c r="J108" s="109"/>
      <c r="K108" s="109"/>
      <c r="L108" s="109"/>
      <c r="M108" s="117">
        <v>15</v>
      </c>
      <c r="N108" s="2">
        <v>128.55000000000001</v>
      </c>
      <c r="O108" s="11" t="s">
        <v>47</v>
      </c>
      <c r="P108" s="11" t="s">
        <v>1</v>
      </c>
      <c r="Q108" s="17">
        <f t="shared" si="3"/>
        <v>1928.2500000000002</v>
      </c>
    </row>
    <row r="109" spans="1:18" ht="15.75">
      <c r="A109" s="116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"/>
      <c r="N109" s="11"/>
      <c r="O109" s="17"/>
      <c r="P109" s="15"/>
    </row>
    <row r="110" spans="1:18" ht="31.5" customHeight="1">
      <c r="A110" s="39">
        <v>4</v>
      </c>
      <c r="B110" s="136" t="s">
        <v>132</v>
      </c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42"/>
      <c r="O110" s="118"/>
      <c r="P110" s="15"/>
    </row>
    <row r="111" spans="1:18" ht="15.75">
      <c r="A111" s="54"/>
      <c r="B111" s="119" t="s">
        <v>133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7">
        <v>5</v>
      </c>
      <c r="N111" s="2">
        <v>2024.43</v>
      </c>
      <c r="O111" s="11" t="s">
        <v>127</v>
      </c>
      <c r="P111" s="11" t="s">
        <v>1</v>
      </c>
      <c r="Q111" s="17">
        <f t="shared" ref="Q111" si="4">M111*N111</f>
        <v>10122.15</v>
      </c>
    </row>
    <row r="112" spans="1:18" ht="15.75" customHeight="1">
      <c r="A112" s="54">
        <v>5</v>
      </c>
      <c r="B112" s="113" t="s">
        <v>134</v>
      </c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7"/>
      <c r="N112" s="2"/>
      <c r="O112" s="11"/>
      <c r="P112" s="11"/>
    </row>
    <row r="113" spans="1:17">
      <c r="A113" s="54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7">
        <v>5</v>
      </c>
      <c r="N113" s="2">
        <v>447.15</v>
      </c>
      <c r="O113" s="11" t="s">
        <v>127</v>
      </c>
      <c r="P113" s="11" t="s">
        <v>1</v>
      </c>
      <c r="Q113" s="17">
        <f t="shared" ref="Q113" si="5">M113*N113</f>
        <v>2235.75</v>
      </c>
    </row>
    <row r="114" spans="1:17" ht="15.75" customHeight="1">
      <c r="A114" s="54">
        <v>6</v>
      </c>
      <c r="B114" s="112" t="s">
        <v>135</v>
      </c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3"/>
      <c r="N114" s="113"/>
      <c r="O114" s="113"/>
      <c r="P114" s="113"/>
    </row>
    <row r="115" spans="1:17">
      <c r="A115" s="116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7">
        <v>5</v>
      </c>
      <c r="N115" s="117">
        <v>1109.46</v>
      </c>
      <c r="O115" s="11" t="s">
        <v>127</v>
      </c>
      <c r="P115" s="11" t="s">
        <v>1</v>
      </c>
      <c r="Q115" s="17">
        <f t="shared" ref="Q115" si="6">M115*N115</f>
        <v>5547.3</v>
      </c>
    </row>
    <row r="116" spans="1:17" ht="15.75" customHeight="1">
      <c r="A116" s="54">
        <v>7</v>
      </c>
      <c r="B116" s="112" t="s">
        <v>136</v>
      </c>
      <c r="C116" s="112"/>
      <c r="D116" s="112"/>
      <c r="E116" s="112"/>
      <c r="F116" s="112"/>
      <c r="G116" s="112"/>
      <c r="H116" s="112"/>
      <c r="I116" s="112"/>
      <c r="J116" s="112"/>
      <c r="K116" s="112"/>
      <c r="L116" s="112"/>
      <c r="M116" s="113"/>
      <c r="N116" s="113"/>
      <c r="O116" s="113"/>
      <c r="P116" s="113"/>
    </row>
    <row r="117" spans="1:17">
      <c r="A117" s="116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7">
        <v>2</v>
      </c>
      <c r="N117" s="2">
        <v>889.46</v>
      </c>
      <c r="O117" s="11" t="str">
        <f>O115</f>
        <v xml:space="preserve">Each </v>
      </c>
      <c r="P117" s="11" t="s">
        <v>1</v>
      </c>
      <c r="Q117" s="17">
        <f t="shared" ref="Q117" si="7">M117*N117</f>
        <v>1778.92</v>
      </c>
    </row>
    <row r="118" spans="1:17" ht="31.5" customHeight="1">
      <c r="A118" s="39">
        <v>8</v>
      </c>
      <c r="B118" s="140" t="s">
        <v>137</v>
      </c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1"/>
      <c r="O118" s="17"/>
      <c r="P118" s="15"/>
    </row>
    <row r="119" spans="1:17">
      <c r="B119" s="111"/>
      <c r="C119" s="111"/>
      <c r="D119" s="111"/>
      <c r="E119" s="111"/>
      <c r="F119" s="111"/>
      <c r="G119" s="111"/>
      <c r="H119" s="111"/>
      <c r="I119" s="111"/>
      <c r="J119" s="111"/>
      <c r="K119" s="111"/>
      <c r="L119" s="111"/>
      <c r="M119" s="117">
        <v>10</v>
      </c>
      <c r="N119" s="2">
        <v>333.29</v>
      </c>
      <c r="O119" s="11" t="s">
        <v>47</v>
      </c>
      <c r="P119" s="11" t="s">
        <v>1</v>
      </c>
      <c r="Q119" s="17">
        <f t="shared" ref="Q119" si="8">M119*N119</f>
        <v>3332.9</v>
      </c>
    </row>
    <row r="120" spans="1:17" ht="48.75" customHeight="1">
      <c r="A120" s="39">
        <v>9</v>
      </c>
      <c r="B120" s="140" t="s">
        <v>138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13"/>
      <c r="O120" s="17"/>
      <c r="P120" s="15"/>
    </row>
    <row r="121" spans="1:17">
      <c r="A121" s="116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7">
        <v>1</v>
      </c>
      <c r="N121" s="2">
        <v>21989.61</v>
      </c>
      <c r="O121" s="11" t="s">
        <v>139</v>
      </c>
      <c r="P121" s="11" t="s">
        <v>1</v>
      </c>
      <c r="Q121" s="17">
        <f t="shared" ref="Q121" si="9">M121*N121</f>
        <v>21989.61</v>
      </c>
    </row>
    <row r="122" spans="1:17" ht="27.75" customHeight="1">
      <c r="A122" s="39">
        <v>10</v>
      </c>
      <c r="B122" s="140" t="s">
        <v>140</v>
      </c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1"/>
      <c r="O122" s="17"/>
      <c r="P122" s="15"/>
    </row>
    <row r="123" spans="1:17">
      <c r="A123" s="116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7">
        <v>1</v>
      </c>
      <c r="N123" s="2">
        <v>9500</v>
      </c>
      <c r="O123" s="11" t="s">
        <v>139</v>
      </c>
      <c r="P123" s="11" t="s">
        <v>1</v>
      </c>
      <c r="Q123" s="17">
        <f t="shared" ref="Q123" si="10">M123*N123</f>
        <v>9500</v>
      </c>
    </row>
    <row r="124" spans="1:17" ht="51" customHeight="1">
      <c r="A124" s="39">
        <v>11</v>
      </c>
      <c r="B124" s="140" t="s">
        <v>141</v>
      </c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  <c r="N124" s="42"/>
      <c r="O124" s="120"/>
      <c r="P124" s="15"/>
    </row>
    <row r="125" spans="1:17">
      <c r="A125" s="116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7">
        <v>40</v>
      </c>
      <c r="N125" s="2">
        <v>160</v>
      </c>
      <c r="O125" s="11" t="s">
        <v>139</v>
      </c>
      <c r="P125" s="11" t="s">
        <v>1</v>
      </c>
      <c r="Q125" s="17">
        <f t="shared" ref="Q125" si="11">M125*N125</f>
        <v>6400</v>
      </c>
    </row>
    <row r="126" spans="1:17" ht="150" customHeight="1">
      <c r="A126" s="39">
        <v>12</v>
      </c>
      <c r="B126" s="140" t="s">
        <v>142</v>
      </c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  <c r="N126" s="113"/>
      <c r="O126" s="17"/>
      <c r="P126" s="15"/>
    </row>
    <row r="127" spans="1:17">
      <c r="A127" s="116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7">
        <v>3</v>
      </c>
      <c r="N127" s="2">
        <v>14748</v>
      </c>
      <c r="O127" s="125" t="s">
        <v>139</v>
      </c>
      <c r="P127" s="11" t="s">
        <v>1</v>
      </c>
      <c r="Q127" s="17">
        <f t="shared" ref="Q127" si="12">M127*N127</f>
        <v>44244</v>
      </c>
    </row>
    <row r="128" spans="1:17" ht="15.75">
      <c r="A128" s="116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26"/>
      <c r="O128" s="124" t="s">
        <v>16</v>
      </c>
      <c r="P128" s="122" t="s">
        <v>1</v>
      </c>
      <c r="Q128" s="123">
        <f>SUM(Q102:Q127)</f>
        <v>142287.73000000001</v>
      </c>
    </row>
    <row r="129" spans="1:18" ht="15.75">
      <c r="A129" s="116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26"/>
      <c r="Q129" s="15"/>
      <c r="R129" s="17"/>
    </row>
  </sheetData>
  <mergeCells count="32">
    <mergeCell ref="B100:L100"/>
    <mergeCell ref="P100:Q100"/>
    <mergeCell ref="B103:M103"/>
    <mergeCell ref="B105:M105"/>
    <mergeCell ref="B120:M120"/>
    <mergeCell ref="B122:M122"/>
    <mergeCell ref="B124:M124"/>
    <mergeCell ref="B126:M126"/>
    <mergeCell ref="B101:L101"/>
    <mergeCell ref="B110:M110"/>
    <mergeCell ref="B118:M118"/>
    <mergeCell ref="B57:M57"/>
    <mergeCell ref="B61:M61"/>
    <mergeCell ref="B88:N88"/>
    <mergeCell ref="B49:N49"/>
    <mergeCell ref="D87:E87"/>
    <mergeCell ref="A2:Q2"/>
    <mergeCell ref="A3:Q3"/>
    <mergeCell ref="A5:Q5"/>
    <mergeCell ref="A99:Q99"/>
    <mergeCell ref="B31:N31"/>
    <mergeCell ref="B6:L6"/>
    <mergeCell ref="P6:Q6"/>
    <mergeCell ref="B27:M27"/>
    <mergeCell ref="B25:M25"/>
    <mergeCell ref="B33:M33"/>
    <mergeCell ref="D85:E85"/>
    <mergeCell ref="B59:M59"/>
    <mergeCell ref="B63:M63"/>
    <mergeCell ref="B65:M65"/>
    <mergeCell ref="B74:N74"/>
    <mergeCell ref="A98:R98"/>
  </mergeCells>
  <pageMargins left="0.25" right="0.25" top="0.75" bottom="0.75" header="0.3" footer="0.3"/>
  <pageSetup paperSize="9" scale="91" orientation="portrait" horizontalDpi="200" verticalDpi="200" r:id="rId1"/>
  <headerFooter>
    <oddFooter>Page &amp;P</oddFooter>
  </headerFooter>
  <rowBreaks count="2" manualBreakCount="2">
    <brk id="62" max="16" man="1"/>
    <brk id="9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view="pageBreakPreview" topLeftCell="A16" zoomScale="120" zoomScaleSheetLayoutView="120" workbookViewId="0">
      <selection activeCell="I26" sqref="I26:J26"/>
    </sheetView>
  </sheetViews>
  <sheetFormatPr defaultRowHeight="15"/>
  <cols>
    <col min="1" max="1" width="5" customWidth="1"/>
    <col min="2" max="2" width="19" customWidth="1"/>
    <col min="3" max="3" width="10.28515625" customWidth="1"/>
    <col min="4" max="4" width="6" hidden="1" customWidth="1"/>
    <col min="5" max="5" width="8" style="27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>
      <c r="A1" s="154" t="s">
        <v>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6.5" thickBot="1">
      <c r="A2" s="3" t="s">
        <v>2</v>
      </c>
      <c r="B2" s="3" t="s">
        <v>9</v>
      </c>
      <c r="C2" s="3" t="s">
        <v>17</v>
      </c>
      <c r="D2" s="3" t="s">
        <v>10</v>
      </c>
      <c r="E2" s="3" t="s">
        <v>10</v>
      </c>
      <c r="F2" s="4" t="s">
        <v>11</v>
      </c>
      <c r="G2" s="3" t="s">
        <v>12</v>
      </c>
      <c r="H2" s="3" t="s">
        <v>13</v>
      </c>
      <c r="I2" s="3" t="s">
        <v>14</v>
      </c>
      <c r="J2" s="3" t="s">
        <v>15</v>
      </c>
    </row>
    <row r="3" spans="1:10">
      <c r="A3" s="11">
        <v>1</v>
      </c>
      <c r="B3" s="64" t="s">
        <v>77</v>
      </c>
      <c r="C3" s="46">
        <v>719</v>
      </c>
      <c r="D3" s="46"/>
      <c r="E3" s="46">
        <v>56</v>
      </c>
      <c r="F3" s="46">
        <v>352</v>
      </c>
      <c r="G3" s="46">
        <v>705</v>
      </c>
      <c r="H3" s="64" t="s">
        <v>18</v>
      </c>
      <c r="I3" s="64" t="s">
        <v>18</v>
      </c>
      <c r="J3" s="64" t="s">
        <v>78</v>
      </c>
    </row>
    <row r="4" spans="1:10" ht="22.5" customHeight="1">
      <c r="A4" s="11">
        <v>2</v>
      </c>
      <c r="B4" s="5" t="s">
        <v>80</v>
      </c>
      <c r="C4" s="7">
        <v>2479</v>
      </c>
      <c r="D4" s="7">
        <f>C4*7.8/100</f>
        <v>193.36199999999999</v>
      </c>
      <c r="E4" s="7">
        <v>85</v>
      </c>
      <c r="F4" s="7">
        <v>637</v>
      </c>
      <c r="G4" s="7" t="s">
        <v>18</v>
      </c>
      <c r="H4" s="6" t="s">
        <v>18</v>
      </c>
      <c r="I4" s="6">
        <v>33466</v>
      </c>
      <c r="J4" s="6" t="s">
        <v>18</v>
      </c>
    </row>
    <row r="5" spans="1:10" s="46" customFormat="1" ht="22.5" customHeight="1">
      <c r="A5" s="11">
        <v>3</v>
      </c>
      <c r="B5" s="5" t="s">
        <v>79</v>
      </c>
      <c r="C5" s="7">
        <v>710</v>
      </c>
      <c r="D5" s="7"/>
      <c r="E5" s="7">
        <v>125</v>
      </c>
      <c r="F5" s="7">
        <v>312</v>
      </c>
      <c r="G5" s="7" t="s">
        <v>18</v>
      </c>
      <c r="H5" s="6">
        <v>625</v>
      </c>
      <c r="I5" s="6" t="s">
        <v>18</v>
      </c>
      <c r="J5" s="6" t="s">
        <v>18</v>
      </c>
    </row>
    <row r="6" spans="1:10" ht="30" customHeight="1">
      <c r="A6" s="6">
        <v>4</v>
      </c>
      <c r="B6" s="5" t="s">
        <v>81</v>
      </c>
      <c r="C6" s="7" t="s">
        <v>82</v>
      </c>
      <c r="D6" s="7" t="e">
        <f>C6*3/100</f>
        <v>#VALUE!</v>
      </c>
      <c r="E6" s="7" t="s">
        <v>18</v>
      </c>
      <c r="F6" s="7" t="s">
        <v>18</v>
      </c>
      <c r="G6" s="7" t="s">
        <v>18</v>
      </c>
      <c r="H6" s="6" t="s">
        <v>18</v>
      </c>
      <c r="I6" s="6" t="s">
        <v>18</v>
      </c>
      <c r="J6" s="6">
        <v>1.901</v>
      </c>
    </row>
    <row r="7" spans="1:10" s="40" customFormat="1" ht="30" customHeight="1">
      <c r="A7" s="6">
        <v>5</v>
      </c>
      <c r="B7" s="5" t="s">
        <v>61</v>
      </c>
      <c r="C7" s="7">
        <v>8175</v>
      </c>
      <c r="D7" s="7">
        <f>C7*3/100</f>
        <v>245.25</v>
      </c>
      <c r="E7" s="7">
        <v>33</v>
      </c>
      <c r="F7" s="7" t="s">
        <v>18</v>
      </c>
      <c r="G7" s="7" t="s">
        <v>18</v>
      </c>
      <c r="H7" s="6" t="s">
        <v>18</v>
      </c>
      <c r="I7" s="6" t="s">
        <v>18</v>
      </c>
      <c r="J7" s="6" t="s">
        <v>18</v>
      </c>
    </row>
    <row r="8" spans="1:10" s="40" customFormat="1" ht="30" customHeight="1">
      <c r="A8" s="6">
        <v>6</v>
      </c>
      <c r="B8" s="5" t="s">
        <v>53</v>
      </c>
      <c r="C8" s="7">
        <v>10455</v>
      </c>
      <c r="D8" s="7"/>
      <c r="E8" s="7">
        <v>55</v>
      </c>
      <c r="F8" s="7">
        <v>418</v>
      </c>
      <c r="G8" s="7" t="s">
        <v>18</v>
      </c>
      <c r="H8" s="6" t="s">
        <v>18</v>
      </c>
      <c r="I8" s="6" t="s">
        <v>18</v>
      </c>
      <c r="J8" s="6" t="s">
        <v>18</v>
      </c>
    </row>
    <row r="9" spans="1:10" s="40" customFormat="1" ht="30" customHeight="1">
      <c r="A9" s="6">
        <v>7</v>
      </c>
      <c r="B9" s="5" t="s">
        <v>54</v>
      </c>
      <c r="C9" s="7">
        <v>10455</v>
      </c>
      <c r="D9" s="7"/>
      <c r="E9" s="7">
        <v>60</v>
      </c>
      <c r="F9" s="7">
        <v>314</v>
      </c>
      <c r="G9" s="7" t="s">
        <v>18</v>
      </c>
      <c r="H9" s="6" t="s">
        <v>18</v>
      </c>
      <c r="I9" s="6" t="s">
        <v>18</v>
      </c>
      <c r="J9" s="6" t="s">
        <v>18</v>
      </c>
    </row>
    <row r="10" spans="1:10" s="64" customFormat="1" ht="30" customHeight="1">
      <c r="A10" s="6">
        <v>8</v>
      </c>
      <c r="B10" s="5" t="s">
        <v>62</v>
      </c>
      <c r="C10" s="7">
        <v>4127</v>
      </c>
      <c r="D10" s="7"/>
      <c r="E10" s="7">
        <v>21</v>
      </c>
      <c r="F10" s="7">
        <v>176</v>
      </c>
      <c r="G10" s="7" t="s">
        <v>18</v>
      </c>
      <c r="H10" s="6" t="s">
        <v>18</v>
      </c>
      <c r="I10" s="6">
        <v>8254</v>
      </c>
      <c r="J10" s="6" t="s">
        <v>18</v>
      </c>
    </row>
    <row r="11" spans="1:10" s="64" customFormat="1" ht="30" customHeight="1">
      <c r="A11" s="6">
        <v>9</v>
      </c>
      <c r="B11" s="5" t="s">
        <v>83</v>
      </c>
      <c r="C11" s="7">
        <v>3319</v>
      </c>
      <c r="D11" s="7"/>
      <c r="E11" s="7">
        <v>24</v>
      </c>
      <c r="F11" s="7">
        <v>60</v>
      </c>
      <c r="G11" s="7" t="s">
        <v>18</v>
      </c>
      <c r="H11" s="6" t="s">
        <v>18</v>
      </c>
      <c r="I11" s="6" t="s">
        <v>18</v>
      </c>
      <c r="J11" s="6" t="s">
        <v>18</v>
      </c>
    </row>
    <row r="12" spans="1:10" s="64" customFormat="1" ht="30" customHeight="1">
      <c r="A12" s="6">
        <v>10</v>
      </c>
      <c r="B12" s="5" t="s">
        <v>84</v>
      </c>
      <c r="C12" s="7">
        <v>2491</v>
      </c>
      <c r="D12" s="7"/>
      <c r="E12" s="7">
        <v>110</v>
      </c>
      <c r="F12" s="7">
        <v>274</v>
      </c>
      <c r="G12" s="7" t="s">
        <v>18</v>
      </c>
      <c r="H12" s="6">
        <v>548</v>
      </c>
      <c r="I12" s="6" t="s">
        <v>18</v>
      </c>
      <c r="J12" s="6" t="s">
        <v>18</v>
      </c>
    </row>
    <row r="13" spans="1:10" s="64" customFormat="1" ht="30" customHeight="1">
      <c r="A13" s="6">
        <v>11</v>
      </c>
      <c r="B13" s="5" t="s">
        <v>85</v>
      </c>
      <c r="C13" s="7">
        <v>1155</v>
      </c>
      <c r="D13" s="7"/>
      <c r="E13" s="7">
        <v>203</v>
      </c>
      <c r="F13" s="7">
        <v>508</v>
      </c>
      <c r="G13" s="7" t="s">
        <v>18</v>
      </c>
      <c r="H13" s="6">
        <v>1016</v>
      </c>
      <c r="I13" s="6" t="s">
        <v>18</v>
      </c>
      <c r="J13" s="6" t="s">
        <v>18</v>
      </c>
    </row>
    <row r="14" spans="1:10" s="40" customFormat="1" ht="30" customHeight="1" thickBot="1"/>
    <row r="15" spans="1:10" ht="21.75" customHeight="1" thickBot="1">
      <c r="A15" s="143" t="s">
        <v>16</v>
      </c>
      <c r="B15" s="144"/>
      <c r="C15" s="149"/>
      <c r="D15" s="8" t="e">
        <f>SUM(D4:D6)</f>
        <v>#VALUE!</v>
      </c>
      <c r="E15" s="8">
        <f t="shared" ref="E15:J15" si="0">SUM(E4:E13)</f>
        <v>716</v>
      </c>
      <c r="F15" s="8">
        <f t="shared" si="0"/>
        <v>2699</v>
      </c>
      <c r="G15" s="8">
        <f t="shared" si="0"/>
        <v>0</v>
      </c>
      <c r="H15" s="8">
        <f t="shared" si="0"/>
        <v>2189</v>
      </c>
      <c r="I15" s="8">
        <f t="shared" si="0"/>
        <v>41720</v>
      </c>
      <c r="J15" s="41">
        <f t="shared" si="0"/>
        <v>1.901</v>
      </c>
    </row>
    <row r="16" spans="1:10">
      <c r="A16" s="46"/>
      <c r="B16" s="46"/>
      <c r="C16" s="46"/>
      <c r="D16" s="46"/>
      <c r="E16" s="46"/>
      <c r="F16" s="46"/>
      <c r="G16" s="46"/>
      <c r="H16" s="46"/>
      <c r="I16" s="46"/>
      <c r="J16" s="46"/>
    </row>
    <row r="17" spans="1:10" ht="29.25" customHeight="1" thickBot="1">
      <c r="A17" s="154" t="s">
        <v>19</v>
      </c>
      <c r="B17" s="154"/>
      <c r="C17" s="154"/>
      <c r="D17" s="154"/>
      <c r="E17" s="154"/>
      <c r="F17" s="154"/>
      <c r="G17" s="154"/>
      <c r="H17" s="154"/>
      <c r="I17" s="154"/>
      <c r="J17" s="154"/>
    </row>
    <row r="18" spans="1:10" ht="16.5" thickBot="1">
      <c r="A18" s="3" t="s">
        <v>2</v>
      </c>
      <c r="B18" s="143" t="s">
        <v>20</v>
      </c>
      <c r="C18" s="144"/>
      <c r="D18" s="149"/>
      <c r="E18" s="47"/>
      <c r="F18" s="3" t="s">
        <v>17</v>
      </c>
      <c r="G18" s="3" t="s">
        <v>5</v>
      </c>
      <c r="H18" s="4" t="s">
        <v>6</v>
      </c>
      <c r="I18" s="143" t="s">
        <v>7</v>
      </c>
      <c r="J18" s="149"/>
    </row>
    <row r="19" spans="1:10" ht="15" customHeight="1">
      <c r="A19" s="46"/>
      <c r="B19" s="148"/>
      <c r="C19" s="148"/>
      <c r="D19" s="148"/>
      <c r="E19" s="46"/>
      <c r="F19" s="46"/>
      <c r="G19" s="46"/>
      <c r="H19" s="46"/>
      <c r="I19" s="150"/>
      <c r="J19" s="150"/>
    </row>
    <row r="20" spans="1:10" ht="30" customHeight="1">
      <c r="A20" s="11">
        <v>1</v>
      </c>
      <c r="B20" s="156" t="s">
        <v>10</v>
      </c>
      <c r="C20" s="156"/>
      <c r="D20" s="156"/>
      <c r="E20" s="48"/>
      <c r="F20" s="49">
        <v>772</v>
      </c>
      <c r="G20" s="2">
        <v>113.13</v>
      </c>
      <c r="H20" s="11" t="s">
        <v>63</v>
      </c>
      <c r="I20" s="151">
        <f>F20*G20</f>
        <v>87336.36</v>
      </c>
      <c r="J20" s="151"/>
    </row>
    <row r="21" spans="1:10" ht="30" customHeight="1">
      <c r="A21" s="11">
        <v>2</v>
      </c>
      <c r="B21" s="156" t="s">
        <v>22</v>
      </c>
      <c r="C21" s="156"/>
      <c r="D21" s="156"/>
      <c r="E21" s="48"/>
      <c r="F21" s="49">
        <v>3051</v>
      </c>
      <c r="G21" s="11">
        <v>6990.92</v>
      </c>
      <c r="H21" s="11" t="s">
        <v>21</v>
      </c>
      <c r="I21" s="151">
        <f>F21*G21/100</f>
        <v>213292.96920000002</v>
      </c>
      <c r="J21" s="151"/>
    </row>
    <row r="22" spans="1:10" ht="30" customHeight="1">
      <c r="A22" s="11">
        <v>3</v>
      </c>
      <c r="B22" s="48" t="s">
        <v>23</v>
      </c>
      <c r="C22" s="48"/>
      <c r="D22" s="48"/>
      <c r="E22" s="48"/>
      <c r="F22" s="49">
        <f>H15</f>
        <v>2189</v>
      </c>
      <c r="G22" s="2">
        <v>1520.84</v>
      </c>
      <c r="H22" s="11" t="s">
        <v>21</v>
      </c>
      <c r="I22" s="151">
        <f t="shared" ref="I22" si="1">F22*G22/100</f>
        <v>33291.187599999997</v>
      </c>
      <c r="J22" s="151"/>
    </row>
    <row r="23" spans="1:10" ht="30" customHeight="1">
      <c r="A23" s="11">
        <v>4</v>
      </c>
      <c r="B23" s="156" t="s">
        <v>12</v>
      </c>
      <c r="C23" s="156"/>
      <c r="D23" s="156"/>
      <c r="E23" s="48"/>
      <c r="F23" s="49">
        <v>705</v>
      </c>
      <c r="G23" s="11">
        <v>1585.96</v>
      </c>
      <c r="H23" s="11" t="s">
        <v>41</v>
      </c>
      <c r="I23" s="151">
        <v>11181</v>
      </c>
      <c r="J23" s="151"/>
    </row>
    <row r="24" spans="1:10" ht="30" customHeight="1">
      <c r="A24" s="11">
        <v>5</v>
      </c>
      <c r="B24" s="156" t="s">
        <v>14</v>
      </c>
      <c r="C24" s="156"/>
      <c r="D24" s="156"/>
      <c r="E24" s="48"/>
      <c r="F24" s="49">
        <f>I15</f>
        <v>41720</v>
      </c>
      <c r="G24" s="2">
        <v>617.54</v>
      </c>
      <c r="H24" s="11" t="s">
        <v>86</v>
      </c>
      <c r="I24" s="151">
        <f>F24*G24/1000</f>
        <v>25763.768799999998</v>
      </c>
      <c r="J24" s="151"/>
    </row>
    <row r="25" spans="1:10" ht="30" customHeight="1">
      <c r="A25" s="11">
        <v>6</v>
      </c>
      <c r="B25" s="156" t="s">
        <v>24</v>
      </c>
      <c r="C25" s="156"/>
      <c r="D25" s="156"/>
      <c r="E25" s="48"/>
      <c r="F25" s="12">
        <f>J15</f>
        <v>1.901</v>
      </c>
      <c r="G25" s="11">
        <v>219.51</v>
      </c>
      <c r="H25" s="11" t="s">
        <v>25</v>
      </c>
      <c r="I25" s="152">
        <f>F25*G25</f>
        <v>417.28850999999997</v>
      </c>
      <c r="J25" s="152"/>
    </row>
    <row r="26" spans="1:10" ht="30" customHeight="1">
      <c r="A26" s="46"/>
      <c r="B26" s="155" t="s">
        <v>26</v>
      </c>
      <c r="C26" s="155"/>
      <c r="D26" s="155"/>
      <c r="E26" s="155"/>
      <c r="F26" s="155"/>
      <c r="G26" s="155"/>
      <c r="H26" s="50" t="s">
        <v>0</v>
      </c>
      <c r="I26" s="153" t="s">
        <v>87</v>
      </c>
      <c r="J26" s="153"/>
    </row>
    <row r="27" spans="1:10" ht="15" customHeight="1">
      <c r="A27" s="46"/>
      <c r="B27" s="148"/>
      <c r="C27" s="148"/>
      <c r="D27" s="148"/>
      <c r="E27" s="46"/>
      <c r="F27" s="46"/>
      <c r="G27" s="46"/>
      <c r="H27" s="46"/>
      <c r="I27" s="148"/>
      <c r="J27" s="148"/>
    </row>
    <row r="28" spans="1:10" ht="15" customHeight="1">
      <c r="A28" s="46"/>
      <c r="B28" s="148"/>
      <c r="C28" s="148"/>
      <c r="D28" s="148"/>
      <c r="E28" s="46"/>
      <c r="F28" s="46"/>
      <c r="G28" s="46"/>
      <c r="H28" s="46"/>
      <c r="I28" s="148"/>
      <c r="J28" s="148"/>
    </row>
    <row r="29" spans="1:10" ht="15" customHeight="1">
      <c r="A29" s="46"/>
      <c r="B29" s="148"/>
      <c r="C29" s="148"/>
      <c r="D29" s="148"/>
      <c r="E29" s="46"/>
      <c r="F29" s="46"/>
      <c r="G29" s="46"/>
      <c r="H29" s="46"/>
      <c r="I29" s="148"/>
      <c r="J29" s="148"/>
    </row>
    <row r="30" spans="1:10" ht="15" customHeight="1">
      <c r="A30" s="46"/>
      <c r="B30" s="148"/>
      <c r="C30" s="148"/>
      <c r="D30" s="148"/>
      <c r="E30" s="46"/>
      <c r="F30" s="46"/>
      <c r="G30" s="46"/>
      <c r="H30" s="46"/>
      <c r="I30" s="148"/>
      <c r="J30" s="148"/>
    </row>
    <row r="31" spans="1:10" ht="15" customHeight="1">
      <c r="A31" s="46"/>
      <c r="B31" s="148"/>
      <c r="C31" s="148"/>
      <c r="D31" s="148"/>
      <c r="E31" s="46"/>
      <c r="F31" s="46"/>
      <c r="G31" s="46"/>
      <c r="H31" s="46"/>
      <c r="I31" s="148"/>
      <c r="J31" s="148"/>
    </row>
    <row r="32" spans="1:10" ht="15" customHeight="1">
      <c r="A32" s="46"/>
      <c r="B32" s="148"/>
      <c r="C32" s="148"/>
      <c r="D32" s="148"/>
      <c r="E32" s="46"/>
      <c r="F32" s="46"/>
      <c r="G32" s="46"/>
      <c r="H32" s="46"/>
      <c r="I32" s="148"/>
      <c r="J32" s="148"/>
    </row>
    <row r="33" spans="1:10">
      <c r="A33" s="46"/>
      <c r="B33" s="46"/>
      <c r="C33" s="46"/>
      <c r="D33" s="46"/>
      <c r="E33" s="46"/>
      <c r="F33" s="46"/>
      <c r="G33" s="46"/>
      <c r="H33" s="46"/>
      <c r="I33" s="148"/>
      <c r="J33" s="148"/>
    </row>
    <row r="34" spans="1:10">
      <c r="A34" s="46"/>
      <c r="B34" s="46"/>
      <c r="C34" s="46"/>
      <c r="D34" s="46"/>
      <c r="E34" s="46"/>
      <c r="F34" s="46"/>
      <c r="G34" s="46"/>
      <c r="H34" s="46"/>
      <c r="I34" s="148"/>
      <c r="J34" s="148"/>
    </row>
    <row r="35" spans="1:10">
      <c r="I35" s="148"/>
      <c r="J35" s="148"/>
    </row>
    <row r="36" spans="1:10">
      <c r="I36" s="148"/>
      <c r="J36" s="148"/>
    </row>
    <row r="37" spans="1:10">
      <c r="I37" s="148"/>
      <c r="J37" s="148"/>
    </row>
    <row r="38" spans="1:10">
      <c r="I38" s="148"/>
      <c r="J38" s="148"/>
    </row>
  </sheetData>
  <mergeCells count="38">
    <mergeCell ref="B29:D29"/>
    <mergeCell ref="B30:D30"/>
    <mergeCell ref="A1:J1"/>
    <mergeCell ref="A15:C15"/>
    <mergeCell ref="A17:J17"/>
    <mergeCell ref="B26:G26"/>
    <mergeCell ref="B24:D24"/>
    <mergeCell ref="B25:D25"/>
    <mergeCell ref="B27:D27"/>
    <mergeCell ref="B18:D18"/>
    <mergeCell ref="B19:D19"/>
    <mergeCell ref="B20:D20"/>
    <mergeCell ref="B21:D21"/>
    <mergeCell ref="B23:D23"/>
    <mergeCell ref="I22:J22"/>
    <mergeCell ref="B31:D31"/>
    <mergeCell ref="B32:D32"/>
    <mergeCell ref="I18:J18"/>
    <mergeCell ref="I19:J19"/>
    <mergeCell ref="I20:J20"/>
    <mergeCell ref="I21:J21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B28:D28"/>
    <mergeCell ref="I37:J37"/>
    <mergeCell ref="I38:J38"/>
    <mergeCell ref="I32:J32"/>
    <mergeCell ref="I33:J33"/>
    <mergeCell ref="I34:J34"/>
    <mergeCell ref="I35:J35"/>
    <mergeCell ref="I36:J36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71"/>
  <sheetViews>
    <sheetView view="pageBreakPreview" zoomScaleSheetLayoutView="100" workbookViewId="0">
      <selection activeCell="E60" sqref="E60"/>
    </sheetView>
  </sheetViews>
  <sheetFormatPr defaultRowHeight="15"/>
  <cols>
    <col min="1" max="1" width="4.42578125" customWidth="1"/>
    <col min="2" max="2" width="51.28515625" customWidth="1"/>
    <col min="3" max="3" width="9.28515625" style="10" customWidth="1"/>
    <col min="4" max="4" width="3.28515625" customWidth="1"/>
    <col min="5" max="5" width="14.140625" customWidth="1"/>
    <col min="6" max="10" width="9.140625" hidden="1" customWidth="1"/>
    <col min="11" max="11" width="9.5703125" bestFit="1" customWidth="1"/>
  </cols>
  <sheetData>
    <row r="1" spans="1:19" ht="19.5">
      <c r="A1" s="157" t="s">
        <v>27</v>
      </c>
      <c r="B1" s="157"/>
      <c r="C1" s="157"/>
      <c r="D1" s="157"/>
      <c r="E1" s="157"/>
      <c r="F1" s="157"/>
      <c r="G1" s="157"/>
      <c r="H1" s="157"/>
      <c r="I1" s="157"/>
      <c r="J1" s="157"/>
    </row>
    <row r="3" spans="1:19" ht="60.75" customHeight="1">
      <c r="A3" s="158" t="e">
        <f>Sheet1!#REF!</f>
        <v>#REF!</v>
      </c>
      <c r="B3" s="158"/>
      <c r="C3" s="158"/>
      <c r="D3" s="158"/>
      <c r="E3" s="158"/>
      <c r="F3" s="158"/>
      <c r="G3" s="158"/>
      <c r="H3" s="158"/>
      <c r="I3" s="158"/>
      <c r="J3" s="158"/>
      <c r="K3" s="13"/>
      <c r="L3" s="13"/>
      <c r="M3" s="13"/>
      <c r="N3" s="13"/>
      <c r="O3" s="13"/>
      <c r="P3" s="13"/>
      <c r="Q3" s="13"/>
      <c r="R3" s="13"/>
      <c r="S3" s="13"/>
    </row>
    <row r="5" spans="1:19" ht="24" customHeight="1">
      <c r="A5" s="5" t="s">
        <v>28</v>
      </c>
      <c r="B5" s="14" t="s">
        <v>29</v>
      </c>
      <c r="C5" s="14"/>
      <c r="D5" s="6" t="s">
        <v>30</v>
      </c>
      <c r="E5" s="18">
        <v>6651336</v>
      </c>
    </row>
    <row r="6" spans="1:19" ht="15.75">
      <c r="A6" s="15"/>
      <c r="B6" s="5"/>
      <c r="C6" s="5"/>
      <c r="D6" s="16"/>
      <c r="E6" s="19"/>
    </row>
    <row r="7" spans="1:19" s="63" customFormat="1" ht="15.75">
      <c r="A7" s="5" t="s">
        <v>64</v>
      </c>
      <c r="B7" s="5" t="s">
        <v>31</v>
      </c>
      <c r="C7" s="5"/>
      <c r="D7" s="6" t="s">
        <v>30</v>
      </c>
      <c r="E7" s="56">
        <v>371282</v>
      </c>
    </row>
    <row r="8" spans="1:19" s="63" customFormat="1" ht="15.75">
      <c r="A8" s="5"/>
      <c r="B8" s="5"/>
      <c r="C8" s="5"/>
      <c r="D8" s="6"/>
      <c r="E8" s="56"/>
    </row>
    <row r="9" spans="1:19" s="46" customFormat="1" ht="15.75">
      <c r="A9" s="15" t="s">
        <v>32</v>
      </c>
      <c r="B9" s="5" t="s">
        <v>67</v>
      </c>
      <c r="C9" s="5"/>
      <c r="D9" s="16" t="s">
        <v>30</v>
      </c>
      <c r="E9" s="19">
        <v>260000</v>
      </c>
    </row>
    <row r="10" spans="1:19" ht="36.75" customHeight="1"/>
    <row r="11" spans="1:19" s="46" customFormat="1" ht="36.75" customHeight="1" thickBot="1">
      <c r="A11" s="5" t="s">
        <v>65</v>
      </c>
      <c r="B11" s="5" t="s">
        <v>66</v>
      </c>
      <c r="C11" s="5"/>
      <c r="D11" s="6" t="s">
        <v>30</v>
      </c>
      <c r="E11" s="59">
        <v>1000000</v>
      </c>
    </row>
    <row r="12" spans="1:19" ht="32.25" customHeight="1">
      <c r="B12" s="23" t="s">
        <v>33</v>
      </c>
      <c r="C12" s="16"/>
      <c r="D12" s="6" t="s">
        <v>30</v>
      </c>
      <c r="E12" s="18">
        <f>SUM(E5:E11)</f>
        <v>8282618</v>
      </c>
    </row>
    <row r="13" spans="1:19" ht="33.75" customHeight="1">
      <c r="B13" s="23" t="s">
        <v>34</v>
      </c>
      <c r="C13" s="24" t="s">
        <v>35</v>
      </c>
      <c r="E13" s="22">
        <v>8.2829999999999995</v>
      </c>
    </row>
    <row r="15" spans="1:19" s="57" customFormat="1"/>
    <row r="16" spans="1:19" s="57" customFormat="1"/>
    <row r="29" s="57" customFormat="1"/>
    <row r="30" s="57" customFormat="1"/>
    <row r="31" s="57" customFormat="1"/>
    <row r="32" s="57" customFormat="1"/>
    <row r="33" spans="1:10" s="57" customFormat="1"/>
    <row r="34" spans="1:10" s="57" customFormat="1"/>
    <row r="35" spans="1:10" s="57" customFormat="1"/>
    <row r="36" spans="1:10" s="57" customFormat="1"/>
    <row r="37" spans="1:10" s="57" customFormat="1"/>
    <row r="38" spans="1:10" s="57" customFormat="1"/>
    <row r="39" spans="1:10" s="57" customFormat="1"/>
    <row r="40" spans="1:10" s="57" customFormat="1"/>
    <row r="41" spans="1:10" s="57" customFormat="1"/>
    <row r="42" spans="1:10" s="57" customFormat="1"/>
    <row r="43" spans="1:10" s="57" customFormat="1"/>
    <row r="44" spans="1:10" s="57" customFormat="1"/>
    <row r="45" spans="1:10" s="57" customFormat="1"/>
    <row r="46" spans="1:10" s="57" customFormat="1"/>
    <row r="47" spans="1:10" s="57" customFormat="1"/>
    <row r="48" spans="1:10" ht="19.5">
      <c r="A48" s="157" t="s">
        <v>72</v>
      </c>
      <c r="B48" s="157"/>
      <c r="C48" s="157"/>
      <c r="D48" s="157"/>
      <c r="E48" s="157"/>
      <c r="F48" s="157"/>
      <c r="G48" s="157"/>
      <c r="H48" s="157"/>
      <c r="I48" s="157"/>
      <c r="J48" s="157"/>
    </row>
    <row r="49" spans="1:10" ht="47.25" customHeight="1">
      <c r="A49" s="158" t="s">
        <v>71</v>
      </c>
      <c r="B49" s="158"/>
      <c r="C49" s="158"/>
      <c r="D49" s="158"/>
      <c r="E49" s="158"/>
      <c r="F49" s="158"/>
      <c r="G49" s="158"/>
      <c r="H49" s="158"/>
      <c r="I49" s="158"/>
      <c r="J49" s="158"/>
    </row>
    <row r="50" spans="1:10" ht="15" customHeight="1">
      <c r="A50" s="158"/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>
      <c r="A51" s="57"/>
      <c r="B51" s="57"/>
      <c r="C51" s="57"/>
      <c r="D51" s="57"/>
      <c r="E51" s="57"/>
      <c r="F51" s="57"/>
      <c r="G51" s="57"/>
      <c r="H51" s="57"/>
      <c r="I51" s="57"/>
      <c r="J51" s="57"/>
    </row>
    <row r="52" spans="1:10" ht="15.75">
      <c r="A52" s="5" t="s">
        <v>28</v>
      </c>
      <c r="B52" s="14" t="s">
        <v>68</v>
      </c>
      <c r="C52" s="14"/>
      <c r="D52" s="6" t="s">
        <v>30</v>
      </c>
      <c r="E52" s="18">
        <v>8282618</v>
      </c>
      <c r="F52" s="57"/>
      <c r="G52" s="57"/>
      <c r="H52" s="57"/>
      <c r="I52" s="57"/>
      <c r="J52" s="57"/>
    </row>
    <row r="53" spans="1:10" ht="15.75">
      <c r="A53" s="15"/>
      <c r="B53" s="5"/>
      <c r="C53" s="5"/>
      <c r="D53" s="16"/>
      <c r="E53" s="19"/>
      <c r="F53" s="57"/>
      <c r="G53" s="57"/>
      <c r="H53" s="57"/>
      <c r="I53" s="57"/>
      <c r="J53" s="57"/>
    </row>
    <row r="54" spans="1:10" ht="15.75">
      <c r="A54" s="15" t="s">
        <v>64</v>
      </c>
      <c r="B54" s="5" t="s">
        <v>74</v>
      </c>
      <c r="C54" s="5"/>
      <c r="D54" s="16" t="s">
        <v>30</v>
      </c>
      <c r="E54" s="19">
        <v>1036000</v>
      </c>
      <c r="F54" s="57"/>
      <c r="G54" s="57"/>
      <c r="H54" s="57"/>
      <c r="I54" s="57"/>
      <c r="J54" s="57"/>
    </row>
    <row r="55" spans="1:10" s="57" customFormat="1" ht="15.75">
      <c r="A55" s="15"/>
      <c r="B55" s="5"/>
      <c r="C55" s="5"/>
      <c r="D55" s="16"/>
      <c r="E55" s="19"/>
    </row>
    <row r="56" spans="1:10" ht="15.75">
      <c r="A56" s="5" t="s">
        <v>32</v>
      </c>
      <c r="B56" s="5" t="s">
        <v>75</v>
      </c>
      <c r="C56" s="5"/>
      <c r="D56" s="6" t="s">
        <v>30</v>
      </c>
      <c r="E56" s="56">
        <v>93186</v>
      </c>
      <c r="F56" s="57"/>
      <c r="G56" s="57"/>
      <c r="H56" s="57"/>
      <c r="I56" s="57"/>
      <c r="J56" s="57"/>
    </row>
    <row r="57" spans="1:10" s="57" customFormat="1" ht="15.75">
      <c r="A57" s="5"/>
      <c r="B57" s="5"/>
      <c r="C57" s="5"/>
      <c r="D57" s="6"/>
      <c r="E57" s="56"/>
    </row>
    <row r="58" spans="1:10" ht="16.5" thickBot="1">
      <c r="A58" s="5" t="s">
        <v>69</v>
      </c>
      <c r="B58" s="5" t="s">
        <v>70</v>
      </c>
      <c r="C58" s="5"/>
      <c r="D58" s="6" t="s">
        <v>30</v>
      </c>
      <c r="E58" s="59">
        <v>93186</v>
      </c>
      <c r="F58" s="57"/>
      <c r="G58" s="57"/>
      <c r="H58" s="57"/>
      <c r="I58" s="57"/>
      <c r="J58" s="57"/>
    </row>
    <row r="59" spans="1:10" ht="15.75">
      <c r="A59" s="57"/>
      <c r="B59" s="23" t="s">
        <v>33</v>
      </c>
      <c r="C59" s="16"/>
      <c r="D59" s="6" t="s">
        <v>30</v>
      </c>
      <c r="E59" s="18">
        <v>9504990</v>
      </c>
      <c r="F59" s="57"/>
      <c r="G59" s="57"/>
      <c r="H59" s="57"/>
      <c r="I59" s="57"/>
      <c r="J59" s="57"/>
    </row>
    <row r="60" spans="1:10" ht="15.75">
      <c r="A60" s="57"/>
      <c r="B60" s="23" t="s">
        <v>34</v>
      </c>
      <c r="C60" s="24" t="s">
        <v>35</v>
      </c>
      <c r="D60" s="57"/>
      <c r="E60" s="22" t="s">
        <v>76</v>
      </c>
      <c r="F60" s="57"/>
      <c r="G60" s="57"/>
      <c r="H60" s="57"/>
      <c r="I60" s="57"/>
      <c r="J60" s="57"/>
    </row>
    <row r="61" spans="1:10">
      <c r="A61" s="57"/>
      <c r="B61" s="57"/>
      <c r="C61" s="57"/>
      <c r="D61" s="57"/>
      <c r="E61" s="57"/>
      <c r="F61" s="57"/>
      <c r="G61" s="57"/>
      <c r="H61" s="57"/>
      <c r="I61" s="57"/>
      <c r="J61" s="57"/>
    </row>
    <row r="62" spans="1:10" s="58" customFormat="1"/>
    <row r="63" spans="1:10" s="58" customFormat="1"/>
    <row r="64" spans="1:10">
      <c r="A64" s="57"/>
      <c r="B64" s="57"/>
      <c r="C64" s="57"/>
      <c r="D64" s="57"/>
      <c r="E64" s="57"/>
      <c r="F64" s="57"/>
      <c r="G64" s="57"/>
      <c r="H64" s="57"/>
      <c r="I64" s="57"/>
      <c r="J64" s="57"/>
    </row>
    <row r="65" spans="1:10">
      <c r="A65" s="57"/>
      <c r="B65" s="57"/>
      <c r="C65" s="57"/>
      <c r="D65" s="57"/>
      <c r="E65" s="57"/>
      <c r="F65" s="57"/>
      <c r="G65" s="57"/>
      <c r="H65" s="57"/>
      <c r="I65" s="57"/>
      <c r="J65" s="57"/>
    </row>
    <row r="66" spans="1:10">
      <c r="A66" s="57"/>
      <c r="B66" s="57"/>
      <c r="C66" s="57"/>
      <c r="D66" s="57"/>
      <c r="E66" s="57"/>
      <c r="F66" s="57"/>
      <c r="G66" s="57"/>
      <c r="H66" s="57"/>
      <c r="I66" s="57"/>
      <c r="J66" s="57"/>
    </row>
    <row r="67" spans="1:10">
      <c r="A67" s="57"/>
      <c r="B67" s="57"/>
      <c r="C67" s="57"/>
      <c r="D67" s="57"/>
      <c r="E67" s="57"/>
      <c r="F67" s="57"/>
      <c r="G67" s="57"/>
      <c r="H67" s="57"/>
      <c r="I67" s="57"/>
      <c r="J67" s="57"/>
    </row>
    <row r="68" spans="1:10">
      <c r="A68" s="57"/>
      <c r="B68" s="57"/>
      <c r="C68" s="57"/>
      <c r="D68" s="57"/>
      <c r="E68" s="57"/>
      <c r="F68" s="57"/>
      <c r="G68" s="57"/>
      <c r="H68" s="57"/>
      <c r="I68" s="57"/>
      <c r="J68" s="57"/>
    </row>
    <row r="69" spans="1:10">
      <c r="A69" s="57"/>
      <c r="B69" s="57"/>
      <c r="C69" s="57"/>
      <c r="D69" s="57"/>
      <c r="E69" s="57"/>
      <c r="F69" s="57"/>
      <c r="G69" s="57"/>
      <c r="H69" s="57"/>
      <c r="I69" s="57"/>
      <c r="J69" s="57"/>
    </row>
    <row r="70" spans="1:10">
      <c r="A70" s="57"/>
      <c r="B70" s="57"/>
      <c r="C70" s="57"/>
      <c r="D70" s="57"/>
      <c r="E70" s="57"/>
      <c r="F70" s="57"/>
      <c r="G70" s="57"/>
      <c r="H70" s="57"/>
      <c r="I70" s="57"/>
      <c r="J70" s="57"/>
    </row>
    <row r="71" spans="1:10" s="57" customFormat="1"/>
  </sheetData>
  <mergeCells count="5">
    <mergeCell ref="A1:J1"/>
    <mergeCell ref="A3:J3"/>
    <mergeCell ref="A48:J48"/>
    <mergeCell ref="A50:J50"/>
    <mergeCell ref="A49:J49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Sheet1!Print_Area</vt:lpstr>
      <vt:lpstr>Sheet2!Print_Area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manik shahani</cp:lastModifiedBy>
  <cp:lastPrinted>2017-04-04T08:53:15Z</cp:lastPrinted>
  <dcterms:created xsi:type="dcterms:W3CDTF">2014-03-04T07:22:02Z</dcterms:created>
  <dcterms:modified xsi:type="dcterms:W3CDTF">2017-04-04T13:47:49Z</dcterms:modified>
</cp:coreProperties>
</file>