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555" windowWidth="122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Sheet2!$A$1:$J$32</definedName>
    <definedName name="_xlnm.Print_Area" localSheetId="2">Sheet3!$A$1:$E$38</definedName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S31" i="1"/>
  <c r="S23"/>
  <c r="S27" l="1"/>
  <c r="S19"/>
  <c r="S17"/>
  <c r="S11"/>
  <c r="S9"/>
  <c r="S25"/>
  <c r="S7" l="1"/>
  <c r="S15" l="1"/>
  <c r="A3" i="3" l="1"/>
  <c r="E13" i="2" l="1"/>
  <c r="F21" s="1"/>
  <c r="I21" s="1"/>
  <c r="D9" l="1"/>
  <c r="D8" l="1"/>
  <c r="D7"/>
  <c r="G6" l="1"/>
  <c r="G13" s="1"/>
  <c r="D6" l="1"/>
  <c r="D4"/>
  <c r="I13"/>
  <c r="F22" l="1"/>
  <c r="I22" s="1"/>
  <c r="I23" s="1"/>
  <c r="E12" i="3" s="1"/>
  <c r="F13" i="2"/>
  <c r="F19" s="1"/>
  <c r="D13"/>
  <c r="F18"/>
  <c r="H13" l="1"/>
  <c r="F20" s="1"/>
</calcChain>
</file>

<file path=xl/sharedStrings.xml><?xml version="1.0" encoding="utf-8"?>
<sst xmlns="http://schemas.openxmlformats.org/spreadsheetml/2006/main" count="151" uniqueCount="81">
  <si>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</si>
  <si>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</si>
  <si>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</si>
  <si>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</si>
  <si>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</si>
  <si>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</si>
  <si>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</si>
  <si>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</si>
  <si>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</si>
  <si>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</si>
  <si>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</si>
  <si>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</si>
  <si>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</si>
  <si>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</si>
  <si>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</si>
  <si>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</si>
  <si>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</si>
  <si>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</si>
  <si>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</si>
  <si>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</si>
  <si>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Applying F- Coat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</si>
  <si>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</si>
  <si>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</si>
  <si>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</si>
  <si>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</si>
  <si>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</si>
  <si>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</si>
  <si>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</si>
  <si>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>P.Bag</t>
  </si>
  <si>
    <t>Bajri</t>
  </si>
  <si>
    <t>Steel</t>
  </si>
  <si>
    <t>P-Tons</t>
  </si>
  <si>
    <t>**</t>
  </si>
  <si>
    <t>Total: -</t>
  </si>
  <si>
    <t xml:space="preserve">SUMMARY OF COST </t>
  </si>
  <si>
    <t>"A"</t>
  </si>
  <si>
    <t>RS.</t>
  </si>
  <si>
    <t>"B"</t>
  </si>
  <si>
    <t xml:space="preserve">G-Total : </t>
  </si>
  <si>
    <t xml:space="preserve">Fabrication            </t>
  </si>
  <si>
    <t>%Cft</t>
  </si>
  <si>
    <t>%Sft</t>
  </si>
  <si>
    <t xml:space="preserve">P-Cft </t>
  </si>
  <si>
    <t>Fabrication of  mild steel  r/f for c.,c i/c cutting  bending  dbinding laying in Position i/c removal of rust from bars (S.I.NO.8-E P-16)</t>
  </si>
  <si>
    <t xml:space="preserve">P-Cwt </t>
  </si>
  <si>
    <t>Cement plaster ½” thick  upto  20’height ratio 1:6 (S.I.No.13-b P-51)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</si>
  <si>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P- 16)</t>
  </si>
  <si>
    <t>Cement plaster 3/8” thick upto 20’ height ratio 1:4 (S.I.No.10-a  P-51)</t>
  </si>
  <si>
    <t xml:space="preserve">Total </t>
  </si>
  <si>
    <t xml:space="preserve">1.0% CONTIGENCY </t>
  </si>
  <si>
    <t>(A) MAIN BUILDING REHABILITATION)</t>
  </si>
  <si>
    <t>Colour washing two coats  (S.I.No.24/ P-51)</t>
  </si>
  <si>
    <t xml:space="preserve">Say </t>
  </si>
  <si>
    <t>C"</t>
  </si>
  <si>
    <t>"E"</t>
  </si>
  <si>
    <t>"F"</t>
  </si>
  <si>
    <t>1% T.P.V CHARGES</t>
  </si>
  <si>
    <t>Dismentling  RCC Work ( S.I.No: 20 P-10)</t>
  </si>
  <si>
    <t>Rs:</t>
  </si>
  <si>
    <t>P/ L 3" Topp 1:2:4</t>
  </si>
  <si>
    <t>P/ L 2" Topp 1:2:4</t>
  </si>
  <si>
    <t>CC Plain 1:2:4</t>
  </si>
  <si>
    <t>COST OF MAIN BUILDING (REHABILITATION) I/C CARRAIGE MATERIAL</t>
  </si>
  <si>
    <t>COST OF  (W/S &amp; S/F (REHABILITATION)</t>
  </si>
  <si>
    <t>CSOT OF ELECTRIFICATION (REHABILITATION)</t>
  </si>
  <si>
    <t>S.Total</t>
  </si>
  <si>
    <t>4.236 (M)</t>
  </si>
  <si>
    <t>Dismentling Pacca Brick work cement sand (S.I.No:13P-10)</t>
  </si>
  <si>
    <t>/=</t>
  </si>
  <si>
    <t>/-</t>
  </si>
  <si>
    <t>S/F steel grateddoor 1/4" thick sheeting with iron angle frame i/c alocking arrangment. (S.I.No:    P-   )</t>
  </si>
  <si>
    <t>P:Sft</t>
  </si>
  <si>
    <t>Pacca Brick Work in other than building cement sand  1:6 ( S.I.No: (e) P-21)</t>
  </si>
  <si>
    <t>Pacca Brick in foundation in Cement Sand Mortor ratio 1:6. (S.I.No –4 (i) (e)  P-121 )</t>
  </si>
  <si>
    <t>Preparing  surface and painting cGuard bars iron bars   etc (S.I.N: 14 (d) P-68)</t>
  </si>
  <si>
    <t>Cement pointing stricking joints on walls 1:3 (S.I.No:    P-   )</t>
  </si>
  <si>
    <t>Cement Conrete palin  i/c compacting finishing and curring complete i/c screning and washing of stone aggregate without Shuttering 1:3:6 (S.I.No:5h p_18)</t>
  </si>
  <si>
    <t>BILL OF QUANTITES</t>
  </si>
  <si>
    <t>(A) Description and rate of items based on composite schedule of rates.</t>
  </si>
  <si>
    <t>NAME OF WORK: REPAIR &amp; MAINTENANCE OF EXISTING NONFUNCTIONAL TOILETS &amp; DAMAGED BOUNDARY WALLS OF SECONDARY SCHOOLS IN DISTRICT KHAIRPUR 
(24 UNITS) @ GBHS TANDO MASTI TALUKA &amp; DISTRICT KHAIRPUR SEMIS CODE: 415030381 (Lev: Block &amp; C/Wall)</t>
  </si>
  <si>
    <t>S. No: 49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</si>
</sst>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_);\(0\)"/>
    <numFmt numFmtId="166" formatCode="0.0"/>
    <numFmt numFmtId="167" formatCode="0;[Red]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/>
    <xf numFmtId="0" fontId="1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top"/>
    </xf>
    <xf numFmtId="1" fontId="7" fillId="0" borderId="0" xfId="0" applyNumberFormat="1" applyFont="1" applyBorder="1" applyAlignment="1">
      <alignment horizontal="left" vertical="center"/>
    </xf>
    <xf numFmtId="9" fontId="5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top"/>
    </xf>
    <xf numFmtId="166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Font="1" applyAlignment="1"/>
    <xf numFmtId="0" fontId="0" fillId="0" borderId="0" xfId="0"/>
    <xf numFmtId="0" fontId="0" fillId="0" borderId="0" xfId="0"/>
    <xf numFmtId="0" fontId="0" fillId="0" borderId="0" xfId="0" applyFont="1" applyAlignment="1">
      <alignment horizontal="left" vertical="top"/>
    </xf>
    <xf numFmtId="0" fontId="0" fillId="0" borderId="0" xfId="0"/>
    <xf numFmtId="1" fontId="1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0" fontId="11" fillId="0" borderId="0" xfId="0" applyFont="1"/>
    <xf numFmtId="165" fontId="1" fillId="0" borderId="0" xfId="0" applyNumberFormat="1" applyFont="1"/>
    <xf numFmtId="165" fontId="0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top"/>
    </xf>
    <xf numFmtId="0" fontId="0" fillId="0" borderId="0" xfId="0"/>
    <xf numFmtId="0" fontId="0" fillId="0" borderId="0" xfId="0"/>
    <xf numFmtId="0" fontId="12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1" fontId="0" fillId="0" borderId="4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26</xdr:row>
      <xdr:rowOff>188589</xdr:rowOff>
    </xdr:from>
    <xdr:to>
      <xdr:col>10</xdr:col>
      <xdr:colOff>7328</xdr:colOff>
      <xdr:row>29</xdr:row>
      <xdr:rowOff>175846</xdr:rowOff>
    </xdr:to>
    <xdr:sp macro="" textlink="">
      <xdr:nvSpPr>
        <xdr:cNvPr id="2" name="TextBox 1"/>
        <xdr:cNvSpPr txBox="1"/>
      </xdr:nvSpPr>
      <xdr:spPr>
        <a:xfrm>
          <a:off x="3288198" y="8284839"/>
          <a:ext cx="2353534" cy="558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26</xdr:row>
      <xdr:rowOff>168519</xdr:rowOff>
    </xdr:from>
    <xdr:to>
      <xdr:col>4</xdr:col>
      <xdr:colOff>43962</xdr:colOff>
      <xdr:row>29</xdr:row>
      <xdr:rowOff>161192</xdr:rowOff>
    </xdr:to>
    <xdr:sp macro="" textlink="">
      <xdr:nvSpPr>
        <xdr:cNvPr id="3" name="TextBox 2"/>
        <xdr:cNvSpPr txBox="1"/>
      </xdr:nvSpPr>
      <xdr:spPr>
        <a:xfrm>
          <a:off x="0" y="8264769"/>
          <a:ext cx="2205404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15</xdr:row>
      <xdr:rowOff>133350</xdr:rowOff>
    </xdr:from>
    <xdr:to>
      <xdr:col>4</xdr:col>
      <xdr:colOff>794873</xdr:colOff>
      <xdr:row>19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15</xdr:row>
      <xdr:rowOff>114300</xdr:rowOff>
    </xdr:from>
    <xdr:to>
      <xdr:col>1</xdr:col>
      <xdr:colOff>2038350</xdr:colOff>
      <xdr:row>18</xdr:row>
      <xdr:rowOff>142875</xdr:rowOff>
    </xdr:to>
    <xdr:sp macro="" textlink="">
      <xdr:nvSpPr>
        <xdr:cNvPr id="3" name="TextBox 2"/>
        <xdr:cNvSpPr txBox="1"/>
      </xdr:nvSpPr>
      <xdr:spPr>
        <a:xfrm>
          <a:off x="0" y="4333875"/>
          <a:ext cx="23336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view="pageBreakPreview" zoomScale="70" zoomScaleNormal="145" zoomScaleSheetLayoutView="70" workbookViewId="0">
      <selection activeCell="S1" sqref="S1"/>
    </sheetView>
  </sheetViews>
  <sheetFormatPr defaultRowHeight="15"/>
  <cols>
    <col min="1" max="1" width="4.42578125" style="32" customWidth="1"/>
    <col min="2" max="2" width="12" style="33" customWidth="1"/>
    <col min="3" max="3" width="4.140625" style="28" customWidth="1"/>
    <col min="4" max="4" width="1.7109375" customWidth="1"/>
    <col min="5" max="5" width="8.7109375" style="28" customWidth="1"/>
    <col min="6" max="6" width="2" style="34" customWidth="1"/>
    <col min="7" max="7" width="6.140625" style="28" customWidth="1"/>
    <col min="8" max="8" width="2" style="28" customWidth="1"/>
    <col min="9" max="9" width="4.7109375" style="28" customWidth="1"/>
    <col min="10" max="10" width="1.85546875" customWidth="1"/>
    <col min="11" max="11" width="4.85546875" style="29" customWidth="1"/>
    <col min="12" max="12" width="1.7109375" customWidth="1"/>
    <col min="13" max="13" width="5" style="29" customWidth="1"/>
    <col min="14" max="14" width="5.42578125" customWidth="1"/>
    <col min="15" max="15" width="8.7109375" customWidth="1"/>
    <col min="16" max="16" width="11" customWidth="1"/>
    <col min="17" max="17" width="5.7109375" customWidth="1"/>
    <col min="18" max="18" width="3.7109375" customWidth="1"/>
    <col min="19" max="19" width="10.28515625" style="24" customWidth="1"/>
    <col min="20" max="20" width="9.140625" hidden="1" customWidth="1"/>
    <col min="21" max="21" width="2" customWidth="1"/>
    <col min="22" max="22" width="3.85546875" customWidth="1"/>
  </cols>
  <sheetData>
    <row r="1" spans="1:21" s="81" customFormat="1">
      <c r="A1" s="32"/>
      <c r="B1" s="33"/>
      <c r="C1" s="28"/>
      <c r="E1" s="28"/>
      <c r="F1" s="34"/>
      <c r="G1" s="28"/>
      <c r="H1" s="28"/>
      <c r="I1" s="28"/>
      <c r="S1" s="82" t="s">
        <v>80</v>
      </c>
    </row>
    <row r="2" spans="1:21" s="81" customFormat="1">
      <c r="A2" s="84" t="s">
        <v>77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21" s="81" customFormat="1">
      <c r="A3" s="84" t="s">
        <v>78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1:21" s="81" customFormat="1" ht="72.75" customHeight="1">
      <c r="A4" s="83" t="s">
        <v>79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21" s="1" customFormat="1" ht="16.5">
      <c r="A5" s="40" t="s">
        <v>2</v>
      </c>
      <c r="B5" s="87" t="s">
        <v>3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41" t="s">
        <v>4</v>
      </c>
      <c r="P5" s="40" t="s">
        <v>5</v>
      </c>
      <c r="Q5" s="40" t="s">
        <v>6</v>
      </c>
      <c r="R5" s="85" t="s">
        <v>7</v>
      </c>
      <c r="S5" s="86"/>
    </row>
    <row r="6" spans="1:21">
      <c r="A6" s="32">
        <v>1</v>
      </c>
      <c r="B6" s="52" t="s">
        <v>67</v>
      </c>
      <c r="C6" s="32"/>
      <c r="D6" s="33"/>
      <c r="E6" s="32"/>
      <c r="F6" s="58"/>
      <c r="G6" s="32"/>
      <c r="H6" s="32"/>
      <c r="I6" s="32"/>
      <c r="J6" s="33"/>
      <c r="K6" s="33"/>
      <c r="L6" s="33"/>
      <c r="M6" s="33"/>
      <c r="N6" s="33"/>
      <c r="O6" s="33"/>
      <c r="P6" s="33"/>
      <c r="Q6" s="33"/>
      <c r="R6" s="33"/>
      <c r="T6" s="33"/>
      <c r="U6" s="33"/>
    </row>
    <row r="7" spans="1:21" s="62" customFormat="1">
      <c r="A7" s="32"/>
      <c r="B7" s="52"/>
      <c r="C7" s="32"/>
      <c r="D7" s="33"/>
      <c r="E7" s="32"/>
      <c r="F7" s="58"/>
      <c r="G7" s="32"/>
      <c r="H7" s="32"/>
      <c r="I7" s="32"/>
      <c r="J7" s="33"/>
      <c r="K7" s="33"/>
      <c r="L7" s="33"/>
      <c r="M7" s="33"/>
      <c r="N7" s="33"/>
      <c r="O7" s="46">
        <v>1628</v>
      </c>
      <c r="P7" s="66">
        <v>1285.6300000000001</v>
      </c>
      <c r="Q7" s="55" t="s">
        <v>40</v>
      </c>
      <c r="R7" s="55" t="s">
        <v>1</v>
      </c>
      <c r="S7" s="76">
        <f>O7*P7/100</f>
        <v>20930.056400000001</v>
      </c>
      <c r="T7" s="61" t="s">
        <v>68</v>
      </c>
      <c r="U7" s="55" t="s">
        <v>69</v>
      </c>
    </row>
    <row r="8" spans="1:21" s="38" customFormat="1" ht="16.5">
      <c r="A8" s="55">
        <v>2</v>
      </c>
      <c r="B8" s="52" t="s">
        <v>57</v>
      </c>
      <c r="C8" s="55"/>
      <c r="D8" s="52"/>
      <c r="E8" s="55"/>
      <c r="F8" s="52"/>
      <c r="G8" s="55"/>
      <c r="H8" s="55"/>
      <c r="I8" s="55"/>
      <c r="J8" s="33"/>
      <c r="K8" s="33"/>
      <c r="L8" s="32"/>
      <c r="M8" s="32"/>
      <c r="N8" s="32"/>
      <c r="O8" s="33"/>
      <c r="P8" s="33"/>
      <c r="Q8" s="24"/>
      <c r="R8" s="32"/>
      <c r="S8" s="77"/>
      <c r="T8" s="33"/>
      <c r="U8" s="33"/>
    </row>
    <row r="9" spans="1:21" s="38" customFormat="1" ht="16.5">
      <c r="A9" s="55"/>
      <c r="B9" s="33"/>
      <c r="C9" s="32"/>
      <c r="D9" s="33"/>
      <c r="E9" s="32"/>
      <c r="F9" s="58"/>
      <c r="G9" s="32"/>
      <c r="H9" s="32"/>
      <c r="I9" s="32"/>
      <c r="J9" s="33"/>
      <c r="K9" s="33"/>
      <c r="L9" s="33"/>
      <c r="M9" s="33"/>
      <c r="N9" s="32"/>
      <c r="O9" s="63">
        <v>267</v>
      </c>
      <c r="P9" s="56">
        <v>5445</v>
      </c>
      <c r="Q9" s="57" t="s">
        <v>40</v>
      </c>
      <c r="R9" s="57" t="s">
        <v>1</v>
      </c>
      <c r="S9" s="76">
        <f>O9*P9/100</f>
        <v>14538.15</v>
      </c>
      <c r="T9" s="33" t="s">
        <v>58</v>
      </c>
      <c r="U9" s="33"/>
    </row>
    <row r="10" spans="1:21" s="38" customFormat="1" ht="16.5">
      <c r="A10" s="32">
        <v>3</v>
      </c>
      <c r="B10" s="88" t="s">
        <v>73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52"/>
      <c r="P10" s="52"/>
      <c r="Q10" s="52"/>
      <c r="R10" s="52"/>
      <c r="S10" s="78"/>
      <c r="T10" s="61"/>
      <c r="U10" s="55"/>
    </row>
    <row r="11" spans="1:21" s="38" customFormat="1" ht="16.5">
      <c r="A11" s="32"/>
      <c r="B11" s="33"/>
      <c r="C11" s="32"/>
      <c r="D11" s="33"/>
      <c r="E11" s="32"/>
      <c r="F11" s="58"/>
      <c r="G11" s="32"/>
      <c r="H11" s="32"/>
      <c r="I11" s="32"/>
      <c r="J11" s="33"/>
      <c r="K11" s="33"/>
      <c r="L11" s="33"/>
      <c r="M11" s="33"/>
      <c r="N11" s="33"/>
      <c r="O11" s="68">
        <v>1512</v>
      </c>
      <c r="P11" s="66">
        <v>11948.36</v>
      </c>
      <c r="Q11" s="32" t="s">
        <v>40</v>
      </c>
      <c r="R11" s="32" t="s">
        <v>1</v>
      </c>
      <c r="S11" s="77">
        <f>O11*P11/100</f>
        <v>180659.20319999999</v>
      </c>
      <c r="T11" s="61"/>
      <c r="U11" s="55"/>
    </row>
    <row r="12" spans="1:21" s="38" customFormat="1" ht="28.5" customHeight="1">
      <c r="A12" s="32">
        <v>4</v>
      </c>
      <c r="B12" s="90" t="s">
        <v>43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33"/>
      <c r="Q12" s="33"/>
      <c r="R12" s="33"/>
      <c r="S12" s="77"/>
      <c r="T12" s="33"/>
      <c r="U12" s="33"/>
    </row>
    <row r="13" spans="1:21" s="38" customFormat="1" ht="16.5">
      <c r="A13" s="32"/>
      <c r="B13" s="33"/>
      <c r="C13" s="32"/>
      <c r="D13" s="33"/>
      <c r="E13" s="32"/>
      <c r="F13" s="58"/>
      <c r="G13" s="32"/>
      <c r="H13" s="32"/>
      <c r="I13" s="32"/>
      <c r="J13" s="33"/>
      <c r="K13" s="33"/>
      <c r="L13" s="33"/>
      <c r="M13" s="33"/>
      <c r="N13" s="33"/>
      <c r="O13" s="69">
        <v>18.169</v>
      </c>
      <c r="P13" s="70">
        <v>5001.7</v>
      </c>
      <c r="Q13" s="32" t="s">
        <v>44</v>
      </c>
      <c r="R13" s="32" t="s">
        <v>1</v>
      </c>
      <c r="S13" s="77">
        <v>90875</v>
      </c>
      <c r="T13" s="33"/>
      <c r="U13" s="33"/>
    </row>
    <row r="14" spans="1:21" s="38" customFormat="1" ht="62.25" customHeight="1">
      <c r="A14" s="32">
        <v>7</v>
      </c>
      <c r="B14" s="88" t="s">
        <v>46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52"/>
      <c r="Q14" s="52"/>
      <c r="R14" s="52"/>
      <c r="S14" s="78"/>
      <c r="T14" s="33"/>
      <c r="U14" s="33"/>
    </row>
    <row r="15" spans="1:21" s="38" customFormat="1" ht="16.5">
      <c r="A15" s="32"/>
      <c r="B15" s="33"/>
      <c r="C15" s="32"/>
      <c r="D15" s="33"/>
      <c r="E15" s="32"/>
      <c r="F15" s="58"/>
      <c r="G15" s="32"/>
      <c r="H15" s="32"/>
      <c r="I15" s="32"/>
      <c r="J15" s="33"/>
      <c r="K15" s="33"/>
      <c r="L15" s="33"/>
      <c r="M15" s="33"/>
      <c r="N15" s="33"/>
      <c r="O15" s="68">
        <v>407</v>
      </c>
      <c r="P15" s="71">
        <v>337</v>
      </c>
      <c r="Q15" s="32" t="s">
        <v>42</v>
      </c>
      <c r="R15" s="32" t="s">
        <v>1</v>
      </c>
      <c r="S15" s="77">
        <f>O15*P15</f>
        <v>137159</v>
      </c>
      <c r="T15" s="33"/>
      <c r="U15" s="33"/>
    </row>
    <row r="16" spans="1:21" s="38" customFormat="1" ht="16.5" customHeight="1">
      <c r="A16" s="55">
        <v>8</v>
      </c>
      <c r="B16" s="88" t="s">
        <v>72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52"/>
      <c r="P16" s="52"/>
      <c r="Q16" s="52"/>
      <c r="R16" s="52"/>
      <c r="S16" s="78"/>
      <c r="T16" s="33"/>
      <c r="U16" s="33"/>
    </row>
    <row r="17" spans="1:21" s="38" customFormat="1" ht="16.5">
      <c r="A17" s="32"/>
      <c r="B17" s="33"/>
      <c r="C17" s="32"/>
      <c r="D17" s="33"/>
      <c r="E17" s="32"/>
      <c r="F17" s="58"/>
      <c r="G17" s="32"/>
      <c r="H17" s="32"/>
      <c r="I17" s="32"/>
      <c r="J17" s="33"/>
      <c r="K17" s="33"/>
      <c r="L17" s="33"/>
      <c r="M17" s="33"/>
      <c r="N17" s="33"/>
      <c r="O17" s="68">
        <v>3465</v>
      </c>
      <c r="P17" s="66">
        <v>12346.65</v>
      </c>
      <c r="Q17" s="32" t="s">
        <v>40</v>
      </c>
      <c r="R17" s="32" t="s">
        <v>1</v>
      </c>
      <c r="S17" s="77">
        <f>O17*P17/100</f>
        <v>427811.42249999999</v>
      </c>
      <c r="T17" s="33"/>
      <c r="U17" s="33"/>
    </row>
    <row r="18" spans="1:21" s="38" customFormat="1" ht="16.5">
      <c r="A18" s="32">
        <v>11</v>
      </c>
      <c r="B18" s="33" t="s">
        <v>45</v>
      </c>
      <c r="C18" s="32"/>
      <c r="D18" s="33"/>
      <c r="E18" s="32"/>
      <c r="F18" s="58"/>
      <c r="G18" s="32"/>
      <c r="H18" s="32"/>
      <c r="I18" s="32"/>
      <c r="J18" s="33"/>
      <c r="K18" s="33"/>
      <c r="L18" s="33"/>
      <c r="M18" s="33"/>
      <c r="N18" s="33"/>
      <c r="O18" s="33"/>
      <c r="P18" s="33"/>
      <c r="Q18" s="33"/>
      <c r="R18" s="33"/>
      <c r="S18" s="77"/>
      <c r="T18" s="33"/>
      <c r="U18" s="33"/>
    </row>
    <row r="19" spans="1:21" s="38" customFormat="1" ht="16.5">
      <c r="A19" s="32"/>
      <c r="B19" s="33"/>
      <c r="C19" s="32"/>
      <c r="D19" s="33"/>
      <c r="E19" s="68"/>
      <c r="F19" s="58"/>
      <c r="G19" s="68"/>
      <c r="H19" s="32"/>
      <c r="I19" s="32"/>
      <c r="J19" s="33"/>
      <c r="K19" s="33"/>
      <c r="L19" s="33"/>
      <c r="M19" s="33"/>
      <c r="N19" s="33"/>
      <c r="O19" s="68">
        <v>5533</v>
      </c>
      <c r="P19" s="66">
        <v>2206.6</v>
      </c>
      <c r="Q19" s="32" t="s">
        <v>41</v>
      </c>
      <c r="R19" s="32" t="s">
        <v>1</v>
      </c>
      <c r="S19" s="77">
        <f>O19*P19/100</f>
        <v>122091.17799999999</v>
      </c>
      <c r="T19" s="33"/>
      <c r="U19" s="33"/>
    </row>
    <row r="20" spans="1:21" s="38" customFormat="1" ht="16.5">
      <c r="A20" s="32">
        <v>12</v>
      </c>
      <c r="B20" s="58" t="s">
        <v>47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33"/>
      <c r="S20" s="77"/>
      <c r="T20" s="33"/>
      <c r="U20" s="33"/>
    </row>
    <row r="21" spans="1:21" s="38" customFormat="1" ht="16.5">
      <c r="A21" s="32"/>
      <c r="B21" s="33"/>
      <c r="C21" s="32"/>
      <c r="D21" s="33"/>
      <c r="E21" s="32"/>
      <c r="F21" s="58"/>
      <c r="G21" s="32"/>
      <c r="H21" s="32"/>
      <c r="I21" s="32"/>
      <c r="J21" s="33"/>
      <c r="K21" s="33"/>
      <c r="L21" s="33"/>
      <c r="M21" s="33"/>
      <c r="N21" s="33"/>
      <c r="O21" s="68">
        <v>533</v>
      </c>
      <c r="P21" s="72">
        <v>2197.52</v>
      </c>
      <c r="Q21" s="32" t="s">
        <v>41</v>
      </c>
      <c r="R21" s="32" t="s">
        <v>1</v>
      </c>
      <c r="S21" s="77">
        <v>121859</v>
      </c>
      <c r="T21" s="33"/>
      <c r="U21" s="33"/>
    </row>
    <row r="22" spans="1:21" s="38" customFormat="1" ht="16.5">
      <c r="A22" s="32">
        <v>13</v>
      </c>
      <c r="B22" s="33" t="s">
        <v>75</v>
      </c>
      <c r="C22" s="32"/>
      <c r="D22" s="33"/>
      <c r="E22" s="32"/>
      <c r="F22" s="58"/>
      <c r="G22" s="32"/>
      <c r="H22" s="32"/>
      <c r="I22" s="32"/>
      <c r="J22" s="33"/>
      <c r="K22" s="33"/>
      <c r="L22" s="33"/>
      <c r="M22" s="33"/>
      <c r="N22" s="33"/>
      <c r="O22" s="68"/>
      <c r="P22" s="72"/>
      <c r="Q22" s="32"/>
      <c r="R22" s="32"/>
      <c r="S22" s="77"/>
      <c r="T22" s="33"/>
      <c r="U22" s="33"/>
    </row>
    <row r="23" spans="1:21" s="38" customFormat="1" ht="16.5">
      <c r="A23" s="32"/>
      <c r="B23" s="33"/>
      <c r="C23" s="32"/>
      <c r="D23" s="33"/>
      <c r="E23" s="32"/>
      <c r="F23" s="58"/>
      <c r="G23" s="32"/>
      <c r="H23" s="32"/>
      <c r="I23" s="32"/>
      <c r="J23" s="33"/>
      <c r="K23" s="33"/>
      <c r="L23" s="33"/>
      <c r="M23" s="33"/>
      <c r="N23" s="33"/>
      <c r="O23" s="68">
        <v>5400</v>
      </c>
      <c r="P23" s="72">
        <v>1213.58</v>
      </c>
      <c r="Q23" s="32" t="s">
        <v>41</v>
      </c>
      <c r="R23" s="32" t="s">
        <v>1</v>
      </c>
      <c r="S23" s="77">
        <f>O23*P23/100</f>
        <v>65533.32</v>
      </c>
      <c r="T23" s="33"/>
      <c r="U23" s="33"/>
    </row>
    <row r="24" spans="1:21" s="38" customFormat="1" ht="33.75" customHeight="1">
      <c r="A24" s="33">
        <v>10</v>
      </c>
      <c r="B24" s="88" t="s">
        <v>76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64"/>
      <c r="Q24" s="55"/>
      <c r="R24" s="55"/>
      <c r="S24" s="76"/>
      <c r="T24" s="33"/>
      <c r="U24" s="33"/>
    </row>
    <row r="25" spans="1:21" s="38" customFormat="1" ht="16.5">
      <c r="A25" s="33"/>
      <c r="B25" s="33"/>
      <c r="C25" s="32"/>
      <c r="D25" s="33"/>
      <c r="E25" s="32"/>
      <c r="F25" s="58"/>
      <c r="G25" s="32"/>
      <c r="H25" s="32"/>
      <c r="I25" s="32"/>
      <c r="J25" s="33"/>
      <c r="K25" s="33"/>
      <c r="L25" s="32"/>
      <c r="M25" s="33"/>
      <c r="N25" s="33"/>
      <c r="O25" s="68">
        <v>202</v>
      </c>
      <c r="P25" s="66">
        <v>12595</v>
      </c>
      <c r="Q25" s="32" t="s">
        <v>40</v>
      </c>
      <c r="R25" s="32" t="s">
        <v>1</v>
      </c>
      <c r="S25" s="77">
        <f>O25*P25/100</f>
        <v>25441.9</v>
      </c>
      <c r="T25" s="33"/>
      <c r="U25" s="33"/>
    </row>
    <row r="26" spans="1:21" s="38" customFormat="1" ht="33" customHeight="1">
      <c r="A26" s="55">
        <v>14</v>
      </c>
      <c r="B26" s="90" t="s">
        <v>70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33"/>
      <c r="P26" s="33"/>
      <c r="Q26" s="33"/>
      <c r="R26" s="33"/>
      <c r="S26" s="77"/>
      <c r="T26" s="33"/>
      <c r="U26" s="33"/>
    </row>
    <row r="27" spans="1:21" s="38" customFormat="1" ht="16.5">
      <c r="A27" s="32"/>
      <c r="B27" s="33"/>
      <c r="C27" s="32"/>
      <c r="D27" s="33"/>
      <c r="E27" s="32"/>
      <c r="F27" s="58"/>
      <c r="G27" s="32"/>
      <c r="H27" s="32"/>
      <c r="I27" s="32"/>
      <c r="J27" s="33"/>
      <c r="K27" s="33"/>
      <c r="L27" s="33"/>
      <c r="M27" s="33"/>
      <c r="N27" s="33"/>
      <c r="O27" s="68">
        <v>64</v>
      </c>
      <c r="P27" s="66">
        <v>726.72</v>
      </c>
      <c r="Q27" s="32" t="s">
        <v>71</v>
      </c>
      <c r="R27" s="32" t="s">
        <v>1</v>
      </c>
      <c r="S27" s="77">
        <f>O27*P27</f>
        <v>46510.080000000002</v>
      </c>
      <c r="T27" s="33"/>
      <c r="U27" s="33"/>
    </row>
    <row r="28" spans="1:21" s="38" customFormat="1" ht="16.5">
      <c r="A28" s="33">
        <v>15</v>
      </c>
      <c r="B28" s="73" t="s">
        <v>51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33"/>
      <c r="N28" s="33"/>
      <c r="O28" s="68"/>
      <c r="P28" s="66"/>
      <c r="Q28" s="32"/>
      <c r="R28" s="32"/>
      <c r="S28" s="77"/>
      <c r="T28" s="33"/>
      <c r="U28" s="33"/>
    </row>
    <row r="29" spans="1:21" s="38" customFormat="1" ht="16.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46">
        <v>11363</v>
      </c>
      <c r="P29" s="47">
        <v>859.9</v>
      </c>
      <c r="Q29" s="45" t="s">
        <v>41</v>
      </c>
      <c r="R29" s="45" t="s">
        <v>1</v>
      </c>
      <c r="S29" s="79">
        <v>94302</v>
      </c>
      <c r="T29" s="33"/>
      <c r="U29" s="33"/>
    </row>
    <row r="30" spans="1:21" s="38" customFormat="1" ht="16.5">
      <c r="A30" s="55">
        <v>16</v>
      </c>
      <c r="B30" s="88" t="s">
        <v>74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32"/>
      <c r="P30" s="32"/>
      <c r="Q30" s="33"/>
      <c r="R30" s="33"/>
      <c r="S30" s="77"/>
      <c r="T30" s="33"/>
      <c r="U30" s="33"/>
    </row>
    <row r="31" spans="1:21" s="38" customFormat="1" ht="16.5">
      <c r="A31" s="55"/>
      <c r="B31" s="33"/>
      <c r="C31" s="32"/>
      <c r="D31" s="65"/>
      <c r="E31" s="65"/>
      <c r="F31" s="58"/>
      <c r="G31" s="32"/>
      <c r="H31" s="32"/>
      <c r="I31" s="32"/>
      <c r="J31" s="33"/>
      <c r="K31" s="33"/>
      <c r="L31" s="33"/>
      <c r="M31" s="33"/>
      <c r="N31" s="32"/>
      <c r="O31" s="46">
        <v>128</v>
      </c>
      <c r="P31" s="64">
        <v>2116.41</v>
      </c>
      <c r="Q31" s="55" t="s">
        <v>41</v>
      </c>
      <c r="R31" s="55" t="s">
        <v>1</v>
      </c>
      <c r="S31" s="80">
        <f>O31*P31/100</f>
        <v>2709.0047999999997</v>
      </c>
      <c r="T31" s="74"/>
      <c r="U31" s="74"/>
    </row>
    <row r="32" spans="1:21" s="38" customFormat="1" ht="12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89" t="s">
        <v>48</v>
      </c>
      <c r="Q32" s="89"/>
      <c r="R32" s="89"/>
      <c r="S32" s="75">
        <v>1530148</v>
      </c>
      <c r="T32" s="33"/>
      <c r="U32" s="33"/>
    </row>
    <row r="33" spans="1:21" s="38" customFormat="1" ht="16.5">
      <c r="A33" s="32"/>
      <c r="B33" s="33"/>
      <c r="C33" s="32"/>
      <c r="D33" s="33"/>
      <c r="E33" s="32"/>
      <c r="F33" s="58"/>
      <c r="G33" s="32"/>
      <c r="H33" s="32"/>
      <c r="I33" s="32"/>
      <c r="J33" s="33"/>
      <c r="K33" s="33"/>
      <c r="L33" s="33"/>
      <c r="M33" s="33"/>
      <c r="N33" s="33"/>
      <c r="O33" s="33"/>
      <c r="S33" s="67"/>
      <c r="T33" s="33"/>
      <c r="U33" s="33"/>
    </row>
    <row r="34" spans="1:21" s="60" customFormat="1">
      <c r="A34" s="32"/>
      <c r="B34" s="33"/>
      <c r="C34" s="32"/>
      <c r="D34" s="33"/>
      <c r="E34" s="32"/>
      <c r="F34" s="58"/>
      <c r="G34" s="32"/>
      <c r="H34" s="32"/>
      <c r="I34" s="32"/>
      <c r="J34" s="33"/>
      <c r="K34" s="33"/>
      <c r="L34" s="33"/>
      <c r="M34" s="33"/>
      <c r="N34" s="33"/>
      <c r="O34" s="33"/>
      <c r="P34" s="39"/>
      <c r="Q34" s="39"/>
      <c r="R34" s="39"/>
      <c r="S34" s="24"/>
      <c r="T34" s="33"/>
      <c r="U34" s="33"/>
    </row>
    <row r="35" spans="1:21" s="44" customFormat="1">
      <c r="A35" s="32"/>
      <c r="B35" s="33"/>
      <c r="C35" s="32"/>
      <c r="D35" s="33"/>
      <c r="E35" s="32"/>
      <c r="F35" s="58"/>
      <c r="G35" s="32"/>
      <c r="H35" s="32"/>
      <c r="I35" s="32"/>
      <c r="J35" s="33"/>
      <c r="K35" s="33"/>
      <c r="L35" s="33"/>
      <c r="M35" s="33"/>
      <c r="N35" s="33"/>
      <c r="O35" s="33"/>
      <c r="P35" s="39"/>
      <c r="Q35" s="39"/>
      <c r="R35" s="39"/>
      <c r="S35" s="24"/>
      <c r="T35" s="33"/>
      <c r="U35" s="33"/>
    </row>
    <row r="36" spans="1:21" s="59" customFormat="1">
      <c r="A36" s="32"/>
      <c r="B36" s="33"/>
      <c r="C36" s="32"/>
      <c r="D36" s="33"/>
      <c r="E36" s="32"/>
      <c r="F36" s="58"/>
      <c r="G36" s="32"/>
      <c r="H36" s="32"/>
      <c r="I36" s="32"/>
      <c r="J36" s="33"/>
      <c r="K36" s="33"/>
      <c r="L36" s="33"/>
      <c r="M36" s="33"/>
      <c r="N36" s="33"/>
      <c r="O36" s="33"/>
      <c r="P36" s="39"/>
      <c r="Q36" s="39"/>
      <c r="R36" s="39"/>
      <c r="S36" s="24"/>
      <c r="T36" s="33"/>
      <c r="U36" s="33"/>
    </row>
  </sheetData>
  <mergeCells count="13">
    <mergeCell ref="B30:N30"/>
    <mergeCell ref="B10:N10"/>
    <mergeCell ref="P32:R32"/>
    <mergeCell ref="B14:O14"/>
    <mergeCell ref="B12:O12"/>
    <mergeCell ref="B24:O24"/>
    <mergeCell ref="B26:N26"/>
    <mergeCell ref="B16:N16"/>
    <mergeCell ref="A4:S4"/>
    <mergeCell ref="A2:S2"/>
    <mergeCell ref="A3:S3"/>
    <mergeCell ref="R5:S5"/>
    <mergeCell ref="B5:N5"/>
  </mergeCells>
  <pageMargins left="0.41" right="0.15" top="0.33" bottom="0.24" header="0.3" footer="0.3"/>
  <pageSetup paperSize="9" scale="85" orientation="portrait" horizontalDpi="200" verticalDpi="200" r:id="rId1"/>
  <headerFooter>
    <oddFooter>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topLeftCell="A14" zoomScale="160" zoomScaleSheetLayoutView="160" workbookViewId="0">
      <selection activeCell="B22" sqref="A22:XFD22"/>
    </sheetView>
  </sheetViews>
  <sheetFormatPr defaultRowHeight="1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8" style="35" customWidth="1"/>
    <col min="7" max="7" width="8.5703125" customWidth="1"/>
    <col min="8" max="8" width="7.7109375" customWidth="1"/>
    <col min="9" max="9" width="9.5703125" bestFit="1" customWidth="1"/>
  </cols>
  <sheetData>
    <row r="1" spans="1:11" ht="35.25" customHeight="1" thickBot="1">
      <c r="A1" s="99" t="s">
        <v>8</v>
      </c>
      <c r="B1" s="99"/>
      <c r="C1" s="99"/>
      <c r="D1" s="99"/>
      <c r="E1" s="99"/>
      <c r="F1" s="99"/>
      <c r="G1" s="99"/>
      <c r="H1" s="99"/>
      <c r="I1" s="99"/>
      <c r="J1" s="99"/>
    </row>
    <row r="2" spans="1:11" ht="16.5" thickBot="1">
      <c r="A2" s="5" t="s">
        <v>2</v>
      </c>
      <c r="B2" s="5" t="s">
        <v>9</v>
      </c>
      <c r="C2" s="5" t="s">
        <v>22</v>
      </c>
      <c r="D2" s="5" t="s">
        <v>10</v>
      </c>
      <c r="E2" s="5" t="s">
        <v>10</v>
      </c>
      <c r="F2" s="6" t="s">
        <v>11</v>
      </c>
      <c r="G2" s="5" t="s">
        <v>12</v>
      </c>
      <c r="H2" s="5" t="s">
        <v>13</v>
      </c>
      <c r="I2" s="5" t="s">
        <v>14</v>
      </c>
      <c r="J2" s="5" t="s">
        <v>15</v>
      </c>
    </row>
    <row r="3" spans="1:11">
      <c r="A3" s="1"/>
    </row>
    <row r="4" spans="1:11" s="42" customFormat="1" ht="18.75" customHeight="1">
      <c r="A4" s="8">
        <v>1</v>
      </c>
      <c r="B4" s="7" t="s">
        <v>17</v>
      </c>
      <c r="C4" s="10">
        <v>3407</v>
      </c>
      <c r="D4" s="10">
        <f>C4*17.6/100</f>
        <v>599.63200000000006</v>
      </c>
      <c r="E4" s="10">
        <v>600</v>
      </c>
      <c r="F4" s="10">
        <v>1500</v>
      </c>
      <c r="G4" s="8" t="s">
        <v>23</v>
      </c>
      <c r="H4" s="10">
        <v>3000</v>
      </c>
      <c r="I4" s="8" t="s">
        <v>23</v>
      </c>
      <c r="J4" s="8" t="s">
        <v>23</v>
      </c>
    </row>
    <row r="5" spans="1:11" s="42" customFormat="1" ht="18.75" customHeight="1">
      <c r="A5" s="17">
        <v>2</v>
      </c>
      <c r="B5" s="9" t="s">
        <v>39</v>
      </c>
      <c r="C5" s="11">
        <v>167.30799999999999</v>
      </c>
      <c r="D5" s="8" t="s">
        <v>23</v>
      </c>
      <c r="E5" s="8" t="s">
        <v>32</v>
      </c>
      <c r="F5" s="8" t="s">
        <v>23</v>
      </c>
      <c r="G5" s="8" t="s">
        <v>23</v>
      </c>
      <c r="H5" s="8" t="s">
        <v>23</v>
      </c>
      <c r="I5" s="8" t="s">
        <v>23</v>
      </c>
      <c r="J5" s="11">
        <v>8.3650000000000002</v>
      </c>
      <c r="K5"/>
    </row>
    <row r="6" spans="1:11" s="42" customFormat="1" ht="18.75" customHeight="1">
      <c r="A6" s="8">
        <v>3</v>
      </c>
      <c r="B6" s="7" t="s">
        <v>16</v>
      </c>
      <c r="C6" s="10">
        <v>1132</v>
      </c>
      <c r="D6" s="10">
        <f>C6*7.8/100</f>
        <v>88.296000000000006</v>
      </c>
      <c r="E6" s="10">
        <v>88</v>
      </c>
      <c r="F6" s="10">
        <v>555</v>
      </c>
      <c r="G6" s="10">
        <f>C6*98/100</f>
        <v>1109.3599999999999</v>
      </c>
      <c r="H6" s="8" t="s">
        <v>23</v>
      </c>
      <c r="I6" s="8" t="s">
        <v>23</v>
      </c>
      <c r="J6" s="8" t="s">
        <v>23</v>
      </c>
    </row>
    <row r="7" spans="1:11" s="42" customFormat="1" ht="18.75" customHeight="1">
      <c r="A7" s="8">
        <v>4</v>
      </c>
      <c r="B7" s="7" t="s">
        <v>20</v>
      </c>
      <c r="C7" s="10">
        <v>6920</v>
      </c>
      <c r="D7" s="10">
        <f>C7*0.4/100</f>
        <v>27.68</v>
      </c>
      <c r="E7" s="10">
        <v>28</v>
      </c>
      <c r="F7" s="8" t="s">
        <v>23</v>
      </c>
      <c r="G7" s="8" t="s">
        <v>23</v>
      </c>
      <c r="H7" s="8" t="s">
        <v>23</v>
      </c>
      <c r="I7" s="8" t="s">
        <v>23</v>
      </c>
      <c r="J7" s="8" t="s">
        <v>23</v>
      </c>
    </row>
    <row r="8" spans="1:11" ht="18.75" customHeight="1">
      <c r="A8" s="17">
        <v>5</v>
      </c>
      <c r="B8" s="7" t="s">
        <v>18</v>
      </c>
      <c r="C8" s="10">
        <v>6920</v>
      </c>
      <c r="D8" s="10">
        <f>C8*0.53/100</f>
        <v>36.676000000000002</v>
      </c>
      <c r="E8" s="10">
        <v>37</v>
      </c>
      <c r="F8" s="10">
        <v>277</v>
      </c>
      <c r="G8" s="8" t="s">
        <v>23</v>
      </c>
      <c r="H8" s="8" t="s">
        <v>23</v>
      </c>
      <c r="I8" s="8" t="s">
        <v>23</v>
      </c>
      <c r="J8" s="8" t="s">
        <v>23</v>
      </c>
    </row>
    <row r="9" spans="1:11" ht="18.75" customHeight="1">
      <c r="A9" s="8">
        <v>6</v>
      </c>
      <c r="B9" s="7" t="s">
        <v>19</v>
      </c>
      <c r="C9" s="10">
        <v>6920</v>
      </c>
      <c r="D9" s="10">
        <f>C9*0.57/100</f>
        <v>39.443999999999996</v>
      </c>
      <c r="E9" s="10">
        <v>39</v>
      </c>
      <c r="F9" s="10">
        <v>208</v>
      </c>
      <c r="G9" s="8" t="s">
        <v>23</v>
      </c>
      <c r="H9" s="8" t="s">
        <v>23</v>
      </c>
      <c r="I9" s="8" t="s">
        <v>23</v>
      </c>
      <c r="J9" s="8" t="s">
        <v>23</v>
      </c>
    </row>
    <row r="10" spans="1:11" s="59" customFormat="1" ht="18.75" customHeight="1">
      <c r="A10" s="17">
        <v>7</v>
      </c>
      <c r="B10" s="7" t="s">
        <v>59</v>
      </c>
      <c r="C10" s="10">
        <v>3443</v>
      </c>
      <c r="D10" s="10"/>
      <c r="E10" s="10">
        <v>151</v>
      </c>
      <c r="F10" s="10">
        <v>368</v>
      </c>
      <c r="G10" s="8" t="s">
        <v>23</v>
      </c>
      <c r="H10" s="8">
        <v>757</v>
      </c>
      <c r="I10" s="8" t="s">
        <v>23</v>
      </c>
      <c r="J10" s="8" t="s">
        <v>23</v>
      </c>
    </row>
    <row r="11" spans="1:11" s="59" customFormat="1" ht="18.75" customHeight="1">
      <c r="A11" s="17">
        <v>8</v>
      </c>
      <c r="B11" s="7" t="s">
        <v>60</v>
      </c>
      <c r="C11" s="10">
        <v>4252</v>
      </c>
      <c r="D11" s="10"/>
      <c r="E11" s="10">
        <v>128</v>
      </c>
      <c r="F11" s="10">
        <v>315</v>
      </c>
      <c r="G11" s="8" t="s">
        <v>23</v>
      </c>
      <c r="H11" s="8">
        <v>625</v>
      </c>
      <c r="I11" s="8" t="s">
        <v>23</v>
      </c>
      <c r="J11" s="8" t="s">
        <v>23</v>
      </c>
    </row>
    <row r="12" spans="1:11" s="59" customFormat="1" ht="18.75" customHeight="1" thickBot="1">
      <c r="A12" s="17">
        <v>9</v>
      </c>
      <c r="B12" s="7" t="s">
        <v>61</v>
      </c>
      <c r="C12" s="10">
        <v>92</v>
      </c>
      <c r="D12" s="10"/>
      <c r="E12" s="10">
        <v>16</v>
      </c>
      <c r="F12" s="10">
        <v>40</v>
      </c>
      <c r="G12" s="8" t="s">
        <v>23</v>
      </c>
      <c r="H12" s="8">
        <v>81</v>
      </c>
      <c r="I12" s="8" t="s">
        <v>23</v>
      </c>
      <c r="J12" s="8" t="s">
        <v>23</v>
      </c>
    </row>
    <row r="13" spans="1:11" ht="21.75" customHeight="1" thickBot="1">
      <c r="A13" s="93" t="s">
        <v>21</v>
      </c>
      <c r="B13" s="100"/>
      <c r="C13" s="94"/>
      <c r="D13" s="13">
        <f>SUM(D6:D12)</f>
        <v>192.09599999999998</v>
      </c>
      <c r="E13" s="13">
        <f>SUM(E4:E12)</f>
        <v>1087</v>
      </c>
      <c r="F13" s="13">
        <f>SUM(F4:F12)</f>
        <v>3263</v>
      </c>
      <c r="G13" s="13">
        <f>SUM(G4:G12)</f>
        <v>1109.3599999999999</v>
      </c>
      <c r="H13" s="13">
        <f>SUM(H4:H12)</f>
        <v>4463</v>
      </c>
      <c r="I13" s="13">
        <f>SUM(I4:I12)</f>
        <v>0</v>
      </c>
      <c r="J13" s="12">
        <v>8.3650000000000002</v>
      </c>
    </row>
    <row r="15" spans="1:11" ht="29.25" customHeight="1" thickBot="1">
      <c r="A15" s="99" t="s">
        <v>24</v>
      </c>
      <c r="B15" s="99"/>
      <c r="C15" s="99"/>
      <c r="D15" s="99"/>
      <c r="E15" s="99"/>
      <c r="F15" s="99"/>
      <c r="G15" s="99"/>
      <c r="H15" s="99"/>
      <c r="I15" s="99"/>
      <c r="J15" s="99"/>
    </row>
    <row r="16" spans="1:11" ht="16.5" thickBot="1">
      <c r="A16" s="5" t="s">
        <v>2</v>
      </c>
      <c r="B16" s="93" t="s">
        <v>25</v>
      </c>
      <c r="C16" s="100"/>
      <c r="D16" s="94"/>
      <c r="E16" s="36"/>
      <c r="F16" s="5" t="s">
        <v>22</v>
      </c>
      <c r="G16" s="5" t="s">
        <v>5</v>
      </c>
      <c r="H16" s="6" t="s">
        <v>6</v>
      </c>
      <c r="I16" s="93" t="s">
        <v>7</v>
      </c>
      <c r="J16" s="94"/>
    </row>
    <row r="17" spans="1:10" ht="15" customHeight="1">
      <c r="B17" s="91"/>
      <c r="C17" s="91"/>
      <c r="D17" s="91"/>
      <c r="I17" s="95"/>
      <c r="J17" s="95"/>
    </row>
    <row r="18" spans="1:10" ht="30" customHeight="1">
      <c r="A18" s="1">
        <v>1</v>
      </c>
      <c r="B18" s="102" t="s">
        <v>26</v>
      </c>
      <c r="C18" s="102"/>
      <c r="D18" s="102"/>
      <c r="E18" s="37"/>
      <c r="F18" s="14">
        <f>G13</f>
        <v>1109.3599999999999</v>
      </c>
      <c r="G18" s="2">
        <v>1208.26</v>
      </c>
      <c r="H18" s="1" t="s">
        <v>27</v>
      </c>
      <c r="I18" s="92">
        <v>701</v>
      </c>
      <c r="J18" s="92"/>
    </row>
    <row r="19" spans="1:10" ht="30" customHeight="1">
      <c r="A19" s="1">
        <v>2</v>
      </c>
      <c r="B19" s="102" t="s">
        <v>11</v>
      </c>
      <c r="C19" s="102"/>
      <c r="D19" s="102"/>
      <c r="E19" s="37"/>
      <c r="F19" s="14">
        <f>F13</f>
        <v>3263</v>
      </c>
      <c r="G19" s="1">
        <v>6940.05</v>
      </c>
      <c r="H19" s="1" t="s">
        <v>27</v>
      </c>
      <c r="I19" s="92">
        <v>69401</v>
      </c>
      <c r="J19" s="92"/>
    </row>
    <row r="20" spans="1:10" ht="30" customHeight="1">
      <c r="A20" s="1">
        <v>3</v>
      </c>
      <c r="B20" s="4" t="s">
        <v>29</v>
      </c>
      <c r="C20" s="4"/>
      <c r="D20" s="4"/>
      <c r="E20" s="37"/>
      <c r="F20" s="14">
        <f>H13</f>
        <v>4463</v>
      </c>
      <c r="G20" s="2">
        <v>1240.82</v>
      </c>
      <c r="H20" s="1" t="s">
        <v>27</v>
      </c>
      <c r="I20" s="92">
        <v>11291</v>
      </c>
      <c r="J20" s="92"/>
    </row>
    <row r="21" spans="1:10" ht="30" customHeight="1">
      <c r="A21" s="1">
        <v>4</v>
      </c>
      <c r="B21" s="102" t="s">
        <v>10</v>
      </c>
      <c r="C21" s="102"/>
      <c r="D21" s="102"/>
      <c r="E21" s="37"/>
      <c r="F21" s="14">
        <f>E13</f>
        <v>1087</v>
      </c>
      <c r="G21" s="1">
        <v>111.96</v>
      </c>
      <c r="H21" s="1" t="s">
        <v>28</v>
      </c>
      <c r="I21" s="92">
        <f>F21*G21</f>
        <v>121700.51999999999</v>
      </c>
      <c r="J21" s="92"/>
    </row>
    <row r="22" spans="1:10" ht="30" customHeight="1">
      <c r="A22" s="1">
        <v>6</v>
      </c>
      <c r="B22" s="102" t="s">
        <v>30</v>
      </c>
      <c r="C22" s="102"/>
      <c r="D22" s="102"/>
      <c r="E22" s="37"/>
      <c r="F22" s="19">
        <f>J13</f>
        <v>8.3650000000000002</v>
      </c>
      <c r="G22" s="1">
        <v>209.09</v>
      </c>
      <c r="H22" s="1" t="s">
        <v>31</v>
      </c>
      <c r="I22" s="96">
        <f>F22*G22</f>
        <v>1749.0378500000002</v>
      </c>
      <c r="J22" s="96"/>
    </row>
    <row r="23" spans="1:10" ht="30" customHeight="1">
      <c r="B23" s="101" t="s">
        <v>33</v>
      </c>
      <c r="C23" s="101"/>
      <c r="D23" s="101"/>
      <c r="E23" s="101"/>
      <c r="F23" s="101"/>
      <c r="G23" s="101"/>
      <c r="H23" s="18" t="s">
        <v>0</v>
      </c>
      <c r="I23" s="97">
        <f>SUM(I18:J22)</f>
        <v>204842.55784999998</v>
      </c>
      <c r="J23" s="98"/>
    </row>
    <row r="24" spans="1:10" s="48" customFormat="1" ht="30" customHeight="1">
      <c r="B24" s="49"/>
      <c r="C24" s="49"/>
      <c r="D24" s="49"/>
      <c r="E24" s="49"/>
      <c r="F24" s="49"/>
      <c r="G24" s="49"/>
      <c r="H24" s="51"/>
      <c r="I24" s="50"/>
      <c r="J24" s="51"/>
    </row>
    <row r="25" spans="1:10" s="48" customFormat="1" ht="30" customHeight="1">
      <c r="B25" s="49"/>
      <c r="C25" s="49"/>
      <c r="D25" s="49"/>
      <c r="E25" s="49"/>
      <c r="F25" s="49"/>
      <c r="G25" s="49"/>
      <c r="H25" s="51"/>
      <c r="I25" s="50"/>
      <c r="J25" s="51"/>
    </row>
    <row r="26" spans="1:10" ht="15" customHeight="1">
      <c r="B26" s="91"/>
      <c r="C26" s="91"/>
      <c r="D26" s="91"/>
      <c r="I26" s="91"/>
      <c r="J26" s="91"/>
    </row>
    <row r="27" spans="1:10" ht="15" customHeight="1">
      <c r="B27" s="91"/>
      <c r="C27" s="91"/>
      <c r="D27" s="91"/>
      <c r="I27" s="91"/>
      <c r="J27" s="91"/>
    </row>
    <row r="28" spans="1:10" ht="15" customHeight="1">
      <c r="B28" s="91"/>
      <c r="C28" s="91"/>
      <c r="D28" s="91"/>
      <c r="I28" s="91"/>
      <c r="J28" s="91"/>
    </row>
    <row r="29" spans="1:10" ht="15" customHeight="1">
      <c r="B29" s="91"/>
      <c r="C29" s="91"/>
      <c r="D29" s="91"/>
      <c r="I29" s="91"/>
      <c r="J29" s="91"/>
    </row>
    <row r="30" spans="1:10" ht="15" customHeight="1">
      <c r="B30" s="91"/>
      <c r="C30" s="91"/>
      <c r="D30" s="91"/>
      <c r="I30" s="91"/>
      <c r="J30" s="91"/>
    </row>
    <row r="31" spans="1:10" ht="15" customHeight="1">
      <c r="B31" s="91"/>
      <c r="C31" s="91"/>
      <c r="D31" s="91"/>
      <c r="I31" s="91"/>
      <c r="J31" s="91"/>
    </row>
    <row r="32" spans="1:10">
      <c r="I32" s="91"/>
      <c r="J32" s="91"/>
    </row>
    <row r="33" spans="9:10">
      <c r="I33" s="91"/>
      <c r="J33" s="91"/>
    </row>
    <row r="34" spans="9:10">
      <c r="I34" s="91"/>
      <c r="J34" s="91"/>
    </row>
    <row r="35" spans="9:10">
      <c r="I35" s="91"/>
      <c r="J35" s="91"/>
    </row>
    <row r="36" spans="9:10">
      <c r="I36" s="91"/>
      <c r="J36" s="91"/>
    </row>
    <row r="37" spans="9:10">
      <c r="I37" s="91"/>
      <c r="J37" s="91"/>
    </row>
  </sheetData>
  <mergeCells count="36">
    <mergeCell ref="B29:D29"/>
    <mergeCell ref="A1:J1"/>
    <mergeCell ref="A13:C13"/>
    <mergeCell ref="A15:J15"/>
    <mergeCell ref="B23:G23"/>
    <mergeCell ref="B22:D22"/>
    <mergeCell ref="B26:D26"/>
    <mergeCell ref="B16:D16"/>
    <mergeCell ref="B17:D17"/>
    <mergeCell ref="B18:D18"/>
    <mergeCell ref="B19:D19"/>
    <mergeCell ref="B21:D21"/>
    <mergeCell ref="B30:D30"/>
    <mergeCell ref="B31:D31"/>
    <mergeCell ref="I16:J16"/>
    <mergeCell ref="I17:J17"/>
    <mergeCell ref="I18:J18"/>
    <mergeCell ref="I19:J19"/>
    <mergeCell ref="I21:J21"/>
    <mergeCell ref="I22:J22"/>
    <mergeCell ref="I23:J23"/>
    <mergeCell ref="I26:J26"/>
    <mergeCell ref="I27:J27"/>
    <mergeCell ref="I28:J28"/>
    <mergeCell ref="I29:J29"/>
    <mergeCell ref="I30:J30"/>
    <mergeCell ref="B27:D27"/>
    <mergeCell ref="B28:D28"/>
    <mergeCell ref="I36:J36"/>
    <mergeCell ref="I37:J37"/>
    <mergeCell ref="I20:J20"/>
    <mergeCell ref="I31:J31"/>
    <mergeCell ref="I32:J32"/>
    <mergeCell ref="I33:J33"/>
    <mergeCell ref="I34:J34"/>
    <mergeCell ref="I35:J35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3"/>
  <sheetViews>
    <sheetView view="pageBreakPreview" topLeftCell="A4" zoomScale="175" zoomScaleSheetLayoutView="175" workbookViewId="0">
      <selection activeCell="B8" sqref="B8"/>
    </sheetView>
  </sheetViews>
  <sheetFormatPr defaultRowHeight="15"/>
  <cols>
    <col min="1" max="1" width="4.42578125" customWidth="1"/>
    <col min="2" max="2" width="51.28515625" customWidth="1"/>
    <col min="3" max="3" width="9.28515625" style="16" customWidth="1"/>
    <col min="4" max="4" width="3.28515625" customWidth="1"/>
    <col min="5" max="5" width="10.5703125" customWidth="1"/>
    <col min="6" max="10" width="9.140625" hidden="1" customWidth="1"/>
    <col min="11" max="11" width="9.5703125" bestFit="1" customWidth="1"/>
  </cols>
  <sheetData>
    <row r="1" spans="1:19" ht="19.5">
      <c r="A1" s="103" t="s">
        <v>34</v>
      </c>
      <c r="B1" s="103"/>
      <c r="C1" s="103"/>
      <c r="D1" s="103"/>
      <c r="E1" s="103"/>
      <c r="F1" s="103"/>
      <c r="G1" s="103"/>
      <c r="H1" s="103"/>
      <c r="I1" s="103"/>
      <c r="J1" s="103"/>
    </row>
    <row r="3" spans="1:19" ht="42.75" customHeight="1">
      <c r="A3" s="104" t="e">
        <f>Sheet1!#REF!</f>
        <v>#REF!</v>
      </c>
      <c r="B3" s="104"/>
      <c r="C3" s="104"/>
      <c r="D3" s="104"/>
      <c r="E3" s="104"/>
      <c r="F3" s="104"/>
      <c r="G3" s="104"/>
      <c r="H3" s="104"/>
      <c r="I3" s="104"/>
      <c r="J3" s="104"/>
      <c r="K3" s="20"/>
      <c r="L3" s="20"/>
      <c r="M3" s="20"/>
      <c r="N3" s="20"/>
      <c r="O3" s="20"/>
      <c r="P3" s="20"/>
      <c r="Q3" s="20"/>
      <c r="R3" s="20"/>
      <c r="S3" s="20"/>
    </row>
    <row r="4" spans="1:19">
      <c r="B4" s="43" t="s">
        <v>50</v>
      </c>
    </row>
    <row r="5" spans="1:19" ht="35.25" customHeight="1">
      <c r="A5" s="7" t="s">
        <v>35</v>
      </c>
      <c r="B5" s="21" t="s">
        <v>62</v>
      </c>
      <c r="C5" s="21"/>
      <c r="D5" s="8" t="s">
        <v>36</v>
      </c>
      <c r="E5" s="25">
        <v>3802450</v>
      </c>
    </row>
    <row r="6" spans="1:19" ht="15.75">
      <c r="A6" s="22"/>
      <c r="B6" s="7"/>
      <c r="C6" s="7"/>
      <c r="D6" s="23"/>
      <c r="E6" s="26"/>
    </row>
    <row r="7" spans="1:19" ht="33" customHeight="1">
      <c r="A7" s="7" t="s">
        <v>37</v>
      </c>
      <c r="B7" s="21" t="s">
        <v>63</v>
      </c>
      <c r="C7" s="21"/>
      <c r="D7" s="8" t="s">
        <v>36</v>
      </c>
      <c r="E7" s="25">
        <v>50560</v>
      </c>
      <c r="K7" s="15"/>
      <c r="L7" s="3"/>
    </row>
    <row r="8" spans="1:19" s="48" customFormat="1" ht="33" customHeight="1">
      <c r="A8" s="7" t="s">
        <v>53</v>
      </c>
      <c r="B8" s="21" t="s">
        <v>64</v>
      </c>
      <c r="C8" s="21"/>
      <c r="D8" s="8" t="s">
        <v>36</v>
      </c>
      <c r="E8" s="25">
        <v>300000</v>
      </c>
      <c r="K8" s="15"/>
      <c r="L8" s="3"/>
    </row>
    <row r="9" spans="1:19" s="48" customFormat="1" ht="33" customHeight="1">
      <c r="A9" s="7"/>
      <c r="B9" s="21"/>
      <c r="C9" s="21" t="s">
        <v>65</v>
      </c>
      <c r="D9" s="8" t="s">
        <v>36</v>
      </c>
      <c r="E9" s="25">
        <v>4153010</v>
      </c>
      <c r="K9" s="15"/>
      <c r="L9" s="3"/>
    </row>
    <row r="10" spans="1:19" ht="34.5" customHeight="1">
      <c r="A10" s="7" t="s">
        <v>54</v>
      </c>
      <c r="B10" s="7" t="s">
        <v>49</v>
      </c>
      <c r="C10" s="22"/>
      <c r="D10" s="8" t="s">
        <v>1</v>
      </c>
      <c r="E10" s="27">
        <v>41530</v>
      </c>
    </row>
    <row r="11" spans="1:19" s="48" customFormat="1" ht="34.5" customHeight="1">
      <c r="A11" s="7" t="s">
        <v>55</v>
      </c>
      <c r="B11" s="54" t="s">
        <v>56</v>
      </c>
      <c r="C11" s="22"/>
      <c r="D11" s="8" t="s">
        <v>36</v>
      </c>
      <c r="E11" s="53">
        <v>41530</v>
      </c>
    </row>
    <row r="12" spans="1:19" ht="32.25" customHeight="1">
      <c r="B12" s="30" t="s">
        <v>38</v>
      </c>
      <c r="C12" s="23"/>
      <c r="D12" s="8" t="s">
        <v>36</v>
      </c>
      <c r="E12" s="25">
        <f>SUM(E9:E11)</f>
        <v>4236070</v>
      </c>
    </row>
    <row r="13" spans="1:19" ht="33.75" customHeight="1">
      <c r="B13" s="30" t="s">
        <v>52</v>
      </c>
      <c r="C13" s="31"/>
      <c r="D13" s="8" t="s">
        <v>36</v>
      </c>
      <c r="E13" s="25" t="s">
        <v>66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manik shahani</cp:lastModifiedBy>
  <cp:lastPrinted>2017-04-04T08:57:18Z</cp:lastPrinted>
  <dcterms:created xsi:type="dcterms:W3CDTF">2014-03-04T07:22:02Z</dcterms:created>
  <dcterms:modified xsi:type="dcterms:W3CDTF">2017-04-04T13:48:00Z</dcterms:modified>
</cp:coreProperties>
</file>