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20" windowWidth="8460" windowHeight="6285" tabRatio="676"/>
  </bookViews>
  <sheets>
    <sheet name="abstract" sheetId="11" r:id="rId1"/>
    <sheet name="SD" sheetId="1" r:id="rId2"/>
    <sheet name="OP" sheetId="14" r:id="rId3"/>
  </sheets>
  <externalReferences>
    <externalReference r:id="rId4"/>
  </externalReferences>
  <calcPr calcId="124519"/>
</workbook>
</file>

<file path=xl/calcChain.xml><?xml version="1.0" encoding="utf-8"?>
<calcChain xmlns="http://schemas.openxmlformats.org/spreadsheetml/2006/main">
  <c r="C13" i="11"/>
  <c r="B13"/>
  <c r="C12"/>
  <c r="B12"/>
  <c r="H98" i="1"/>
  <c r="B11" i="11"/>
  <c r="D13" l="1"/>
  <c r="E13"/>
  <c r="D12"/>
  <c r="E12"/>
  <c r="D11"/>
  <c r="D14" s="1"/>
  <c r="S34" i="14" l="1"/>
  <c r="L38" s="1"/>
  <c r="Y38" s="1"/>
  <c r="Y30"/>
  <c r="Y26"/>
  <c r="Y22"/>
  <c r="Y18"/>
  <c r="Y14"/>
  <c r="Y10"/>
  <c r="H96" i="1"/>
  <c r="H91"/>
  <c r="A89"/>
  <c r="H86"/>
  <c r="H81"/>
  <c r="H76"/>
  <c r="A73"/>
  <c r="H70"/>
  <c r="A18"/>
  <c r="A23"/>
  <c r="A32" s="1"/>
  <c r="A36" s="1"/>
  <c r="A40" s="1"/>
  <c r="A44" s="1"/>
  <c r="H26"/>
  <c r="H34"/>
  <c r="H38"/>
  <c r="H30"/>
  <c r="H21"/>
  <c r="H16"/>
  <c r="H48" s="1"/>
  <c r="C11" i="11" s="1"/>
  <c r="H42" i="1"/>
  <c r="H46"/>
  <c r="Y39" i="14" l="1"/>
  <c r="E11" i="11"/>
  <c r="E14" s="1"/>
  <c r="C14"/>
</calcChain>
</file>

<file path=xl/sharedStrings.xml><?xml version="1.0" encoding="utf-8"?>
<sst xmlns="http://schemas.openxmlformats.org/spreadsheetml/2006/main" count="193" uniqueCount="85">
  <si>
    <t>S.No</t>
  </si>
  <si>
    <t>Description</t>
  </si>
  <si>
    <t>Amount</t>
  </si>
  <si>
    <t>Qty</t>
  </si>
  <si>
    <t>Nos</t>
  </si>
  <si>
    <t xml:space="preserve">L </t>
  </si>
  <si>
    <t>B</t>
  </si>
  <si>
    <t>D</t>
  </si>
  <si>
    <t xml:space="preserve">Excavation in foundation of building bridges and other structures i/c bailing, dressing, filling around the structure with excavated earth, watering, ramming Lead up to one chain &amp; lift up to 5.0' (CSI No:18 P4)   </t>
  </si>
  <si>
    <t>Pucca Brick work in foundation and plinth in cement sand mortar 1:6 (CSI No:4 P24)</t>
  </si>
  <si>
    <t>Ratio 1:4:8</t>
  </si>
  <si>
    <t xml:space="preserve">Cement plaster 1:4 up to 20' height 1/2" thick  (CSI No:11 P-57)  </t>
  </si>
  <si>
    <t>Kashmore @ Kandhkot</t>
  </si>
  <si>
    <t xml:space="preserve">Executive Engineer </t>
  </si>
  <si>
    <t>Public Health Engineering Division</t>
  </si>
  <si>
    <t xml:space="preserve">CC plain i/c placing compacting finishing &amp; curing complete i/c screening and washing of stone aggregate w/o shuttering (CSI NO:5 P-16) 
</t>
  </si>
  <si>
    <t>Construction of standard open drain cunette block of CC 1:2:4 in situ to the design profile i/c cost of mould as per drawing i/c applying floating coat of cement 1/32" thick to the exposed face finished smooth curing etc complete as per detailed drawing (PHSI. No. D P-58)</t>
  </si>
  <si>
    <t>RCC work in roof slabs beams columns rafts lintels and other structural members laid in situ are pre-cast laid in position etc complete in all respects ratio 1:2:4(CSI.No:6 P-17)</t>
  </si>
  <si>
    <t>Fabrication of mild steel reinforcement for cement concrete i/c cutting bending laying in position making joints and fastening i/c cost of binding wire also includes removal of rust from bars (CSI NO.7 P-17)</t>
  </si>
  <si>
    <t>at Rs</t>
  </si>
  <si>
    <t>Rs</t>
  </si>
  <si>
    <t>p% cft</t>
  </si>
  <si>
    <t>p%cft</t>
  </si>
  <si>
    <t>p/ft</t>
  </si>
  <si>
    <t>p/cft</t>
  </si>
  <si>
    <t>p/cwt</t>
  </si>
  <si>
    <t>Total Rs</t>
  </si>
  <si>
    <t>TOTAL</t>
  </si>
  <si>
    <t>CC BLOCK</t>
  </si>
  <si>
    <t xml:space="preserve">Type-I </t>
  </si>
  <si>
    <t>Type-II</t>
  </si>
  <si>
    <t>Barrow pit excavation undressed lead up to 100' in Ordinary Soil (GSI No 3 P 1)</t>
  </si>
  <si>
    <t>Extra for every 50 ft additional lead or part there of (GSI No 8 P2) Qty same as Item No 1</t>
  </si>
  <si>
    <t>Average Lead =2600 ft - 100 ft = 2500 ft
No of Lead = 2500 / 50 = 50 leads
50 Leads @ Rs. 100.78 per lead = Rs. 5039/=</t>
  </si>
  <si>
    <t>Laying earth in 6" thick layers leveling, dressing and watering for compaction etc complete (GSI No 13b P3) Qty Same as Item No 8</t>
  </si>
  <si>
    <t>Cement Concrete brick or stone Ballast 1 1/2" to 2" guage ratio 1:4:8 (GSI No.4 P17)</t>
  </si>
  <si>
    <t>Cemeny concrte plain i/c placing compacting finishing and curring complete i/c screening and washing of stone aggregate without shuttering 1:2:4(CSINO5 P-16)</t>
  </si>
  <si>
    <t>errection and removal of centering for RCC or Plain CC works of deodar wood 2nd class (CSINO 19-P-18)</t>
  </si>
  <si>
    <t>p%sft</t>
  </si>
  <si>
    <t>CC DRAINS</t>
  </si>
  <si>
    <t>Excavation for Tanks and reservior in soft i/c trimming and dressing to ture alignment design section profile and shap leveling of laying of beds of trenches to correct level and grade i/c laying of earth in 6"layer for construction of banks and dressing and disposal of surpluse. Excavated earth within one chain as directed by Engineer Incgarge i/c providing fance guards.Lights flags where ever required lift upto 5 feet (1:52 m) and lead upto one chain (30.5m) (PHSI No:1P-49)</t>
  </si>
  <si>
    <t>Qty:</t>
  </si>
  <si>
    <t>Cft</t>
  </si>
  <si>
    <t>@ Rs.</t>
  </si>
  <si>
    <t>P %o Cft</t>
  </si>
  <si>
    <t>Rs.</t>
  </si>
  <si>
    <t>Excavation for Tanks and reservior in wet Soil/clay or mud i/c trimming and dressing to ture alignment design section profile and shap leveling of laying of beds of trenches to correct level and grade i/c laying of earth in 6"layer for construction of banks and dressing and disposal of surpluse. Excavated earth within one chain as directed by Engineer Incgarge i/c providing fance guards.Lights flags where ever required lift upto 5 feet (1:52 m) and lead upto one chain (30.5m) (PHSI No:14 P-52)</t>
  </si>
  <si>
    <t>Earth work Compection (Soft Ordinary or Hard Soil) laying earth in 6" Layers levelling dressing and watering for compection etc complete 
(GSI No.13(b) P-4)</t>
  </si>
  <si>
    <t>Excavation for pipelines in trnches and pits in soft soil i/c trimming dressing sides to true alignment and shape leveling of beds of trenches to correct level and grad cutting joint holes providing face guards lights,flags and temperory crossing for non vehicular traffic where-ever required lift upto 5' and lead upto one chain.)PHSI No:1,P-60.)</t>
  </si>
  <si>
    <t xml:space="preserve"> @ Rs.</t>
  </si>
  <si>
    <t>P-%0 Cft</t>
  </si>
  <si>
    <t>Providing laying RCC pipe of ASTM C-76-62 T/C-76-70 of class II wall B in trenches i/c cutting fitting and jointing i/c testing with water to specified pressure (PHSI.No.1,P-17)18 inch dia</t>
  </si>
  <si>
    <t>rft</t>
  </si>
  <si>
    <t>P.Rft</t>
  </si>
  <si>
    <t>Refilling the excavated stuff in trenches 6" thick layer i/c watering raiming to full compaction etc complete (PHSI.No.24,P-77)</t>
  </si>
  <si>
    <t xml:space="preserve">Extra for only 50'  additional laed or Part there of this shall apply to lead up to laft rates  </t>
  </si>
  <si>
    <t>Laeds</t>
  </si>
  <si>
    <t>P%0 cft</t>
  </si>
  <si>
    <t>Qtty of surplus earth saving from bunds</t>
  </si>
  <si>
    <t>Total RS:</t>
  </si>
  <si>
    <t>Schedule B to Bid</t>
  </si>
  <si>
    <t>SPECIFIC WORKS DATA</t>
  </si>
  <si>
    <t>Name of Work:-</t>
  </si>
  <si>
    <t>Sr. No.</t>
  </si>
  <si>
    <t>Sub-Work</t>
  </si>
  <si>
    <t>Schedule Items Amount</t>
  </si>
  <si>
    <t>Non-Schedule Items Amount</t>
  </si>
  <si>
    <t>Total Amount</t>
  </si>
  <si>
    <t>CONTRACTOR</t>
  </si>
  <si>
    <t>EXECUTIVE ENGINEER</t>
  </si>
  <si>
    <t>PUBLIC HEALTH ENGG: DIVISION</t>
  </si>
  <si>
    <t>CONDITIONS</t>
  </si>
  <si>
    <t>The work will be carried out as per PWD/PHE specification.</t>
  </si>
  <si>
    <t>No premium will be allowed on non-schedule items.</t>
  </si>
  <si>
    <t>Any error and omission in the description or item of work then rate shall be governed with the relevant schedule of rates and technically sanctioned estimate.</t>
  </si>
  <si>
    <t>The contractor shall have to bring the material to the site of work from quarries mentioned in the technically sanctioned estimate.</t>
  </si>
  <si>
    <t>KASHMORE @ KANDHKOT</t>
  </si>
  <si>
    <t>Contractor</t>
  </si>
  <si>
    <t xml:space="preserve">Construction of Drainage Scheme Peroz Khan Golo U-C Akhero Taluka  Kandhkot </t>
  </si>
  <si>
    <t>SCHEDULE OF PRICES</t>
  </si>
  <si>
    <t>Schedule A to Bid</t>
  </si>
  <si>
    <t>SUB-WORK No. I</t>
  </si>
  <si>
    <t>SUB-WORK No. II</t>
  </si>
  <si>
    <t>SUB-WORK No. III</t>
  </si>
  <si>
    <t>OXIDATION POND</t>
  </si>
</sst>
</file>

<file path=xl/styles.xml><?xml version="1.0" encoding="utf-8"?>
<styleSheet xmlns="http://schemas.openxmlformats.org/spreadsheetml/2006/main">
  <numFmts count="7">
    <numFmt numFmtId="43" formatCode="_(* #,##0.00_);_(* \(#,##0.00\);_(* &quot;-&quot;??_);_(@_)"/>
    <numFmt numFmtId="164" formatCode="0.0"/>
    <numFmt numFmtId="165" formatCode="0.00;[Red]0.00"/>
    <numFmt numFmtId="166" formatCode="_(* #,##0.0_);_(* \(#,##0.0\);_(* &quot;-&quot;??_);_(@_)"/>
    <numFmt numFmtId="167" formatCode="0.0;[Red]0.0"/>
    <numFmt numFmtId="168" formatCode="_(* #,##0_);_(* \(#,##0\);_(* &quot;-&quot;??_);_(@_)"/>
    <numFmt numFmtId="169" formatCode="0;[Red]0"/>
  </numFmts>
  <fonts count="14">
    <font>
      <sz val="10"/>
      <name val="Arial"/>
    </font>
    <font>
      <sz val="10"/>
      <name val="Arial"/>
    </font>
    <font>
      <b/>
      <sz val="10"/>
      <name val="Arial"/>
      <family val="2"/>
    </font>
    <font>
      <b/>
      <sz val="12"/>
      <name val="Arial"/>
      <family val="2"/>
    </font>
    <font>
      <sz val="10"/>
      <name val="Arial"/>
      <family val="2"/>
    </font>
    <font>
      <b/>
      <u/>
      <sz val="10"/>
      <name val="Arial"/>
      <family val="2"/>
    </font>
    <font>
      <sz val="9"/>
      <name val="Arial"/>
      <family val="2"/>
    </font>
    <font>
      <b/>
      <i/>
      <u/>
      <sz val="11"/>
      <name val="Arial"/>
      <family val="2"/>
    </font>
    <font>
      <b/>
      <i/>
      <u/>
      <sz val="16"/>
      <name val="Arial"/>
      <family val="2"/>
    </font>
    <font>
      <b/>
      <i/>
      <u/>
      <sz val="12"/>
      <name val="Arial"/>
      <family val="2"/>
    </font>
    <font>
      <sz val="11"/>
      <name val="Arial"/>
      <family val="2"/>
    </font>
    <font>
      <b/>
      <sz val="11"/>
      <name val="Arial"/>
      <family val="2"/>
    </font>
    <font>
      <b/>
      <i/>
      <sz val="10"/>
      <name val="Arial"/>
      <family val="2"/>
    </font>
    <font>
      <b/>
      <i/>
      <u/>
      <sz val="13"/>
      <name val="Arial"/>
      <family val="2"/>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4" fillId="0" borderId="0"/>
    <xf numFmtId="43" fontId="4" fillId="0" borderId="0" applyFont="0" applyFill="0" applyBorder="0" applyAlignment="0" applyProtection="0"/>
  </cellStyleXfs>
  <cellXfs count="132">
    <xf numFmtId="0" fontId="0" fillId="0" borderId="0" xfId="0"/>
    <xf numFmtId="0" fontId="0" fillId="0" borderId="0" xfId="0" applyAlignment="1">
      <alignment horizontal="center"/>
    </xf>
    <xf numFmtId="0" fontId="0" fillId="0" borderId="0" xfId="0" applyBorder="1"/>
    <xf numFmtId="0" fontId="4" fillId="0" borderId="0" xfId="0" applyFont="1" applyAlignment="1">
      <alignment horizontal="center"/>
    </xf>
    <xf numFmtId="0" fontId="0" fillId="0" borderId="0" xfId="0" applyBorder="1" applyAlignment="1">
      <alignment horizontal="center" vertical="center"/>
    </xf>
    <xf numFmtId="0" fontId="0" fillId="0" borderId="0" xfId="0" applyBorder="1" applyAlignment="1">
      <alignment horizontal="justify" vertical="top" wrapText="1"/>
    </xf>
    <xf numFmtId="0" fontId="0" fillId="0" borderId="0" xfId="0" applyBorder="1" applyAlignment="1">
      <alignment horizontal="center"/>
    </xf>
    <xf numFmtId="168" fontId="0" fillId="0" borderId="0" xfId="1" applyNumberFormat="1" applyFont="1" applyBorder="1"/>
    <xf numFmtId="43" fontId="0" fillId="0" borderId="0" xfId="1" applyNumberFormat="1" applyFont="1" applyBorder="1"/>
    <xf numFmtId="166" fontId="0" fillId="0" borderId="0" xfId="1" applyNumberFormat="1" applyFont="1" applyBorder="1" applyAlignment="1">
      <alignment horizontal="center"/>
    </xf>
    <xf numFmtId="166" fontId="0" fillId="0" borderId="0" xfId="1" applyNumberFormat="1" applyFont="1" applyBorder="1"/>
    <xf numFmtId="0" fontId="4" fillId="0" borderId="0" xfId="0" applyFont="1" applyBorder="1" applyAlignment="1">
      <alignment horizontal="justify" vertical="top" wrapText="1"/>
    </xf>
    <xf numFmtId="0" fontId="4" fillId="0" borderId="0"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Border="1" applyAlignment="1">
      <alignment horizontal="center" vertical="center" wrapText="1"/>
    </xf>
    <xf numFmtId="0" fontId="3" fillId="0" borderId="0" xfId="0" applyFont="1" applyFill="1" applyBorder="1" applyAlignment="1">
      <alignment horizontal="center" vertical="center" wrapText="1"/>
    </xf>
    <xf numFmtId="0" fontId="0" fillId="0" borderId="0" xfId="0" applyNumberFormat="1" applyBorder="1" applyAlignment="1">
      <alignment horizontal="center"/>
    </xf>
    <xf numFmtId="0" fontId="0" fillId="0" borderId="0" xfId="1" applyNumberFormat="1" applyFont="1" applyBorder="1" applyAlignment="1">
      <alignment horizontal="center"/>
    </xf>
    <xf numFmtId="165" fontId="0" fillId="0" borderId="0" xfId="1" applyNumberFormat="1" applyFont="1" applyBorder="1" applyAlignment="1">
      <alignment horizontal="center"/>
    </xf>
    <xf numFmtId="164" fontId="0" fillId="0" borderId="0" xfId="0" applyNumberFormat="1" applyBorder="1" applyAlignment="1">
      <alignment horizontal="center"/>
    </xf>
    <xf numFmtId="2" fontId="0" fillId="0" borderId="0" xfId="1" applyNumberFormat="1" applyFont="1" applyBorder="1" applyAlignment="1">
      <alignment horizontal="center"/>
    </xf>
    <xf numFmtId="0" fontId="2" fillId="0" borderId="0" xfId="0" applyFont="1" applyBorder="1" applyAlignment="1">
      <alignment horizontal="center"/>
    </xf>
    <xf numFmtId="2" fontId="2" fillId="0" borderId="0" xfId="0" applyNumberFormat="1" applyFont="1" applyBorder="1" applyAlignment="1">
      <alignment horizontal="right" wrapText="1"/>
    </xf>
    <xf numFmtId="0" fontId="2" fillId="0" borderId="0" xfId="0" applyNumberFormat="1" applyFont="1" applyBorder="1" applyAlignment="1">
      <alignment horizontal="center"/>
    </xf>
    <xf numFmtId="2" fontId="2" fillId="0" borderId="0" xfId="0" applyNumberFormat="1" applyFont="1" applyBorder="1" applyAlignment="1">
      <alignment horizontal="center"/>
    </xf>
    <xf numFmtId="164" fontId="2" fillId="0" borderId="0" xfId="1" applyNumberFormat="1" applyFont="1" applyBorder="1" applyAlignment="1">
      <alignment horizontal="left"/>
    </xf>
    <xf numFmtId="2" fontId="2" fillId="0" borderId="0" xfId="1" applyNumberFormat="1" applyFont="1" applyBorder="1" applyAlignment="1">
      <alignment horizontal="center"/>
    </xf>
    <xf numFmtId="0" fontId="2" fillId="0" borderId="0" xfId="1" applyNumberFormat="1" applyFont="1" applyBorder="1" applyAlignment="1">
      <alignment horizontal="center"/>
    </xf>
    <xf numFmtId="0" fontId="4" fillId="0" borderId="0" xfId="0" applyFont="1" applyBorder="1" applyAlignment="1">
      <alignment vertical="center"/>
    </xf>
    <xf numFmtId="0" fontId="4" fillId="0" borderId="0" xfId="0" applyNumberFormat="1" applyFont="1" applyBorder="1" applyAlignment="1">
      <alignment horizontal="center"/>
    </xf>
    <xf numFmtId="0" fontId="4" fillId="0" borderId="0" xfId="1" applyNumberFormat="1" applyFont="1" applyBorder="1" applyAlignment="1">
      <alignment horizontal="center"/>
    </xf>
    <xf numFmtId="0" fontId="4" fillId="0" borderId="0" xfId="0" applyFont="1" applyBorder="1" applyAlignment="1">
      <alignment horizontal="justify" vertical="top"/>
    </xf>
    <xf numFmtId="167" fontId="0" fillId="0" borderId="0" xfId="1" applyNumberFormat="1" applyFont="1" applyBorder="1" applyAlignment="1">
      <alignment horizontal="center"/>
    </xf>
    <xf numFmtId="164" fontId="2" fillId="0" borderId="0" xfId="1" applyNumberFormat="1" applyFont="1" applyBorder="1" applyAlignment="1">
      <alignment horizontal="right"/>
    </xf>
    <xf numFmtId="1" fontId="2" fillId="0" borderId="0" xfId="1" applyNumberFormat="1" applyFont="1" applyBorder="1" applyAlignment="1">
      <alignment horizontal="center"/>
    </xf>
    <xf numFmtId="164" fontId="2" fillId="0" borderId="0" xfId="1" applyNumberFormat="1" applyFont="1" applyBorder="1" applyAlignment="1">
      <alignment horizontal="center"/>
    </xf>
    <xf numFmtId="0" fontId="2" fillId="0" borderId="0" xfId="0" applyFont="1" applyAlignment="1">
      <alignment horizontal="right" vertical="center"/>
    </xf>
    <xf numFmtId="0" fontId="4" fillId="0" borderId="0" xfId="0" applyFont="1" applyBorder="1" applyAlignment="1">
      <alignment horizontal="left" vertical="top" wrapText="1"/>
    </xf>
    <xf numFmtId="0" fontId="4" fillId="0" borderId="0" xfId="0" applyFont="1" applyBorder="1" applyAlignment="1">
      <alignment horizontal="left" vertical="top"/>
    </xf>
    <xf numFmtId="168" fontId="0" fillId="0" borderId="0" xfId="1" applyNumberFormat="1" applyFont="1" applyBorder="1" applyAlignment="1">
      <alignment horizontal="center"/>
    </xf>
    <xf numFmtId="168" fontId="0" fillId="0" borderId="0" xfId="0" applyNumberFormat="1" applyBorder="1"/>
    <xf numFmtId="168" fontId="0" fillId="0" borderId="0" xfId="0" applyNumberFormat="1" applyBorder="1" applyAlignment="1">
      <alignment horizontal="center"/>
    </xf>
    <xf numFmtId="1" fontId="2" fillId="0" borderId="0" xfId="0" applyNumberFormat="1" applyFont="1" applyBorder="1" applyAlignment="1">
      <alignment horizontal="right" wrapText="1"/>
    </xf>
    <xf numFmtId="43" fontId="2" fillId="0" borderId="0" xfId="1" applyNumberFormat="1" applyFont="1" applyBorder="1" applyAlignment="1">
      <alignment horizontal="center"/>
    </xf>
    <xf numFmtId="0" fontId="4" fillId="0" borderId="0" xfId="0" applyFont="1"/>
    <xf numFmtId="1" fontId="2" fillId="0" borderId="0" xfId="0" applyNumberFormat="1" applyFont="1" applyBorder="1" applyAlignment="1">
      <alignment horizontal="center" vertical="center"/>
    </xf>
    <xf numFmtId="0" fontId="0" fillId="0" borderId="0" xfId="0" applyBorder="1" applyAlignment="1">
      <alignment horizontal="left" vertical="top" wrapText="1"/>
    </xf>
    <xf numFmtId="0" fontId="3" fillId="0" borderId="0" xfId="0" applyFont="1" applyAlignment="1">
      <alignment horizontal="left" vertical="center" wrapText="1"/>
    </xf>
    <xf numFmtId="0" fontId="4" fillId="0" borderId="0" xfId="2"/>
    <xf numFmtId="164" fontId="4" fillId="0" borderId="0" xfId="2" applyNumberFormat="1" applyBorder="1" applyAlignment="1">
      <alignment horizontal="center"/>
    </xf>
    <xf numFmtId="0" fontId="5" fillId="0" borderId="0" xfId="2" applyFont="1" applyAlignment="1">
      <alignment horizontal="center" vertical="top" wrapText="1"/>
    </xf>
    <xf numFmtId="0" fontId="3" fillId="0" borderId="0" xfId="2" applyFont="1" applyAlignment="1">
      <alignment horizontal="center" vertical="center" wrapText="1"/>
    </xf>
    <xf numFmtId="0" fontId="4" fillId="0" borderId="0" xfId="2" applyAlignment="1">
      <alignment horizontal="center" vertical="top" wrapText="1"/>
    </xf>
    <xf numFmtId="0" fontId="4" fillId="0" borderId="0" xfId="2" applyAlignment="1">
      <alignment vertical="top" wrapText="1"/>
    </xf>
    <xf numFmtId="2" fontId="4" fillId="0" borderId="0" xfId="2" applyNumberFormat="1" applyAlignment="1"/>
    <xf numFmtId="2" fontId="4" fillId="0" borderId="0" xfId="2" applyNumberFormat="1"/>
    <xf numFmtId="0" fontId="2" fillId="0" borderId="0" xfId="2" applyFont="1" applyAlignment="1">
      <alignment horizontal="center" vertical="center"/>
    </xf>
    <xf numFmtId="0" fontId="4" fillId="0" borderId="0" xfId="2" applyAlignment="1">
      <alignment horizontal="center"/>
    </xf>
    <xf numFmtId="0" fontId="4" fillId="0" borderId="0" xfId="2" applyAlignment="1">
      <alignment horizontal="right"/>
    </xf>
    <xf numFmtId="0" fontId="4" fillId="0" borderId="0" xfId="2" applyAlignment="1"/>
    <xf numFmtId="0" fontId="4" fillId="0" borderId="0" xfId="2" applyFont="1"/>
    <xf numFmtId="0" fontId="4" fillId="0" borderId="0" xfId="2" quotePrefix="1" applyAlignment="1"/>
    <xf numFmtId="2" fontId="4" fillId="0" borderId="0" xfId="2" applyNumberFormat="1" applyAlignment="1">
      <alignment horizontal="center"/>
    </xf>
    <xf numFmtId="2" fontId="4" fillId="0" borderId="0" xfId="2" applyNumberFormat="1" applyBorder="1" applyAlignment="1">
      <alignment horizontal="center"/>
    </xf>
    <xf numFmtId="0" fontId="3" fillId="0" borderId="0" xfId="2" applyFont="1" applyAlignment="1"/>
    <xf numFmtId="0" fontId="3" fillId="0" borderId="0" xfId="2" applyFont="1" applyAlignment="1">
      <alignment horizontal="left"/>
    </xf>
    <xf numFmtId="0" fontId="6" fillId="0" borderId="0" xfId="2" applyFont="1" applyAlignment="1">
      <alignment horizontal="justify" vertical="top" wrapText="1"/>
    </xf>
    <xf numFmtId="0" fontId="4" fillId="0" borderId="0" xfId="2" applyFont="1" applyAlignment="1">
      <alignment horizontal="justify" vertical="top" wrapText="1"/>
    </xf>
    <xf numFmtId="0" fontId="4" fillId="0" borderId="0" xfId="2" applyNumberFormat="1" applyAlignment="1">
      <alignment horizontal="left" vertical="top" wrapText="1"/>
    </xf>
    <xf numFmtId="0" fontId="4" fillId="0" borderId="0" xfId="2" applyFont="1" applyAlignment="1">
      <alignment horizontal="center"/>
    </xf>
    <xf numFmtId="0" fontId="4" fillId="0" borderId="0" xfId="2" applyFont="1" applyAlignment="1"/>
    <xf numFmtId="164" fontId="4" fillId="0" borderId="0" xfId="2" applyNumberFormat="1" applyFont="1" applyBorder="1" applyAlignment="1">
      <alignment horizontal="center"/>
    </xf>
    <xf numFmtId="2" fontId="4" fillId="0" borderId="0" xfId="2" applyNumberFormat="1" applyAlignment="1">
      <alignment horizontal="center" wrapText="1"/>
    </xf>
    <xf numFmtId="0" fontId="3" fillId="0" borderId="0" xfId="0" applyFont="1" applyAlignment="1"/>
    <xf numFmtId="0" fontId="8" fillId="0" borderId="0" xfId="0" applyFont="1" applyAlignment="1">
      <alignment horizontal="center" vertical="center" wrapText="1"/>
    </xf>
    <xf numFmtId="0" fontId="7" fillId="0" borderId="0" xfId="0" applyFont="1" applyAlignment="1">
      <alignment vertical="center" wrapText="1"/>
    </xf>
    <xf numFmtId="0" fontId="7" fillId="0" borderId="0" xfId="0" applyFont="1" applyAlignment="1">
      <alignment vertical="top" wrapText="1"/>
    </xf>
    <xf numFmtId="0" fontId="10" fillId="0" borderId="0" xfId="0" applyFont="1"/>
    <xf numFmtId="0" fontId="9" fillId="0" borderId="0" xfId="0" applyFont="1" applyAlignment="1">
      <alignment horizontal="justify" vertical="top" wrapText="1"/>
    </xf>
    <xf numFmtId="0" fontId="11"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1" fontId="10" fillId="0" borderId="1" xfId="0" applyNumberFormat="1" applyFont="1" applyBorder="1" applyAlignment="1">
      <alignment horizontal="center" vertical="center" wrapText="1"/>
    </xf>
    <xf numFmtId="1" fontId="3" fillId="0" borderId="1" xfId="0" applyNumberFormat="1" applyFont="1" applyBorder="1" applyAlignment="1">
      <alignment horizontal="center" vertical="center" wrapText="1"/>
    </xf>
    <xf numFmtId="0" fontId="2" fillId="0" borderId="0" xfId="0" applyFont="1" applyAlignment="1">
      <alignment horizontal="center" vertical="top" wrapText="1"/>
    </xf>
    <xf numFmtId="0" fontId="12" fillId="0" borderId="0" xfId="0" applyFont="1" applyAlignment="1">
      <alignment vertical="top"/>
    </xf>
    <xf numFmtId="0" fontId="0" fillId="0" borderId="0" xfId="0" applyAlignment="1">
      <alignment vertical="top"/>
    </xf>
    <xf numFmtId="0" fontId="10" fillId="0" borderId="0" xfId="0" applyFont="1" applyAlignment="1">
      <alignment horizontal="center" vertical="top"/>
    </xf>
    <xf numFmtId="0" fontId="10" fillId="0" borderId="0" xfId="0" applyFont="1" applyAlignment="1">
      <alignment vertical="top"/>
    </xf>
    <xf numFmtId="0" fontId="7" fillId="0" borderId="0" xfId="0" applyFont="1" applyAlignment="1"/>
    <xf numFmtId="169" fontId="2" fillId="0" borderId="0" xfId="0" applyNumberFormat="1" applyFont="1" applyBorder="1" applyAlignment="1">
      <alignment vertical="center"/>
    </xf>
    <xf numFmtId="0" fontId="3" fillId="0" borderId="0" xfId="0" applyFont="1" applyAlignment="1">
      <alignment vertical="center" wrapText="1"/>
    </xf>
    <xf numFmtId="0" fontId="3" fillId="0" borderId="0" xfId="0" applyFont="1" applyBorder="1" applyAlignment="1">
      <alignment horizontal="left" vertical="center"/>
    </xf>
    <xf numFmtId="169" fontId="2" fillId="0" borderId="2" xfId="0" applyNumberFormat="1" applyFont="1" applyBorder="1" applyAlignment="1">
      <alignment horizontal="center" vertical="center"/>
    </xf>
    <xf numFmtId="0" fontId="3" fillId="0" borderId="0" xfId="2" applyFont="1" applyAlignment="1">
      <alignment vertical="center" wrapText="1"/>
    </xf>
    <xf numFmtId="0" fontId="0" fillId="0" borderId="0" xfId="0" applyAlignment="1">
      <alignment horizontal="center" vertical="top"/>
    </xf>
    <xf numFmtId="0" fontId="13" fillId="0" borderId="0" xfId="0" applyFont="1" applyAlignment="1">
      <alignment horizontal="center"/>
    </xf>
    <xf numFmtId="0" fontId="10" fillId="0" borderId="0" xfId="0" applyFont="1" applyAlignment="1">
      <alignment horizontal="justify" vertical="top" wrapText="1"/>
    </xf>
    <xf numFmtId="0" fontId="12" fillId="0" borderId="0" xfId="0" applyFont="1" applyAlignment="1">
      <alignment horizontal="center" vertical="top"/>
    </xf>
    <xf numFmtId="0" fontId="7" fillId="0" borderId="0" xfId="0" applyFont="1" applyAlignment="1">
      <alignment horizontal="center"/>
    </xf>
    <xf numFmtId="0" fontId="8" fillId="0" borderId="0" xfId="0" applyFont="1" applyAlignment="1">
      <alignment horizontal="center" vertical="center" wrapText="1"/>
    </xf>
    <xf numFmtId="0" fontId="9" fillId="0" borderId="0" xfId="0" applyFont="1" applyAlignment="1">
      <alignment horizontal="justify" vertical="top" wrapText="1"/>
    </xf>
    <xf numFmtId="0" fontId="3" fillId="0" borderId="4" xfId="0" applyFont="1" applyBorder="1" applyAlignment="1">
      <alignment horizontal="right" vertical="center" wrapText="1"/>
    </xf>
    <xf numFmtId="0" fontId="3" fillId="0" borderId="5" xfId="0" applyFont="1" applyBorder="1" applyAlignment="1">
      <alignment horizontal="right" vertical="center" wrapText="1"/>
    </xf>
    <xf numFmtId="0" fontId="3" fillId="0" borderId="0" xfId="0" applyFont="1" applyAlignment="1">
      <alignment horizontal="left" vertical="center" wrapText="1"/>
    </xf>
    <xf numFmtId="0" fontId="2" fillId="0" borderId="0" xfId="0" applyFont="1" applyAlignment="1">
      <alignment horizontal="right" vertical="center"/>
    </xf>
    <xf numFmtId="0" fontId="4" fillId="0" borderId="0" xfId="0" applyFont="1" applyAlignment="1">
      <alignment horizontal="center"/>
    </xf>
    <xf numFmtId="0" fontId="2" fillId="0" borderId="0" xfId="0" applyFont="1" applyAlignment="1">
      <alignment horizontal="center"/>
    </xf>
    <xf numFmtId="0" fontId="12" fillId="0" borderId="0" xfId="0" applyFont="1" applyAlignment="1">
      <alignment horizontal="center"/>
    </xf>
    <xf numFmtId="0" fontId="4" fillId="0" borderId="0" xfId="0" applyFont="1" applyBorder="1" applyAlignment="1">
      <alignment horizontal="left" vertical="top" wrapText="1"/>
    </xf>
    <xf numFmtId="0" fontId="0" fillId="0" borderId="0" xfId="0" applyBorder="1" applyAlignment="1">
      <alignment horizontal="center" vertical="center"/>
    </xf>
    <xf numFmtId="0" fontId="4" fillId="0" borderId="0" xfId="0" applyFont="1" applyBorder="1" applyAlignment="1">
      <alignment horizontal="left" vertical="top"/>
    </xf>
    <xf numFmtId="0" fontId="0" fillId="0" borderId="0" xfId="0" applyBorder="1" applyAlignment="1">
      <alignment horizontal="left" vertical="top" wrapText="1"/>
    </xf>
    <xf numFmtId="0" fontId="7" fillId="0" borderId="0" xfId="0" applyFont="1" applyAlignment="1">
      <alignment horizontal="left" vertical="top" wrapText="1"/>
    </xf>
    <xf numFmtId="2" fontId="4" fillId="0" borderId="0" xfId="2" applyNumberFormat="1" applyFill="1" applyAlignment="1">
      <alignment horizontal="center"/>
    </xf>
    <xf numFmtId="2" fontId="4" fillId="0" borderId="0" xfId="2" applyNumberFormat="1" applyAlignment="1">
      <alignment horizontal="center"/>
    </xf>
    <xf numFmtId="0" fontId="4" fillId="0" borderId="0" xfId="2" applyAlignment="1">
      <alignment horizontal="center"/>
    </xf>
    <xf numFmtId="2" fontId="4" fillId="0" borderId="3" xfId="2" applyNumberFormat="1" applyBorder="1" applyAlignment="1">
      <alignment horizontal="center"/>
    </xf>
    <xf numFmtId="0" fontId="2" fillId="0" borderId="0" xfId="2" applyFont="1" applyAlignment="1">
      <alignment horizontal="right"/>
    </xf>
    <xf numFmtId="2" fontId="2" fillId="0" borderId="0" xfId="2" applyNumberFormat="1" applyFont="1" applyBorder="1" applyAlignment="1">
      <alignment horizontal="center"/>
    </xf>
    <xf numFmtId="0" fontId="4" fillId="0" borderId="0" xfId="2" applyAlignment="1">
      <alignment horizontal="left" vertical="top" wrapText="1"/>
    </xf>
    <xf numFmtId="0" fontId="4" fillId="0" borderId="0" xfId="2" quotePrefix="1" applyAlignment="1">
      <alignment horizontal="right"/>
    </xf>
    <xf numFmtId="0" fontId="4" fillId="0" borderId="0" xfId="2" applyAlignment="1"/>
    <xf numFmtId="2" fontId="4" fillId="0" borderId="0" xfId="2" applyNumberFormat="1" applyBorder="1" applyAlignment="1">
      <alignment horizontal="center"/>
    </xf>
    <xf numFmtId="0" fontId="4" fillId="0" borderId="0" xfId="2" applyNumberFormat="1" applyFont="1" applyAlignment="1">
      <alignment horizontal="left" vertical="top" wrapText="1"/>
    </xf>
    <xf numFmtId="0" fontId="4" fillId="0" borderId="0" xfId="2" applyNumberFormat="1" applyAlignment="1">
      <alignment horizontal="left" vertical="top" wrapText="1"/>
    </xf>
    <xf numFmtId="2" fontId="4" fillId="0" borderId="0" xfId="2" applyNumberFormat="1" applyAlignment="1">
      <alignment horizontal="center" wrapText="1"/>
    </xf>
    <xf numFmtId="0" fontId="4" fillId="0" borderId="0" xfId="2" applyFont="1" applyAlignment="1">
      <alignment horizontal="justify" vertical="top" wrapText="1"/>
    </xf>
    <xf numFmtId="0" fontId="4" fillId="0" borderId="0" xfId="2" applyAlignment="1">
      <alignment horizontal="left"/>
    </xf>
    <xf numFmtId="0" fontId="4" fillId="0" borderId="0" xfId="2" quotePrefix="1" applyAlignment="1">
      <alignment horizontal="left"/>
    </xf>
    <xf numFmtId="0" fontId="6" fillId="0" borderId="0" xfId="2" applyFont="1" applyAlignment="1">
      <alignment horizontal="justify" vertical="top" wrapText="1"/>
    </xf>
    <xf numFmtId="0" fontId="3" fillId="0" borderId="0" xfId="2" applyFont="1" applyAlignment="1">
      <alignment horizontal="left" vertical="center" wrapText="1"/>
    </xf>
  </cellXfs>
  <cellStyles count="4">
    <cellStyle name="Comma" xfId="1" builtinId="3"/>
    <cellStyle name="Comma 2" xfId="3"/>
    <cellStyle name="Normal" xfId="0" builtinId="0"/>
    <cellStyle name="Normal 2" xfId="2"/>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idding%20Document\Schedule%20B\Schd%20B%20of%20Khanan%20Chhango%20Rahooja.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bstract of all"/>
      <sheetName val="Schedule B"/>
    </sheetNames>
    <sheetDataSet>
      <sheetData sheetId="0" refreshError="1"/>
      <sheetData sheetId="1">
        <row r="31">
          <cell r="B31" t="str">
            <v>SURFACE DRAINS</v>
          </cell>
        </row>
        <row r="32">
          <cell r="E32">
            <v>0</v>
          </cell>
        </row>
        <row r="106">
          <cell r="E106">
            <v>0</v>
          </cell>
        </row>
        <row r="147">
          <cell r="E147">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2:H42"/>
  <sheetViews>
    <sheetView tabSelected="1" workbookViewId="0">
      <selection activeCell="C5" sqref="C5:E5"/>
    </sheetView>
  </sheetViews>
  <sheetFormatPr defaultRowHeight="12.75"/>
  <cols>
    <col min="1" max="1" width="6.5703125" customWidth="1"/>
    <col min="2" max="2" width="35.7109375" customWidth="1"/>
    <col min="3" max="5" width="14.28515625" customWidth="1"/>
  </cols>
  <sheetData>
    <row r="2" spans="1:5" ht="14.25">
      <c r="D2" s="99" t="s">
        <v>60</v>
      </c>
      <c r="E2" s="99"/>
    </row>
    <row r="3" spans="1:5" ht="20.25">
      <c r="A3" s="100" t="s">
        <v>61</v>
      </c>
      <c r="B3" s="100"/>
      <c r="C3" s="100"/>
      <c r="D3" s="100"/>
      <c r="E3" s="100"/>
    </row>
    <row r="4" spans="1:5" ht="20.25">
      <c r="A4" s="74"/>
      <c r="B4" s="74"/>
      <c r="C4" s="74"/>
      <c r="D4" s="74"/>
      <c r="E4" s="74"/>
    </row>
    <row r="5" spans="1:5" s="77" customFormat="1" ht="48" customHeight="1">
      <c r="A5" s="75"/>
      <c r="B5" s="76" t="s">
        <v>62</v>
      </c>
      <c r="C5" s="101" t="s">
        <v>78</v>
      </c>
      <c r="D5" s="101"/>
      <c r="E5" s="101"/>
    </row>
    <row r="6" spans="1:5" s="77" customFormat="1" ht="15">
      <c r="A6" s="75"/>
      <c r="B6" s="76"/>
      <c r="C6" s="78"/>
      <c r="D6" s="78"/>
      <c r="E6" s="78"/>
    </row>
    <row r="7" spans="1:5" s="77" customFormat="1" ht="15">
      <c r="A7" s="75"/>
      <c r="B7" s="76"/>
      <c r="C7" s="78"/>
      <c r="D7" s="78"/>
      <c r="E7" s="78"/>
    </row>
    <row r="8" spans="1:5" s="77" customFormat="1" ht="15">
      <c r="A8" s="75"/>
      <c r="B8" s="76"/>
      <c r="C8" s="78"/>
      <c r="D8" s="78"/>
      <c r="E8" s="78"/>
    </row>
    <row r="10" spans="1:5" ht="47.25" customHeight="1">
      <c r="A10" s="79" t="s">
        <v>63</v>
      </c>
      <c r="B10" s="79" t="s">
        <v>64</v>
      </c>
      <c r="C10" s="79" t="s">
        <v>65</v>
      </c>
      <c r="D10" s="79" t="s">
        <v>66</v>
      </c>
      <c r="E10" s="79" t="s">
        <v>67</v>
      </c>
    </row>
    <row r="11" spans="1:5" ht="34.5" customHeight="1">
      <c r="A11" s="80">
        <v>1</v>
      </c>
      <c r="B11" s="81" t="str">
        <f>SD!C12</f>
        <v>CC DRAINS</v>
      </c>
      <c r="C11" s="82">
        <f>SD!H48</f>
        <v>6537839.0279075</v>
      </c>
      <c r="D11" s="82">
        <f>'[1]Schedule B'!E32</f>
        <v>0</v>
      </c>
      <c r="E11" s="82">
        <f t="shared" ref="E11:E13" si="0">SUM(C11:D11)</f>
        <v>6537839.0279075</v>
      </c>
    </row>
    <row r="12" spans="1:5" ht="34.5" customHeight="1">
      <c r="A12" s="80">
        <v>2</v>
      </c>
      <c r="B12" s="81" t="str">
        <f>SD!C66</f>
        <v>CC BLOCK</v>
      </c>
      <c r="C12" s="82">
        <f>SD!H98</f>
        <v>3283906.4340600008</v>
      </c>
      <c r="D12" s="82">
        <f>'[1]Schedule B'!E106</f>
        <v>0</v>
      </c>
      <c r="E12" s="82">
        <f t="shared" si="0"/>
        <v>3283906.4340600008</v>
      </c>
    </row>
    <row r="13" spans="1:5" ht="34.5" customHeight="1">
      <c r="A13" s="80">
        <v>3</v>
      </c>
      <c r="B13" s="81" t="str">
        <f>OP!K7</f>
        <v>OXIDATION POND</v>
      </c>
      <c r="C13" s="82">
        <f>OP!Y39</f>
        <v>243284</v>
      </c>
      <c r="D13" s="82">
        <f>'[1]Schedule B'!E147</f>
        <v>0</v>
      </c>
      <c r="E13" s="82">
        <f t="shared" si="0"/>
        <v>243284</v>
      </c>
    </row>
    <row r="14" spans="1:5" ht="31.5" customHeight="1">
      <c r="A14" s="102" t="s">
        <v>27</v>
      </c>
      <c r="B14" s="103"/>
      <c r="C14" s="83">
        <f>SUM(C11:C13)</f>
        <v>10065029.461967502</v>
      </c>
      <c r="D14" s="83">
        <f>SUM(D11:D13)</f>
        <v>0</v>
      </c>
      <c r="E14" s="83">
        <f>SUM(E11:E13)</f>
        <v>10065029.461967502</v>
      </c>
    </row>
    <row r="21" spans="1:8">
      <c r="B21" s="84" t="s">
        <v>68</v>
      </c>
      <c r="C21" s="98" t="s">
        <v>69</v>
      </c>
      <c r="D21" s="98"/>
      <c r="E21" s="98"/>
      <c r="F21" s="85"/>
      <c r="G21" s="85"/>
      <c r="H21" s="85"/>
    </row>
    <row r="22" spans="1:8">
      <c r="C22" s="95" t="s">
        <v>70</v>
      </c>
      <c r="D22" s="95"/>
      <c r="E22" s="95"/>
      <c r="F22" s="86"/>
      <c r="G22" s="86"/>
      <c r="H22" s="86"/>
    </row>
    <row r="23" spans="1:8">
      <c r="C23" s="95" t="s">
        <v>76</v>
      </c>
      <c r="D23" s="95"/>
      <c r="E23" s="95"/>
      <c r="F23" s="86"/>
      <c r="G23" s="86"/>
      <c r="H23" s="86"/>
    </row>
    <row r="26" spans="1:8" ht="16.5">
      <c r="A26" s="96" t="s">
        <v>71</v>
      </c>
      <c r="B26" s="96"/>
      <c r="C26" s="96"/>
      <c r="D26" s="96"/>
      <c r="E26" s="96"/>
    </row>
    <row r="28" spans="1:8" ht="14.25">
      <c r="A28" s="87">
        <v>1</v>
      </c>
      <c r="B28" s="88" t="s">
        <v>72</v>
      </c>
    </row>
    <row r="29" spans="1:8">
      <c r="A29" s="86"/>
      <c r="B29" s="86"/>
    </row>
    <row r="30" spans="1:8" ht="14.25">
      <c r="A30" s="87">
        <v>2</v>
      </c>
      <c r="B30" s="88" t="s">
        <v>73</v>
      </c>
    </row>
    <row r="31" spans="1:8">
      <c r="A31" s="86"/>
      <c r="B31" s="86"/>
    </row>
    <row r="32" spans="1:8" ht="29.25" customHeight="1">
      <c r="A32" s="87">
        <v>3</v>
      </c>
      <c r="B32" s="97" t="s">
        <v>74</v>
      </c>
      <c r="C32" s="97"/>
      <c r="D32" s="97"/>
      <c r="E32" s="97"/>
    </row>
    <row r="33" spans="1:5">
      <c r="A33" s="86"/>
    </row>
    <row r="34" spans="1:5" ht="29.25" customHeight="1">
      <c r="A34" s="87">
        <v>4</v>
      </c>
      <c r="B34" s="97" t="s">
        <v>75</v>
      </c>
      <c r="C34" s="97"/>
      <c r="D34" s="97"/>
      <c r="E34" s="97"/>
    </row>
    <row r="40" spans="1:5">
      <c r="B40" s="84" t="s">
        <v>68</v>
      </c>
      <c r="C40" s="98" t="s">
        <v>69</v>
      </c>
      <c r="D40" s="98"/>
      <c r="E40" s="98"/>
    </row>
    <row r="41" spans="1:5">
      <c r="C41" s="95" t="s">
        <v>70</v>
      </c>
      <c r="D41" s="95"/>
      <c r="E41" s="95"/>
    </row>
    <row r="42" spans="1:5">
      <c r="C42" s="95" t="s">
        <v>76</v>
      </c>
      <c r="D42" s="95"/>
      <c r="E42" s="95"/>
    </row>
  </sheetData>
  <mergeCells count="13">
    <mergeCell ref="C22:E22"/>
    <mergeCell ref="D2:E2"/>
    <mergeCell ref="A3:E3"/>
    <mergeCell ref="C5:E5"/>
    <mergeCell ref="A14:B14"/>
    <mergeCell ref="C21:E21"/>
    <mergeCell ref="C42:E42"/>
    <mergeCell ref="C23:E23"/>
    <mergeCell ref="A26:E26"/>
    <mergeCell ref="B32:E32"/>
    <mergeCell ref="B34:E34"/>
    <mergeCell ref="C40:E40"/>
    <mergeCell ref="C41:E41"/>
  </mergeCells>
  <pageMargins left="1.3" right="0.5" top="0.8" bottom="1.3" header="0.3" footer="0.3"/>
  <pageSetup paperSize="5" orientation="portrait" r:id="rId1"/>
</worksheet>
</file>

<file path=xl/worksheets/sheet2.xml><?xml version="1.0" encoding="utf-8"?>
<worksheet xmlns="http://schemas.openxmlformats.org/spreadsheetml/2006/main" xmlns:r="http://schemas.openxmlformats.org/officeDocument/2006/relationships">
  <dimension ref="A1:J105"/>
  <sheetViews>
    <sheetView zoomScaleSheetLayoutView="100" workbookViewId="0">
      <selection activeCell="C4" sqref="C4:H4"/>
    </sheetView>
  </sheetViews>
  <sheetFormatPr defaultRowHeight="12.75"/>
  <cols>
    <col min="1" max="1" width="5.42578125" customWidth="1"/>
    <col min="2" max="2" width="38.85546875" customWidth="1"/>
    <col min="3" max="3" width="7.5703125" customWidth="1"/>
    <col min="4" max="4" width="9" customWidth="1"/>
    <col min="5" max="5" width="8.85546875" customWidth="1"/>
    <col min="6" max="6" width="7.7109375" customWidth="1"/>
    <col min="7" max="7" width="9.28515625" customWidth="1"/>
    <col min="8" max="8" width="12.28515625" customWidth="1"/>
  </cols>
  <sheetData>
    <row r="1" spans="1:8" ht="15.75">
      <c r="A1" s="73"/>
      <c r="B1" s="73"/>
      <c r="C1" s="73"/>
      <c r="D1" s="73"/>
      <c r="E1" s="73"/>
      <c r="F1" s="99" t="s">
        <v>80</v>
      </c>
      <c r="G1" s="99"/>
      <c r="H1" s="99"/>
    </row>
    <row r="2" spans="1:8" ht="20.25" customHeight="1">
      <c r="A2" s="100" t="s">
        <v>79</v>
      </c>
      <c r="B2" s="100"/>
      <c r="C2" s="100"/>
      <c r="D2" s="100"/>
      <c r="E2" s="100"/>
      <c r="F2" s="100"/>
      <c r="G2" s="100"/>
      <c r="H2" s="100"/>
    </row>
    <row r="3" spans="1:8" ht="15.75">
      <c r="A3" s="73"/>
      <c r="B3" s="73"/>
      <c r="C3" s="73"/>
      <c r="D3" s="73"/>
      <c r="E3" s="73"/>
      <c r="F3" s="73"/>
      <c r="G3" s="73"/>
      <c r="H3" s="73"/>
    </row>
    <row r="4" spans="1:8" ht="31.5" customHeight="1">
      <c r="A4" s="73"/>
      <c r="B4" s="76" t="s">
        <v>62</v>
      </c>
      <c r="C4" s="101" t="s">
        <v>78</v>
      </c>
      <c r="D4" s="101"/>
      <c r="E4" s="101"/>
      <c r="F4" s="101"/>
      <c r="G4" s="101"/>
      <c r="H4" s="101"/>
    </row>
    <row r="5" spans="1:8" ht="15.75">
      <c r="A5" s="73"/>
      <c r="B5" s="76"/>
      <c r="C5" s="78"/>
      <c r="D5" s="78"/>
      <c r="E5" s="78"/>
      <c r="F5" s="78"/>
      <c r="G5" s="78"/>
      <c r="H5" s="78"/>
    </row>
    <row r="6" spans="1:8" ht="15.75">
      <c r="A6" s="73"/>
      <c r="B6" s="76"/>
      <c r="C6" s="78"/>
      <c r="D6" s="78"/>
      <c r="E6" s="78"/>
      <c r="F6" s="78"/>
      <c r="G6" s="78"/>
      <c r="H6" s="78"/>
    </row>
    <row r="7" spans="1:8" ht="15.75">
      <c r="A7" s="73"/>
      <c r="B7" s="73"/>
      <c r="C7" s="73"/>
      <c r="D7" s="73"/>
      <c r="E7" s="73"/>
      <c r="F7" s="73"/>
      <c r="G7" s="73"/>
      <c r="H7" s="73"/>
    </row>
    <row r="8" spans="1:8" ht="15.75" customHeight="1">
      <c r="C8" s="91"/>
      <c r="D8" s="91"/>
      <c r="E8" s="91"/>
      <c r="F8" s="91"/>
      <c r="G8" s="91"/>
      <c r="H8" s="91"/>
    </row>
    <row r="9" spans="1:8" ht="15.75">
      <c r="A9" s="47"/>
      <c r="B9" s="47"/>
      <c r="C9" s="47"/>
      <c r="D9" s="47"/>
      <c r="E9" s="47"/>
      <c r="F9" s="47"/>
      <c r="G9" s="47"/>
      <c r="H9" s="47"/>
    </row>
    <row r="10" spans="1:8" ht="15.75">
      <c r="A10" s="13" t="s">
        <v>0</v>
      </c>
      <c r="B10" s="13" t="s">
        <v>1</v>
      </c>
      <c r="C10" s="14" t="s">
        <v>4</v>
      </c>
      <c r="D10" s="14" t="s">
        <v>5</v>
      </c>
      <c r="E10" s="14" t="s">
        <v>6</v>
      </c>
      <c r="F10" s="14" t="s">
        <v>7</v>
      </c>
      <c r="G10" s="15" t="s">
        <v>3</v>
      </c>
      <c r="H10" s="15" t="s">
        <v>2</v>
      </c>
    </row>
    <row r="11" spans="1:8" ht="15.75">
      <c r="A11" s="13"/>
      <c r="B11" s="13"/>
      <c r="C11" s="14"/>
      <c r="D11" s="14"/>
      <c r="E11" s="14"/>
      <c r="F11" s="14"/>
      <c r="G11" s="15"/>
      <c r="H11" s="15"/>
    </row>
    <row r="12" spans="1:8" ht="15.75">
      <c r="A12" s="13"/>
      <c r="B12" s="92" t="s">
        <v>81</v>
      </c>
      <c r="C12" s="104" t="s">
        <v>39</v>
      </c>
      <c r="D12" s="104"/>
      <c r="E12" s="104"/>
      <c r="F12" s="104"/>
      <c r="G12" s="15"/>
      <c r="H12" s="15"/>
    </row>
    <row r="13" spans="1:8" ht="15.75">
      <c r="A13" s="13"/>
      <c r="B13" s="13"/>
      <c r="C13" s="14"/>
      <c r="D13" s="14"/>
      <c r="E13" s="14"/>
      <c r="F13" s="14"/>
      <c r="G13" s="15"/>
      <c r="H13" s="15"/>
    </row>
    <row r="14" spans="1:8" ht="41.25" customHeight="1">
      <c r="A14" s="4">
        <v>1</v>
      </c>
      <c r="B14" s="109" t="s">
        <v>8</v>
      </c>
      <c r="C14" s="109"/>
      <c r="D14" s="109"/>
      <c r="E14" s="109"/>
      <c r="F14" s="109"/>
      <c r="G14" s="109"/>
      <c r="H14" s="18"/>
    </row>
    <row r="15" spans="1:8">
      <c r="A15" s="4"/>
      <c r="B15" s="37"/>
      <c r="C15" s="37"/>
      <c r="D15" s="37"/>
      <c r="E15" s="37"/>
      <c r="F15" s="37"/>
      <c r="G15" s="37"/>
      <c r="H15" s="18"/>
    </row>
    <row r="16" spans="1:8">
      <c r="A16" s="21" t="s">
        <v>3</v>
      </c>
      <c r="B16" s="22">
        <v>25376.19</v>
      </c>
      <c r="C16" s="23" t="s">
        <v>19</v>
      </c>
      <c r="D16" s="24">
        <v>3176.25</v>
      </c>
      <c r="E16" s="25" t="s">
        <v>22</v>
      </c>
      <c r="F16" s="26"/>
      <c r="G16" s="33" t="s">
        <v>20</v>
      </c>
      <c r="H16" s="34">
        <f>B16*D16/1000</f>
        <v>80601.123487499994</v>
      </c>
    </row>
    <row r="17" spans="1:8">
      <c r="A17" s="21"/>
      <c r="B17" s="22"/>
      <c r="C17" s="23"/>
      <c r="D17" s="24"/>
      <c r="E17" s="25"/>
      <c r="F17" s="26"/>
      <c r="G17" s="33"/>
      <c r="H17" s="34"/>
    </row>
    <row r="18" spans="1:8" ht="26.25" customHeight="1">
      <c r="A18" s="28">
        <f>+A14+1</f>
        <v>2</v>
      </c>
      <c r="B18" s="109" t="s">
        <v>15</v>
      </c>
      <c r="C18" s="109"/>
      <c r="D18" s="109"/>
      <c r="E18" s="109"/>
      <c r="F18" s="109"/>
      <c r="G18" s="109"/>
      <c r="H18" s="2"/>
    </row>
    <row r="19" spans="1:8">
      <c r="A19" s="28"/>
      <c r="B19" s="11" t="s">
        <v>10</v>
      </c>
      <c r="C19" s="16"/>
      <c r="D19" s="16"/>
      <c r="E19" s="17"/>
      <c r="F19" s="17"/>
      <c r="G19" s="17"/>
      <c r="H19" s="18"/>
    </row>
    <row r="20" spans="1:8">
      <c r="A20" s="28"/>
      <c r="B20" s="11"/>
      <c r="C20" s="16"/>
      <c r="D20" s="16"/>
      <c r="E20" s="17"/>
      <c r="F20" s="17"/>
      <c r="G20" s="17"/>
      <c r="H20" s="18"/>
    </row>
    <row r="21" spans="1:8">
      <c r="A21" s="21" t="s">
        <v>3</v>
      </c>
      <c r="B21" s="22">
        <v>5612.8</v>
      </c>
      <c r="C21" s="23" t="s">
        <v>19</v>
      </c>
      <c r="D21" s="24">
        <v>11288.75</v>
      </c>
      <c r="E21" s="25" t="s">
        <v>21</v>
      </c>
      <c r="F21" s="26"/>
      <c r="G21" s="33" t="s">
        <v>20</v>
      </c>
      <c r="H21" s="34">
        <f>B21*D21/100</f>
        <v>633614.96</v>
      </c>
    </row>
    <row r="22" spans="1:8">
      <c r="A22" s="21"/>
      <c r="B22" s="22"/>
      <c r="C22" s="23"/>
      <c r="D22" s="24"/>
      <c r="E22" s="25"/>
      <c r="F22" s="26"/>
      <c r="G22" s="33"/>
      <c r="H22" s="34"/>
    </row>
    <row r="23" spans="1:8" ht="43.5" customHeight="1">
      <c r="A23" s="28">
        <f>+A18+1</f>
        <v>3</v>
      </c>
      <c r="B23" s="109" t="s">
        <v>16</v>
      </c>
      <c r="C23" s="109"/>
      <c r="D23" s="109"/>
      <c r="E23" s="109"/>
      <c r="F23" s="109"/>
      <c r="G23" s="109"/>
      <c r="H23" s="18"/>
    </row>
    <row r="24" spans="1:8">
      <c r="A24" s="28"/>
      <c r="B24" s="11" t="s">
        <v>29</v>
      </c>
      <c r="C24" s="16"/>
      <c r="D24" s="19"/>
      <c r="E24" s="17"/>
      <c r="F24" s="17"/>
      <c r="G24" s="17"/>
      <c r="H24" s="10"/>
    </row>
    <row r="25" spans="1:8">
      <c r="A25" s="28"/>
      <c r="B25" s="11"/>
      <c r="C25" s="16"/>
      <c r="D25" s="19"/>
      <c r="E25" s="17"/>
      <c r="F25" s="17"/>
      <c r="G25" s="17"/>
      <c r="H25" s="10"/>
    </row>
    <row r="26" spans="1:8">
      <c r="A26" s="21" t="s">
        <v>3</v>
      </c>
      <c r="B26" s="22">
        <v>6860</v>
      </c>
      <c r="C26" s="23" t="s">
        <v>19</v>
      </c>
      <c r="D26" s="24">
        <v>94</v>
      </c>
      <c r="E26" s="25" t="s">
        <v>23</v>
      </c>
      <c r="F26" s="26"/>
      <c r="G26" s="33" t="s">
        <v>20</v>
      </c>
      <c r="H26" s="27">
        <f>B26*D26</f>
        <v>644840</v>
      </c>
    </row>
    <row r="27" spans="1:8">
      <c r="A27" s="21"/>
      <c r="B27" s="22"/>
      <c r="C27" s="23"/>
      <c r="D27" s="24"/>
      <c r="E27" s="25"/>
      <c r="F27" s="26"/>
      <c r="G27" s="33"/>
      <c r="H27" s="27"/>
    </row>
    <row r="28" spans="1:8">
      <c r="A28" s="28"/>
      <c r="B28" s="11" t="s">
        <v>30</v>
      </c>
      <c r="C28" s="16"/>
      <c r="D28" s="19"/>
      <c r="E28" s="17"/>
      <c r="F28" s="17"/>
      <c r="G28" s="17"/>
      <c r="H28" s="10"/>
    </row>
    <row r="29" spans="1:8">
      <c r="A29" s="28"/>
      <c r="B29" s="11"/>
      <c r="C29" s="16"/>
      <c r="D29" s="19"/>
      <c r="E29" s="17"/>
      <c r="F29" s="17"/>
      <c r="G29" s="17"/>
      <c r="H29" s="10"/>
    </row>
    <row r="30" spans="1:8">
      <c r="A30" s="21" t="s">
        <v>3</v>
      </c>
      <c r="B30" s="22">
        <v>1950</v>
      </c>
      <c r="C30" s="23" t="s">
        <v>19</v>
      </c>
      <c r="D30" s="24">
        <v>174</v>
      </c>
      <c r="E30" s="25" t="s">
        <v>23</v>
      </c>
      <c r="F30" s="26"/>
      <c r="G30" s="33" t="s">
        <v>20</v>
      </c>
      <c r="H30" s="27">
        <f>B30*D30</f>
        <v>339300</v>
      </c>
    </row>
    <row r="31" spans="1:8">
      <c r="A31" s="21"/>
      <c r="B31" s="22"/>
      <c r="C31" s="23"/>
      <c r="D31" s="24"/>
      <c r="E31" s="25"/>
      <c r="F31" s="26"/>
      <c r="G31" s="33"/>
      <c r="H31" s="27"/>
    </row>
    <row r="32" spans="1:8">
      <c r="A32" s="12">
        <f>+A23+1</f>
        <v>4</v>
      </c>
      <c r="B32" s="111" t="s">
        <v>9</v>
      </c>
      <c r="C32" s="111"/>
      <c r="D32" s="111"/>
      <c r="E32" s="111"/>
      <c r="F32" s="111"/>
      <c r="G32" s="111"/>
      <c r="H32" s="18"/>
    </row>
    <row r="33" spans="1:10">
      <c r="A33" s="12"/>
      <c r="B33" s="38"/>
      <c r="C33" s="38"/>
      <c r="D33" s="38"/>
      <c r="E33" s="38"/>
      <c r="F33" s="38"/>
      <c r="G33" s="38"/>
      <c r="H33" s="18"/>
    </row>
    <row r="34" spans="1:10">
      <c r="A34" s="21" t="s">
        <v>3</v>
      </c>
      <c r="B34" s="22">
        <v>14677.5</v>
      </c>
      <c r="C34" s="23" t="s">
        <v>19</v>
      </c>
      <c r="D34" s="24">
        <v>11948.36</v>
      </c>
      <c r="E34" s="25" t="s">
        <v>21</v>
      </c>
      <c r="F34" s="26"/>
      <c r="G34" s="33" t="s">
        <v>20</v>
      </c>
      <c r="H34" s="34">
        <f>B34*D34/100</f>
        <v>1753720.5390000001</v>
      </c>
    </row>
    <row r="35" spans="1:10">
      <c r="A35" s="21"/>
      <c r="B35" s="22"/>
      <c r="C35" s="23"/>
      <c r="D35" s="24"/>
      <c r="E35" s="25"/>
      <c r="F35" s="26"/>
      <c r="G35" s="33"/>
      <c r="H35" s="34"/>
    </row>
    <row r="36" spans="1:10" ht="25.5" customHeight="1">
      <c r="A36" s="12">
        <f>+A32+1</f>
        <v>5</v>
      </c>
      <c r="B36" s="31" t="s">
        <v>11</v>
      </c>
      <c r="C36" s="29"/>
      <c r="D36" s="29"/>
      <c r="E36" s="30"/>
      <c r="F36" s="30"/>
      <c r="G36" s="17"/>
      <c r="H36" s="32"/>
    </row>
    <row r="37" spans="1:10">
      <c r="A37" s="12"/>
      <c r="B37" s="31"/>
      <c r="C37" s="29"/>
      <c r="D37" s="29"/>
      <c r="E37" s="30"/>
      <c r="F37" s="30"/>
      <c r="G37" s="17"/>
      <c r="H37" s="32"/>
    </row>
    <row r="38" spans="1:10" ht="13.5" customHeight="1">
      <c r="A38" s="21" t="s">
        <v>3</v>
      </c>
      <c r="B38" s="22">
        <v>8389.4</v>
      </c>
      <c r="C38" s="23" t="s">
        <v>19</v>
      </c>
      <c r="D38" s="24">
        <v>2283.9299999999998</v>
      </c>
      <c r="E38" s="25" t="s">
        <v>21</v>
      </c>
      <c r="F38" s="26"/>
      <c r="G38" s="33" t="s">
        <v>20</v>
      </c>
      <c r="H38" s="35">
        <f>B38*D38/100</f>
        <v>191608.02341999995</v>
      </c>
    </row>
    <row r="39" spans="1:10" ht="13.5" customHeight="1">
      <c r="A39" s="21"/>
      <c r="B39" s="22"/>
      <c r="C39" s="23"/>
      <c r="D39" s="24"/>
      <c r="E39" s="25"/>
      <c r="F39" s="26"/>
      <c r="G39" s="33"/>
      <c r="H39" s="35"/>
    </row>
    <row r="40" spans="1:10" ht="27.75" customHeight="1">
      <c r="A40" s="12">
        <f>+A36+1</f>
        <v>6</v>
      </c>
      <c r="B40" s="109" t="s">
        <v>17</v>
      </c>
      <c r="C40" s="109"/>
      <c r="D40" s="109"/>
      <c r="E40" s="109"/>
      <c r="F40" s="109"/>
      <c r="G40" s="109"/>
      <c r="H40" s="18"/>
    </row>
    <row r="41" spans="1:10">
      <c r="A41" s="12"/>
      <c r="B41" s="37"/>
      <c r="C41" s="37"/>
      <c r="D41" s="37"/>
      <c r="E41" s="37"/>
      <c r="F41" s="37"/>
      <c r="G41" s="37"/>
      <c r="H41" s="18"/>
    </row>
    <row r="42" spans="1:10">
      <c r="A42" s="21" t="s">
        <v>3</v>
      </c>
      <c r="B42" s="22">
        <v>5612.8</v>
      </c>
      <c r="C42" s="23" t="s">
        <v>19</v>
      </c>
      <c r="D42" s="24">
        <v>337</v>
      </c>
      <c r="E42" s="25" t="s">
        <v>24</v>
      </c>
      <c r="F42" s="26"/>
      <c r="G42" s="33" t="s">
        <v>20</v>
      </c>
      <c r="H42" s="34">
        <f>B42*D42</f>
        <v>1891513.6</v>
      </c>
    </row>
    <row r="43" spans="1:10">
      <c r="A43" s="21"/>
      <c r="B43" s="22"/>
      <c r="C43" s="23"/>
      <c r="D43" s="24"/>
      <c r="E43" s="25"/>
      <c r="F43" s="26"/>
      <c r="G43" s="33"/>
      <c r="H43" s="34"/>
    </row>
    <row r="44" spans="1:10" ht="39.75" customHeight="1">
      <c r="A44" s="12">
        <f>+A40+1</f>
        <v>7</v>
      </c>
      <c r="B44" s="109" t="s">
        <v>18</v>
      </c>
      <c r="C44" s="109"/>
      <c r="D44" s="109"/>
      <c r="E44" s="109"/>
      <c r="F44" s="109"/>
      <c r="G44" s="109"/>
      <c r="H44" s="20"/>
      <c r="J44" s="2"/>
    </row>
    <row r="45" spans="1:10">
      <c r="A45" s="12"/>
      <c r="B45" s="37"/>
      <c r="C45" s="37"/>
      <c r="D45" s="37"/>
      <c r="E45" s="37"/>
      <c r="F45" s="37"/>
      <c r="G45" s="37"/>
      <c r="H45" s="20"/>
      <c r="J45" s="2"/>
    </row>
    <row r="46" spans="1:10">
      <c r="A46" s="21" t="s">
        <v>3</v>
      </c>
      <c r="B46" s="22">
        <v>200.46</v>
      </c>
      <c r="C46" s="23" t="s">
        <v>19</v>
      </c>
      <c r="D46" s="24">
        <v>5001.7</v>
      </c>
      <c r="E46" s="25" t="s">
        <v>25</v>
      </c>
      <c r="F46" s="26"/>
      <c r="G46" s="33" t="s">
        <v>20</v>
      </c>
      <c r="H46" s="34">
        <f>B46*D46</f>
        <v>1002640.782</v>
      </c>
    </row>
    <row r="47" spans="1:10">
      <c r="A47" s="4"/>
      <c r="B47" s="5"/>
      <c r="C47" s="6"/>
      <c r="D47" s="7"/>
      <c r="E47" s="8"/>
      <c r="F47" s="7"/>
      <c r="G47" s="9"/>
      <c r="H47" s="10"/>
    </row>
    <row r="48" spans="1:10" ht="19.5" customHeight="1">
      <c r="B48" s="105" t="s">
        <v>26</v>
      </c>
      <c r="C48" s="105"/>
      <c r="D48" s="105"/>
      <c r="E48" s="105"/>
      <c r="F48" s="105"/>
      <c r="G48" s="105"/>
      <c r="H48" s="93">
        <f>SUM(H14:H47)</f>
        <v>6537839.0279075</v>
      </c>
    </row>
    <row r="49" spans="1:8">
      <c r="B49" s="36"/>
      <c r="C49" s="36"/>
      <c r="D49" s="36"/>
      <c r="E49" s="36"/>
      <c r="F49" s="36"/>
      <c r="G49" s="36"/>
      <c r="H49" s="90"/>
    </row>
    <row r="50" spans="1:8">
      <c r="B50" s="36"/>
      <c r="C50" s="36"/>
      <c r="D50" s="36"/>
      <c r="E50" s="36"/>
      <c r="F50" s="36"/>
      <c r="G50" s="36"/>
      <c r="H50" s="90"/>
    </row>
    <row r="51" spans="1:8">
      <c r="B51" s="36"/>
      <c r="C51" s="36"/>
      <c r="D51" s="36"/>
      <c r="E51" s="36"/>
      <c r="F51" s="36"/>
      <c r="G51" s="36"/>
      <c r="H51" s="90"/>
    </row>
    <row r="52" spans="1:8">
      <c r="A52" s="107" t="s">
        <v>77</v>
      </c>
      <c r="B52" s="107"/>
      <c r="C52" s="108" t="s">
        <v>13</v>
      </c>
      <c r="D52" s="108"/>
      <c r="E52" s="108"/>
      <c r="F52" s="108"/>
      <c r="G52" s="108"/>
    </row>
    <row r="53" spans="1:8">
      <c r="A53" s="106"/>
      <c r="B53" s="106"/>
      <c r="C53" s="106" t="s">
        <v>14</v>
      </c>
      <c r="D53" s="106"/>
      <c r="E53" s="106"/>
      <c r="F53" s="106"/>
      <c r="G53" s="106"/>
    </row>
    <row r="54" spans="1:8">
      <c r="A54" s="106"/>
      <c r="B54" s="106"/>
      <c r="C54" s="106" t="s">
        <v>12</v>
      </c>
      <c r="D54" s="106"/>
      <c r="E54" s="106"/>
      <c r="F54" s="106"/>
      <c r="G54" s="106"/>
    </row>
    <row r="55" spans="1:8">
      <c r="A55" s="3"/>
      <c r="B55" s="3"/>
      <c r="C55" s="3"/>
      <c r="D55" s="3"/>
      <c r="E55" s="3"/>
      <c r="F55" s="3"/>
      <c r="G55" s="3"/>
    </row>
    <row r="56" spans="1:8" ht="15.75">
      <c r="A56" s="73"/>
      <c r="B56" s="73"/>
      <c r="C56" s="73"/>
      <c r="D56" s="73"/>
      <c r="E56" s="73"/>
      <c r="F56" s="99" t="s">
        <v>80</v>
      </c>
      <c r="G56" s="99"/>
      <c r="H56" s="99"/>
    </row>
    <row r="57" spans="1:8" ht="20.25" customHeight="1">
      <c r="A57" s="100" t="s">
        <v>79</v>
      </c>
      <c r="B57" s="100"/>
      <c r="C57" s="100"/>
      <c r="D57" s="100"/>
      <c r="E57" s="100"/>
      <c r="F57" s="100"/>
      <c r="G57" s="100"/>
      <c r="H57" s="100"/>
    </row>
    <row r="58" spans="1:8" ht="15.75">
      <c r="A58" s="73"/>
      <c r="B58" s="73"/>
      <c r="C58" s="73"/>
      <c r="D58" s="73"/>
      <c r="E58" s="73"/>
      <c r="F58" s="73"/>
      <c r="G58" s="73"/>
      <c r="H58" s="73"/>
    </row>
    <row r="59" spans="1:8" ht="31.5" customHeight="1">
      <c r="A59" s="73"/>
      <c r="B59" s="76" t="s">
        <v>62</v>
      </c>
      <c r="C59" s="101" t="s">
        <v>78</v>
      </c>
      <c r="D59" s="101"/>
      <c r="E59" s="101"/>
      <c r="F59" s="101"/>
      <c r="G59" s="101"/>
      <c r="H59" s="101"/>
    </row>
    <row r="60" spans="1:8" ht="15.75">
      <c r="A60" s="73"/>
      <c r="B60" s="76"/>
      <c r="C60" s="78"/>
      <c r="D60" s="78"/>
      <c r="E60" s="78"/>
      <c r="F60" s="78"/>
      <c r="G60" s="78"/>
      <c r="H60" s="78"/>
    </row>
    <row r="61" spans="1:8" ht="15.75">
      <c r="A61" s="73"/>
      <c r="B61" s="76"/>
      <c r="C61" s="78"/>
      <c r="D61" s="78"/>
      <c r="E61" s="78"/>
      <c r="F61" s="78"/>
      <c r="G61" s="78"/>
      <c r="H61" s="78"/>
    </row>
    <row r="62" spans="1:8" ht="15.75">
      <c r="A62" s="73"/>
      <c r="B62" s="73"/>
      <c r="C62" s="73"/>
      <c r="D62" s="73"/>
      <c r="E62" s="73"/>
      <c r="F62" s="73"/>
      <c r="G62" s="73"/>
      <c r="H62" s="73"/>
    </row>
    <row r="63" spans="1:8" ht="15.75" customHeight="1">
      <c r="C63" s="91"/>
      <c r="D63" s="91"/>
      <c r="E63" s="91"/>
      <c r="F63" s="91"/>
      <c r="G63" s="91"/>
      <c r="H63" s="91"/>
    </row>
    <row r="64" spans="1:8" ht="27.75" customHeight="1">
      <c r="A64" s="13" t="s">
        <v>0</v>
      </c>
      <c r="B64" s="13" t="s">
        <v>1</v>
      </c>
      <c r="C64" s="14" t="s">
        <v>4</v>
      </c>
      <c r="D64" s="14" t="s">
        <v>5</v>
      </c>
      <c r="E64" s="14" t="s">
        <v>6</v>
      </c>
      <c r="F64" s="14" t="s">
        <v>7</v>
      </c>
      <c r="G64" s="15" t="s">
        <v>3</v>
      </c>
      <c r="H64" s="15" t="s">
        <v>2</v>
      </c>
    </row>
    <row r="65" spans="1:8" ht="15.75">
      <c r="A65" s="13"/>
      <c r="B65" s="13"/>
      <c r="C65" s="14"/>
      <c r="D65" s="14"/>
      <c r="E65" s="14"/>
      <c r="F65" s="14"/>
      <c r="G65" s="15"/>
      <c r="H65" s="15"/>
    </row>
    <row r="66" spans="1:8" ht="15.75" customHeight="1">
      <c r="A66" s="13"/>
      <c r="B66" s="92" t="s">
        <v>82</v>
      </c>
      <c r="C66" s="104" t="s">
        <v>28</v>
      </c>
      <c r="D66" s="104"/>
      <c r="E66" s="104"/>
      <c r="F66" s="104"/>
      <c r="G66" s="15"/>
      <c r="H66" s="15"/>
    </row>
    <row r="67" spans="1:8" ht="15.75">
      <c r="A67" s="13"/>
      <c r="B67" s="13"/>
      <c r="C67" s="14"/>
      <c r="D67" s="14"/>
      <c r="E67" s="14"/>
      <c r="F67" s="14"/>
      <c r="G67" s="15"/>
      <c r="H67" s="15"/>
    </row>
    <row r="68" spans="1:8" ht="27.75" customHeight="1">
      <c r="A68" s="4">
        <v>1</v>
      </c>
      <c r="B68" s="5" t="s">
        <v>31</v>
      </c>
      <c r="C68" s="7"/>
      <c r="D68" s="2"/>
      <c r="E68" s="2"/>
    </row>
    <row r="69" spans="1:8">
      <c r="A69" s="4"/>
      <c r="B69" s="5"/>
      <c r="C69" s="7"/>
      <c r="D69" s="2"/>
      <c r="E69" s="2"/>
    </row>
    <row r="70" spans="1:8">
      <c r="A70" s="21" t="s">
        <v>3</v>
      </c>
      <c r="B70" s="22">
        <v>30924</v>
      </c>
      <c r="C70" s="23" t="s">
        <v>19</v>
      </c>
      <c r="D70" s="43">
        <v>2117.5</v>
      </c>
      <c r="E70" s="25" t="s">
        <v>22</v>
      </c>
      <c r="F70" s="26"/>
      <c r="G70" s="33" t="s">
        <v>20</v>
      </c>
      <c r="H70" s="34">
        <f>B70*D70/1000</f>
        <v>65481.57</v>
      </c>
    </row>
    <row r="71" spans="1:8">
      <c r="A71" s="21"/>
      <c r="B71" s="22"/>
      <c r="C71" s="23"/>
      <c r="D71" s="43"/>
      <c r="E71" s="25"/>
      <c r="F71" s="26"/>
      <c r="G71" s="33"/>
      <c r="H71" s="34"/>
    </row>
    <row r="72" spans="1:8">
      <c r="A72" s="21"/>
      <c r="B72" s="22"/>
      <c r="C72" s="23"/>
      <c r="D72" s="43"/>
      <c r="E72" s="25"/>
      <c r="F72" s="26"/>
      <c r="G72" s="33"/>
      <c r="H72" s="34"/>
    </row>
    <row r="73" spans="1:8" ht="15" customHeight="1">
      <c r="A73" s="110">
        <f>+A68+1</f>
        <v>2</v>
      </c>
      <c r="B73" s="112" t="s">
        <v>32</v>
      </c>
      <c r="C73" s="112"/>
      <c r="D73" s="112"/>
      <c r="E73" s="112"/>
      <c r="F73" s="112"/>
      <c r="G73" s="112"/>
      <c r="H73" s="40"/>
    </row>
    <row r="74" spans="1:8" ht="40.5" customHeight="1">
      <c r="A74" s="110"/>
      <c r="B74" s="5" t="s">
        <v>33</v>
      </c>
      <c r="C74" s="19"/>
      <c r="D74" s="39"/>
      <c r="E74" s="39"/>
      <c r="F74" s="39"/>
      <c r="G74" s="39"/>
      <c r="H74" s="7"/>
    </row>
    <row r="75" spans="1:8">
      <c r="A75" s="4"/>
      <c r="B75" s="5"/>
      <c r="C75" s="19"/>
      <c r="D75" s="39"/>
      <c r="E75" s="39"/>
      <c r="F75" s="39"/>
      <c r="G75" s="39"/>
      <c r="H75" s="7"/>
    </row>
    <row r="76" spans="1:8">
      <c r="A76" s="21" t="s">
        <v>3</v>
      </c>
      <c r="B76" s="22">
        <v>30924</v>
      </c>
      <c r="C76" s="23" t="s">
        <v>19</v>
      </c>
      <c r="D76" s="24">
        <v>5039</v>
      </c>
      <c r="E76" s="25" t="s">
        <v>22</v>
      </c>
      <c r="F76" s="26"/>
      <c r="G76" s="33" t="s">
        <v>20</v>
      </c>
      <c r="H76" s="34">
        <f>(B76*D76/1000)</f>
        <v>155826.03599999999</v>
      </c>
    </row>
    <row r="77" spans="1:8">
      <c r="A77" s="21"/>
      <c r="B77" s="22"/>
      <c r="C77" s="23"/>
      <c r="D77" s="24"/>
      <c r="E77" s="25"/>
      <c r="F77" s="26"/>
      <c r="G77" s="33"/>
      <c r="H77" s="34"/>
    </row>
    <row r="78" spans="1:8">
      <c r="A78" s="21"/>
      <c r="B78" s="22"/>
      <c r="C78" s="23"/>
      <c r="D78" s="24"/>
      <c r="E78" s="25"/>
      <c r="F78" s="26"/>
      <c r="G78" s="33"/>
      <c r="H78" s="34"/>
    </row>
    <row r="79" spans="1:8" ht="25.5" customHeight="1">
      <c r="A79" s="4">
        <v>3</v>
      </c>
      <c r="B79" s="112" t="s">
        <v>34</v>
      </c>
      <c r="C79" s="112"/>
      <c r="D79" s="112"/>
      <c r="E79" s="112"/>
      <c r="F79" s="112"/>
      <c r="G79" s="112"/>
    </row>
    <row r="80" spans="1:8">
      <c r="A80" s="4"/>
      <c r="B80" s="46"/>
      <c r="C80" s="46"/>
      <c r="D80" s="46"/>
      <c r="E80" s="46"/>
      <c r="F80" s="46"/>
      <c r="G80" s="46"/>
    </row>
    <row r="81" spans="1:8">
      <c r="A81" s="21" t="s">
        <v>3</v>
      </c>
      <c r="B81" s="22">
        <v>56300</v>
      </c>
      <c r="C81" s="23" t="s">
        <v>19</v>
      </c>
      <c r="D81" s="24">
        <v>263</v>
      </c>
      <c r="E81" s="25" t="s">
        <v>22</v>
      </c>
      <c r="F81" s="26"/>
      <c r="G81" s="33" t="s">
        <v>20</v>
      </c>
      <c r="H81" s="34">
        <f>B81*D81/1000</f>
        <v>14806.9</v>
      </c>
    </row>
    <row r="82" spans="1:8">
      <c r="A82" s="21"/>
      <c r="B82" s="22"/>
      <c r="C82" s="23"/>
      <c r="D82" s="24"/>
      <c r="E82" s="25"/>
      <c r="F82" s="26"/>
      <c r="G82" s="33"/>
      <c r="H82" s="34"/>
    </row>
    <row r="83" spans="1:8">
      <c r="A83" s="21"/>
      <c r="B83" s="22"/>
      <c r="C83" s="23"/>
      <c r="D83" s="24"/>
      <c r="E83" s="25"/>
      <c r="F83" s="26"/>
      <c r="G83" s="33"/>
      <c r="H83" s="34"/>
    </row>
    <row r="84" spans="1:8">
      <c r="A84" s="4">
        <v>4</v>
      </c>
      <c r="B84" s="112" t="s">
        <v>35</v>
      </c>
      <c r="C84" s="112"/>
      <c r="D84" s="112"/>
      <c r="E84" s="112"/>
      <c r="F84" s="112"/>
      <c r="G84" s="112"/>
    </row>
    <row r="85" spans="1:8">
      <c r="A85" s="4"/>
      <c r="B85" s="46"/>
      <c r="C85" s="46"/>
      <c r="D85" s="46"/>
      <c r="E85" s="46"/>
      <c r="F85" s="46"/>
      <c r="G85" s="46"/>
    </row>
    <row r="86" spans="1:8">
      <c r="A86" s="21" t="s">
        <v>3</v>
      </c>
      <c r="B86" s="22">
        <v>14863.2</v>
      </c>
      <c r="C86" s="23" t="s">
        <v>19</v>
      </c>
      <c r="D86" s="24">
        <v>9416.2800000000007</v>
      </c>
      <c r="E86" s="25" t="s">
        <v>22</v>
      </c>
      <c r="F86" s="26"/>
      <c r="G86" s="33" t="s">
        <v>20</v>
      </c>
      <c r="H86" s="34">
        <f>B86*D86/100</f>
        <v>1399560.5289600003</v>
      </c>
    </row>
    <row r="87" spans="1:8">
      <c r="A87" s="21"/>
      <c r="B87" s="22"/>
      <c r="C87" s="23"/>
      <c r="D87" s="24"/>
      <c r="E87" s="25"/>
      <c r="F87" s="26"/>
      <c r="G87" s="33"/>
      <c r="H87" s="34"/>
    </row>
    <row r="88" spans="1:8">
      <c r="A88" s="21"/>
      <c r="B88" s="22"/>
      <c r="C88" s="23"/>
      <c r="D88" s="24"/>
      <c r="E88" s="25"/>
      <c r="F88" s="26"/>
      <c r="G88" s="33"/>
      <c r="H88" s="34"/>
    </row>
    <row r="89" spans="1:8" ht="27" customHeight="1">
      <c r="A89" s="4">
        <f>+A84+1</f>
        <v>5</v>
      </c>
      <c r="B89" s="112" t="s">
        <v>36</v>
      </c>
      <c r="C89" s="112"/>
      <c r="D89" s="112"/>
      <c r="E89" s="112"/>
      <c r="F89" s="112"/>
      <c r="G89" s="112"/>
    </row>
    <row r="90" spans="1:8">
      <c r="A90" s="4"/>
      <c r="B90" s="46"/>
      <c r="C90" s="46"/>
      <c r="D90" s="46"/>
      <c r="E90" s="46"/>
      <c r="F90" s="46"/>
      <c r="G90" s="46"/>
    </row>
    <row r="91" spans="1:8">
      <c r="A91" s="21" t="s">
        <v>3</v>
      </c>
      <c r="B91" s="22">
        <v>11260</v>
      </c>
      <c r="C91" s="23" t="s">
        <v>19</v>
      </c>
      <c r="D91" s="24">
        <v>14429.25</v>
      </c>
      <c r="E91" s="25" t="s">
        <v>22</v>
      </c>
      <c r="F91" s="26"/>
      <c r="G91" s="33" t="s">
        <v>20</v>
      </c>
      <c r="H91" s="34">
        <f>B91*D91/100</f>
        <v>1624733.55</v>
      </c>
    </row>
    <row r="92" spans="1:8">
      <c r="A92" s="21"/>
      <c r="B92" s="22"/>
      <c r="C92" s="23"/>
      <c r="D92" s="24"/>
      <c r="E92" s="25"/>
      <c r="F92" s="26"/>
      <c r="G92" s="33"/>
      <c r="H92" s="34"/>
    </row>
    <row r="93" spans="1:8">
      <c r="A93" s="21"/>
      <c r="B93" s="22"/>
      <c r="C93" s="23"/>
      <c r="D93" s="24"/>
      <c r="E93" s="25"/>
      <c r="F93" s="26"/>
      <c r="G93" s="33"/>
      <c r="H93" s="34"/>
    </row>
    <row r="94" spans="1:8" ht="24.75" customHeight="1">
      <c r="A94" s="4">
        <v>4</v>
      </c>
      <c r="B94" s="112" t="s">
        <v>37</v>
      </c>
      <c r="C94" s="112"/>
      <c r="D94" s="112"/>
      <c r="E94" s="112"/>
      <c r="F94" s="112"/>
      <c r="G94" s="112"/>
    </row>
    <row r="95" spans="1:8">
      <c r="A95" s="4"/>
      <c r="B95" s="5"/>
      <c r="C95" s="41"/>
      <c r="D95" s="7"/>
      <c r="E95" s="8"/>
      <c r="F95" s="8"/>
      <c r="G95" s="9"/>
      <c r="H95" s="10"/>
    </row>
    <row r="96" spans="1:8">
      <c r="A96" s="21" t="s">
        <v>3</v>
      </c>
      <c r="B96" s="42">
        <v>751</v>
      </c>
      <c r="C96" s="23" t="s">
        <v>19</v>
      </c>
      <c r="D96" s="24">
        <v>3127.41</v>
      </c>
      <c r="E96" s="25" t="s">
        <v>38</v>
      </c>
      <c r="F96" s="26"/>
      <c r="G96" s="33" t="s">
        <v>20</v>
      </c>
      <c r="H96" s="34">
        <f>(B96*D96/100)+11</f>
        <v>23497.849099999996</v>
      </c>
    </row>
    <row r="97" spans="1:8">
      <c r="A97" s="21"/>
      <c r="B97" s="42"/>
      <c r="C97" s="23"/>
      <c r="D97" s="24"/>
      <c r="E97" s="25"/>
      <c r="F97" s="26"/>
      <c r="G97" s="33"/>
      <c r="H97" s="34"/>
    </row>
    <row r="98" spans="1:8" ht="22.5" customHeight="1">
      <c r="A98" s="3"/>
      <c r="B98" s="105" t="s">
        <v>26</v>
      </c>
      <c r="C98" s="105"/>
      <c r="D98" s="105"/>
      <c r="E98" s="105"/>
      <c r="F98" s="105"/>
      <c r="G98" s="105"/>
      <c r="H98" s="93">
        <f>SUM(H70:H96)</f>
        <v>3283906.4340600008</v>
      </c>
    </row>
    <row r="99" spans="1:8">
      <c r="A99" s="3"/>
      <c r="B99" s="1"/>
      <c r="C99" s="44"/>
      <c r="D99" s="45"/>
      <c r="E99" s="45"/>
    </row>
    <row r="100" spans="1:8">
      <c r="A100" s="3"/>
      <c r="B100" s="1"/>
      <c r="C100" s="44"/>
      <c r="D100" s="45"/>
      <c r="E100" s="45"/>
    </row>
    <row r="101" spans="1:8">
      <c r="A101" s="3"/>
      <c r="B101" s="1"/>
      <c r="C101" s="44"/>
      <c r="D101" s="45"/>
      <c r="E101" s="45"/>
    </row>
    <row r="102" spans="1:8">
      <c r="A102" s="3"/>
      <c r="B102" s="1"/>
      <c r="C102" s="44"/>
      <c r="D102" s="45"/>
      <c r="E102" s="45"/>
    </row>
    <row r="103" spans="1:8">
      <c r="A103" s="107" t="s">
        <v>77</v>
      </c>
      <c r="B103" s="107"/>
      <c r="C103" s="108" t="s">
        <v>13</v>
      </c>
      <c r="D103" s="108"/>
      <c r="E103" s="108"/>
      <c r="F103" s="108"/>
      <c r="G103" s="108"/>
    </row>
    <row r="104" spans="1:8">
      <c r="A104" s="106"/>
      <c r="B104" s="106"/>
      <c r="C104" s="106" t="s">
        <v>14</v>
      </c>
      <c r="D104" s="106"/>
      <c r="E104" s="106"/>
      <c r="F104" s="106"/>
      <c r="G104" s="106"/>
    </row>
    <row r="105" spans="1:8">
      <c r="A105" s="106"/>
      <c r="B105" s="106"/>
      <c r="C105" s="106" t="s">
        <v>12</v>
      </c>
      <c r="D105" s="106"/>
      <c r="E105" s="106"/>
      <c r="F105" s="106"/>
      <c r="G105" s="106"/>
    </row>
  </sheetData>
  <mergeCells count="34">
    <mergeCell ref="A105:B105"/>
    <mergeCell ref="C105:G105"/>
    <mergeCell ref="B94:G94"/>
    <mergeCell ref="B89:G89"/>
    <mergeCell ref="B84:G84"/>
    <mergeCell ref="A103:B103"/>
    <mergeCell ref="C103:G103"/>
    <mergeCell ref="A104:B104"/>
    <mergeCell ref="C104:G104"/>
    <mergeCell ref="A2:H2"/>
    <mergeCell ref="B14:G14"/>
    <mergeCell ref="B18:G18"/>
    <mergeCell ref="B48:G48"/>
    <mergeCell ref="F1:H1"/>
    <mergeCell ref="B23:G23"/>
    <mergeCell ref="B32:G32"/>
    <mergeCell ref="B40:G40"/>
    <mergeCell ref="B44:G44"/>
    <mergeCell ref="A53:B53"/>
    <mergeCell ref="C53:G53"/>
    <mergeCell ref="A54:B54"/>
    <mergeCell ref="C54:G54"/>
    <mergeCell ref="C4:H4"/>
    <mergeCell ref="C12:F12"/>
    <mergeCell ref="A52:B52"/>
    <mergeCell ref="C52:G52"/>
    <mergeCell ref="F56:H56"/>
    <mergeCell ref="A57:H57"/>
    <mergeCell ref="C59:H59"/>
    <mergeCell ref="C66:F66"/>
    <mergeCell ref="B98:G98"/>
    <mergeCell ref="A73:A74"/>
    <mergeCell ref="B73:G73"/>
    <mergeCell ref="B79:G79"/>
  </mergeCells>
  <phoneticPr fontId="0" type="noConversion"/>
  <printOptions horizontalCentered="1"/>
  <pageMargins left="0.25" right="0.25" top="0.7" bottom="1.3" header="0.3" footer="0.3"/>
  <pageSetup paperSize="5"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dimension ref="A1:AF49"/>
  <sheetViews>
    <sheetView workbookViewId="0">
      <selection activeCell="E43" sqref="E43:J43"/>
    </sheetView>
  </sheetViews>
  <sheetFormatPr defaultRowHeight="12.75"/>
  <cols>
    <col min="1" max="1" width="5.42578125" style="48" customWidth="1"/>
    <col min="2" max="4" width="2.7109375" style="48" customWidth="1"/>
    <col min="5" max="5" width="5.140625" style="48" customWidth="1"/>
    <col min="6" max="7" width="2.7109375" style="48" customWidth="1"/>
    <col min="8" max="8" width="4.140625" style="48" customWidth="1"/>
    <col min="9" max="10" width="2.7109375" style="48" customWidth="1"/>
    <col min="11" max="11" width="4.5703125" style="48" customWidth="1"/>
    <col min="12" max="13" width="2.7109375" style="48" customWidth="1"/>
    <col min="14" max="14" width="4.5703125" style="48" customWidth="1"/>
    <col min="15" max="15" width="2.7109375" style="48" customWidth="1"/>
    <col min="16" max="16" width="4.7109375" style="48" customWidth="1"/>
    <col min="17" max="17" width="2.7109375" style="48" customWidth="1"/>
    <col min="18" max="18" width="5.140625" style="48" customWidth="1"/>
    <col min="19" max="19" width="2.7109375" style="48" customWidth="1"/>
    <col min="20" max="20" width="3.7109375" style="48" customWidth="1"/>
    <col min="21" max="23" width="2.7109375" style="48" customWidth="1"/>
    <col min="24" max="24" width="3.28515625" style="48" customWidth="1"/>
    <col min="25" max="30" width="2.7109375" style="48" customWidth="1"/>
    <col min="31" max="16384" width="9.140625" style="48"/>
  </cols>
  <sheetData>
    <row r="1" spans="1:32" customFormat="1" ht="15.75">
      <c r="A1" s="73"/>
      <c r="B1" s="73"/>
      <c r="C1" s="73"/>
      <c r="D1" s="73"/>
      <c r="E1" s="73"/>
      <c r="F1" s="48"/>
      <c r="G1" s="48"/>
      <c r="H1" s="48"/>
      <c r="U1" s="89" t="s">
        <v>80</v>
      </c>
      <c r="V1" s="89"/>
      <c r="W1" s="89"/>
    </row>
    <row r="2" spans="1:32" customFormat="1" ht="20.25" customHeight="1">
      <c r="A2" s="100" t="s">
        <v>79</v>
      </c>
      <c r="B2" s="100"/>
      <c r="C2" s="100"/>
      <c r="D2" s="100"/>
      <c r="E2" s="100"/>
      <c r="F2" s="100"/>
      <c r="G2" s="100"/>
      <c r="H2" s="100"/>
      <c r="I2" s="100"/>
      <c r="J2" s="100"/>
      <c r="K2" s="100"/>
      <c r="L2" s="100"/>
      <c r="M2" s="100"/>
      <c r="N2" s="100"/>
      <c r="O2" s="100"/>
      <c r="P2" s="100"/>
      <c r="Q2" s="100"/>
      <c r="R2" s="100"/>
      <c r="S2" s="100"/>
      <c r="T2" s="100"/>
      <c r="U2" s="100"/>
      <c r="V2" s="100"/>
      <c r="W2" s="100"/>
      <c r="X2" s="100"/>
      <c r="Y2" s="100"/>
      <c r="Z2" s="100"/>
      <c r="AA2" s="100"/>
      <c r="AB2" s="100"/>
    </row>
    <row r="3" spans="1:32" customFormat="1" ht="15.75">
      <c r="A3" s="73"/>
      <c r="B3" s="73"/>
      <c r="C3" s="73"/>
      <c r="D3" s="73"/>
      <c r="E3" s="73"/>
      <c r="F3" s="73"/>
      <c r="G3" s="73"/>
      <c r="H3" s="73"/>
    </row>
    <row r="4" spans="1:32" customFormat="1" ht="31.5" customHeight="1">
      <c r="A4" s="73"/>
      <c r="B4" s="113" t="s">
        <v>62</v>
      </c>
      <c r="C4" s="113"/>
      <c r="D4" s="113"/>
      <c r="E4" s="113"/>
      <c r="F4" s="113"/>
      <c r="G4" s="113"/>
      <c r="H4" s="113"/>
      <c r="N4" s="101" t="s">
        <v>78</v>
      </c>
      <c r="O4" s="101"/>
      <c r="P4" s="101"/>
      <c r="Q4" s="101"/>
      <c r="R4" s="101"/>
      <c r="S4" s="101"/>
      <c r="T4" s="101"/>
      <c r="U4" s="101"/>
      <c r="V4" s="101"/>
      <c r="W4" s="101"/>
      <c r="X4" s="101"/>
      <c r="Y4" s="101"/>
      <c r="Z4" s="101"/>
      <c r="AA4" s="101"/>
      <c r="AB4" s="101"/>
    </row>
    <row r="5" spans="1:32" ht="15.75">
      <c r="A5" s="64"/>
      <c r="B5" s="64"/>
      <c r="C5" s="64"/>
      <c r="D5" s="64"/>
      <c r="E5" s="64"/>
      <c r="F5" s="64"/>
      <c r="G5" s="64"/>
      <c r="H5" s="64"/>
      <c r="I5" s="64"/>
      <c r="J5" s="64"/>
      <c r="K5" s="64"/>
      <c r="L5" s="64"/>
      <c r="M5" s="64"/>
      <c r="N5" s="64"/>
      <c r="O5" s="64"/>
      <c r="P5" s="64"/>
      <c r="Q5" s="64"/>
      <c r="R5" s="64"/>
      <c r="S5" s="64"/>
      <c r="T5" s="64"/>
      <c r="U5" s="64"/>
      <c r="V5" s="64"/>
      <c r="W5" s="64"/>
      <c r="X5" s="64"/>
      <c r="Y5" s="64"/>
      <c r="Z5" s="64"/>
      <c r="AA5" s="64"/>
      <c r="AB5" s="64"/>
      <c r="AC5" s="50"/>
      <c r="AD5" s="50"/>
    </row>
    <row r="6" spans="1:32" ht="15.75">
      <c r="A6" s="65"/>
      <c r="B6" s="65"/>
      <c r="C6" s="65"/>
      <c r="D6" s="65"/>
      <c r="E6" s="65"/>
      <c r="F6" s="65"/>
      <c r="G6" s="65"/>
      <c r="H6" s="65"/>
      <c r="I6" s="65"/>
      <c r="J6" s="65"/>
      <c r="K6" s="65"/>
      <c r="L6" s="65"/>
      <c r="M6" s="65"/>
      <c r="N6" s="65"/>
      <c r="O6" s="65"/>
      <c r="P6" s="65"/>
      <c r="Q6" s="65"/>
      <c r="R6" s="65"/>
      <c r="S6" s="65"/>
      <c r="T6" s="65"/>
      <c r="U6" s="65"/>
      <c r="V6" s="65"/>
      <c r="W6" s="65"/>
      <c r="X6" s="65"/>
      <c r="Y6" s="65"/>
      <c r="Z6" s="65"/>
      <c r="AA6" s="65"/>
      <c r="AB6" s="65"/>
      <c r="AC6" s="50"/>
      <c r="AD6" s="50"/>
    </row>
    <row r="7" spans="1:32" ht="15.75" customHeight="1">
      <c r="B7" s="92" t="s">
        <v>83</v>
      </c>
      <c r="C7" s="94"/>
      <c r="D7" s="94"/>
      <c r="E7" s="94"/>
      <c r="F7" s="94"/>
      <c r="G7" s="94"/>
      <c r="H7" s="94"/>
      <c r="I7" s="94"/>
      <c r="J7" s="94"/>
      <c r="K7" s="131" t="s">
        <v>84</v>
      </c>
      <c r="L7" s="131"/>
      <c r="M7" s="131"/>
      <c r="N7" s="131"/>
      <c r="O7" s="131"/>
      <c r="P7" s="131"/>
      <c r="Q7" s="131"/>
      <c r="R7" s="131"/>
      <c r="S7" s="51"/>
      <c r="T7" s="51"/>
      <c r="U7" s="51"/>
      <c r="V7" s="51"/>
      <c r="W7" s="51"/>
      <c r="X7" s="51"/>
      <c r="Y7" s="51"/>
      <c r="Z7" s="51"/>
      <c r="AA7" s="51"/>
      <c r="AB7" s="51"/>
      <c r="AC7" s="50"/>
      <c r="AD7" s="50"/>
    </row>
    <row r="8" spans="1:32" ht="84.75" customHeight="1">
      <c r="A8" s="52">
        <v>1</v>
      </c>
      <c r="B8" s="130" t="s">
        <v>40</v>
      </c>
      <c r="C8" s="130"/>
      <c r="D8" s="130"/>
      <c r="E8" s="130"/>
      <c r="F8" s="130"/>
      <c r="G8" s="130"/>
      <c r="H8" s="130"/>
      <c r="I8" s="130"/>
      <c r="J8" s="130"/>
      <c r="K8" s="130"/>
      <c r="L8" s="130"/>
      <c r="M8" s="130"/>
      <c r="N8" s="130"/>
      <c r="O8" s="130"/>
      <c r="P8" s="130"/>
      <c r="Q8" s="130"/>
      <c r="R8" s="130"/>
      <c r="S8" s="53"/>
      <c r="T8" s="53"/>
      <c r="U8" s="53"/>
      <c r="V8" s="53"/>
      <c r="W8" s="53"/>
      <c r="X8" s="53"/>
      <c r="Y8" s="53"/>
      <c r="Z8" s="53"/>
      <c r="AA8" s="53"/>
      <c r="AB8" s="53"/>
      <c r="AC8" s="53"/>
      <c r="AD8" s="53"/>
    </row>
    <row r="9" spans="1:32">
      <c r="A9" s="52"/>
      <c r="B9" s="66"/>
      <c r="C9" s="66"/>
      <c r="D9" s="66"/>
      <c r="E9" s="66"/>
      <c r="F9" s="66"/>
      <c r="G9" s="66"/>
      <c r="H9" s="66"/>
      <c r="I9" s="66"/>
      <c r="J9" s="66"/>
      <c r="K9" s="66"/>
      <c r="L9" s="66"/>
      <c r="M9" s="66"/>
      <c r="N9" s="66"/>
      <c r="O9" s="66"/>
      <c r="P9" s="66"/>
      <c r="Q9" s="66"/>
      <c r="R9" s="66"/>
      <c r="S9" s="53"/>
      <c r="T9" s="53"/>
      <c r="U9" s="53"/>
      <c r="V9" s="53"/>
      <c r="W9" s="53"/>
      <c r="X9" s="53"/>
      <c r="Y9" s="53"/>
      <c r="Z9" s="53"/>
      <c r="AA9" s="53"/>
      <c r="AB9" s="53"/>
      <c r="AC9" s="53"/>
      <c r="AD9" s="53"/>
    </row>
    <row r="10" spans="1:32">
      <c r="B10" s="128" t="s">
        <v>41</v>
      </c>
      <c r="C10" s="128"/>
      <c r="D10" s="115">
        <v>35503</v>
      </c>
      <c r="E10" s="116"/>
      <c r="F10" s="116"/>
      <c r="G10" s="116"/>
      <c r="H10" s="48" t="s">
        <v>42</v>
      </c>
      <c r="J10" s="129" t="s">
        <v>43</v>
      </c>
      <c r="K10" s="128"/>
      <c r="L10" s="115">
        <v>3000</v>
      </c>
      <c r="M10" s="115"/>
      <c r="N10" s="115"/>
      <c r="Q10" s="116" t="s">
        <v>44</v>
      </c>
      <c r="R10" s="116"/>
      <c r="S10" s="116"/>
      <c r="T10" s="116"/>
      <c r="X10" s="48" t="s">
        <v>45</v>
      </c>
      <c r="Y10" s="115">
        <f>ROUND((D10*L10/1000),0)-1</f>
        <v>106508</v>
      </c>
      <c r="Z10" s="115"/>
      <c r="AA10" s="115"/>
      <c r="AB10" s="115"/>
      <c r="AC10" s="54"/>
    </row>
    <row r="12" spans="1:32" ht="84.75" customHeight="1">
      <c r="A12" s="52">
        <v>2</v>
      </c>
      <c r="B12" s="130" t="s">
        <v>46</v>
      </c>
      <c r="C12" s="130"/>
      <c r="D12" s="130"/>
      <c r="E12" s="130"/>
      <c r="F12" s="130"/>
      <c r="G12" s="130"/>
      <c r="H12" s="130"/>
      <c r="I12" s="130"/>
      <c r="J12" s="130"/>
      <c r="K12" s="130"/>
      <c r="L12" s="130"/>
      <c r="M12" s="130"/>
      <c r="N12" s="130"/>
      <c r="O12" s="130"/>
      <c r="P12" s="130"/>
      <c r="Q12" s="130"/>
      <c r="R12" s="130"/>
      <c r="S12" s="53"/>
      <c r="T12" s="53"/>
      <c r="U12" s="53"/>
      <c r="V12" s="53"/>
      <c r="W12" s="53"/>
      <c r="X12" s="53"/>
      <c r="Y12" s="53"/>
      <c r="Z12" s="53"/>
      <c r="AA12" s="53"/>
      <c r="AB12" s="53"/>
    </row>
    <row r="13" spans="1:32">
      <c r="A13" s="52"/>
      <c r="B13" s="66"/>
      <c r="C13" s="66"/>
      <c r="D13" s="66"/>
      <c r="E13" s="66"/>
      <c r="F13" s="66"/>
      <c r="G13" s="66"/>
      <c r="H13" s="66"/>
      <c r="I13" s="66"/>
      <c r="J13" s="66"/>
      <c r="K13" s="66"/>
      <c r="L13" s="66"/>
      <c r="M13" s="66"/>
      <c r="N13" s="66"/>
      <c r="O13" s="66"/>
      <c r="P13" s="66"/>
      <c r="Q13" s="66"/>
      <c r="R13" s="66"/>
      <c r="S13" s="53"/>
      <c r="T13" s="53"/>
      <c r="U13" s="53"/>
      <c r="V13" s="53"/>
      <c r="W13" s="53"/>
      <c r="X13" s="53"/>
      <c r="Y13" s="53"/>
      <c r="Z13" s="53"/>
      <c r="AA13" s="53"/>
      <c r="AB13" s="53"/>
    </row>
    <row r="14" spans="1:32">
      <c r="B14" s="128" t="s">
        <v>41</v>
      </c>
      <c r="C14" s="128"/>
      <c r="D14" s="115">
        <v>6551.85</v>
      </c>
      <c r="E14" s="116"/>
      <c r="F14" s="116"/>
      <c r="G14" s="116"/>
      <c r="H14" s="48" t="s">
        <v>42</v>
      </c>
      <c r="J14" s="129" t="s">
        <v>43</v>
      </c>
      <c r="K14" s="128"/>
      <c r="L14" s="115">
        <v>5350</v>
      </c>
      <c r="M14" s="115"/>
      <c r="N14" s="115"/>
      <c r="Q14" s="116" t="s">
        <v>44</v>
      </c>
      <c r="R14" s="116"/>
      <c r="S14" s="116"/>
      <c r="T14" s="116"/>
      <c r="X14" s="48" t="s">
        <v>45</v>
      </c>
      <c r="Y14" s="115">
        <f>ROUND((D14*L14/1000),0)</f>
        <v>35052</v>
      </c>
      <c r="Z14" s="115"/>
      <c r="AA14" s="115"/>
      <c r="AB14" s="115"/>
    </row>
    <row r="16" spans="1:32" ht="38.25" customHeight="1">
      <c r="A16" s="52">
        <v>3</v>
      </c>
      <c r="B16" s="127" t="s">
        <v>47</v>
      </c>
      <c r="C16" s="127"/>
      <c r="D16" s="127"/>
      <c r="E16" s="127"/>
      <c r="F16" s="127"/>
      <c r="G16" s="127"/>
      <c r="H16" s="127"/>
      <c r="I16" s="127"/>
      <c r="J16" s="127"/>
      <c r="K16" s="127"/>
      <c r="L16" s="127"/>
      <c r="M16" s="127"/>
      <c r="N16" s="127"/>
      <c r="O16" s="127"/>
      <c r="P16" s="127"/>
      <c r="Q16" s="127"/>
      <c r="R16" s="127"/>
      <c r="S16" s="53"/>
      <c r="T16" s="53"/>
      <c r="U16" s="53"/>
      <c r="V16" s="53"/>
      <c r="W16" s="53"/>
      <c r="X16" s="53"/>
      <c r="Y16" s="53"/>
      <c r="Z16" s="53"/>
      <c r="AA16" s="53"/>
      <c r="AB16" s="53"/>
      <c r="AC16" s="53"/>
      <c r="AD16" s="53"/>
      <c r="AF16" s="55"/>
    </row>
    <row r="17" spans="1:32">
      <c r="A17" s="52"/>
      <c r="B17" s="67"/>
      <c r="C17" s="67"/>
      <c r="D17" s="67"/>
      <c r="E17" s="67"/>
      <c r="F17" s="67"/>
      <c r="G17" s="67"/>
      <c r="H17" s="67"/>
      <c r="I17" s="67"/>
      <c r="J17" s="67"/>
      <c r="K17" s="67"/>
      <c r="L17" s="67"/>
      <c r="M17" s="67"/>
      <c r="N17" s="67"/>
      <c r="O17" s="67"/>
      <c r="P17" s="67"/>
      <c r="Q17" s="67"/>
      <c r="R17" s="67"/>
      <c r="S17" s="53"/>
      <c r="T17" s="53"/>
      <c r="U17" s="53"/>
      <c r="V17" s="53"/>
      <c r="W17" s="53"/>
      <c r="X17" s="53"/>
      <c r="Y17" s="53"/>
      <c r="Z17" s="53"/>
      <c r="AA17" s="53"/>
      <c r="AB17" s="53"/>
      <c r="AC17" s="53"/>
      <c r="AD17" s="53"/>
      <c r="AF17" s="55"/>
    </row>
    <row r="18" spans="1:32">
      <c r="B18" s="128" t="s">
        <v>41</v>
      </c>
      <c r="C18" s="128"/>
      <c r="D18" s="115">
        <v>13992</v>
      </c>
      <c r="E18" s="116"/>
      <c r="F18" s="116"/>
      <c r="G18" s="116"/>
      <c r="H18" s="48" t="s">
        <v>42</v>
      </c>
      <c r="J18" s="129" t="s">
        <v>43</v>
      </c>
      <c r="K18" s="128"/>
      <c r="L18" s="115">
        <v>354</v>
      </c>
      <c r="M18" s="115"/>
      <c r="N18" s="115"/>
      <c r="Q18" s="116" t="s">
        <v>44</v>
      </c>
      <c r="R18" s="116"/>
      <c r="S18" s="116"/>
      <c r="T18" s="116"/>
      <c r="X18" s="48" t="s">
        <v>45</v>
      </c>
      <c r="Y18" s="115">
        <f>ROUND((D18*L18/1000),0)</f>
        <v>4953</v>
      </c>
      <c r="Z18" s="115"/>
      <c r="AA18" s="115"/>
      <c r="AB18" s="115"/>
      <c r="AC18" s="54"/>
    </row>
    <row r="19" spans="1:32" ht="10.5" customHeight="1"/>
    <row r="20" spans="1:32" ht="63.75" customHeight="1">
      <c r="A20" s="56">
        <v>4</v>
      </c>
      <c r="B20" s="125" t="s">
        <v>48</v>
      </c>
      <c r="C20" s="125"/>
      <c r="D20" s="125"/>
      <c r="E20" s="125"/>
      <c r="F20" s="125"/>
      <c r="G20" s="125"/>
      <c r="H20" s="125"/>
      <c r="I20" s="125"/>
      <c r="J20" s="125"/>
      <c r="K20" s="125"/>
      <c r="L20" s="125"/>
      <c r="M20" s="125"/>
      <c r="N20" s="125"/>
      <c r="O20" s="125"/>
      <c r="P20" s="125"/>
      <c r="Q20" s="125"/>
      <c r="R20" s="125"/>
      <c r="S20" s="125"/>
      <c r="T20" s="125"/>
    </row>
    <row r="21" spans="1:32">
      <c r="A21" s="56"/>
      <c r="B21" s="68"/>
      <c r="C21" s="68"/>
      <c r="D21" s="68"/>
      <c r="E21" s="68"/>
      <c r="F21" s="68"/>
      <c r="G21" s="68"/>
      <c r="H21" s="68"/>
      <c r="I21" s="68"/>
      <c r="J21" s="68"/>
      <c r="K21" s="68"/>
      <c r="L21" s="68"/>
      <c r="M21" s="68"/>
      <c r="N21" s="68"/>
      <c r="O21" s="68"/>
      <c r="P21" s="68"/>
      <c r="Q21" s="68"/>
      <c r="R21" s="68"/>
      <c r="S21" s="68"/>
      <c r="T21" s="68"/>
    </row>
    <row r="22" spans="1:32" ht="14.25" customHeight="1">
      <c r="A22" s="56"/>
      <c r="B22" s="57" t="s">
        <v>41</v>
      </c>
      <c r="C22" s="115">
        <v>576</v>
      </c>
      <c r="D22" s="115"/>
      <c r="E22" s="115"/>
      <c r="F22" s="57" t="s">
        <v>42</v>
      </c>
      <c r="G22" s="116" t="s">
        <v>49</v>
      </c>
      <c r="H22" s="116"/>
      <c r="I22" s="116"/>
      <c r="J22" s="115">
        <v>3600</v>
      </c>
      <c r="K22" s="115"/>
      <c r="L22" s="115"/>
      <c r="M22" s="116" t="s">
        <v>50</v>
      </c>
      <c r="N22" s="116"/>
      <c r="O22" s="116"/>
      <c r="X22" s="58" t="s">
        <v>45</v>
      </c>
      <c r="Y22" s="126">
        <f>ROUND(C22*J22/1000,0)</f>
        <v>2074</v>
      </c>
      <c r="Z22" s="126"/>
      <c r="AA22" s="126"/>
      <c r="AB22" s="126"/>
    </row>
    <row r="23" spans="1:32">
      <c r="A23" s="56"/>
    </row>
    <row r="24" spans="1:32" ht="39" customHeight="1">
      <c r="A24" s="56">
        <v>6</v>
      </c>
      <c r="B24" s="124" t="s">
        <v>51</v>
      </c>
      <c r="C24" s="125"/>
      <c r="D24" s="125"/>
      <c r="E24" s="125"/>
      <c r="F24" s="125"/>
      <c r="G24" s="125"/>
      <c r="H24" s="125"/>
      <c r="I24" s="125"/>
      <c r="J24" s="125"/>
      <c r="K24" s="125"/>
      <c r="L24" s="125"/>
      <c r="M24" s="125"/>
      <c r="N24" s="125"/>
      <c r="O24" s="125"/>
      <c r="P24" s="125"/>
      <c r="Q24" s="125"/>
      <c r="R24" s="125"/>
      <c r="S24" s="125"/>
      <c r="T24" s="125"/>
    </row>
    <row r="25" spans="1:32">
      <c r="A25" s="56"/>
      <c r="R25" s="57"/>
    </row>
    <row r="26" spans="1:32">
      <c r="A26" s="56"/>
      <c r="B26" s="57" t="s">
        <v>41</v>
      </c>
      <c r="C26" s="115">
        <v>96</v>
      </c>
      <c r="D26" s="115"/>
      <c r="E26" s="115"/>
      <c r="F26" s="57" t="s">
        <v>52</v>
      </c>
      <c r="G26" s="116" t="s">
        <v>49</v>
      </c>
      <c r="H26" s="116"/>
      <c r="I26" s="116"/>
      <c r="J26" s="115">
        <v>618</v>
      </c>
      <c r="K26" s="115"/>
      <c r="L26" s="115"/>
      <c r="M26" s="116" t="s">
        <v>53</v>
      </c>
      <c r="N26" s="116"/>
      <c r="O26" s="116"/>
      <c r="X26" s="58" t="s">
        <v>45</v>
      </c>
      <c r="Y26" s="126">
        <f>+C26*J26</f>
        <v>59328</v>
      </c>
      <c r="Z26" s="126"/>
      <c r="AA26" s="126"/>
      <c r="AB26" s="126"/>
    </row>
    <row r="27" spans="1:32">
      <c r="A27" s="56"/>
      <c r="B27" s="57"/>
      <c r="C27" s="62"/>
      <c r="D27" s="62"/>
      <c r="E27" s="62"/>
      <c r="F27" s="57"/>
      <c r="G27" s="57"/>
      <c r="H27" s="57"/>
      <c r="I27" s="57"/>
      <c r="J27" s="62"/>
      <c r="K27" s="62"/>
      <c r="L27" s="62"/>
      <c r="M27" s="57"/>
      <c r="N27" s="57"/>
      <c r="O27" s="57"/>
      <c r="X27" s="58"/>
      <c r="Y27" s="72"/>
      <c r="Z27" s="72"/>
      <c r="AA27" s="72"/>
      <c r="AB27" s="72"/>
    </row>
    <row r="28" spans="1:32" ht="26.25" customHeight="1">
      <c r="A28" s="56">
        <v>7</v>
      </c>
      <c r="B28" s="124" t="s">
        <v>54</v>
      </c>
      <c r="C28" s="125"/>
      <c r="D28" s="125"/>
      <c r="E28" s="125"/>
      <c r="F28" s="125"/>
      <c r="G28" s="125"/>
      <c r="H28" s="125"/>
      <c r="I28" s="125"/>
      <c r="J28" s="125"/>
      <c r="K28" s="125"/>
      <c r="L28" s="125"/>
      <c r="M28" s="125"/>
      <c r="N28" s="125"/>
      <c r="O28" s="125"/>
      <c r="P28" s="125"/>
      <c r="Q28" s="125"/>
      <c r="R28" s="125"/>
      <c r="S28" s="125"/>
      <c r="T28" s="125"/>
    </row>
    <row r="29" spans="1:32">
      <c r="A29" s="56"/>
      <c r="R29" s="57"/>
    </row>
    <row r="30" spans="1:32">
      <c r="A30" s="56"/>
      <c r="B30" s="57" t="s">
        <v>41</v>
      </c>
      <c r="C30" s="115">
        <v>518.4</v>
      </c>
      <c r="D30" s="115"/>
      <c r="E30" s="115"/>
      <c r="F30" s="57" t="s">
        <v>42</v>
      </c>
      <c r="G30" s="116" t="s">
        <v>49</v>
      </c>
      <c r="H30" s="116"/>
      <c r="I30" s="116"/>
      <c r="J30" s="115">
        <v>2760</v>
      </c>
      <c r="K30" s="115"/>
      <c r="L30" s="115"/>
      <c r="M30" s="116" t="s">
        <v>50</v>
      </c>
      <c r="N30" s="116"/>
      <c r="O30" s="116"/>
      <c r="X30" s="58" t="s">
        <v>45</v>
      </c>
      <c r="Y30" s="126">
        <f>ROUND(C30*J30/1000,0)</f>
        <v>1431</v>
      </c>
      <c r="Z30" s="126"/>
      <c r="AA30" s="126"/>
      <c r="AB30" s="126"/>
    </row>
    <row r="31" spans="1:32" ht="10.5" customHeight="1"/>
    <row r="32" spans="1:32" ht="27" customHeight="1">
      <c r="A32" s="52">
        <v>8</v>
      </c>
      <c r="B32" s="120" t="s">
        <v>55</v>
      </c>
      <c r="C32" s="120"/>
      <c r="D32" s="120"/>
      <c r="E32" s="120"/>
      <c r="F32" s="120"/>
      <c r="G32" s="120"/>
      <c r="H32" s="120"/>
      <c r="I32" s="120"/>
      <c r="J32" s="120"/>
      <c r="K32" s="120"/>
      <c r="L32" s="120"/>
      <c r="M32" s="120"/>
      <c r="N32" s="120"/>
      <c r="O32" s="120"/>
      <c r="P32" s="120"/>
      <c r="Q32" s="120"/>
      <c r="R32" s="120"/>
      <c r="S32" s="53"/>
      <c r="T32" s="53"/>
      <c r="U32" s="53"/>
      <c r="V32" s="53"/>
      <c r="W32" s="53"/>
      <c r="X32" s="53"/>
      <c r="Y32" s="53"/>
      <c r="Z32" s="53"/>
      <c r="AA32" s="53"/>
      <c r="AB32" s="53"/>
      <c r="AC32" s="53"/>
      <c r="AD32" s="53"/>
    </row>
    <row r="33" spans="1:28">
      <c r="B33" s="57"/>
      <c r="C33" s="59"/>
      <c r="D33" s="59"/>
      <c r="E33" s="59"/>
      <c r="F33" s="59"/>
      <c r="G33" s="59"/>
      <c r="H33" s="59"/>
      <c r="I33" s="59"/>
      <c r="J33" s="59"/>
      <c r="K33" s="59"/>
      <c r="L33" s="49"/>
      <c r="M33" s="49"/>
      <c r="N33" s="59"/>
      <c r="O33" s="59"/>
      <c r="P33" s="59"/>
      <c r="Q33" s="59"/>
      <c r="R33" s="59"/>
      <c r="S33" s="59"/>
    </row>
    <row r="34" spans="1:28">
      <c r="B34" s="59" t="s">
        <v>41</v>
      </c>
      <c r="C34" s="59"/>
      <c r="D34" s="115">
        <v>12</v>
      </c>
      <c r="E34" s="115"/>
      <c r="F34" s="115"/>
      <c r="G34" s="59" t="s">
        <v>56</v>
      </c>
      <c r="H34" s="59"/>
      <c r="J34" s="121" t="s">
        <v>43</v>
      </c>
      <c r="K34" s="121"/>
      <c r="L34" s="115">
        <v>100.78</v>
      </c>
      <c r="M34" s="115"/>
      <c r="N34" s="115"/>
      <c r="O34" s="60" t="s">
        <v>57</v>
      </c>
      <c r="P34" s="59"/>
      <c r="Q34" s="59"/>
      <c r="R34" s="48" t="s">
        <v>45</v>
      </c>
      <c r="S34" s="115">
        <f>SUM(D34*L34/1)</f>
        <v>1209.3600000000001</v>
      </c>
      <c r="T34" s="115"/>
      <c r="U34" s="115"/>
      <c r="V34" s="115"/>
      <c r="W34" s="54"/>
      <c r="X34" s="54"/>
    </row>
    <row r="35" spans="1:28">
      <c r="B35" s="57"/>
      <c r="C35" s="59"/>
      <c r="D35" s="59"/>
      <c r="E35" s="59"/>
      <c r="F35" s="59"/>
      <c r="G35" s="59"/>
      <c r="H35" s="59"/>
      <c r="I35" s="59"/>
      <c r="J35" s="59"/>
      <c r="K35" s="59"/>
      <c r="L35" s="49"/>
      <c r="M35" s="49"/>
      <c r="N35" s="59"/>
      <c r="O35" s="59"/>
      <c r="P35" s="59"/>
      <c r="Q35" s="59"/>
      <c r="R35" s="59"/>
      <c r="S35" s="59"/>
    </row>
    <row r="36" spans="1:28">
      <c r="B36" s="122" t="s">
        <v>58</v>
      </c>
      <c r="C36" s="122"/>
      <c r="D36" s="122"/>
      <c r="E36" s="122"/>
      <c r="F36" s="122"/>
      <c r="G36" s="122"/>
      <c r="H36" s="122"/>
      <c r="I36" s="122"/>
      <c r="J36" s="122"/>
      <c r="K36" s="122"/>
      <c r="L36" s="49"/>
      <c r="M36" s="123"/>
      <c r="N36" s="123"/>
      <c r="O36" s="123"/>
      <c r="P36" s="59"/>
      <c r="Q36" s="59"/>
      <c r="R36" s="59"/>
      <c r="S36" s="59"/>
    </row>
    <row r="37" spans="1:28" s="60" customFormat="1">
      <c r="B37" s="69"/>
      <c r="C37" s="70"/>
      <c r="D37" s="70"/>
      <c r="E37" s="70"/>
      <c r="F37" s="70"/>
      <c r="G37" s="70"/>
      <c r="H37" s="70"/>
      <c r="I37" s="70"/>
      <c r="J37" s="70"/>
      <c r="K37" s="70"/>
      <c r="L37" s="71"/>
      <c r="M37" s="71"/>
      <c r="N37" s="70"/>
      <c r="O37" s="70"/>
      <c r="P37" s="70"/>
      <c r="Q37" s="70"/>
      <c r="R37" s="70"/>
      <c r="S37" s="70"/>
    </row>
    <row r="38" spans="1:28">
      <c r="B38" s="59" t="s">
        <v>41</v>
      </c>
      <c r="C38" s="59"/>
      <c r="D38" s="114">
        <v>28062.85</v>
      </c>
      <c r="E38" s="114"/>
      <c r="F38" s="114"/>
      <c r="G38" s="59" t="s">
        <v>42</v>
      </c>
      <c r="H38" s="59"/>
      <c r="J38" s="61" t="s">
        <v>43</v>
      </c>
      <c r="K38" s="59"/>
      <c r="L38" s="115">
        <f>+S34</f>
        <v>1209.3600000000001</v>
      </c>
      <c r="M38" s="115"/>
      <c r="N38" s="115"/>
      <c r="Q38" s="116" t="s">
        <v>44</v>
      </c>
      <c r="R38" s="116"/>
      <c r="S38" s="116"/>
      <c r="T38" s="59"/>
      <c r="X38" s="48" t="s">
        <v>45</v>
      </c>
      <c r="Y38" s="117">
        <f>ROUND((D38*L38/1000),0)</f>
        <v>33938</v>
      </c>
      <c r="Z38" s="117"/>
      <c r="AA38" s="117"/>
      <c r="AB38" s="117"/>
    </row>
    <row r="39" spans="1:28" ht="15" customHeight="1">
      <c r="B39" s="59"/>
      <c r="C39" s="59"/>
      <c r="D39" s="62"/>
      <c r="E39" s="62"/>
      <c r="F39" s="62"/>
      <c r="G39" s="59"/>
      <c r="H39" s="59"/>
      <c r="J39" s="61"/>
      <c r="K39" s="59"/>
      <c r="L39" s="62"/>
      <c r="M39" s="62"/>
      <c r="N39" s="62"/>
      <c r="Q39" s="57"/>
      <c r="R39" s="57"/>
      <c r="S39" s="57"/>
      <c r="T39" s="118" t="s">
        <v>59</v>
      </c>
      <c r="U39" s="118"/>
      <c r="V39" s="118"/>
      <c r="W39" s="118"/>
      <c r="X39" s="118"/>
      <c r="Y39" s="119">
        <f>SUM(Y10:AB38)</f>
        <v>243284</v>
      </c>
      <c r="Z39" s="119"/>
      <c r="AA39" s="119"/>
      <c r="AB39" s="119"/>
    </row>
    <row r="40" spans="1:28">
      <c r="B40" s="59"/>
      <c r="C40" s="59"/>
      <c r="D40" s="62"/>
      <c r="E40" s="62"/>
      <c r="F40" s="62"/>
      <c r="G40" s="59"/>
      <c r="H40" s="59"/>
      <c r="J40" s="61"/>
      <c r="K40" s="59"/>
      <c r="L40" s="62"/>
      <c r="M40" s="62"/>
      <c r="N40" s="62"/>
      <c r="Q40" s="57"/>
      <c r="R40" s="57"/>
      <c r="S40" s="57"/>
      <c r="T40" s="59"/>
      <c r="Y40" s="63"/>
      <c r="Z40" s="63"/>
      <c r="AA40" s="63"/>
      <c r="AB40" s="63"/>
    </row>
    <row r="41" spans="1:28">
      <c r="B41" s="59"/>
      <c r="C41" s="59"/>
      <c r="D41" s="62"/>
      <c r="E41" s="62"/>
      <c r="F41" s="62"/>
      <c r="G41" s="59"/>
      <c r="H41" s="59"/>
      <c r="J41" s="61"/>
      <c r="K41" s="59"/>
      <c r="L41" s="62"/>
      <c r="M41" s="62"/>
      <c r="N41" s="62"/>
      <c r="Q41" s="57"/>
      <c r="R41" s="57"/>
      <c r="S41" s="57"/>
      <c r="T41" s="59"/>
      <c r="Y41" s="63"/>
      <c r="Z41" s="63"/>
      <c r="AA41" s="63"/>
      <c r="AB41" s="63"/>
    </row>
    <row r="42" spans="1:28" ht="4.5" customHeight="1">
      <c r="B42" s="59"/>
      <c r="C42" s="59"/>
      <c r="D42" s="62"/>
      <c r="E42" s="62"/>
      <c r="F42" s="62"/>
      <c r="G42" s="59"/>
      <c r="H42" s="59"/>
      <c r="J42" s="61"/>
      <c r="K42" s="59"/>
      <c r="L42" s="62"/>
      <c r="M42" s="62"/>
      <c r="N42" s="62"/>
      <c r="Q42" s="57"/>
      <c r="R42" s="57"/>
      <c r="S42" s="57"/>
      <c r="T42" s="59"/>
      <c r="Y42" s="63"/>
      <c r="Z42" s="63"/>
      <c r="AA42" s="63"/>
      <c r="AB42" s="63"/>
    </row>
    <row r="43" spans="1:28" customFormat="1">
      <c r="A43" s="48"/>
      <c r="B43" s="48"/>
      <c r="C43" s="48"/>
      <c r="D43" s="48"/>
      <c r="E43" s="107" t="s">
        <v>77</v>
      </c>
      <c r="F43" s="107"/>
      <c r="G43" s="107"/>
      <c r="H43" s="107"/>
      <c r="I43" s="107"/>
      <c r="J43" s="107"/>
      <c r="Q43" s="108" t="s">
        <v>13</v>
      </c>
      <c r="R43" s="108"/>
      <c r="S43" s="108"/>
      <c r="T43" s="108"/>
      <c r="U43" s="108"/>
      <c r="V43" s="108"/>
      <c r="W43" s="108"/>
      <c r="X43" s="108"/>
      <c r="Y43" s="108"/>
      <c r="Z43" s="108"/>
    </row>
    <row r="44" spans="1:28" customFormat="1">
      <c r="A44" s="106"/>
      <c r="B44" s="106"/>
      <c r="C44" s="48"/>
      <c r="D44" s="48"/>
      <c r="E44" s="48"/>
      <c r="F44" s="48"/>
      <c r="G44" s="48"/>
      <c r="Q44" s="106" t="s">
        <v>14</v>
      </c>
      <c r="R44" s="106"/>
      <c r="S44" s="106"/>
      <c r="T44" s="106"/>
      <c r="U44" s="106"/>
      <c r="V44" s="106"/>
      <c r="W44" s="106"/>
      <c r="X44" s="106"/>
      <c r="Y44" s="106"/>
      <c r="Z44" s="106"/>
    </row>
    <row r="45" spans="1:28" customFormat="1">
      <c r="A45" s="106"/>
      <c r="B45" s="106"/>
      <c r="C45" s="48"/>
      <c r="D45" s="48"/>
      <c r="E45" s="48"/>
      <c r="F45" s="48"/>
      <c r="G45" s="48"/>
      <c r="Q45" s="106" t="s">
        <v>12</v>
      </c>
      <c r="R45" s="106"/>
      <c r="S45" s="106"/>
      <c r="T45" s="106"/>
      <c r="U45" s="106"/>
      <c r="V45" s="106"/>
      <c r="W45" s="106"/>
      <c r="X45" s="106"/>
      <c r="Y45" s="106"/>
      <c r="Z45" s="106"/>
    </row>
    <row r="46" spans="1:28">
      <c r="B46" s="59"/>
      <c r="C46" s="59"/>
      <c r="D46" s="62"/>
      <c r="E46" s="62"/>
      <c r="F46" s="62"/>
      <c r="G46" s="59"/>
      <c r="H46" s="59"/>
      <c r="J46" s="61"/>
      <c r="K46" s="59"/>
      <c r="L46" s="62"/>
      <c r="M46" s="62"/>
      <c r="N46" s="62"/>
      <c r="Q46" s="57"/>
      <c r="R46" s="57"/>
      <c r="S46" s="57"/>
      <c r="T46" s="59"/>
      <c r="Y46" s="63"/>
      <c r="Z46" s="63"/>
      <c r="AA46" s="63"/>
      <c r="AB46" s="63"/>
    </row>
    <row r="47" spans="1:28">
      <c r="B47" s="59"/>
      <c r="C47" s="59"/>
      <c r="D47" s="62"/>
      <c r="E47" s="62"/>
      <c r="F47" s="62"/>
      <c r="G47" s="59"/>
      <c r="H47" s="59"/>
      <c r="J47" s="61"/>
      <c r="K47" s="59"/>
      <c r="L47" s="62"/>
      <c r="M47" s="62"/>
      <c r="N47" s="62"/>
      <c r="Q47" s="57"/>
      <c r="R47" s="57"/>
      <c r="S47" s="57"/>
      <c r="T47" s="59"/>
      <c r="Y47" s="63"/>
      <c r="Z47" s="63"/>
      <c r="AA47" s="63"/>
      <c r="AB47" s="63"/>
    </row>
    <row r="48" spans="1:28">
      <c r="B48" s="59"/>
      <c r="C48" s="59"/>
      <c r="D48" s="62"/>
      <c r="E48" s="62"/>
      <c r="F48" s="62"/>
      <c r="G48" s="59"/>
      <c r="H48" s="59"/>
      <c r="J48" s="61"/>
      <c r="K48" s="59"/>
      <c r="L48" s="62"/>
      <c r="M48" s="62"/>
      <c r="N48" s="62"/>
      <c r="Q48" s="57"/>
      <c r="R48" s="57"/>
      <c r="S48" s="57"/>
      <c r="T48" s="59"/>
      <c r="Y48" s="63"/>
      <c r="Z48" s="63"/>
      <c r="AA48" s="63"/>
      <c r="AB48" s="63"/>
    </row>
    <row r="49" spans="2:28">
      <c r="B49" s="59"/>
      <c r="C49" s="59"/>
      <c r="D49" s="62"/>
      <c r="E49" s="62"/>
      <c r="F49" s="62"/>
      <c r="G49" s="59"/>
      <c r="H49" s="59"/>
      <c r="J49" s="61"/>
      <c r="K49" s="59"/>
      <c r="L49" s="62"/>
      <c r="M49" s="62"/>
      <c r="N49" s="62"/>
      <c r="Q49" s="57"/>
      <c r="R49" s="57"/>
      <c r="S49" s="57"/>
      <c r="T49" s="59"/>
      <c r="Y49" s="63"/>
      <c r="Z49" s="63"/>
      <c r="AA49" s="63"/>
      <c r="AB49" s="63"/>
    </row>
  </sheetData>
  <mergeCells count="62">
    <mergeCell ref="Y10:AB10"/>
    <mergeCell ref="K7:R7"/>
    <mergeCell ref="B8:R8"/>
    <mergeCell ref="B10:C10"/>
    <mergeCell ref="D10:G10"/>
    <mergeCell ref="J10:K10"/>
    <mergeCell ref="L10:N10"/>
    <mergeCell ref="Q10:T10"/>
    <mergeCell ref="B12:R12"/>
    <mergeCell ref="B14:C14"/>
    <mergeCell ref="D14:G14"/>
    <mergeCell ref="J14:K14"/>
    <mergeCell ref="L14:N14"/>
    <mergeCell ref="Q14:T14"/>
    <mergeCell ref="Y14:AB14"/>
    <mergeCell ref="B16:R16"/>
    <mergeCell ref="B18:C18"/>
    <mergeCell ref="D18:G18"/>
    <mergeCell ref="J18:K18"/>
    <mergeCell ref="L18:N18"/>
    <mergeCell ref="Q18:T18"/>
    <mergeCell ref="Y18:AB18"/>
    <mergeCell ref="J26:L26"/>
    <mergeCell ref="M26:O26"/>
    <mergeCell ref="Y26:AB26"/>
    <mergeCell ref="B20:T20"/>
    <mergeCell ref="C22:E22"/>
    <mergeCell ref="G22:I22"/>
    <mergeCell ref="J22:L22"/>
    <mergeCell ref="M22:O22"/>
    <mergeCell ref="Y22:AB22"/>
    <mergeCell ref="T39:X39"/>
    <mergeCell ref="Y39:AB39"/>
    <mergeCell ref="B32:R32"/>
    <mergeCell ref="D34:F34"/>
    <mergeCell ref="J34:K34"/>
    <mergeCell ref="L34:N34"/>
    <mergeCell ref="S34:V34"/>
    <mergeCell ref="B36:K36"/>
    <mergeCell ref="M36:O36"/>
    <mergeCell ref="A2:AB2"/>
    <mergeCell ref="N4:AB4"/>
    <mergeCell ref="B4:H4"/>
    <mergeCell ref="D38:F38"/>
    <mergeCell ref="L38:N38"/>
    <mergeCell ref="Q38:S38"/>
    <mergeCell ref="Y38:AB38"/>
    <mergeCell ref="B28:T28"/>
    <mergeCell ref="C30:E30"/>
    <mergeCell ref="G30:I30"/>
    <mergeCell ref="J30:L30"/>
    <mergeCell ref="M30:O30"/>
    <mergeCell ref="Y30:AB30"/>
    <mergeCell ref="B24:T24"/>
    <mergeCell ref="C26:E26"/>
    <mergeCell ref="G26:I26"/>
    <mergeCell ref="A44:B44"/>
    <mergeCell ref="A45:B45"/>
    <mergeCell ref="Q43:Z43"/>
    <mergeCell ref="Q44:Z44"/>
    <mergeCell ref="Q45:Z45"/>
    <mergeCell ref="E43:J43"/>
  </mergeCells>
  <printOptions horizontalCentered="1"/>
  <pageMargins left="0.8" right="0.55000000000000004" top="0.8" bottom="1.3" header="0.5" footer="0.5"/>
  <pageSetup paperSize="5" orientation="portrait" r:id="rId1"/>
  <headerFooter alignWithMargins="0"/>
  <rowBreaks count="1" manualBreakCount="1">
    <brk id="4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abstract</vt:lpstr>
      <vt:lpstr>SD</vt:lpstr>
      <vt:lpstr>OP</vt:lpstr>
    </vt:vector>
  </TitlesOfParts>
  <Company>MADNI Engineering Construction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Ishaq</dc:creator>
  <cp:lastModifiedBy>Rashid Hussain</cp:lastModifiedBy>
  <cp:lastPrinted>2017-03-23T17:02:56Z</cp:lastPrinted>
  <dcterms:created xsi:type="dcterms:W3CDTF">2000-02-14T19:12:10Z</dcterms:created>
  <dcterms:modified xsi:type="dcterms:W3CDTF">2017-03-23T17:03:47Z</dcterms:modified>
</cp:coreProperties>
</file>