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11415" windowHeight="5790"/>
  </bookViews>
  <sheets>
    <sheet name="Sheet2" sheetId="2" r:id="rId1"/>
    <sheet name="Sheet1" sheetId="1" r:id="rId2"/>
    <sheet name="Sheet3" sheetId="3" r:id="rId3"/>
    <sheet name="Sheet4" sheetId="4" r:id="rId4"/>
    <sheet name="Sheet5" sheetId="5" r:id="rId5"/>
    <sheet name="Sheet6" sheetId="6" r:id="rId6"/>
  </sheets>
  <calcPr calcId="124519"/>
</workbook>
</file>

<file path=xl/calcChain.xml><?xml version="1.0" encoding="utf-8"?>
<calcChain xmlns="http://schemas.openxmlformats.org/spreadsheetml/2006/main">
  <c r="F78" i="2"/>
  <c r="F88"/>
  <c r="F93"/>
  <c r="F98"/>
  <c r="F102"/>
  <c r="F105"/>
  <c r="F111"/>
  <c r="F117"/>
  <c r="F123"/>
  <c r="F127"/>
  <c r="F132"/>
  <c r="F136"/>
  <c r="F146"/>
  <c r="F147"/>
  <c r="F148"/>
  <c r="F149"/>
  <c r="F150"/>
  <c r="F157"/>
  <c r="F166"/>
  <c r="F176"/>
  <c r="F183"/>
  <c r="F192"/>
  <c r="F195"/>
  <c r="H140" i="1"/>
  <c r="H125"/>
  <c r="H116"/>
  <c r="H117" s="1"/>
  <c r="H45"/>
  <c r="H20"/>
  <c r="H139"/>
  <c r="H19"/>
  <c r="H18"/>
  <c r="H14"/>
  <c r="H13"/>
  <c r="H93"/>
  <c r="G15" i="3"/>
  <c r="E15"/>
  <c r="G13"/>
  <c r="E13"/>
  <c r="G12"/>
  <c r="E12"/>
  <c r="O11"/>
  <c r="O19" s="1"/>
  <c r="O22" s="1"/>
  <c r="I10"/>
  <c r="G10"/>
  <c r="E10"/>
  <c r="M9"/>
  <c r="G9"/>
  <c r="E9"/>
  <c r="M19"/>
  <c r="M22" s="1"/>
  <c r="K19"/>
  <c r="K22" s="1"/>
  <c r="F58" i="2"/>
  <c r="F52"/>
  <c r="F40"/>
  <c r="F37"/>
  <c r="F34"/>
  <c r="F27"/>
  <c r="F19"/>
  <c r="H163" i="1"/>
  <c r="H164" s="1"/>
  <c r="C69" i="2" s="1"/>
  <c r="F69" s="1"/>
  <c r="H157" i="1"/>
  <c r="H156"/>
  <c r="H155"/>
  <c r="H150"/>
  <c r="H149"/>
  <c r="H148"/>
  <c r="H147"/>
  <c r="H145"/>
  <c r="H135"/>
  <c r="H134"/>
  <c r="H133"/>
  <c r="H132"/>
  <c r="H126"/>
  <c r="H107"/>
  <c r="H99"/>
  <c r="H78"/>
  <c r="H79" s="1"/>
  <c r="H88" s="1"/>
  <c r="H89" s="1"/>
  <c r="H67"/>
  <c r="H48"/>
  <c r="H47"/>
  <c r="H46"/>
  <c r="H37"/>
  <c r="H36"/>
  <c r="H35"/>
  <c r="H34"/>
  <c r="H33"/>
  <c r="F28"/>
  <c r="H28" s="1"/>
  <c r="F27"/>
  <c r="H27" s="1"/>
  <c r="F26"/>
  <c r="H26" s="1"/>
  <c r="H9"/>
  <c r="H8"/>
  <c r="H141" l="1"/>
  <c r="C64" i="2" s="1"/>
  <c r="F64" s="1"/>
  <c r="H21" i="1"/>
  <c r="H22" s="1"/>
  <c r="H15"/>
  <c r="H16" s="1"/>
  <c r="C8" i="2" s="1"/>
  <c r="H108" i="1"/>
  <c r="C46" i="2" s="1"/>
  <c r="F46" s="1"/>
  <c r="H94" i="1"/>
  <c r="H151"/>
  <c r="C66" i="2" s="1"/>
  <c r="F66" s="1"/>
  <c r="H137" i="1"/>
  <c r="C62" i="2" s="1"/>
  <c r="H49" i="1"/>
  <c r="H38"/>
  <c r="H69"/>
  <c r="H10"/>
  <c r="C7" i="2" s="1"/>
  <c r="F7" s="1"/>
  <c r="H30" i="1"/>
  <c r="C16" i="2" l="1"/>
  <c r="F16" s="1"/>
  <c r="C8" i="3"/>
  <c r="E8" s="1"/>
  <c r="C14"/>
  <c r="C11" i="2"/>
  <c r="F11" s="1"/>
  <c r="C13"/>
  <c r="F13" s="1"/>
  <c r="H53" i="1"/>
  <c r="H54" s="1"/>
  <c r="H61"/>
  <c r="H62" s="1"/>
  <c r="F62" i="2"/>
  <c r="C17" i="3"/>
  <c r="H40" i="1"/>
  <c r="E14" i="3" l="1"/>
  <c r="G14"/>
  <c r="E17"/>
  <c r="I17"/>
  <c r="I19" s="1"/>
  <c r="I22" s="1"/>
  <c r="G17"/>
  <c r="H42" i="1"/>
  <c r="C10" i="2" s="1"/>
  <c r="F10" s="1"/>
  <c r="H154" i="1"/>
  <c r="H158" s="1"/>
  <c r="F67" i="2" s="1"/>
  <c r="E19" i="3" l="1"/>
  <c r="E22" s="1"/>
  <c r="G19"/>
  <c r="G22" s="1"/>
  <c r="M26" l="1"/>
  <c r="G12" i="5" s="1"/>
  <c r="G17" s="1"/>
</calcChain>
</file>

<file path=xl/sharedStrings.xml><?xml version="1.0" encoding="utf-8"?>
<sst xmlns="http://schemas.openxmlformats.org/spreadsheetml/2006/main" count="476" uniqueCount="265">
  <si>
    <t>Part (A)  (Civil work)</t>
  </si>
  <si>
    <t>S#</t>
  </si>
  <si>
    <t>Item Of Work</t>
  </si>
  <si>
    <t>No</t>
  </si>
  <si>
    <t>length</t>
  </si>
  <si>
    <t>Bredth</t>
  </si>
  <si>
    <t>Height</t>
  </si>
  <si>
    <t>Quantity</t>
  </si>
  <si>
    <t>Rooms</t>
  </si>
  <si>
    <t>Ver:</t>
  </si>
  <si>
    <t xml:space="preserve">wc </t>
  </si>
  <si>
    <t>C.Yard</t>
  </si>
  <si>
    <t>vth type Qtrs 6 Nos</t>
  </si>
  <si>
    <t>Total</t>
  </si>
  <si>
    <t>B/side Qtrs</t>
  </si>
  <si>
    <t>W&amp;E side</t>
  </si>
  <si>
    <t xml:space="preserve">sticking the joints in cement sand morter </t>
  </si>
  <si>
    <t xml:space="preserve">1:6 ratio </t>
  </si>
  <si>
    <t>Scraping of ordinary distemper</t>
  </si>
  <si>
    <t>2(5+5)</t>
  </si>
  <si>
    <t>2(10+12)</t>
  </si>
  <si>
    <t>2(18+6)</t>
  </si>
  <si>
    <t>deduction</t>
  </si>
  <si>
    <t xml:space="preserve">d </t>
  </si>
  <si>
    <t>toilet                        d</t>
  </si>
  <si>
    <t>w</t>
  </si>
  <si>
    <t>wc                        H.W</t>
  </si>
  <si>
    <t>Oppening</t>
  </si>
  <si>
    <t>Net Qty    A-B  =</t>
  </si>
  <si>
    <t>Allowed 50%</t>
  </si>
  <si>
    <t>Removing of cement or lime  Plaster</t>
  </si>
  <si>
    <t>O/Side  B&amp;F/Side of Qtrs</t>
  </si>
  <si>
    <t>W &amp;E Side</t>
  </si>
  <si>
    <t>Hall  Ceilling</t>
  </si>
  <si>
    <t>"</t>
  </si>
  <si>
    <t>Applying floating coat of cement 1/32" thick</t>
  </si>
  <si>
    <t xml:space="preserve">C/Plaster 3/4" thick up to 12' height in cement </t>
  </si>
  <si>
    <t>sand morter ratio (1:4)</t>
  </si>
  <si>
    <t xml:space="preserve">Pacca Brick Work in G/Floori/c 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</si>
  <si>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</si>
  <si>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</si>
  <si>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</si>
  <si>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</si>
  <si>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</si>
  <si>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</si>
  <si>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Kit: slab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</si>
  <si>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</si>
  <si>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</si>
  <si>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</si>
  <si>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</si>
  <si>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</si>
  <si>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</si>
  <si>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Same QTY of Item NO: 12 as above</t>
  </si>
  <si>
    <t>18x5/112</t>
  </si>
  <si>
    <t xml:space="preserve">C/Plaster 1/2" thick up to 12' height in cement </t>
  </si>
  <si>
    <t>sand morter ratio (1:6)</t>
  </si>
  <si>
    <t xml:space="preserve">C/Plaster 3/8" thick up to 12' height in cement </t>
  </si>
  <si>
    <t>Same Qty Item No: 14</t>
  </si>
  <si>
    <t xml:space="preserve">1st class deodar wood wraught joinery in D/W </t>
  </si>
  <si>
    <t xml:space="preserve">etc fixed in position i/c chowkats hold fast iron </t>
  </si>
  <si>
    <t xml:space="preserve">tower bolts chocks cleats handles and chords </t>
  </si>
  <si>
    <t xml:space="preserve">with hooks etc Deodar pannalled and glazed or </t>
  </si>
  <si>
    <t>fully glazed 1-3/4"thick</t>
  </si>
  <si>
    <t>ivth type Qtrs 4 Nos         D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</si>
  <si>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</si>
  <si>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</si>
  <si>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</si>
  <si>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</si>
  <si>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</si>
  <si>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>2(2*7+2.33)</t>
  </si>
  <si>
    <t xml:space="preserve"> 4-1/2"x3" for windows using 20 gauge G.I sheet </t>
  </si>
  <si>
    <t>H.W</t>
  </si>
  <si>
    <t>2(2*2+3*1.25)</t>
  </si>
  <si>
    <t>CC.topping 1-1/2" I/C SURFACE FINISHING IN RATIO</t>
  </si>
  <si>
    <t>1:2:4)</t>
  </si>
  <si>
    <t>b)   2" thick</t>
  </si>
  <si>
    <t xml:space="preserve">prepairing surface and painting of door and </t>
  </si>
  <si>
    <t>windows any type i/c edges   ( on old surface)</t>
  </si>
  <si>
    <t>Distempering on walls 2 coats (Old surface)</t>
  </si>
  <si>
    <t>Same Qty Item No: 7  as above</t>
  </si>
  <si>
    <t>Galvanized wire gauze fixed to chowkats with 3/4"</t>
  </si>
  <si>
    <t>deodar strips and screws</t>
  </si>
  <si>
    <t>W</t>
  </si>
  <si>
    <t>Rate</t>
  </si>
  <si>
    <t>unit</t>
  </si>
  <si>
    <t>Amount</t>
  </si>
  <si>
    <t>P%cft</t>
  </si>
  <si>
    <t>P%Sft</t>
  </si>
  <si>
    <t>P.Cft</t>
  </si>
  <si>
    <t>P.Cwt</t>
  </si>
  <si>
    <t>P.Rft</t>
  </si>
  <si>
    <t>c)   2" thick</t>
  </si>
  <si>
    <t>P.sft</t>
  </si>
  <si>
    <t xml:space="preserve">Material Statement </t>
  </si>
  <si>
    <t xml:space="preserve">Item of work </t>
  </si>
  <si>
    <t>cement</t>
  </si>
  <si>
    <t>H/Sand</t>
  </si>
  <si>
    <t>S/Bajri</t>
  </si>
  <si>
    <t>S/Metel</t>
  </si>
  <si>
    <t>Bricks</t>
  </si>
  <si>
    <t>Steel</t>
  </si>
  <si>
    <t>Ratio</t>
  </si>
  <si>
    <t>Qty</t>
  </si>
  <si>
    <t>%</t>
  </si>
  <si>
    <t>Bags</t>
  </si>
  <si>
    <t>Cft</t>
  </si>
  <si>
    <t>Nos</t>
  </si>
  <si>
    <t>Ton</t>
  </si>
  <si>
    <t>Applying Floating Coat</t>
  </si>
  <si>
    <t>P.B.W G/Floor</t>
  </si>
  <si>
    <t>Rcc (1:2:4)</t>
  </si>
  <si>
    <t>Fab:</t>
  </si>
  <si>
    <t>/20</t>
  </si>
  <si>
    <t>Rough cost/stuccu</t>
  </si>
  <si>
    <t>C/Plaster 1/2" th</t>
  </si>
  <si>
    <t>C/Plaster 3/4" th</t>
  </si>
  <si>
    <t xml:space="preserve">C/Plaster3/8"thick </t>
  </si>
  <si>
    <t>CC Topping</t>
  </si>
  <si>
    <t>c) 2" THICK</t>
  </si>
  <si>
    <t>Total Quantity</t>
  </si>
  <si>
    <t xml:space="preserve">Rate </t>
  </si>
  <si>
    <t>Unit</t>
  </si>
  <si>
    <t>P.Bag</t>
  </si>
  <si>
    <t>P%Cft</t>
  </si>
  <si>
    <t>P%0 Cft</t>
  </si>
  <si>
    <t>P.ton</t>
  </si>
  <si>
    <t>Total Amount  Rs:</t>
  </si>
  <si>
    <t xml:space="preserve">ASSISTANT ENGINEER </t>
  </si>
  <si>
    <t>EXECUTIVE ENGINEER</t>
  </si>
  <si>
    <t xml:space="preserve">Provincial Building Sub-Division </t>
  </si>
  <si>
    <t xml:space="preserve">Provincial Buildings Division </t>
  </si>
  <si>
    <t>NAUSHAHRO FEROZE</t>
  </si>
  <si>
    <t>SHAHEED BENAZIR ABAD</t>
  </si>
  <si>
    <t>Internal W/S and S/F</t>
  </si>
  <si>
    <t>S.NO.</t>
  </si>
  <si>
    <t>ITEM OF WORK.</t>
  </si>
  <si>
    <t>QTY</t>
  </si>
  <si>
    <t xml:space="preserve">RATE </t>
  </si>
  <si>
    <t xml:space="preserve">UNIT </t>
  </si>
  <si>
    <t>AMOUNT.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</si>
  <si>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</si>
  <si>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</si>
  <si>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</si>
  <si>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</si>
  <si>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</si>
  <si>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</si>
  <si>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</si>
  <si>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</si>
  <si>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</si>
  <si>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</si>
  <si>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</si>
  <si>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</si>
  <si>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</si>
  <si>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</si>
  <si>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</si>
  <si>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</si>
  <si>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</si>
  <si>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</si>
  <si>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</si>
  <si>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</si>
  <si>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</si>
  <si>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</si>
  <si>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</si>
  <si>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</si>
  <si>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</si>
  <si>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</si>
  <si>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</si>
  <si>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</si>
  <si>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</si>
  <si>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</si>
  <si>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</si>
  <si>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</si>
  <si>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</si>
  <si>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</si>
  <si>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</si>
  <si>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</si>
  <si>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</si>
  <si>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</si>
  <si>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</si>
  <si>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</si>
  <si>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</si>
  <si>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</si>
  <si>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</si>
  <si>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</si>
  <si>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</si>
  <si>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</si>
  <si>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</si>
  <si>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</si>
  <si>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</si>
  <si>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</si>
  <si>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</si>
  <si>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</si>
  <si>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</si>
  <si>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</si>
  <si>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</si>
  <si>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</si>
  <si>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</si>
  <si>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</si>
  <si>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</si>
  <si>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</si>
  <si>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</si>
  <si>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</si>
  <si>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d)1-1/2" Pipe             1x60</t>
  </si>
  <si>
    <t>f)   6" dia Pipe            1x15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</si>
  <si>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</si>
  <si>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</si>
  <si>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</si>
  <si>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</si>
  <si>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</si>
  <si>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</si>
  <si>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</si>
  <si>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</si>
  <si>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4" dia Floor Trap.</t>
  </si>
  <si>
    <t>Jubilee Clip.</t>
  </si>
  <si>
    <t>4" dia Cowel.</t>
  </si>
  <si>
    <t>TOTAL</t>
  </si>
  <si>
    <t>GENERAL ABSTRACT</t>
  </si>
  <si>
    <t>Part</t>
  </si>
  <si>
    <t>A</t>
  </si>
  <si>
    <t>Civil Work</t>
  </si>
  <si>
    <t>RS:</t>
  </si>
  <si>
    <t>B</t>
  </si>
  <si>
    <t>w/s &amp; s/f</t>
  </si>
  <si>
    <t xml:space="preserve">NET TOTAL </t>
  </si>
  <si>
    <t xml:space="preserve">SAY AMOUNT </t>
  </si>
  <si>
    <t xml:space="preserve">FACE SHEET </t>
  </si>
  <si>
    <t xml:space="preserve"> DETAILED ESTIMATE</t>
  </si>
  <si>
    <t>FUNDS HEAD :</t>
  </si>
  <si>
    <t>PROVINCIAL</t>
  </si>
  <si>
    <t>MAJOR HEAD:</t>
  </si>
  <si>
    <t>6-314 (B&amp;S)Non- Development.</t>
  </si>
  <si>
    <t xml:space="preserve">DEPARTMENT:  </t>
  </si>
  <si>
    <t>MINOR HEAD:</t>
  </si>
  <si>
    <t xml:space="preserve">                  This estimate framed in the office of the Executive Engineer Provincial</t>
  </si>
  <si>
    <t xml:space="preserve"> Buildings Division Shaheed Benazir Abad (NAWABSHAH) For the probable </t>
  </si>
  <si>
    <t>expenditure that will be incurred on the above subjected work.</t>
  </si>
  <si>
    <t>e) 4" dia.Pipe             2x20</t>
  </si>
  <si>
    <t>a)  1/2" dia pipe          2x36</t>
  </si>
  <si>
    <t>Supplying and fixing Iron Girder SIZE 4"X8"</t>
  </si>
  <si>
    <t>p.Cwt</t>
  </si>
  <si>
    <t>Supplying and fixing T-Iron  SIZE 2"X2"</t>
  </si>
  <si>
    <t>First class tile roofing consisting of 4" earth and 1" mud plaster with gobri leeping over 1/2" thick cement plaster 1;6 with 34lbs of hot coat of bitumin SINO:1 P-32</t>
  </si>
  <si>
    <r>
      <t xml:space="preserve">Dismentaling of R C.C. 1:2:4 </t>
    </r>
    <r>
      <rPr>
        <b/>
        <sz val="10"/>
        <color theme="1"/>
        <rFont val="Calibri"/>
        <family val="2"/>
        <scheme val="minor"/>
      </rPr>
      <t>sino: 20p-10</t>
    </r>
  </si>
  <si>
    <t>440/112=</t>
  </si>
  <si>
    <t>115/112=</t>
  </si>
  <si>
    <t>Dismentaling of R C.C.1:2:4</t>
  </si>
  <si>
    <t>WC</t>
  </si>
  <si>
    <t>VER</t>
  </si>
  <si>
    <t>vth type Qtrs</t>
  </si>
  <si>
    <t xml:space="preserve">vth type Qtrs </t>
  </si>
  <si>
    <t>Name of Work :-  M&amp;R To Catt: vth type Minstral Staff  Qtrs (4 nos) at Moro</t>
  </si>
  <si>
    <t>vth type Qtrs         d</t>
  </si>
  <si>
    <t>Same Qty Item No: 5</t>
  </si>
  <si>
    <t>Assistant Engineer</t>
  </si>
  <si>
    <t xml:space="preserve">Provincial Buildings Sub- Division </t>
  </si>
  <si>
    <t>Naushahro-Feroze.</t>
  </si>
  <si>
    <t>M&amp;R To Catt: vth type Minstral Staff  Qtrs (4 nos) at Moro</t>
  </si>
  <si>
    <t>AMOUNTING OF   RS :  1084563.</t>
  </si>
  <si>
    <t>JUDICIAL DEPARTMENT</t>
  </si>
  <si>
    <t>P-Rft</t>
  </si>
  <si>
    <t>Contractor</t>
  </si>
  <si>
    <t>Executive Engineer</t>
  </si>
  <si>
    <t>Provincial Buildings Division</t>
  </si>
  <si>
    <t xml:space="preserve">Shaheed Benazir Abad </t>
  </si>
  <si>
    <t>P-Cft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</si>
</sst>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 Black"/>
      <family val="2"/>
    </font>
    <font>
      <b/>
      <sz val="18"/>
      <name val="Bodoni MT"/>
      <family val="1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36"/>
      <color theme="1"/>
      <name val="Algerian"/>
      <family val="5"/>
    </font>
    <font>
      <b/>
      <sz val="14"/>
      <color theme="1"/>
      <name val="Calibri"/>
      <family val="2"/>
      <scheme val="minor"/>
    </font>
    <font>
      <b/>
      <sz val="20"/>
      <color theme="1"/>
      <name val="Agency FB"/>
      <family val="2"/>
    </font>
    <font>
      <b/>
      <sz val="16"/>
      <color theme="1"/>
      <name val="Britannic Bold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3" fillId="0" borderId="0" xfId="0" applyFont="1"/>
    <xf numFmtId="2" fontId="3" fillId="0" borderId="0" xfId="0" applyNumberFormat="1" applyFont="1"/>
    <xf numFmtId="1" fontId="3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5" xfId="0" applyFont="1" applyBorder="1"/>
    <xf numFmtId="1" fontId="3" fillId="0" borderId="6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4" xfId="0" applyFont="1" applyBorder="1" applyAlignment="1">
      <alignment horizontal="left"/>
    </xf>
    <xf numFmtId="2" fontId="3" fillId="0" borderId="5" xfId="0" applyNumberFormat="1" applyFont="1" applyBorder="1"/>
    <xf numFmtId="20" fontId="4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0" fontId="3" fillId="0" borderId="4" xfId="0" applyFont="1" applyBorder="1"/>
    <xf numFmtId="1" fontId="3" fillId="0" borderId="6" xfId="0" applyNumberFormat="1" applyFont="1" applyBorder="1" applyAlignment="1">
      <alignment horizontal="center"/>
    </xf>
    <xf numFmtId="2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/>
    <xf numFmtId="0" fontId="3" fillId="0" borderId="6" xfId="0" applyFont="1" applyBorder="1"/>
    <xf numFmtId="0" fontId="4" fillId="0" borderId="0" xfId="0" applyFont="1" applyBorder="1"/>
    <xf numFmtId="164" fontId="3" fillId="0" borderId="0" xfId="0" applyNumberFormat="1" applyFont="1"/>
    <xf numFmtId="164" fontId="3" fillId="0" borderId="6" xfId="0" applyNumberFormat="1" applyFont="1" applyBorder="1"/>
    <xf numFmtId="0" fontId="0" fillId="0" borderId="0" xfId="0" applyFont="1"/>
    <xf numFmtId="0" fontId="0" fillId="0" borderId="4" xfId="0" applyBorder="1"/>
    <xf numFmtId="0" fontId="0" fillId="0" borderId="5" xfId="0" applyBorder="1"/>
    <xf numFmtId="0" fontId="2" fillId="0" borderId="2" xfId="0" applyFont="1" applyBorder="1" applyAlignment="1"/>
    <xf numFmtId="0" fontId="2" fillId="0" borderId="3" xfId="0" applyFont="1" applyBorder="1" applyAlignment="1"/>
    <xf numFmtId="2" fontId="0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/>
    <xf numFmtId="2" fontId="0" fillId="0" borderId="0" xfId="0" applyNumberFormat="1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5" xfId="0" applyNumberFormat="1" applyBorder="1"/>
    <xf numFmtId="1" fontId="0" fillId="0" borderId="6" xfId="0" applyNumberForma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0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0" fillId="0" borderId="5" xfId="0" applyFont="1" applyBorder="1"/>
    <xf numFmtId="0" fontId="13" fillId="0" borderId="0" xfId="0" applyFont="1" applyAlignment="1"/>
    <xf numFmtId="0" fontId="14" fillId="0" borderId="0" xfId="0" applyFont="1" applyBorder="1" applyAlignme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right"/>
    </xf>
    <xf numFmtId="0" fontId="12" fillId="0" borderId="0" xfId="0" applyFont="1"/>
    <xf numFmtId="0" fontId="19" fillId="0" borderId="0" xfId="0" applyFont="1"/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0" xfId="0" applyFont="1" applyBorder="1"/>
    <xf numFmtId="0" fontId="14" fillId="0" borderId="11" xfId="0" applyFont="1" applyBorder="1"/>
    <xf numFmtId="0" fontId="20" fillId="0" borderId="0" xfId="0" applyFont="1" applyAlignment="1"/>
    <xf numFmtId="0" fontId="21" fillId="0" borderId="0" xfId="0" applyFont="1" applyAlignment="1"/>
    <xf numFmtId="0" fontId="13" fillId="0" borderId="0" xfId="0" applyFont="1"/>
    <xf numFmtId="0" fontId="21" fillId="0" borderId="0" xfId="0" applyFont="1"/>
    <xf numFmtId="0" fontId="2" fillId="0" borderId="0" xfId="0" applyFont="1"/>
    <xf numFmtId="0" fontId="4" fillId="0" borderId="0" xfId="0" applyFont="1" applyAlignment="1">
      <alignment wrapText="1"/>
    </xf>
    <xf numFmtId="1" fontId="0" fillId="0" borderId="0" xfId="0" applyNumberFormat="1"/>
    <xf numFmtId="164" fontId="0" fillId="0" borderId="0" xfId="0" applyNumberFormat="1"/>
    <xf numFmtId="0" fontId="24" fillId="0" borderId="0" xfId="0" applyFont="1" applyAlignment="1">
      <alignment horizontal="center"/>
    </xf>
    <xf numFmtId="1" fontId="24" fillId="0" borderId="6" xfId="0" applyNumberFormat="1" applyFont="1" applyBorder="1" applyAlignment="1">
      <alignment horizontal="center"/>
    </xf>
    <xf numFmtId="0" fontId="2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4" xfId="0" applyFont="1" applyBorder="1"/>
    <xf numFmtId="0" fontId="2" fillId="0" borderId="0" xfId="0" applyFont="1" applyAlignment="1"/>
    <xf numFmtId="1" fontId="18" fillId="0" borderId="0" xfId="0" applyNumberFormat="1" applyFont="1"/>
    <xf numFmtId="1" fontId="14" fillId="0" borderId="1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1" fontId="12" fillId="0" borderId="12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4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7"/>
  <sheetViews>
    <sheetView tabSelected="1" topLeftCell="A187" workbookViewId="0">
      <selection activeCell="F71" sqref="F71"/>
    </sheetView>
  </sheetViews>
  <sheetFormatPr defaultRowHeight="15"/>
  <cols>
    <col min="1" max="1" width="4.28515625" customWidth="1"/>
    <col min="2" max="2" width="54.85546875" customWidth="1"/>
  </cols>
  <sheetData>
    <row r="1" spans="1:6" ht="18.75">
      <c r="A1" s="99" t="s">
        <v>250</v>
      </c>
      <c r="B1" s="99"/>
      <c r="C1" s="99"/>
      <c r="D1" s="99"/>
      <c r="E1" s="99"/>
      <c r="F1" s="99"/>
    </row>
    <row r="2" spans="1:6" ht="7.5" customHeight="1">
      <c r="A2" s="1"/>
      <c r="B2" s="1"/>
      <c r="C2" s="1"/>
      <c r="D2" s="1"/>
      <c r="E2" s="1"/>
      <c r="F2" s="1"/>
    </row>
    <row r="3" spans="1:6" ht="18.75">
      <c r="A3" s="100" t="s">
        <v>0</v>
      </c>
      <c r="B3" s="100"/>
      <c r="C3" s="100"/>
      <c r="D3" s="100"/>
      <c r="E3" s="100"/>
      <c r="F3" s="100"/>
    </row>
    <row r="4" spans="1:6" ht="6.6" customHeight="1" thickBot="1"/>
    <row r="5" spans="1:6" ht="17.25" thickTop="1" thickBot="1">
      <c r="A5" s="2" t="s">
        <v>1</v>
      </c>
      <c r="B5" s="2" t="s">
        <v>2</v>
      </c>
      <c r="C5" s="34" t="s">
        <v>7</v>
      </c>
      <c r="D5" s="35" t="s">
        <v>83</v>
      </c>
      <c r="E5" s="2" t="s">
        <v>84</v>
      </c>
      <c r="F5" s="2" t="s">
        <v>85</v>
      </c>
    </row>
    <row r="6" spans="1:6" ht="9" customHeight="1" thickTop="1"/>
    <row r="7" spans="1:6">
      <c r="A7" s="89">
        <v>1</v>
      </c>
      <c r="B7" t="s">
        <v>245</v>
      </c>
      <c r="C7" s="87">
        <f>Sheet1!$H$10</f>
        <v>1869</v>
      </c>
      <c r="D7" s="36">
        <v>5445</v>
      </c>
      <c r="E7" s="37" t="s">
        <v>86</v>
      </c>
      <c r="F7" s="38">
        <f>C7*D7%</f>
        <v>101767.05</v>
      </c>
    </row>
    <row r="8" spans="1:6" ht="18.75" customHeight="1">
      <c r="A8" s="89">
        <v>2</v>
      </c>
      <c r="B8" t="s">
        <v>238</v>
      </c>
      <c r="C8" s="88">
        <f>Sheet1!$H$16</f>
        <v>23.571428571428573</v>
      </c>
      <c r="D8" s="36">
        <v>3750</v>
      </c>
      <c r="E8" s="37" t="s">
        <v>239</v>
      </c>
      <c r="F8" s="38">
        <v>88391</v>
      </c>
    </row>
    <row r="9" spans="1:6" ht="22.5" customHeight="1">
      <c r="A9" s="89">
        <v>3</v>
      </c>
      <c r="B9" t="s">
        <v>240</v>
      </c>
      <c r="C9" s="88">
        <v>48.686999999999998</v>
      </c>
      <c r="D9" s="36">
        <v>3550</v>
      </c>
      <c r="E9" s="37" t="s">
        <v>239</v>
      </c>
      <c r="F9" s="38">
        <v>182576</v>
      </c>
    </row>
    <row r="10" spans="1:6" ht="21" customHeight="1">
      <c r="A10" s="89">
        <v>4</v>
      </c>
      <c r="B10" s="10" t="s">
        <v>18</v>
      </c>
      <c r="C10" s="87">
        <f>Sheet1!$H$42</f>
        <v>747.75</v>
      </c>
      <c r="D10" s="36">
        <v>226.88</v>
      </c>
      <c r="E10" s="37" t="s">
        <v>87</v>
      </c>
      <c r="F10" s="38">
        <f>C10*D10%</f>
        <v>1696.4952000000001</v>
      </c>
    </row>
    <row r="11" spans="1:6" ht="20.25" customHeight="1">
      <c r="A11" s="89">
        <v>5</v>
      </c>
      <c r="B11" s="6" t="s">
        <v>30</v>
      </c>
      <c r="C11">
        <f>Sheet1!$H$49</f>
        <v>648</v>
      </c>
      <c r="D11" s="39">
        <v>121</v>
      </c>
      <c r="E11" s="37" t="s">
        <v>87</v>
      </c>
      <c r="F11" s="38">
        <f>C11*D11%</f>
        <v>784.07999999999993</v>
      </c>
    </row>
    <row r="12" spans="1:6" ht="9.75" customHeight="1">
      <c r="A12" s="89"/>
      <c r="D12" s="36"/>
      <c r="E12" s="37"/>
      <c r="F12" s="38"/>
    </row>
    <row r="13" spans="1:6">
      <c r="A13" s="89">
        <v>6</v>
      </c>
      <c r="B13" s="6" t="s">
        <v>35</v>
      </c>
      <c r="C13">
        <f>Sheet1!$H$49</f>
        <v>648</v>
      </c>
      <c r="D13" s="40">
        <v>660</v>
      </c>
      <c r="E13" s="37" t="s">
        <v>87</v>
      </c>
      <c r="F13" s="38">
        <f>C13*D13%</f>
        <v>4276.8</v>
      </c>
    </row>
    <row r="14" spans="1:6" ht="9" customHeight="1">
      <c r="A14" s="89"/>
      <c r="B14" s="41"/>
      <c r="D14" s="39"/>
      <c r="E14" s="37"/>
      <c r="F14" s="38"/>
    </row>
    <row r="15" spans="1:6">
      <c r="A15" s="89">
        <v>7</v>
      </c>
      <c r="B15" s="6" t="s">
        <v>36</v>
      </c>
      <c r="C15" s="31"/>
      <c r="D15" s="36"/>
      <c r="E15" s="42"/>
      <c r="F15" s="43"/>
    </row>
    <row r="16" spans="1:6">
      <c r="A16" s="89"/>
      <c r="B16" s="6" t="s">
        <v>37</v>
      </c>
      <c r="C16" s="31">
        <f>Sheet1!$H$49</f>
        <v>648</v>
      </c>
      <c r="D16" s="39">
        <v>3015.76</v>
      </c>
      <c r="E16" s="37" t="s">
        <v>87</v>
      </c>
      <c r="F16" s="38">
        <f>C16*D16%</f>
        <v>19542.124800000001</v>
      </c>
    </row>
    <row r="17" spans="1:6" ht="7.5" customHeight="1">
      <c r="A17" s="89"/>
      <c r="B17" s="31"/>
      <c r="C17" s="31"/>
      <c r="D17" s="36"/>
      <c r="E17" s="42"/>
      <c r="F17" s="43"/>
    </row>
    <row r="18" spans="1:6">
      <c r="A18" s="89">
        <v>8</v>
      </c>
      <c r="B18" s="10" t="s">
        <v>38</v>
      </c>
      <c r="D18" s="36"/>
      <c r="E18" s="37"/>
      <c r="F18" s="38"/>
    </row>
    <row r="19" spans="1:6">
      <c r="A19" s="89"/>
      <c r="B19" s="10" t="s">
        <v>16</v>
      </c>
      <c r="C19">
        <v>72</v>
      </c>
      <c r="D19" s="44">
        <v>12674.36</v>
      </c>
      <c r="E19" s="37" t="s">
        <v>87</v>
      </c>
      <c r="F19" s="38">
        <f>C19*D19%</f>
        <v>9125.5391999999993</v>
      </c>
    </row>
    <row r="20" spans="1:6">
      <c r="A20" s="89"/>
      <c r="B20" s="14" t="s">
        <v>17</v>
      </c>
      <c r="D20" s="36"/>
      <c r="E20" s="37"/>
      <c r="F20" s="38"/>
    </row>
    <row r="21" spans="1:6" ht="7.5" customHeight="1">
      <c r="A21" s="89"/>
      <c r="D21" s="36"/>
      <c r="E21" s="37"/>
      <c r="F21" s="38"/>
    </row>
    <row r="22" spans="1:6">
      <c r="A22" s="89">
        <v>9</v>
      </c>
      <c r="B22" s="25" t="s">
        <v>39</v>
      </c>
      <c r="D22" s="36"/>
      <c r="E22" s="37"/>
      <c r="F22" s="38"/>
    </row>
    <row r="23" spans="1:6">
      <c r="A23" s="89"/>
      <c r="B23" s="25" t="s">
        <v>40</v>
      </c>
      <c r="D23" s="36"/>
      <c r="E23" s="37"/>
      <c r="F23" s="38"/>
    </row>
    <row r="24" spans="1:6">
      <c r="A24" s="89"/>
      <c r="B24" s="25" t="s">
        <v>41</v>
      </c>
      <c r="D24" s="36"/>
      <c r="E24" s="37"/>
      <c r="F24" s="38"/>
    </row>
    <row r="25" spans="1:6">
      <c r="A25" s="89"/>
      <c r="B25" s="25" t="s">
        <v>42</v>
      </c>
      <c r="D25" s="36"/>
      <c r="E25" s="37"/>
      <c r="F25" s="38"/>
    </row>
    <row r="26" spans="1:6">
      <c r="A26" s="89"/>
      <c r="B26" s="25" t="s">
        <v>43</v>
      </c>
      <c r="D26" s="36"/>
      <c r="E26" s="37"/>
      <c r="F26" s="38"/>
    </row>
    <row r="27" spans="1:6">
      <c r="A27" s="89"/>
      <c r="B27" s="25" t="s">
        <v>44</v>
      </c>
      <c r="C27">
        <v>15</v>
      </c>
      <c r="D27" s="36">
        <v>337</v>
      </c>
      <c r="E27" s="37" t="s">
        <v>88</v>
      </c>
      <c r="F27" s="38">
        <f>D27*C27</f>
        <v>5055</v>
      </c>
    </row>
    <row r="28" spans="1:6" ht="7.5" customHeight="1">
      <c r="A28" s="89"/>
      <c r="B28" s="31"/>
      <c r="D28" s="36"/>
      <c r="E28" s="37"/>
      <c r="F28" s="38"/>
    </row>
    <row r="29" spans="1:6">
      <c r="A29" s="89">
        <v>10</v>
      </c>
      <c r="B29" s="25" t="s">
        <v>46</v>
      </c>
      <c r="D29" s="36"/>
      <c r="E29" s="37"/>
      <c r="F29" s="38"/>
    </row>
    <row r="30" spans="1:6">
      <c r="A30" s="89"/>
      <c r="B30" s="25" t="s">
        <v>47</v>
      </c>
      <c r="D30" s="36"/>
      <c r="E30" s="37"/>
      <c r="F30" s="38"/>
    </row>
    <row r="31" spans="1:6">
      <c r="A31" s="89"/>
      <c r="B31" s="25" t="s">
        <v>48</v>
      </c>
      <c r="D31" s="36"/>
      <c r="E31" s="37"/>
      <c r="F31" s="38"/>
    </row>
    <row r="32" spans="1:6">
      <c r="A32" s="89"/>
      <c r="B32" s="25" t="s">
        <v>49</v>
      </c>
      <c r="D32" s="36"/>
      <c r="E32" s="37"/>
      <c r="F32" s="38"/>
    </row>
    <row r="33" spans="1:6">
      <c r="A33" s="89"/>
      <c r="B33" s="25" t="s">
        <v>50</v>
      </c>
      <c r="D33" s="36"/>
      <c r="E33" s="37"/>
      <c r="F33" s="38"/>
    </row>
    <row r="34" spans="1:6">
      <c r="A34" s="89"/>
      <c r="B34" s="25" t="s">
        <v>51</v>
      </c>
      <c r="C34">
        <v>0.67</v>
      </c>
      <c r="D34" s="36">
        <v>5001.7</v>
      </c>
      <c r="E34" s="37" t="s">
        <v>89</v>
      </c>
      <c r="F34" s="38">
        <f>D34*C34</f>
        <v>3351.1390000000001</v>
      </c>
    </row>
    <row r="35" spans="1:6" ht="6.75" customHeight="1">
      <c r="A35" s="89"/>
      <c r="B35" s="31"/>
      <c r="D35" s="36"/>
      <c r="E35" s="37"/>
      <c r="F35" s="38"/>
    </row>
    <row r="36" spans="1:6">
      <c r="A36" s="89">
        <v>11</v>
      </c>
      <c r="B36" s="6" t="s">
        <v>54</v>
      </c>
      <c r="D36" s="36"/>
      <c r="E36" s="37"/>
      <c r="F36" s="38"/>
    </row>
    <row r="37" spans="1:6">
      <c r="A37" s="89"/>
      <c r="B37" s="6" t="s">
        <v>55</v>
      </c>
      <c r="C37">
        <v>480</v>
      </c>
      <c r="D37" s="36">
        <v>2206.6</v>
      </c>
      <c r="E37" s="37" t="s">
        <v>87</v>
      </c>
      <c r="F37" s="38">
        <f>C37*D37%</f>
        <v>10591.68</v>
      </c>
    </row>
    <row r="38" spans="1:6" ht="9.75" customHeight="1">
      <c r="A38" s="89"/>
      <c r="B38" s="6"/>
      <c r="D38" s="36"/>
      <c r="E38" s="37"/>
      <c r="F38" s="38"/>
    </row>
    <row r="39" spans="1:6">
      <c r="A39" s="89">
        <v>12</v>
      </c>
      <c r="B39" s="6" t="s">
        <v>56</v>
      </c>
      <c r="D39" s="36"/>
      <c r="E39" s="37"/>
      <c r="F39" s="38"/>
    </row>
    <row r="40" spans="1:6">
      <c r="A40" s="89"/>
      <c r="B40" s="6" t="s">
        <v>37</v>
      </c>
      <c r="C40">
        <v>480</v>
      </c>
      <c r="D40" s="36">
        <v>2197.52</v>
      </c>
      <c r="E40" s="37" t="s">
        <v>87</v>
      </c>
      <c r="F40" s="38">
        <f>C40*D40%</f>
        <v>10548.096000000001</v>
      </c>
    </row>
    <row r="41" spans="1:6" ht="10.5" customHeight="1">
      <c r="A41" s="89"/>
      <c r="D41" s="36"/>
      <c r="E41" s="37"/>
      <c r="F41" s="38"/>
    </row>
    <row r="42" spans="1:6">
      <c r="A42" s="89">
        <v>13</v>
      </c>
      <c r="B42" s="45" t="s">
        <v>58</v>
      </c>
      <c r="D42" s="36"/>
      <c r="E42" s="37"/>
      <c r="F42" s="38"/>
    </row>
    <row r="43" spans="1:6">
      <c r="A43" s="89"/>
      <c r="B43" s="45" t="s">
        <v>59</v>
      </c>
      <c r="D43" s="36"/>
      <c r="E43" s="37"/>
      <c r="F43" s="38"/>
    </row>
    <row r="44" spans="1:6">
      <c r="A44" s="89"/>
      <c r="B44" s="45" t="s">
        <v>60</v>
      </c>
      <c r="D44" s="36"/>
      <c r="E44" s="37"/>
      <c r="F44" s="38"/>
    </row>
    <row r="45" spans="1:6">
      <c r="A45" s="89"/>
      <c r="B45" s="45" t="s">
        <v>61</v>
      </c>
      <c r="D45" s="36"/>
      <c r="E45" s="37"/>
      <c r="F45" s="38"/>
    </row>
    <row r="46" spans="1:6">
      <c r="A46" s="89"/>
      <c r="B46" s="45" t="s">
        <v>62</v>
      </c>
      <c r="C46" s="87">
        <f>Sheet1!$H$108</f>
        <v>42</v>
      </c>
      <c r="D46" s="36">
        <v>902.93</v>
      </c>
      <c r="E46" s="37" t="s">
        <v>264</v>
      </c>
      <c r="F46" s="38">
        <f>D46*C46</f>
        <v>37923.06</v>
      </c>
    </row>
    <row r="47" spans="1:6" ht="7.5" customHeight="1">
      <c r="A47" s="89"/>
      <c r="D47" s="36"/>
      <c r="E47" s="37"/>
      <c r="F47" s="38"/>
    </row>
    <row r="48" spans="1:6">
      <c r="A48" s="89">
        <v>14</v>
      </c>
      <c r="B48" s="45" t="s">
        <v>64</v>
      </c>
      <c r="D48" s="36"/>
      <c r="E48" s="37"/>
      <c r="F48" s="38"/>
    </row>
    <row r="49" spans="1:6">
      <c r="A49" s="89"/>
      <c r="B49" s="45" t="s">
        <v>65</v>
      </c>
      <c r="D49" s="36"/>
      <c r="E49" s="37"/>
      <c r="F49" s="38"/>
    </row>
    <row r="50" spans="1:6">
      <c r="A50" s="89"/>
      <c r="B50" s="45" t="s">
        <v>66</v>
      </c>
      <c r="D50" s="36"/>
      <c r="E50" s="37"/>
      <c r="F50" s="38"/>
    </row>
    <row r="51" spans="1:6">
      <c r="A51" s="89"/>
      <c r="B51" s="45" t="s">
        <v>67</v>
      </c>
      <c r="D51" s="36"/>
      <c r="E51" s="37"/>
      <c r="F51" s="38"/>
    </row>
    <row r="52" spans="1:6">
      <c r="A52" s="89"/>
      <c r="B52" s="45" t="s">
        <v>68</v>
      </c>
      <c r="C52">
        <v>33</v>
      </c>
      <c r="D52" s="36">
        <v>228.9</v>
      </c>
      <c r="E52" s="37" t="s">
        <v>90</v>
      </c>
      <c r="F52" s="38">
        <f>D52*C52</f>
        <v>7553.7</v>
      </c>
    </row>
    <row r="53" spans="1:6" ht="5.25" customHeight="1">
      <c r="A53" s="89"/>
      <c r="D53" s="36"/>
      <c r="E53" s="37"/>
      <c r="F53" s="38"/>
    </row>
    <row r="54" spans="1:6">
      <c r="A54" s="89">
        <v>15</v>
      </c>
      <c r="B54" s="45" t="s">
        <v>64</v>
      </c>
      <c r="D54" s="36"/>
      <c r="E54" s="37"/>
      <c r="F54" s="38"/>
    </row>
    <row r="55" spans="1:6">
      <c r="A55" s="89"/>
      <c r="B55" s="45" t="s">
        <v>70</v>
      </c>
      <c r="D55" s="36"/>
      <c r="E55" s="37"/>
      <c r="F55" s="38"/>
    </row>
    <row r="56" spans="1:6">
      <c r="A56" s="89"/>
      <c r="B56" s="45" t="s">
        <v>66</v>
      </c>
      <c r="D56" s="36"/>
      <c r="E56" s="37"/>
      <c r="F56" s="38"/>
    </row>
    <row r="57" spans="1:6">
      <c r="A57" s="89"/>
      <c r="B57" s="45" t="s">
        <v>67</v>
      </c>
      <c r="D57" s="36"/>
      <c r="E57" s="37"/>
      <c r="F57" s="38"/>
    </row>
    <row r="58" spans="1:6">
      <c r="A58" s="89"/>
      <c r="B58" s="45" t="s">
        <v>68</v>
      </c>
      <c r="C58">
        <v>16</v>
      </c>
      <c r="D58" s="36">
        <v>240.5</v>
      </c>
      <c r="E58" s="37" t="s">
        <v>90</v>
      </c>
      <c r="F58" s="38">
        <f>D58*C58</f>
        <v>3848</v>
      </c>
    </row>
    <row r="59" spans="1:6">
      <c r="A59" s="89"/>
      <c r="D59" s="36"/>
      <c r="E59" s="37"/>
      <c r="F59" s="38"/>
    </row>
    <row r="60" spans="1:6">
      <c r="A60" s="89">
        <v>16</v>
      </c>
      <c r="B60" s="45" t="s">
        <v>73</v>
      </c>
      <c r="D60" s="36"/>
      <c r="E60" s="37"/>
      <c r="F60" s="38"/>
    </row>
    <row r="61" spans="1:6">
      <c r="A61" s="89"/>
      <c r="B61" s="10" t="s">
        <v>74</v>
      </c>
      <c r="D61" s="36"/>
      <c r="E61" s="37"/>
      <c r="F61" s="38"/>
    </row>
    <row r="62" spans="1:6">
      <c r="A62" s="89"/>
      <c r="B62" t="s">
        <v>91</v>
      </c>
      <c r="C62" s="87">
        <f>Sheet1!$H$137</f>
        <v>2490</v>
      </c>
      <c r="D62" s="36">
        <v>3275.5</v>
      </c>
      <c r="E62" s="37" t="s">
        <v>87</v>
      </c>
      <c r="F62" s="38">
        <f>C62*D62%</f>
        <v>81559.950000000012</v>
      </c>
    </row>
    <row r="63" spans="1:6">
      <c r="A63" s="89"/>
      <c r="B63" s="46"/>
      <c r="C63" s="46"/>
      <c r="D63" s="47"/>
      <c r="E63" s="48"/>
      <c r="F63" s="49"/>
    </row>
    <row r="64" spans="1:6" ht="39">
      <c r="A64" s="122">
        <v>17</v>
      </c>
      <c r="B64" s="86" t="s">
        <v>241</v>
      </c>
      <c r="C64" s="87">
        <f>Sheet1!$H$141</f>
        <v>3140</v>
      </c>
      <c r="D64" s="44">
        <v>11443.1</v>
      </c>
      <c r="E64" s="37" t="s">
        <v>87</v>
      </c>
      <c r="F64" s="38">
        <f>C64*D64%</f>
        <v>359313.33999999997</v>
      </c>
    </row>
    <row r="65" spans="1:7">
      <c r="A65" s="89">
        <v>18</v>
      </c>
      <c r="B65" s="45" t="s">
        <v>76</v>
      </c>
      <c r="D65" s="36"/>
      <c r="E65" s="37"/>
      <c r="F65" s="38"/>
    </row>
    <row r="66" spans="1:7">
      <c r="A66" s="89"/>
      <c r="B66" s="45" t="s">
        <v>77</v>
      </c>
      <c r="C66" s="87">
        <f>Sheet1!$H$151</f>
        <v>882</v>
      </c>
      <c r="D66" s="44">
        <v>1160.06</v>
      </c>
      <c r="E66" s="37" t="s">
        <v>87</v>
      </c>
      <c r="F66" s="38">
        <f>C66*D66%</f>
        <v>10231.7292</v>
      </c>
    </row>
    <row r="67" spans="1:7">
      <c r="A67" s="89">
        <v>19</v>
      </c>
      <c r="B67" s="45" t="s">
        <v>78</v>
      </c>
      <c r="C67" s="87">
        <v>1893</v>
      </c>
      <c r="D67" s="44">
        <v>1043.9000000000001</v>
      </c>
      <c r="E67" s="37" t="s">
        <v>87</v>
      </c>
      <c r="F67" s="38">
        <f>C67*D67%</f>
        <v>19761.027000000002</v>
      </c>
    </row>
    <row r="68" spans="1:7">
      <c r="A68" s="89">
        <v>20</v>
      </c>
      <c r="B68" s="10" t="s">
        <v>80</v>
      </c>
      <c r="D68" s="36"/>
      <c r="E68" s="37"/>
      <c r="F68" s="38"/>
    </row>
    <row r="69" spans="1:7">
      <c r="A69" s="89"/>
      <c r="B69" s="10" t="s">
        <v>81</v>
      </c>
      <c r="C69" s="87">
        <f>Sheet1!$H$164</f>
        <v>48</v>
      </c>
      <c r="D69" s="44">
        <v>190.72</v>
      </c>
      <c r="E69" s="37" t="s">
        <v>92</v>
      </c>
      <c r="F69" s="38">
        <f>D69*C69</f>
        <v>9154.56</v>
      </c>
    </row>
    <row r="70" spans="1:7">
      <c r="B70" s="32" t="s">
        <v>13</v>
      </c>
      <c r="C70" s="33"/>
      <c r="D70" s="50"/>
      <c r="E70" s="33"/>
      <c r="F70" s="51">
        <v>967051</v>
      </c>
    </row>
    <row r="71" spans="1:7">
      <c r="F71" s="38"/>
      <c r="G71" s="87"/>
    </row>
    <row r="72" spans="1:7" ht="15.75" thickBot="1">
      <c r="A72" s="31"/>
      <c r="B72" s="25" t="s">
        <v>133</v>
      </c>
      <c r="C72" s="31"/>
      <c r="D72" s="31"/>
      <c r="E72" s="31"/>
      <c r="F72" s="31"/>
    </row>
    <row r="73" spans="1:7" ht="16.5" thickTop="1" thickBot="1">
      <c r="A73" s="92" t="s">
        <v>134</v>
      </c>
      <c r="B73" s="92" t="s">
        <v>135</v>
      </c>
      <c r="C73" s="92" t="s">
        <v>136</v>
      </c>
      <c r="D73" s="92" t="s">
        <v>137</v>
      </c>
      <c r="E73" s="92" t="s">
        <v>138</v>
      </c>
      <c r="F73" s="92" t="s">
        <v>139</v>
      </c>
    </row>
    <row r="74" spans="1:7" ht="5.25" customHeight="1" thickTop="1">
      <c r="A74" s="31"/>
      <c r="B74" s="31"/>
      <c r="C74" s="31"/>
      <c r="D74" s="31"/>
      <c r="E74" s="31"/>
      <c r="F74" s="31"/>
    </row>
    <row r="75" spans="1:7">
      <c r="A75" s="58">
        <v>1</v>
      </c>
      <c r="B75" s="65" t="s">
        <v>140</v>
      </c>
      <c r="C75" s="31"/>
      <c r="D75" s="31"/>
      <c r="E75" s="31"/>
      <c r="F75" s="31"/>
    </row>
    <row r="76" spans="1:7">
      <c r="A76" s="58"/>
      <c r="B76" s="65" t="s">
        <v>141</v>
      </c>
      <c r="C76" s="31"/>
      <c r="D76" s="31"/>
      <c r="E76" s="31"/>
      <c r="F76" s="31"/>
    </row>
    <row r="77" spans="1:7">
      <c r="A77" s="58"/>
      <c r="B77" s="65" t="s">
        <v>142</v>
      </c>
      <c r="C77" s="31"/>
      <c r="D77" s="31"/>
      <c r="E77" s="31"/>
      <c r="F77" s="31"/>
    </row>
    <row r="78" spans="1:7">
      <c r="A78" s="58"/>
      <c r="B78" s="65" t="s">
        <v>143</v>
      </c>
      <c r="C78" s="31">
        <v>60</v>
      </c>
      <c r="D78" s="31">
        <v>160</v>
      </c>
      <c r="E78" t="s">
        <v>90</v>
      </c>
      <c r="F78" s="57">
        <f>D78*C78</f>
        <v>9600</v>
      </c>
    </row>
    <row r="79" spans="1:7" ht="7.5" customHeight="1">
      <c r="A79" s="58"/>
      <c r="B79" s="66"/>
      <c r="C79" s="31"/>
      <c r="D79" s="31"/>
      <c r="E79" s="31"/>
      <c r="F79" s="43"/>
    </row>
    <row r="80" spans="1:7">
      <c r="A80" s="58">
        <v>2</v>
      </c>
      <c r="B80" s="25" t="s">
        <v>144</v>
      </c>
      <c r="C80" s="25"/>
      <c r="D80" s="25"/>
      <c r="E80" s="25"/>
      <c r="F80" s="57"/>
    </row>
    <row r="81" spans="1:6">
      <c r="A81" s="58"/>
      <c r="B81" s="25" t="s">
        <v>145</v>
      </c>
      <c r="C81" s="25"/>
      <c r="D81" s="25"/>
      <c r="E81" s="25"/>
      <c r="F81" s="57"/>
    </row>
    <row r="82" spans="1:6">
      <c r="A82" s="58"/>
      <c r="B82" s="25" t="s">
        <v>146</v>
      </c>
      <c r="C82" s="25"/>
      <c r="D82" s="25"/>
      <c r="E82" s="25"/>
      <c r="F82" s="57"/>
    </row>
    <row r="83" spans="1:6">
      <c r="A83" s="58"/>
      <c r="B83" s="25" t="s">
        <v>147</v>
      </c>
      <c r="C83" s="58"/>
      <c r="D83" s="58"/>
      <c r="E83" s="58"/>
      <c r="F83" s="57"/>
    </row>
    <row r="84" spans="1:6">
      <c r="A84" s="58"/>
      <c r="B84" s="25" t="s">
        <v>148</v>
      </c>
      <c r="C84" s="58"/>
      <c r="D84" s="58"/>
      <c r="E84" s="58"/>
      <c r="F84" s="57"/>
    </row>
    <row r="85" spans="1:6">
      <c r="A85" s="58"/>
      <c r="B85" s="25" t="s">
        <v>149</v>
      </c>
      <c r="C85" s="58"/>
      <c r="D85" s="58"/>
      <c r="E85" s="58"/>
      <c r="F85" s="57"/>
    </row>
    <row r="86" spans="1:6">
      <c r="A86" s="58"/>
      <c r="B86" s="25" t="s">
        <v>150</v>
      </c>
      <c r="C86" s="58"/>
      <c r="D86" s="58"/>
      <c r="E86" s="58"/>
      <c r="F86" s="57"/>
    </row>
    <row r="87" spans="1:6">
      <c r="A87" s="58"/>
      <c r="B87" s="25" t="s">
        <v>151</v>
      </c>
      <c r="C87" s="58"/>
      <c r="D87" s="58"/>
      <c r="E87" s="58"/>
      <c r="F87" s="57"/>
    </row>
    <row r="88" spans="1:6">
      <c r="A88" s="58"/>
      <c r="B88" s="25" t="s">
        <v>152</v>
      </c>
      <c r="C88" s="58">
        <v>1</v>
      </c>
      <c r="D88" s="58">
        <v>5836.6</v>
      </c>
      <c r="E88" s="58" t="s">
        <v>153</v>
      </c>
      <c r="F88" s="57">
        <f>D88*C88</f>
        <v>5836.6</v>
      </c>
    </row>
    <row r="89" spans="1:6">
      <c r="A89" s="58"/>
      <c r="B89" s="25" t="s">
        <v>154</v>
      </c>
      <c r="C89" s="58"/>
      <c r="D89" s="58"/>
      <c r="E89" s="58"/>
      <c r="F89" s="57"/>
    </row>
    <row r="90" spans="1:6" ht="9.75" customHeight="1">
      <c r="A90" s="58"/>
      <c r="B90" s="25"/>
      <c r="C90" s="58"/>
      <c r="D90" s="58"/>
      <c r="E90" s="58"/>
      <c r="F90" s="57"/>
    </row>
    <row r="91" spans="1:6">
      <c r="A91" s="58">
        <v>3</v>
      </c>
      <c r="B91" s="25" t="s">
        <v>155</v>
      </c>
      <c r="C91" s="58"/>
      <c r="D91" s="58"/>
      <c r="E91" s="58"/>
      <c r="F91" s="57"/>
    </row>
    <row r="92" spans="1:6">
      <c r="A92" s="58"/>
      <c r="B92" s="25" t="s">
        <v>156</v>
      </c>
      <c r="C92" s="58"/>
      <c r="D92" s="58"/>
      <c r="E92" s="58"/>
      <c r="F92" s="57"/>
    </row>
    <row r="93" spans="1:6">
      <c r="A93" s="58"/>
      <c r="B93" s="25" t="s">
        <v>157</v>
      </c>
      <c r="C93" s="58">
        <v>1</v>
      </c>
      <c r="D93" s="58">
        <v>2533.4699999999998</v>
      </c>
      <c r="E93" s="58" t="s">
        <v>153</v>
      </c>
      <c r="F93" s="57">
        <f>D93*C93</f>
        <v>2533.4699999999998</v>
      </c>
    </row>
    <row r="94" spans="1:6">
      <c r="A94" s="58"/>
      <c r="B94" s="25" t="s">
        <v>158</v>
      </c>
      <c r="C94" s="58"/>
      <c r="D94" s="58"/>
      <c r="E94" s="58"/>
      <c r="F94" s="57"/>
    </row>
    <row r="95" spans="1:6" ht="6.75" customHeight="1">
      <c r="A95" s="58"/>
      <c r="B95" s="25"/>
      <c r="C95" s="58"/>
      <c r="D95" s="58"/>
      <c r="E95" s="58"/>
      <c r="F95" s="57"/>
    </row>
    <row r="96" spans="1:6">
      <c r="A96" s="58">
        <v>5</v>
      </c>
      <c r="B96" s="25" t="s">
        <v>159</v>
      </c>
      <c r="C96" s="58"/>
      <c r="D96" s="58"/>
      <c r="E96" s="58"/>
      <c r="F96" s="57"/>
    </row>
    <row r="97" spans="1:6">
      <c r="A97" s="58"/>
      <c r="B97" s="25" t="s">
        <v>160</v>
      </c>
      <c r="C97" s="58"/>
      <c r="D97" s="58"/>
      <c r="E97" s="58"/>
      <c r="F97" s="57"/>
    </row>
    <row r="98" spans="1:6">
      <c r="A98" s="58"/>
      <c r="B98" s="25" t="s">
        <v>161</v>
      </c>
      <c r="C98" s="58">
        <v>3</v>
      </c>
      <c r="D98" s="58">
        <v>447.15</v>
      </c>
      <c r="E98" s="58" t="s">
        <v>153</v>
      </c>
      <c r="F98" s="57">
        <f>D98*C98</f>
        <v>1341.4499999999998</v>
      </c>
    </row>
    <row r="99" spans="1:6">
      <c r="A99" s="58"/>
      <c r="B99" s="25" t="s">
        <v>162</v>
      </c>
      <c r="C99" s="58"/>
      <c r="D99" s="58"/>
      <c r="E99" s="58"/>
      <c r="F99" s="57"/>
    </row>
    <row r="100" spans="1:6" ht="7.5" customHeight="1">
      <c r="A100" s="58"/>
      <c r="B100" s="25"/>
      <c r="C100" s="58"/>
      <c r="D100" s="58"/>
      <c r="E100" s="58"/>
      <c r="F100" s="57"/>
    </row>
    <row r="101" spans="1:6">
      <c r="A101" s="58">
        <v>6</v>
      </c>
      <c r="B101" s="25" t="s">
        <v>163</v>
      </c>
      <c r="C101" s="58"/>
      <c r="D101" s="31"/>
      <c r="E101" s="31"/>
      <c r="F101" s="43"/>
    </row>
    <row r="102" spans="1:6">
      <c r="A102" s="58"/>
      <c r="B102" s="25" t="s">
        <v>164</v>
      </c>
      <c r="C102" s="58">
        <v>3</v>
      </c>
      <c r="D102" s="58">
        <v>271.92</v>
      </c>
      <c r="E102" s="58" t="s">
        <v>153</v>
      </c>
      <c r="F102" s="57">
        <f>D102*C102</f>
        <v>815.76</v>
      </c>
    </row>
    <row r="103" spans="1:6" ht="8.25" customHeight="1">
      <c r="A103" s="58"/>
      <c r="B103" s="25"/>
      <c r="C103" s="58"/>
      <c r="D103" s="58"/>
      <c r="E103" s="58"/>
      <c r="F103" s="57"/>
    </row>
    <row r="104" spans="1:6">
      <c r="A104" s="58">
        <v>7</v>
      </c>
      <c r="B104" s="25" t="s">
        <v>165</v>
      </c>
      <c r="C104" s="31"/>
      <c r="D104" s="31"/>
      <c r="E104" s="58"/>
      <c r="F104" s="57"/>
    </row>
    <row r="105" spans="1:6">
      <c r="A105" s="58"/>
      <c r="B105" s="25" t="s">
        <v>166</v>
      </c>
      <c r="C105" s="58">
        <v>3</v>
      </c>
      <c r="D105" s="58">
        <v>509.74</v>
      </c>
      <c r="E105" s="58" t="s">
        <v>153</v>
      </c>
      <c r="F105" s="57">
        <f>D105*C105</f>
        <v>1529.22</v>
      </c>
    </row>
    <row r="106" spans="1:6" ht="5.25" customHeight="1">
      <c r="A106" s="58"/>
      <c r="B106" s="25"/>
      <c r="C106" s="58"/>
      <c r="D106" s="58"/>
      <c r="E106" s="58"/>
      <c r="F106" s="57"/>
    </row>
    <row r="107" spans="1:6">
      <c r="A107" s="58">
        <v>8</v>
      </c>
      <c r="B107" s="25" t="s">
        <v>167</v>
      </c>
      <c r="C107" s="58"/>
      <c r="D107" s="58"/>
      <c r="E107" s="58"/>
      <c r="F107" s="57"/>
    </row>
    <row r="108" spans="1:6">
      <c r="A108" s="58"/>
      <c r="B108" s="25" t="s">
        <v>168</v>
      </c>
      <c r="C108" s="58"/>
      <c r="D108" s="58"/>
      <c r="E108" s="58"/>
      <c r="F108" s="57"/>
    </row>
    <row r="109" spans="1:6">
      <c r="A109" s="58"/>
      <c r="B109" s="25" t="s">
        <v>169</v>
      </c>
      <c r="C109" s="58"/>
      <c r="D109" s="58"/>
      <c r="E109" s="58"/>
      <c r="F109" s="57"/>
    </row>
    <row r="110" spans="1:6">
      <c r="A110" s="58"/>
      <c r="B110" s="25" t="s">
        <v>170</v>
      </c>
      <c r="C110" s="58"/>
      <c r="D110" s="58"/>
      <c r="E110" s="58"/>
      <c r="F110" s="57"/>
    </row>
    <row r="111" spans="1:6">
      <c r="A111" s="58"/>
      <c r="B111" s="25" t="s">
        <v>171</v>
      </c>
      <c r="C111" s="58">
        <v>3</v>
      </c>
      <c r="D111" s="58">
        <v>1830.94</v>
      </c>
      <c r="E111" s="58" t="s">
        <v>153</v>
      </c>
      <c r="F111" s="57">
        <f>D111*C111</f>
        <v>5492.82</v>
      </c>
    </row>
    <row r="112" spans="1:6">
      <c r="A112" s="58"/>
      <c r="B112" s="25" t="s">
        <v>172</v>
      </c>
      <c r="C112" s="58"/>
      <c r="D112" s="58"/>
      <c r="E112" s="58"/>
      <c r="F112" s="57"/>
    </row>
    <row r="113" spans="1:6">
      <c r="A113" s="58"/>
      <c r="B113" s="25" t="s">
        <v>173</v>
      </c>
      <c r="C113" s="58"/>
      <c r="D113" s="58"/>
      <c r="E113" s="58"/>
      <c r="F113" s="57"/>
    </row>
    <row r="114" spans="1:6">
      <c r="A114" s="58"/>
      <c r="B114" s="25" t="s">
        <v>174</v>
      </c>
      <c r="C114" s="58"/>
      <c r="D114" s="58"/>
      <c r="E114" s="58"/>
      <c r="F114" s="57"/>
    </row>
    <row r="115" spans="1:6">
      <c r="A115" s="58"/>
      <c r="B115" s="25"/>
      <c r="C115" s="58"/>
      <c r="D115" s="58"/>
      <c r="E115" s="58"/>
      <c r="F115" s="57"/>
    </row>
    <row r="116" spans="1:6">
      <c r="A116" s="58">
        <v>11</v>
      </c>
      <c r="B116" s="25" t="s">
        <v>175</v>
      </c>
      <c r="C116" s="58"/>
      <c r="D116" s="58"/>
      <c r="E116" s="58"/>
      <c r="F116" s="57"/>
    </row>
    <row r="117" spans="1:6">
      <c r="A117" s="58"/>
      <c r="B117" s="25" t="s">
        <v>176</v>
      </c>
      <c r="C117" s="58">
        <v>2</v>
      </c>
      <c r="D117" s="58">
        <v>348.92</v>
      </c>
      <c r="E117" s="58" t="s">
        <v>153</v>
      </c>
      <c r="F117" s="57">
        <f>D117*C117</f>
        <v>697.84</v>
      </c>
    </row>
    <row r="118" spans="1:6">
      <c r="A118" s="58"/>
      <c r="B118" s="25"/>
      <c r="C118" s="58"/>
      <c r="D118" s="58"/>
      <c r="E118" s="58"/>
      <c r="F118" s="57"/>
    </row>
    <row r="119" spans="1:6">
      <c r="A119" s="58">
        <v>12</v>
      </c>
      <c r="B119" s="25" t="s">
        <v>177</v>
      </c>
      <c r="C119" s="58"/>
      <c r="D119" s="58"/>
      <c r="E119" s="58"/>
      <c r="F119" s="57"/>
    </row>
    <row r="120" spans="1:6">
      <c r="A120" s="58"/>
      <c r="B120" s="25" t="s">
        <v>178</v>
      </c>
      <c r="C120" s="58"/>
      <c r="D120" s="58"/>
      <c r="E120" s="58"/>
      <c r="F120" s="57"/>
    </row>
    <row r="121" spans="1:6">
      <c r="A121" s="25"/>
      <c r="B121" s="25" t="s">
        <v>179</v>
      </c>
      <c r="C121" s="58"/>
      <c r="D121" s="58"/>
      <c r="E121" s="58"/>
      <c r="F121" s="57"/>
    </row>
    <row r="122" spans="1:6">
      <c r="A122" s="25"/>
      <c r="B122" s="25" t="s">
        <v>180</v>
      </c>
      <c r="C122" s="58"/>
      <c r="D122" s="58"/>
      <c r="E122" s="58"/>
      <c r="F122" s="57"/>
    </row>
    <row r="123" spans="1:6">
      <c r="A123" s="25"/>
      <c r="B123" s="25" t="s">
        <v>181</v>
      </c>
      <c r="C123" s="58">
        <v>1</v>
      </c>
      <c r="D123" s="58">
        <v>4905.67</v>
      </c>
      <c r="E123" s="58" t="s">
        <v>153</v>
      </c>
      <c r="F123" s="57">
        <f>D123*C123</f>
        <v>4905.67</v>
      </c>
    </row>
    <row r="124" spans="1:6">
      <c r="A124" s="25"/>
      <c r="B124" s="25" t="s">
        <v>182</v>
      </c>
      <c r="C124" s="58"/>
      <c r="D124" s="58"/>
      <c r="E124" s="58"/>
      <c r="F124" s="57"/>
    </row>
    <row r="125" spans="1:6">
      <c r="A125" s="25"/>
      <c r="B125" s="25"/>
      <c r="C125" s="58"/>
      <c r="D125" s="58"/>
      <c r="E125" s="58"/>
      <c r="F125" s="57"/>
    </row>
    <row r="126" spans="1:6">
      <c r="A126" s="58">
        <v>13</v>
      </c>
      <c r="B126" s="25" t="s">
        <v>183</v>
      </c>
      <c r="C126" s="58"/>
      <c r="D126" s="58"/>
      <c r="E126" s="58"/>
      <c r="F126" s="57"/>
    </row>
    <row r="127" spans="1:6">
      <c r="A127" s="58"/>
      <c r="B127" s="25" t="s">
        <v>184</v>
      </c>
      <c r="C127" s="58">
        <v>1</v>
      </c>
      <c r="D127" s="58">
        <v>795</v>
      </c>
      <c r="E127" s="58" t="s">
        <v>153</v>
      </c>
      <c r="F127" s="57">
        <f>D127*C127</f>
        <v>795</v>
      </c>
    </row>
    <row r="128" spans="1:6">
      <c r="A128" s="58"/>
      <c r="B128" s="31"/>
      <c r="C128" s="31"/>
      <c r="D128" s="31"/>
      <c r="E128" s="31"/>
      <c r="F128" s="43"/>
    </row>
    <row r="129" spans="1:6">
      <c r="A129" s="58">
        <v>14</v>
      </c>
      <c r="B129" s="25" t="s">
        <v>185</v>
      </c>
      <c r="C129" s="58"/>
      <c r="D129" s="58"/>
      <c r="E129" s="58"/>
      <c r="F129" s="57"/>
    </row>
    <row r="130" spans="1:6">
      <c r="A130" s="58"/>
      <c r="B130" s="25" t="s">
        <v>186</v>
      </c>
      <c r="C130" s="58"/>
      <c r="D130" s="58"/>
      <c r="E130" s="58"/>
      <c r="F130" s="57"/>
    </row>
    <row r="131" spans="1:6">
      <c r="A131" s="58"/>
      <c r="B131" s="25" t="s">
        <v>187</v>
      </c>
      <c r="C131" s="58"/>
      <c r="D131" s="58"/>
      <c r="E131" s="58"/>
      <c r="F131" s="57"/>
    </row>
    <row r="132" spans="1:6">
      <c r="A132" s="58"/>
      <c r="B132" s="25" t="s">
        <v>188</v>
      </c>
      <c r="C132" s="58">
        <v>2</v>
      </c>
      <c r="D132" s="58">
        <v>1259.5</v>
      </c>
      <c r="E132" s="58" t="s">
        <v>153</v>
      </c>
      <c r="F132" s="57">
        <f>D132*C132</f>
        <v>2519</v>
      </c>
    </row>
    <row r="133" spans="1:6">
      <c r="A133" s="58"/>
      <c r="B133" s="25"/>
      <c r="C133" s="58"/>
      <c r="D133" s="58"/>
      <c r="E133" s="58"/>
      <c r="F133" s="57"/>
    </row>
    <row r="134" spans="1:6">
      <c r="A134" s="58">
        <v>15</v>
      </c>
      <c r="B134" s="25" t="s">
        <v>189</v>
      </c>
      <c r="C134" s="58"/>
      <c r="D134" s="58"/>
      <c r="E134" s="58"/>
      <c r="F134" s="57"/>
    </row>
    <row r="135" spans="1:6">
      <c r="A135" s="58"/>
      <c r="B135" s="25" t="s">
        <v>190</v>
      </c>
      <c r="C135" s="58"/>
      <c r="D135" s="58"/>
      <c r="E135" s="58"/>
      <c r="F135" s="57"/>
    </row>
    <row r="136" spans="1:6">
      <c r="A136" s="58"/>
      <c r="B136" s="25" t="s">
        <v>191</v>
      </c>
      <c r="C136" s="58">
        <v>2</v>
      </c>
      <c r="D136" s="58">
        <v>245</v>
      </c>
      <c r="E136" s="58" t="s">
        <v>153</v>
      </c>
      <c r="F136" s="57">
        <f>D136*C136</f>
        <v>490</v>
      </c>
    </row>
    <row r="137" spans="1:6">
      <c r="A137" s="58"/>
      <c r="B137" s="25" t="s">
        <v>192</v>
      </c>
      <c r="C137" s="58"/>
      <c r="D137" s="58"/>
      <c r="E137" s="58"/>
      <c r="F137" s="57"/>
    </row>
    <row r="138" spans="1:6">
      <c r="A138" s="58">
        <v>16</v>
      </c>
      <c r="B138" s="25" t="s">
        <v>193</v>
      </c>
      <c r="C138" s="58"/>
      <c r="D138" s="58"/>
      <c r="E138" s="58"/>
      <c r="F138" s="57"/>
    </row>
    <row r="139" spans="1:6">
      <c r="A139" s="58"/>
      <c r="B139" s="25" t="s">
        <v>194</v>
      </c>
      <c r="C139" s="58"/>
      <c r="D139" s="58"/>
      <c r="E139" s="58"/>
      <c r="F139" s="57"/>
    </row>
    <row r="140" spans="1:6">
      <c r="A140" s="58"/>
      <c r="B140" s="25" t="s">
        <v>195</v>
      </c>
      <c r="C140" s="58"/>
      <c r="D140" s="58"/>
      <c r="E140" s="58"/>
      <c r="F140" s="57"/>
    </row>
    <row r="141" spans="1:6">
      <c r="A141" s="58"/>
      <c r="B141" s="25" t="s">
        <v>196</v>
      </c>
      <c r="C141" s="58"/>
      <c r="D141" s="58"/>
      <c r="E141" s="58"/>
      <c r="F141" s="57"/>
    </row>
    <row r="142" spans="1:6">
      <c r="A142" s="58"/>
      <c r="B142" s="25" t="s">
        <v>197</v>
      </c>
      <c r="C142" s="58"/>
      <c r="D142" s="58"/>
      <c r="E142" s="58"/>
      <c r="F142" s="57"/>
    </row>
    <row r="143" spans="1:6">
      <c r="A143" s="58"/>
      <c r="B143" s="25" t="s">
        <v>198</v>
      </c>
      <c r="C143" s="58"/>
      <c r="D143" s="58"/>
      <c r="E143" s="58"/>
      <c r="F143" s="57"/>
    </row>
    <row r="144" spans="1:6">
      <c r="A144" s="58"/>
      <c r="B144" s="25" t="s">
        <v>199</v>
      </c>
      <c r="C144" s="58"/>
      <c r="D144" s="58"/>
      <c r="E144" s="58"/>
      <c r="F144" s="57"/>
    </row>
    <row r="145" spans="1:6">
      <c r="A145" s="58"/>
      <c r="B145" s="25" t="s">
        <v>200</v>
      </c>
      <c r="C145" s="58"/>
      <c r="D145" s="58"/>
      <c r="E145" s="58"/>
      <c r="F145" s="57"/>
    </row>
    <row r="146" spans="1:6">
      <c r="A146" s="58"/>
      <c r="B146" s="25" t="s">
        <v>237</v>
      </c>
      <c r="C146" s="58">
        <v>72</v>
      </c>
      <c r="D146" s="58">
        <v>105.35</v>
      </c>
      <c r="E146" s="58" t="s">
        <v>259</v>
      </c>
      <c r="F146" s="57">
        <f>D146*C146</f>
        <v>7585.2</v>
      </c>
    </row>
    <row r="147" spans="1:6">
      <c r="A147" s="58"/>
      <c r="B147" s="25" t="s">
        <v>201</v>
      </c>
      <c r="C147" s="58">
        <v>12</v>
      </c>
      <c r="D147" s="58">
        <v>126</v>
      </c>
      <c r="E147" s="58" t="s">
        <v>259</v>
      </c>
      <c r="F147" s="57">
        <f>D147*C147</f>
        <v>1512</v>
      </c>
    </row>
    <row r="148" spans="1:6">
      <c r="A148" s="58"/>
      <c r="B148" s="25" t="s">
        <v>202</v>
      </c>
      <c r="C148" s="58">
        <v>60</v>
      </c>
      <c r="D148" s="58">
        <v>169.09</v>
      </c>
      <c r="E148" s="58" t="s">
        <v>259</v>
      </c>
      <c r="F148" s="57">
        <f>D148*C148</f>
        <v>10145.4</v>
      </c>
    </row>
    <row r="149" spans="1:6">
      <c r="A149" s="58"/>
      <c r="B149" s="25" t="s">
        <v>236</v>
      </c>
      <c r="C149" s="58">
        <v>40</v>
      </c>
      <c r="D149" s="58">
        <v>356</v>
      </c>
      <c r="E149" s="58" t="s">
        <v>259</v>
      </c>
      <c r="F149" s="57">
        <f>D149*C149</f>
        <v>14240</v>
      </c>
    </row>
    <row r="150" spans="1:6">
      <c r="A150" s="58"/>
      <c r="B150" s="25" t="s">
        <v>203</v>
      </c>
      <c r="C150" s="58">
        <v>15</v>
      </c>
      <c r="D150" s="58">
        <v>450</v>
      </c>
      <c r="E150" s="58" t="s">
        <v>259</v>
      </c>
      <c r="F150" s="57">
        <f>D150*C150</f>
        <v>6750</v>
      </c>
    </row>
    <row r="151" spans="1:6">
      <c r="A151" s="58"/>
      <c r="B151" s="31"/>
      <c r="C151" s="31"/>
      <c r="D151" s="31"/>
      <c r="E151" s="58"/>
      <c r="F151" s="57"/>
    </row>
    <row r="152" spans="1:6">
      <c r="A152" s="58">
        <v>17</v>
      </c>
      <c r="B152" s="25" t="s">
        <v>204</v>
      </c>
      <c r="C152" s="58"/>
      <c r="D152" s="58"/>
      <c r="E152" s="58"/>
      <c r="F152" s="57"/>
    </row>
    <row r="153" spans="1:6">
      <c r="A153" s="58"/>
      <c r="B153" s="25" t="s">
        <v>205</v>
      </c>
      <c r="C153" s="58"/>
      <c r="D153" s="58"/>
      <c r="E153" s="58"/>
      <c r="F153" s="57"/>
    </row>
    <row r="154" spans="1:6">
      <c r="A154" s="58"/>
      <c r="B154" s="25" t="s">
        <v>206</v>
      </c>
      <c r="C154" s="58"/>
      <c r="D154" s="58"/>
      <c r="E154" s="58"/>
      <c r="F154" s="57"/>
    </row>
    <row r="155" spans="1:6">
      <c r="A155" s="58"/>
      <c r="B155" s="25" t="s">
        <v>207</v>
      </c>
      <c r="C155" s="58"/>
      <c r="D155" s="58"/>
      <c r="E155" s="58"/>
      <c r="F155" s="57"/>
    </row>
    <row r="156" spans="1:6">
      <c r="A156" s="58"/>
      <c r="B156" s="25" t="s">
        <v>208</v>
      </c>
      <c r="C156" s="58"/>
      <c r="D156" s="58"/>
      <c r="E156" s="58"/>
      <c r="F156" s="57"/>
    </row>
    <row r="157" spans="1:6">
      <c r="A157" s="58"/>
      <c r="B157" s="25" t="s">
        <v>209</v>
      </c>
      <c r="C157" s="58">
        <v>1</v>
      </c>
      <c r="D157" s="58">
        <v>788</v>
      </c>
      <c r="E157" s="58" t="s">
        <v>153</v>
      </c>
      <c r="F157" s="57">
        <f>D157*C157</f>
        <v>788</v>
      </c>
    </row>
    <row r="158" spans="1:6">
      <c r="A158" s="58"/>
      <c r="B158" s="25" t="s">
        <v>210</v>
      </c>
      <c r="C158" s="58"/>
      <c r="D158" s="58"/>
      <c r="E158" s="58"/>
      <c r="F158" s="57"/>
    </row>
    <row r="159" spans="1:6">
      <c r="A159" s="58"/>
      <c r="B159" s="25"/>
      <c r="C159" s="58"/>
      <c r="D159" s="58"/>
      <c r="E159" s="58"/>
      <c r="F159" s="57"/>
    </row>
    <row r="160" spans="1:6">
      <c r="A160" s="58">
        <v>18</v>
      </c>
      <c r="B160" s="25" t="s">
        <v>204</v>
      </c>
      <c r="C160" s="58"/>
      <c r="D160" s="58"/>
      <c r="E160" s="58"/>
      <c r="F160" s="57"/>
    </row>
    <row r="161" spans="1:6">
      <c r="A161" s="58"/>
      <c r="B161" s="25" t="s">
        <v>205</v>
      </c>
      <c r="C161" s="58"/>
      <c r="D161" s="58"/>
      <c r="E161" s="58"/>
      <c r="F161" s="57"/>
    </row>
    <row r="162" spans="1:6">
      <c r="A162" s="58"/>
      <c r="B162" s="25" t="s">
        <v>206</v>
      </c>
      <c r="C162" s="58"/>
      <c r="D162" s="58"/>
      <c r="E162" s="58"/>
      <c r="F162" s="57"/>
    </row>
    <row r="163" spans="1:6">
      <c r="A163" s="58"/>
      <c r="B163" s="25" t="s">
        <v>207</v>
      </c>
      <c r="C163" s="58"/>
      <c r="D163" s="58"/>
      <c r="E163" s="58"/>
      <c r="F163" s="57"/>
    </row>
    <row r="164" spans="1:6">
      <c r="A164" s="58"/>
      <c r="B164" s="25" t="s">
        <v>208</v>
      </c>
      <c r="C164" s="58"/>
      <c r="D164" s="58"/>
      <c r="E164" s="58"/>
      <c r="F164" s="57"/>
    </row>
    <row r="165" spans="1:6">
      <c r="A165" s="58"/>
      <c r="B165" s="25" t="s">
        <v>209</v>
      </c>
      <c r="C165" s="58"/>
      <c r="D165" s="58"/>
      <c r="E165" s="58"/>
      <c r="F165" s="57"/>
    </row>
    <row r="166" spans="1:6">
      <c r="A166" s="58"/>
      <c r="B166" s="25" t="s">
        <v>211</v>
      </c>
      <c r="C166" s="58">
        <v>1</v>
      </c>
      <c r="D166" s="58">
        <v>895</v>
      </c>
      <c r="E166" s="58" t="s">
        <v>153</v>
      </c>
      <c r="F166" s="57">
        <f>D166*C166</f>
        <v>895</v>
      </c>
    </row>
    <row r="167" spans="1:6">
      <c r="A167" s="58"/>
      <c r="B167" s="25"/>
      <c r="C167" s="58"/>
      <c r="D167" s="58"/>
      <c r="E167" s="58"/>
      <c r="F167" s="57"/>
    </row>
    <row r="168" spans="1:6">
      <c r="A168" s="58"/>
      <c r="B168" s="25"/>
      <c r="C168" s="58"/>
      <c r="D168" s="58"/>
      <c r="E168" s="58"/>
      <c r="F168" s="57"/>
    </row>
    <row r="169" spans="1:6">
      <c r="A169" s="58"/>
      <c r="B169" s="25"/>
      <c r="C169" s="58"/>
      <c r="D169" s="58"/>
      <c r="E169" s="58"/>
      <c r="F169" s="57"/>
    </row>
    <row r="170" spans="1:6">
      <c r="A170" s="58">
        <v>19</v>
      </c>
      <c r="B170" s="25" t="s">
        <v>204</v>
      </c>
      <c r="C170" s="58"/>
      <c r="D170" s="58"/>
      <c r="E170" s="58"/>
      <c r="F170" s="57"/>
    </row>
    <row r="171" spans="1:6">
      <c r="A171" s="58"/>
      <c r="B171" s="25" t="s">
        <v>205</v>
      </c>
      <c r="C171" s="58"/>
      <c r="D171" s="58"/>
      <c r="E171" s="58"/>
      <c r="F171" s="57"/>
    </row>
    <row r="172" spans="1:6">
      <c r="A172" s="58"/>
      <c r="B172" s="25" t="s">
        <v>206</v>
      </c>
      <c r="C172" s="58"/>
      <c r="D172" s="58"/>
      <c r="E172" s="58"/>
      <c r="F172" s="57"/>
    </row>
    <row r="173" spans="1:6">
      <c r="A173" s="58"/>
      <c r="B173" s="25" t="s">
        <v>207</v>
      </c>
      <c r="C173" s="58"/>
      <c r="D173" s="58"/>
      <c r="E173" s="58"/>
      <c r="F173" s="57"/>
    </row>
    <row r="174" spans="1:6">
      <c r="A174" s="58"/>
      <c r="B174" s="25" t="s">
        <v>208</v>
      </c>
      <c r="C174" s="58"/>
      <c r="D174" s="58"/>
      <c r="E174" s="58"/>
      <c r="F174" s="57"/>
    </row>
    <row r="175" spans="1:6">
      <c r="A175" s="58"/>
      <c r="B175" s="25" t="s">
        <v>209</v>
      </c>
      <c r="C175" s="58"/>
      <c r="D175" s="58"/>
      <c r="E175" s="58"/>
      <c r="F175" s="57"/>
    </row>
    <row r="176" spans="1:6">
      <c r="A176" s="58"/>
      <c r="B176" s="25" t="s">
        <v>212</v>
      </c>
      <c r="C176" s="58">
        <v>2</v>
      </c>
      <c r="D176" s="58">
        <v>1211.83</v>
      </c>
      <c r="E176" s="58" t="s">
        <v>153</v>
      </c>
      <c r="F176" s="57">
        <f>D176*C176</f>
        <v>2423.66</v>
      </c>
    </row>
    <row r="177" spans="1:6">
      <c r="A177" s="58"/>
      <c r="B177" s="25"/>
      <c r="C177" s="58"/>
      <c r="D177" s="58"/>
      <c r="E177" s="58"/>
      <c r="F177" s="57"/>
    </row>
    <row r="178" spans="1:6">
      <c r="A178" s="58">
        <v>20</v>
      </c>
      <c r="B178" s="25" t="s">
        <v>204</v>
      </c>
      <c r="C178" s="58"/>
      <c r="D178" s="58"/>
      <c r="E178" s="58"/>
      <c r="F178" s="57"/>
    </row>
    <row r="179" spans="1:6">
      <c r="A179" s="58"/>
      <c r="B179" s="25" t="s">
        <v>205</v>
      </c>
      <c r="C179" s="58"/>
      <c r="D179" s="58"/>
      <c r="E179" s="58"/>
      <c r="F179" s="57"/>
    </row>
    <row r="180" spans="1:6">
      <c r="A180" s="58"/>
      <c r="B180" s="25" t="s">
        <v>206</v>
      </c>
      <c r="C180" s="58"/>
      <c r="D180" s="58"/>
      <c r="E180" s="58"/>
      <c r="F180" s="57"/>
    </row>
    <row r="181" spans="1:6">
      <c r="A181" s="58"/>
      <c r="B181" s="25" t="s">
        <v>207</v>
      </c>
      <c r="C181" s="58"/>
      <c r="D181" s="58"/>
      <c r="E181" s="58"/>
      <c r="F181" s="57"/>
    </row>
    <row r="182" spans="1:6">
      <c r="A182" s="58"/>
      <c r="B182" s="25" t="s">
        <v>208</v>
      </c>
      <c r="C182" s="58"/>
      <c r="D182" s="58"/>
      <c r="E182" s="58"/>
      <c r="F182" s="57"/>
    </row>
    <row r="183" spans="1:6">
      <c r="A183" s="58"/>
      <c r="B183" s="25" t="s">
        <v>209</v>
      </c>
      <c r="C183" s="58">
        <v>14</v>
      </c>
      <c r="D183" s="58">
        <v>67</v>
      </c>
      <c r="E183" s="58" t="s">
        <v>153</v>
      </c>
      <c r="F183" s="57">
        <f>D183*C183</f>
        <v>938</v>
      </c>
    </row>
    <row r="184" spans="1:6">
      <c r="A184" s="58"/>
      <c r="B184" s="25" t="s">
        <v>213</v>
      </c>
      <c r="C184" s="58"/>
      <c r="D184" s="58"/>
      <c r="E184" s="58"/>
      <c r="F184" s="57"/>
    </row>
    <row r="185" spans="1:6">
      <c r="A185" s="58"/>
      <c r="B185" s="25"/>
      <c r="C185" s="31"/>
      <c r="D185" s="31"/>
      <c r="E185" s="31"/>
      <c r="F185" s="43"/>
    </row>
    <row r="186" spans="1:6">
      <c r="A186" s="58">
        <v>21</v>
      </c>
      <c r="B186" s="25" t="s">
        <v>204</v>
      </c>
      <c r="C186" s="58"/>
      <c r="D186" s="58"/>
      <c r="E186" s="58"/>
      <c r="F186" s="57"/>
    </row>
    <row r="187" spans="1:6">
      <c r="A187" s="58"/>
      <c r="B187" s="25" t="s">
        <v>205</v>
      </c>
      <c r="C187" s="58"/>
      <c r="D187" s="58"/>
      <c r="E187" s="58"/>
      <c r="F187" s="57"/>
    </row>
    <row r="188" spans="1:6">
      <c r="A188" s="58"/>
      <c r="B188" s="25" t="s">
        <v>206</v>
      </c>
      <c r="C188" s="58"/>
      <c r="D188" s="58"/>
      <c r="E188" s="58"/>
      <c r="F188" s="57"/>
    </row>
    <row r="189" spans="1:6">
      <c r="A189" s="58"/>
      <c r="B189" s="25" t="s">
        <v>207</v>
      </c>
      <c r="C189" s="58"/>
      <c r="D189" s="58"/>
      <c r="E189" s="58"/>
      <c r="F189" s="57"/>
    </row>
    <row r="190" spans="1:6">
      <c r="A190" s="58"/>
      <c r="B190" s="25" t="s">
        <v>208</v>
      </c>
      <c r="C190" s="58"/>
      <c r="D190" s="58"/>
      <c r="E190" s="58"/>
      <c r="F190" s="57"/>
    </row>
    <row r="191" spans="1:6">
      <c r="A191" s="58"/>
      <c r="B191" s="25" t="s">
        <v>209</v>
      </c>
      <c r="C191" s="58"/>
      <c r="D191" s="58"/>
      <c r="E191" s="58"/>
      <c r="F191" s="57"/>
    </row>
    <row r="192" spans="1:6">
      <c r="A192" s="58"/>
      <c r="B192" s="25" t="s">
        <v>214</v>
      </c>
      <c r="C192" s="58">
        <v>3</v>
      </c>
      <c r="D192" s="58">
        <v>293</v>
      </c>
      <c r="E192" s="58" t="s">
        <v>153</v>
      </c>
      <c r="F192" s="57">
        <f>D192*C192</f>
        <v>879</v>
      </c>
    </row>
    <row r="193" spans="1:6">
      <c r="A193" s="58"/>
      <c r="B193" s="25"/>
      <c r="C193" s="31"/>
      <c r="D193" s="31"/>
      <c r="E193" s="31"/>
      <c r="F193" s="43"/>
    </row>
    <row r="194" spans="1:6">
      <c r="A194" s="31"/>
      <c r="B194" s="31"/>
      <c r="C194" s="31"/>
      <c r="D194" s="31"/>
      <c r="E194" s="31"/>
      <c r="F194" s="43"/>
    </row>
    <row r="195" spans="1:6">
      <c r="A195" s="31"/>
      <c r="B195" s="93" t="s">
        <v>215</v>
      </c>
      <c r="C195" s="67"/>
      <c r="D195" s="67"/>
      <c r="E195" s="67"/>
      <c r="F195" s="90">
        <f>SUM(F78:F194)</f>
        <v>82713.09</v>
      </c>
    </row>
    <row r="205" spans="1:6">
      <c r="B205" s="37" t="s">
        <v>260</v>
      </c>
      <c r="C205" s="123" t="s">
        <v>261</v>
      </c>
      <c r="D205" s="123"/>
      <c r="E205" s="123"/>
      <c r="F205" s="123"/>
    </row>
    <row r="206" spans="1:6">
      <c r="C206" s="123" t="s">
        <v>262</v>
      </c>
      <c r="D206" s="123"/>
      <c r="E206" s="123"/>
      <c r="F206" s="123"/>
    </row>
    <row r="207" spans="1:6">
      <c r="C207" s="123" t="s">
        <v>263</v>
      </c>
      <c r="D207" s="123"/>
      <c r="E207" s="123"/>
      <c r="F207" s="123"/>
    </row>
  </sheetData>
  <mergeCells count="5">
    <mergeCell ref="A1:F1"/>
    <mergeCell ref="A3:F3"/>
    <mergeCell ref="C205:F205"/>
    <mergeCell ref="C206:F206"/>
    <mergeCell ref="C207:F207"/>
  </mergeCells>
  <pageMargins left="0.45" right="0.2" top="0.25" bottom="0.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1"/>
  <sheetViews>
    <sheetView workbookViewId="0"/>
  </sheetViews>
  <sheetFormatPr defaultRowHeight="15"/>
  <cols>
    <col min="1" max="1" width="5.28515625" customWidth="1"/>
    <col min="2" max="2" width="30.7109375" customWidth="1"/>
    <col min="3" max="3" width="5.28515625" customWidth="1"/>
  </cols>
  <sheetData>
    <row r="1" spans="1:8" ht="18.75">
      <c r="A1" s="68" t="s">
        <v>250</v>
      </c>
      <c r="B1" s="68"/>
      <c r="C1" s="68"/>
      <c r="D1" s="68"/>
      <c r="E1" s="68"/>
      <c r="F1" s="68"/>
      <c r="G1" s="68"/>
      <c r="H1" s="68"/>
    </row>
    <row r="2" spans="1:8" ht="15.75">
      <c r="A2" s="1"/>
      <c r="B2" s="1"/>
      <c r="C2" s="1"/>
      <c r="D2" s="1"/>
      <c r="E2" s="1"/>
      <c r="F2" s="1"/>
      <c r="G2" s="1"/>
      <c r="H2" s="1"/>
    </row>
    <row r="3" spans="1:8">
      <c r="A3" t="s">
        <v>0</v>
      </c>
      <c r="B3" s="91"/>
    </row>
    <row r="4" spans="1:8" ht="15.75" thickBot="1"/>
    <row r="5" spans="1:8" ht="17.25" thickTop="1" thickBot="1">
      <c r="A5" s="2" t="s">
        <v>1</v>
      </c>
      <c r="B5" s="2" t="s">
        <v>2</v>
      </c>
      <c r="C5" s="97" t="s">
        <v>3</v>
      </c>
      <c r="D5" s="98"/>
      <c r="E5" s="2" t="s">
        <v>4</v>
      </c>
      <c r="F5" s="2" t="s">
        <v>5</v>
      </c>
      <c r="G5" s="2" t="s">
        <v>6</v>
      </c>
      <c r="H5" s="2" t="s">
        <v>7</v>
      </c>
    </row>
    <row r="6" spans="1:8" ht="15.75" thickTop="1">
      <c r="A6" s="3"/>
      <c r="B6" s="3"/>
      <c r="C6" s="3"/>
      <c r="D6" s="3"/>
      <c r="E6" s="3"/>
      <c r="F6" s="3"/>
      <c r="G6" s="3"/>
      <c r="H6" s="3"/>
    </row>
    <row r="7" spans="1:8">
      <c r="A7" s="3">
        <v>1</v>
      </c>
      <c r="B7" s="3" t="s">
        <v>242</v>
      </c>
      <c r="C7" s="3"/>
      <c r="D7" s="3"/>
      <c r="E7" s="3"/>
      <c r="F7" s="3"/>
      <c r="G7" s="3"/>
      <c r="H7" s="3"/>
    </row>
    <row r="8" spans="1:8">
      <c r="A8" s="3"/>
      <c r="B8" s="3" t="s">
        <v>8</v>
      </c>
      <c r="C8" s="3">
        <v>6</v>
      </c>
      <c r="D8" s="3">
        <v>1</v>
      </c>
      <c r="E8" s="4">
        <v>26</v>
      </c>
      <c r="F8" s="4">
        <v>23</v>
      </c>
      <c r="G8" s="4">
        <v>0.5</v>
      </c>
      <c r="H8" s="5">
        <f>G8*F8*E8*D8*C8</f>
        <v>1794</v>
      </c>
    </row>
    <row r="9" spans="1:8">
      <c r="A9" s="3"/>
      <c r="B9" s="3" t="s">
        <v>10</v>
      </c>
      <c r="C9" s="3">
        <v>6</v>
      </c>
      <c r="D9" s="3">
        <v>1</v>
      </c>
      <c r="E9" s="4">
        <v>5</v>
      </c>
      <c r="F9" s="4">
        <v>5</v>
      </c>
      <c r="G9" s="4">
        <v>0.5</v>
      </c>
      <c r="H9" s="5">
        <f t="shared" ref="H9" si="0">G9*F9*E9*D9*C9</f>
        <v>75</v>
      </c>
    </row>
    <row r="10" spans="1:8">
      <c r="A10" s="3"/>
      <c r="B10" s="7" t="s">
        <v>13</v>
      </c>
      <c r="C10" s="8"/>
      <c r="D10" s="8"/>
      <c r="E10" s="8"/>
      <c r="F10" s="8"/>
      <c r="G10" s="8"/>
      <c r="H10" s="9">
        <f>SUM(H8:H9)</f>
        <v>1869</v>
      </c>
    </row>
    <row r="11" spans="1:8">
      <c r="A11" s="3"/>
      <c r="B11" s="10"/>
      <c r="C11" s="3"/>
      <c r="D11" s="3"/>
      <c r="E11" s="3"/>
      <c r="F11" s="3"/>
      <c r="G11" s="3"/>
      <c r="H11" s="3"/>
    </row>
    <row r="12" spans="1:8">
      <c r="A12" s="3">
        <v>2</v>
      </c>
      <c r="B12" t="s">
        <v>238</v>
      </c>
      <c r="C12" s="3"/>
      <c r="D12" s="3"/>
      <c r="E12" s="3"/>
      <c r="F12" s="3"/>
      <c r="G12" s="3"/>
      <c r="H12" s="3"/>
    </row>
    <row r="13" spans="1:8">
      <c r="A13" s="3"/>
      <c r="B13" s="11" t="s">
        <v>14</v>
      </c>
      <c r="C13" s="3">
        <v>6</v>
      </c>
      <c r="D13" s="3">
        <v>2</v>
      </c>
      <c r="E13" s="4">
        <v>12.5</v>
      </c>
      <c r="F13" s="4">
        <v>10</v>
      </c>
      <c r="G13" s="4"/>
      <c r="H13" s="5">
        <f>SUM(F13*E13*D13*C13)</f>
        <v>1500</v>
      </c>
    </row>
    <row r="14" spans="1:8">
      <c r="A14" s="3"/>
      <c r="B14" s="10"/>
      <c r="C14" s="3">
        <v>6</v>
      </c>
      <c r="D14" s="3">
        <v>2</v>
      </c>
      <c r="E14" s="3">
        <v>9.5</v>
      </c>
      <c r="F14" s="4">
        <v>10</v>
      </c>
      <c r="G14" s="3"/>
      <c r="H14" s="5">
        <f>SUM(F14*E14*D14*C14)</f>
        <v>1140</v>
      </c>
    </row>
    <row r="15" spans="1:8">
      <c r="A15" s="3"/>
      <c r="B15" s="12" t="s">
        <v>13</v>
      </c>
      <c r="C15" s="8"/>
      <c r="D15" s="8"/>
      <c r="E15" s="8"/>
      <c r="F15" s="13"/>
      <c r="G15" s="13"/>
      <c r="H15" s="9">
        <f>SUM(H13:H14)</f>
        <v>2640</v>
      </c>
    </row>
    <row r="16" spans="1:8">
      <c r="A16" s="3"/>
      <c r="B16" s="12" t="s">
        <v>13</v>
      </c>
      <c r="C16" s="8"/>
      <c r="D16" s="8"/>
      <c r="E16" s="8" t="s">
        <v>243</v>
      </c>
      <c r="F16" s="13"/>
      <c r="G16" s="13"/>
      <c r="H16" s="30">
        <f>SUM(H15/112)</f>
        <v>23.571428571428573</v>
      </c>
    </row>
    <row r="17" spans="1:8">
      <c r="A17" s="3">
        <v>3</v>
      </c>
      <c r="B17" t="s">
        <v>240</v>
      </c>
      <c r="C17" s="3"/>
      <c r="D17" s="3"/>
      <c r="E17" s="3"/>
      <c r="F17" s="3"/>
      <c r="G17" s="3"/>
      <c r="H17" s="3"/>
    </row>
    <row r="18" spans="1:8">
      <c r="A18" s="3"/>
      <c r="B18" s="11" t="s">
        <v>14</v>
      </c>
      <c r="C18" s="3">
        <v>6</v>
      </c>
      <c r="D18" s="3">
        <v>12</v>
      </c>
      <c r="E18" s="4">
        <v>13.5</v>
      </c>
      <c r="F18" s="4">
        <v>2.5</v>
      </c>
      <c r="G18" s="4"/>
      <c r="H18" s="5">
        <f t="shared" ref="H18:H19" si="1">SUM(F18*E18*D18*C18)</f>
        <v>2430</v>
      </c>
    </row>
    <row r="19" spans="1:8">
      <c r="A19" s="3"/>
      <c r="B19" s="10" t="s">
        <v>247</v>
      </c>
      <c r="C19" s="3">
        <v>6</v>
      </c>
      <c r="D19" s="3">
        <v>13</v>
      </c>
      <c r="E19" s="3">
        <v>9.5</v>
      </c>
      <c r="F19" s="3">
        <v>2.5</v>
      </c>
      <c r="G19" s="3"/>
      <c r="H19" s="5">
        <f t="shared" si="1"/>
        <v>1852.5</v>
      </c>
    </row>
    <row r="20" spans="1:8">
      <c r="A20" s="3"/>
      <c r="B20" s="10" t="s">
        <v>246</v>
      </c>
      <c r="C20" s="3">
        <v>6</v>
      </c>
      <c r="D20" s="3">
        <v>12</v>
      </c>
      <c r="E20" s="3">
        <v>6.5</v>
      </c>
      <c r="F20" s="3">
        <v>2.5</v>
      </c>
      <c r="G20" s="3"/>
      <c r="H20" s="5">
        <f t="shared" ref="H20" si="2">SUM(F20*E20*D20*C20)</f>
        <v>1170</v>
      </c>
    </row>
    <row r="21" spans="1:8">
      <c r="A21" s="3"/>
      <c r="B21" s="12" t="s">
        <v>13</v>
      </c>
      <c r="C21" s="8"/>
      <c r="D21" s="8"/>
      <c r="E21" s="8"/>
      <c r="F21" s="13"/>
      <c r="G21" s="13"/>
      <c r="H21" s="9">
        <f>SUM(H18:H19)</f>
        <v>4282.5</v>
      </c>
    </row>
    <row r="22" spans="1:8">
      <c r="A22" s="3"/>
      <c r="B22" s="12" t="s">
        <v>13</v>
      </c>
      <c r="C22" s="8"/>
      <c r="D22" s="8"/>
      <c r="E22" s="8" t="s">
        <v>244</v>
      </c>
      <c r="F22" s="13"/>
      <c r="G22" s="13"/>
      <c r="H22" s="30">
        <f>SUM(H21/112)</f>
        <v>38.236607142857146</v>
      </c>
    </row>
    <row r="23" spans="1:8">
      <c r="A23" s="3">
        <v>4</v>
      </c>
      <c r="B23" s="10" t="s">
        <v>18</v>
      </c>
      <c r="C23" s="3"/>
      <c r="D23" s="3"/>
      <c r="E23" s="3"/>
      <c r="F23" s="3"/>
      <c r="G23" s="3"/>
      <c r="H23" s="3"/>
    </row>
    <row r="24" spans="1:8">
      <c r="A24" s="3"/>
      <c r="B24" s="6"/>
      <c r="C24" s="3"/>
      <c r="D24" s="3"/>
      <c r="E24" s="3"/>
      <c r="F24" s="3"/>
      <c r="G24" s="3"/>
      <c r="H24" s="3"/>
    </row>
    <row r="25" spans="1:8">
      <c r="A25" s="3"/>
      <c r="B25" s="3" t="s">
        <v>249</v>
      </c>
      <c r="C25" s="3"/>
      <c r="D25" s="3"/>
      <c r="E25" s="3"/>
      <c r="F25" s="19"/>
      <c r="G25" s="3"/>
      <c r="H25" s="3"/>
    </row>
    <row r="26" spans="1:8">
      <c r="A26" s="3"/>
      <c r="B26" s="3" t="s">
        <v>8</v>
      </c>
      <c r="C26" s="3">
        <v>1</v>
      </c>
      <c r="D26" s="3">
        <v>2</v>
      </c>
      <c r="E26" s="4" t="s">
        <v>20</v>
      </c>
      <c r="F26" s="18">
        <f>2*(10+12)</f>
        <v>44</v>
      </c>
      <c r="G26" s="4">
        <v>11.5</v>
      </c>
      <c r="H26" s="5">
        <f t="shared" ref="H26:H28" si="3">G26*F26*D26*C26</f>
        <v>1012</v>
      </c>
    </row>
    <row r="27" spans="1:8">
      <c r="A27" s="3"/>
      <c r="B27" s="3" t="s">
        <v>9</v>
      </c>
      <c r="C27" s="3">
        <v>1</v>
      </c>
      <c r="D27" s="3">
        <v>1</v>
      </c>
      <c r="E27" s="4" t="s">
        <v>21</v>
      </c>
      <c r="F27" s="18">
        <f>2*(18+6)</f>
        <v>48</v>
      </c>
      <c r="G27" s="4">
        <v>8</v>
      </c>
      <c r="H27" s="5">
        <f t="shared" si="3"/>
        <v>384</v>
      </c>
    </row>
    <row r="28" spans="1:8">
      <c r="A28" s="3"/>
      <c r="B28" s="3" t="s">
        <v>10</v>
      </c>
      <c r="C28" s="3">
        <v>1</v>
      </c>
      <c r="D28" s="3">
        <v>2</v>
      </c>
      <c r="E28" s="4" t="s">
        <v>19</v>
      </c>
      <c r="F28" s="18">
        <f>2*(5+5)</f>
        <v>20</v>
      </c>
      <c r="G28" s="4">
        <v>8</v>
      </c>
      <c r="H28" s="5">
        <f t="shared" si="3"/>
        <v>320</v>
      </c>
    </row>
    <row r="29" spans="1:8">
      <c r="A29" s="3"/>
      <c r="B29" s="3"/>
      <c r="C29" s="3"/>
      <c r="D29" s="3"/>
      <c r="E29" s="4"/>
      <c r="F29" s="4"/>
      <c r="G29" s="4"/>
      <c r="H29" s="5"/>
    </row>
    <row r="30" spans="1:8">
      <c r="A30" s="3"/>
      <c r="B30" s="16" t="s">
        <v>13</v>
      </c>
      <c r="C30" s="8"/>
      <c r="D30" s="8"/>
      <c r="E30" s="8"/>
      <c r="F30" s="8"/>
      <c r="G30" s="8"/>
      <c r="H30" s="17">
        <f>SUM(H25:H29)</f>
        <v>1716</v>
      </c>
    </row>
    <row r="31" spans="1:8">
      <c r="A31" s="3"/>
      <c r="B31" s="3" t="s">
        <v>22</v>
      </c>
      <c r="C31" s="3"/>
      <c r="D31" s="3"/>
      <c r="E31" s="3"/>
      <c r="F31" s="3"/>
      <c r="G31" s="3"/>
      <c r="H31" s="3"/>
    </row>
    <row r="32" spans="1:8">
      <c r="A32" s="3"/>
      <c r="B32" s="3" t="s">
        <v>248</v>
      </c>
      <c r="C32" s="3"/>
      <c r="D32" s="3"/>
      <c r="E32" s="3"/>
      <c r="F32" s="3"/>
      <c r="G32" s="3"/>
      <c r="H32" s="15"/>
    </row>
    <row r="33" spans="1:8">
      <c r="A33" s="3"/>
      <c r="B33" s="3" t="s">
        <v>23</v>
      </c>
      <c r="C33" s="3">
        <v>1</v>
      </c>
      <c r="D33" s="3">
        <v>3</v>
      </c>
      <c r="E33" s="3">
        <v>3.5</v>
      </c>
      <c r="F33" s="3"/>
      <c r="G33" s="3">
        <v>7</v>
      </c>
      <c r="H33" s="15">
        <f t="shared" ref="H33:H37" si="4">G33*E33*D33*C33</f>
        <v>73.5</v>
      </c>
    </row>
    <row r="34" spans="1:8">
      <c r="A34" s="3"/>
      <c r="B34" s="3" t="s">
        <v>24</v>
      </c>
      <c r="C34" s="3">
        <v>1</v>
      </c>
      <c r="D34" s="3">
        <v>2</v>
      </c>
      <c r="E34" s="3">
        <v>2.5</v>
      </c>
      <c r="F34" s="3"/>
      <c r="G34" s="3">
        <v>7</v>
      </c>
      <c r="H34" s="15">
        <f t="shared" si="4"/>
        <v>35</v>
      </c>
    </row>
    <row r="35" spans="1:8">
      <c r="A35" s="3"/>
      <c r="B35" s="3" t="s">
        <v>25</v>
      </c>
      <c r="C35" s="3">
        <v>1</v>
      </c>
      <c r="D35" s="3">
        <v>2</v>
      </c>
      <c r="E35" s="3">
        <v>4.5</v>
      </c>
      <c r="F35" s="3"/>
      <c r="G35" s="3">
        <v>4</v>
      </c>
      <c r="H35" s="15">
        <f t="shared" si="4"/>
        <v>36</v>
      </c>
    </row>
    <row r="36" spans="1:8">
      <c r="A36" s="3"/>
      <c r="B36" s="3" t="s">
        <v>26</v>
      </c>
      <c r="C36" s="3">
        <v>1</v>
      </c>
      <c r="D36" s="3">
        <v>2</v>
      </c>
      <c r="E36" s="3">
        <v>2</v>
      </c>
      <c r="F36" s="3"/>
      <c r="G36" s="3">
        <v>1</v>
      </c>
      <c r="H36" s="15">
        <f t="shared" si="4"/>
        <v>4</v>
      </c>
    </row>
    <row r="37" spans="1:8">
      <c r="A37" s="3"/>
      <c r="B37" s="3" t="s">
        <v>27</v>
      </c>
      <c r="C37" s="3">
        <v>1</v>
      </c>
      <c r="D37" s="3">
        <v>1</v>
      </c>
      <c r="E37" s="3">
        <v>12</v>
      </c>
      <c r="F37" s="3"/>
      <c r="G37" s="3">
        <v>6</v>
      </c>
      <c r="H37" s="15">
        <f t="shared" si="4"/>
        <v>72</v>
      </c>
    </row>
    <row r="38" spans="1:8">
      <c r="A38" s="3"/>
      <c r="B38" s="16" t="s">
        <v>13</v>
      </c>
      <c r="C38" s="8"/>
      <c r="D38" s="8"/>
      <c r="E38" s="8"/>
      <c r="F38" s="8"/>
      <c r="G38" s="8"/>
      <c r="H38" s="17">
        <f>SUM(H32:H37)</f>
        <v>220.5</v>
      </c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16" t="s">
        <v>28</v>
      </c>
      <c r="C40" s="8"/>
      <c r="D40" s="8"/>
      <c r="E40" s="8"/>
      <c r="F40" s="8"/>
      <c r="G40" s="8"/>
      <c r="H40" s="17">
        <f>H30-H38</f>
        <v>1495.5</v>
      </c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16" t="s">
        <v>29</v>
      </c>
      <c r="C42" s="8"/>
      <c r="D42" s="8"/>
      <c r="E42" s="8"/>
      <c r="F42" s="8"/>
      <c r="G42" s="8"/>
      <c r="H42" s="17">
        <f>H40*50%</f>
        <v>747.75</v>
      </c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>
        <v>5</v>
      </c>
      <c r="B44" s="6" t="s">
        <v>30</v>
      </c>
      <c r="C44" s="3"/>
      <c r="D44" s="3"/>
      <c r="E44" s="3"/>
      <c r="F44" s="3"/>
      <c r="G44" s="3"/>
      <c r="H44" s="3"/>
    </row>
    <row r="45" spans="1:8">
      <c r="A45" s="3"/>
      <c r="B45" s="3" t="s">
        <v>31</v>
      </c>
      <c r="C45" s="3">
        <v>3</v>
      </c>
      <c r="D45" s="3"/>
      <c r="E45" s="3">
        <v>35</v>
      </c>
      <c r="F45" s="3">
        <v>2</v>
      </c>
      <c r="G45" s="3"/>
      <c r="H45" s="20">
        <f>F45*E45*C45</f>
        <v>210</v>
      </c>
    </row>
    <row r="46" spans="1:8">
      <c r="A46" s="3"/>
      <c r="B46" s="3" t="s">
        <v>32</v>
      </c>
      <c r="C46" s="3">
        <v>3</v>
      </c>
      <c r="D46" s="3"/>
      <c r="E46" s="3">
        <v>21</v>
      </c>
      <c r="F46" s="3">
        <v>2</v>
      </c>
      <c r="G46" s="3"/>
      <c r="H46" s="20">
        <f>F46*E46*C46</f>
        <v>126</v>
      </c>
    </row>
    <row r="47" spans="1:8">
      <c r="A47" s="3"/>
      <c r="B47" s="3" t="s">
        <v>33</v>
      </c>
      <c r="C47" s="3">
        <v>3</v>
      </c>
      <c r="D47" s="3"/>
      <c r="E47" s="3">
        <v>8</v>
      </c>
      <c r="F47" s="3">
        <v>7</v>
      </c>
      <c r="G47" s="3"/>
      <c r="H47" s="20">
        <f>F47*E47*C47</f>
        <v>168</v>
      </c>
    </row>
    <row r="48" spans="1:8">
      <c r="A48" s="3"/>
      <c r="B48" s="3" t="s">
        <v>34</v>
      </c>
      <c r="C48" s="3">
        <v>3</v>
      </c>
      <c r="D48" s="3"/>
      <c r="E48" s="3">
        <v>8</v>
      </c>
      <c r="F48" s="3">
        <v>6</v>
      </c>
      <c r="G48" s="3"/>
      <c r="H48" s="20">
        <f>F48*E48*C48</f>
        <v>144</v>
      </c>
    </row>
    <row r="49" spans="1:8" ht="15.75" thickBot="1">
      <c r="A49" s="3"/>
      <c r="B49" s="16" t="s">
        <v>13</v>
      </c>
      <c r="C49" s="8"/>
      <c r="D49" s="8"/>
      <c r="E49" s="8"/>
      <c r="F49" s="8"/>
      <c r="G49" s="8"/>
      <c r="H49" s="21">
        <f>SUM(H45:H48)</f>
        <v>648</v>
      </c>
    </row>
    <row r="50" spans="1:8" ht="17.25" thickTop="1" thickBot="1">
      <c r="A50" s="2" t="s">
        <v>1</v>
      </c>
      <c r="B50" s="2" t="s">
        <v>2</v>
      </c>
      <c r="C50" s="97" t="s">
        <v>3</v>
      </c>
      <c r="D50" s="98"/>
      <c r="E50" s="2" t="s">
        <v>4</v>
      </c>
      <c r="F50" s="2" t="s">
        <v>5</v>
      </c>
      <c r="G50" s="2" t="s">
        <v>6</v>
      </c>
      <c r="H50" s="2" t="s">
        <v>7</v>
      </c>
    </row>
    <row r="51" spans="1:8" ht="15.75" thickTop="1">
      <c r="A51" s="3">
        <v>6</v>
      </c>
      <c r="B51" s="6" t="s">
        <v>35</v>
      </c>
      <c r="C51" s="3"/>
      <c r="D51" s="3"/>
      <c r="E51" s="3"/>
      <c r="F51" s="3"/>
      <c r="G51" s="3"/>
      <c r="H51" s="3"/>
    </row>
    <row r="52" spans="1:8">
      <c r="A52" s="3"/>
      <c r="B52" s="22"/>
      <c r="C52" s="3"/>
      <c r="D52" s="3"/>
      <c r="E52" s="3"/>
      <c r="F52" s="3"/>
      <c r="G52" s="3"/>
      <c r="H52" s="3"/>
    </row>
    <row r="53" spans="1:8">
      <c r="A53" s="3"/>
      <c r="B53" s="3" t="s">
        <v>252</v>
      </c>
      <c r="C53" s="3"/>
      <c r="D53" s="3"/>
      <c r="E53" s="3"/>
      <c r="F53" s="3"/>
      <c r="G53" s="3"/>
      <c r="H53" s="20">
        <f>$H$49</f>
        <v>648</v>
      </c>
    </row>
    <row r="54" spans="1:8">
      <c r="A54" s="3"/>
      <c r="B54" s="16" t="s">
        <v>13</v>
      </c>
      <c r="C54" s="8"/>
      <c r="D54" s="8"/>
      <c r="E54" s="8"/>
      <c r="F54" s="8"/>
      <c r="G54" s="8"/>
      <c r="H54" s="21">
        <f>SUM(H52:H53)</f>
        <v>648</v>
      </c>
    </row>
    <row r="55" spans="1:8">
      <c r="A55" s="3"/>
      <c r="B55" s="23"/>
      <c r="C55" s="23"/>
      <c r="D55" s="23"/>
      <c r="E55" s="23"/>
      <c r="F55" s="23"/>
      <c r="G55" s="23"/>
      <c r="H55" s="24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>
        <v>7</v>
      </c>
      <c r="B58" s="6" t="s">
        <v>36</v>
      </c>
      <c r="C58" s="3"/>
      <c r="D58" s="3"/>
      <c r="E58" s="3"/>
      <c r="F58" s="3"/>
      <c r="G58" s="3"/>
      <c r="H58" s="3"/>
    </row>
    <row r="59" spans="1:8">
      <c r="A59" s="3"/>
      <c r="B59" s="6" t="s">
        <v>37</v>
      </c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 t="s">
        <v>252</v>
      </c>
      <c r="C61" s="3"/>
      <c r="D61" s="3"/>
      <c r="E61" s="3"/>
      <c r="F61" s="3"/>
      <c r="G61" s="3"/>
      <c r="H61" s="20">
        <f>$H$49</f>
        <v>648</v>
      </c>
    </row>
    <row r="62" spans="1:8">
      <c r="A62" s="3"/>
      <c r="B62" s="16" t="s">
        <v>13</v>
      </c>
      <c r="C62" s="8"/>
      <c r="D62" s="8"/>
      <c r="E62" s="8"/>
      <c r="F62" s="8"/>
      <c r="G62" s="8"/>
      <c r="H62" s="21">
        <f>SUM(H60:H61)</f>
        <v>648</v>
      </c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>
        <v>8</v>
      </c>
      <c r="B64" s="10" t="s">
        <v>38</v>
      </c>
      <c r="C64" s="3"/>
      <c r="D64" s="3"/>
      <c r="E64" s="3"/>
      <c r="F64" s="3"/>
      <c r="G64" s="3"/>
      <c r="H64" s="3"/>
    </row>
    <row r="65" spans="1:8">
      <c r="A65" s="3"/>
      <c r="B65" s="10" t="s">
        <v>16</v>
      </c>
      <c r="C65" s="3"/>
      <c r="D65" s="3"/>
      <c r="E65" s="3"/>
      <c r="F65" s="3"/>
      <c r="G65" s="3"/>
      <c r="H65" s="3"/>
    </row>
    <row r="66" spans="1:8">
      <c r="A66" s="3"/>
      <c r="B66" s="14" t="s">
        <v>17</v>
      </c>
      <c r="C66" s="3"/>
      <c r="D66" s="3"/>
      <c r="E66" s="3"/>
      <c r="F66" s="3"/>
      <c r="G66" s="3"/>
      <c r="H66" s="3"/>
    </row>
    <row r="67" spans="1:8">
      <c r="A67" s="3"/>
      <c r="B67" s="3"/>
      <c r="C67" s="3">
        <v>4</v>
      </c>
      <c r="D67" s="3"/>
      <c r="E67" s="3">
        <v>12</v>
      </c>
      <c r="F67" s="3">
        <v>0.75</v>
      </c>
      <c r="G67" s="3">
        <v>2</v>
      </c>
      <c r="H67" s="15">
        <f>G67*F67*E67*C67</f>
        <v>72</v>
      </c>
    </row>
    <row r="68" spans="1:8">
      <c r="A68" s="3"/>
      <c r="B68" s="3"/>
      <c r="C68" s="3"/>
      <c r="D68" s="3"/>
      <c r="E68" s="3"/>
      <c r="F68" s="3"/>
      <c r="G68" s="3"/>
      <c r="H68" s="15"/>
    </row>
    <row r="69" spans="1:8">
      <c r="A69" s="3"/>
      <c r="B69" s="16" t="s">
        <v>13</v>
      </c>
      <c r="C69" s="8"/>
      <c r="D69" s="8"/>
      <c r="E69" s="8"/>
      <c r="F69" s="8"/>
      <c r="G69" s="8"/>
      <c r="H69" s="17">
        <f>SUM(H67:H68)</f>
        <v>72</v>
      </c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>
        <v>9</v>
      </c>
      <c r="B71" s="25" t="s">
        <v>39</v>
      </c>
      <c r="C71" s="3"/>
      <c r="D71" s="3"/>
      <c r="E71" s="3"/>
      <c r="F71" s="3"/>
      <c r="G71" s="3"/>
      <c r="H71" s="3"/>
    </row>
    <row r="72" spans="1:8">
      <c r="A72" s="3"/>
      <c r="B72" s="25" t="s">
        <v>40</v>
      </c>
      <c r="C72" s="3"/>
      <c r="D72" s="3"/>
      <c r="E72" s="3"/>
      <c r="F72" s="3"/>
      <c r="G72" s="3"/>
      <c r="H72" s="3"/>
    </row>
    <row r="73" spans="1:8">
      <c r="A73" s="3"/>
      <c r="B73" s="25" t="s">
        <v>41</v>
      </c>
      <c r="C73" s="3"/>
      <c r="D73" s="3"/>
      <c r="E73" s="3"/>
      <c r="F73" s="3"/>
      <c r="G73" s="3"/>
      <c r="H73" s="3"/>
    </row>
    <row r="74" spans="1:8">
      <c r="A74" s="3"/>
      <c r="B74" s="25" t="s">
        <v>42</v>
      </c>
      <c r="C74" s="3"/>
      <c r="D74" s="3"/>
      <c r="E74" s="3"/>
      <c r="F74" s="3"/>
      <c r="G74" s="3"/>
      <c r="H74" s="3"/>
    </row>
    <row r="75" spans="1:8">
      <c r="A75" s="3"/>
      <c r="B75" s="25" t="s">
        <v>43</v>
      </c>
      <c r="C75" s="3"/>
      <c r="D75" s="3"/>
      <c r="E75" s="3"/>
      <c r="F75" s="3"/>
      <c r="G75" s="3"/>
      <c r="H75" s="3"/>
    </row>
    <row r="76" spans="1:8">
      <c r="A76" s="3"/>
      <c r="B76" s="25" t="s">
        <v>44</v>
      </c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25" t="s">
        <v>45</v>
      </c>
      <c r="C78" s="3">
        <v>5</v>
      </c>
      <c r="D78" s="3"/>
      <c r="E78" s="3">
        <v>6</v>
      </c>
      <c r="F78" s="3">
        <v>2</v>
      </c>
      <c r="G78" s="3">
        <v>0.25</v>
      </c>
      <c r="H78" s="3">
        <f>G78*F78*E78*C78</f>
        <v>15</v>
      </c>
    </row>
    <row r="79" spans="1:8">
      <c r="A79" s="3"/>
      <c r="B79" s="26" t="s">
        <v>13</v>
      </c>
      <c r="C79" s="8"/>
      <c r="D79" s="8"/>
      <c r="E79" s="8"/>
      <c r="F79" s="8"/>
      <c r="G79" s="8"/>
      <c r="H79" s="27">
        <f>SUM(H78)</f>
        <v>15</v>
      </c>
    </row>
    <row r="80" spans="1:8">
      <c r="A80" s="3"/>
      <c r="B80" s="28"/>
      <c r="C80" s="23"/>
      <c r="D80" s="23"/>
      <c r="E80" s="23"/>
      <c r="F80" s="23"/>
      <c r="G80" s="23"/>
      <c r="H80" s="23"/>
    </row>
    <row r="81" spans="1:8">
      <c r="A81" s="3">
        <v>10</v>
      </c>
      <c r="B81" s="25" t="s">
        <v>46</v>
      </c>
      <c r="C81" s="3"/>
      <c r="D81" s="3"/>
      <c r="E81" s="3"/>
      <c r="F81" s="3"/>
      <c r="G81" s="3"/>
      <c r="H81" s="3"/>
    </row>
    <row r="82" spans="1:8">
      <c r="A82" s="3"/>
      <c r="B82" s="25" t="s">
        <v>47</v>
      </c>
      <c r="C82" s="3"/>
      <c r="D82" s="3"/>
      <c r="E82" s="3"/>
      <c r="F82" s="3"/>
      <c r="G82" s="3"/>
      <c r="H82" s="3"/>
    </row>
    <row r="83" spans="1:8">
      <c r="A83" s="3"/>
      <c r="B83" s="25" t="s">
        <v>48</v>
      </c>
      <c r="C83" s="3"/>
      <c r="D83" s="3"/>
      <c r="E83" s="3"/>
      <c r="F83" s="3"/>
      <c r="G83" s="3"/>
      <c r="H83" s="3"/>
    </row>
    <row r="84" spans="1:8">
      <c r="A84" s="3"/>
      <c r="B84" s="25" t="s">
        <v>49</v>
      </c>
      <c r="C84" s="3"/>
      <c r="D84" s="3"/>
      <c r="E84" s="3"/>
      <c r="F84" s="3"/>
      <c r="G84" s="3"/>
      <c r="H84" s="3"/>
    </row>
    <row r="85" spans="1:8">
      <c r="A85" s="3"/>
      <c r="B85" s="25" t="s">
        <v>50</v>
      </c>
      <c r="C85" s="3"/>
      <c r="D85" s="3"/>
      <c r="E85" s="3"/>
      <c r="F85" s="3"/>
      <c r="G85" s="3"/>
      <c r="H85" s="3"/>
    </row>
    <row r="86" spans="1:8">
      <c r="A86" s="3"/>
      <c r="B86" s="25" t="s">
        <v>51</v>
      </c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25" t="s">
        <v>52</v>
      </c>
      <c r="C88" s="3"/>
      <c r="D88" s="3"/>
      <c r="E88" s="3" t="s">
        <v>53</v>
      </c>
      <c r="F88" s="3"/>
      <c r="G88" s="3"/>
      <c r="H88" s="29">
        <f>H79*5/112</f>
        <v>0.6696428571428571</v>
      </c>
    </row>
    <row r="89" spans="1:8">
      <c r="A89" s="3"/>
      <c r="B89" s="26" t="s">
        <v>13</v>
      </c>
      <c r="C89" s="8"/>
      <c r="D89" s="8"/>
      <c r="E89" s="8"/>
      <c r="F89" s="8"/>
      <c r="G89" s="8"/>
      <c r="H89" s="30">
        <f>SUM(H88)</f>
        <v>0.6696428571428571</v>
      </c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>
        <v>11</v>
      </c>
      <c r="B91" s="6" t="s">
        <v>54</v>
      </c>
      <c r="C91" s="3"/>
      <c r="D91" s="3"/>
      <c r="E91" s="3"/>
      <c r="F91" s="3"/>
      <c r="G91" s="3"/>
      <c r="H91" s="3"/>
    </row>
    <row r="92" spans="1:8">
      <c r="A92" s="3"/>
      <c r="B92" s="6" t="s">
        <v>55</v>
      </c>
      <c r="C92" s="3"/>
      <c r="D92" s="3"/>
      <c r="E92" s="3"/>
      <c r="F92" s="3"/>
      <c r="G92" s="3"/>
      <c r="H92" s="3"/>
    </row>
    <row r="93" spans="1:8">
      <c r="A93" s="3"/>
      <c r="B93" s="11" t="s">
        <v>15</v>
      </c>
      <c r="C93" s="3">
        <v>4</v>
      </c>
      <c r="D93" s="3">
        <v>2</v>
      </c>
      <c r="E93" s="3">
        <v>40</v>
      </c>
      <c r="F93" s="4"/>
      <c r="G93" s="4">
        <v>1.5</v>
      </c>
      <c r="H93" s="5">
        <f>G93*E93*D93*C93</f>
        <v>480</v>
      </c>
    </row>
    <row r="94" spans="1:8">
      <c r="A94" s="3"/>
      <c r="B94" s="16" t="s">
        <v>13</v>
      </c>
      <c r="C94" s="8"/>
      <c r="D94" s="8"/>
      <c r="E94" s="8"/>
      <c r="F94" s="8"/>
      <c r="G94" s="8"/>
      <c r="H94" s="17">
        <f>SUM(H93:H93)</f>
        <v>480</v>
      </c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>
        <v>12</v>
      </c>
      <c r="B96" s="6" t="s">
        <v>56</v>
      </c>
      <c r="C96" s="3"/>
      <c r="D96" s="3"/>
      <c r="E96" s="3"/>
      <c r="F96" s="3"/>
      <c r="G96" s="3"/>
      <c r="H96" s="3"/>
    </row>
    <row r="97" spans="1:8">
      <c r="A97" s="3"/>
      <c r="B97" s="6" t="s">
        <v>37</v>
      </c>
      <c r="C97" s="3"/>
      <c r="D97" s="3"/>
      <c r="E97" s="3"/>
      <c r="F97" s="3"/>
      <c r="G97" s="3"/>
      <c r="H97" s="3"/>
    </row>
    <row r="98" spans="1:8">
      <c r="A98" s="3"/>
      <c r="B98" s="3" t="s">
        <v>57</v>
      </c>
      <c r="C98" s="3"/>
      <c r="D98" s="3"/>
      <c r="E98" s="3"/>
      <c r="F98" s="3"/>
      <c r="G98" s="3"/>
      <c r="H98" s="20">
        <v>480</v>
      </c>
    </row>
    <row r="99" spans="1:8" ht="15.75" thickBot="1">
      <c r="A99" s="3"/>
      <c r="B99" s="16" t="s">
        <v>13</v>
      </c>
      <c r="C99" s="8"/>
      <c r="D99" s="8"/>
      <c r="E99" s="8"/>
      <c r="F99" s="8"/>
      <c r="G99" s="8"/>
      <c r="H99" s="21">
        <f>SUM(H98:H98)</f>
        <v>480</v>
      </c>
    </row>
    <row r="100" spans="1:8" ht="17.25" thickTop="1" thickBot="1">
      <c r="A100" s="2" t="s">
        <v>1</v>
      </c>
      <c r="B100" s="2" t="s">
        <v>2</v>
      </c>
      <c r="C100" s="97" t="s">
        <v>3</v>
      </c>
      <c r="D100" s="98"/>
      <c r="E100" s="2" t="s">
        <v>4</v>
      </c>
      <c r="F100" s="2" t="s">
        <v>5</v>
      </c>
      <c r="G100" s="2" t="s">
        <v>6</v>
      </c>
      <c r="H100" s="2" t="s">
        <v>7</v>
      </c>
    </row>
    <row r="101" spans="1:8" ht="15.75" thickTop="1">
      <c r="A101" s="3">
        <v>13</v>
      </c>
      <c r="B101" s="10" t="s">
        <v>58</v>
      </c>
      <c r="C101" s="3"/>
      <c r="D101" s="3"/>
      <c r="E101" s="3"/>
      <c r="F101" s="3"/>
      <c r="G101" s="3"/>
      <c r="H101" s="3"/>
    </row>
    <row r="102" spans="1:8">
      <c r="A102" s="3"/>
      <c r="B102" s="10" t="s">
        <v>59</v>
      </c>
      <c r="C102" s="3"/>
      <c r="D102" s="3"/>
      <c r="E102" s="3"/>
      <c r="F102" s="3"/>
      <c r="G102" s="3"/>
      <c r="H102" s="3"/>
    </row>
    <row r="103" spans="1:8">
      <c r="A103" s="3"/>
      <c r="B103" s="10" t="s">
        <v>60</v>
      </c>
      <c r="C103" s="3"/>
      <c r="D103" s="3"/>
      <c r="E103" s="3"/>
      <c r="F103" s="3"/>
      <c r="G103" s="3"/>
      <c r="H103" s="3"/>
    </row>
    <row r="104" spans="1:8">
      <c r="A104" s="3"/>
      <c r="B104" s="10" t="s">
        <v>61</v>
      </c>
      <c r="C104" s="3"/>
      <c r="D104" s="3"/>
      <c r="E104" s="3"/>
      <c r="F104" s="3"/>
      <c r="G104" s="3"/>
      <c r="H104" s="3"/>
    </row>
    <row r="105" spans="1:8">
      <c r="A105" s="3"/>
      <c r="B105" s="10" t="s">
        <v>62</v>
      </c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 t="s">
        <v>251</v>
      </c>
      <c r="C107" s="3">
        <v>3</v>
      </c>
      <c r="D107" s="3"/>
      <c r="E107" s="3">
        <v>3.5</v>
      </c>
      <c r="F107" s="3"/>
      <c r="G107" s="3">
        <v>4</v>
      </c>
      <c r="H107" s="15">
        <f>G107*E107*C107</f>
        <v>42</v>
      </c>
    </row>
    <row r="108" spans="1:8">
      <c r="A108" s="3"/>
      <c r="B108" s="12" t="s">
        <v>13</v>
      </c>
      <c r="C108" s="8"/>
      <c r="D108" s="8"/>
      <c r="E108" s="8"/>
      <c r="F108" s="8"/>
      <c r="G108" s="8"/>
      <c r="H108" s="17">
        <f>SUM(H107:H107)</f>
        <v>42</v>
      </c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>
        <v>14</v>
      </c>
      <c r="B110" s="10" t="s">
        <v>64</v>
      </c>
      <c r="C110" s="3"/>
      <c r="D110" s="3"/>
      <c r="E110" s="3"/>
      <c r="F110" s="3"/>
      <c r="G110" s="3"/>
      <c r="H110" s="3"/>
    </row>
    <row r="111" spans="1:8">
      <c r="A111" s="3"/>
      <c r="B111" s="10" t="s">
        <v>65</v>
      </c>
      <c r="C111" s="3"/>
      <c r="D111" s="3"/>
      <c r="E111" s="3"/>
      <c r="F111" s="3"/>
      <c r="G111" s="3"/>
      <c r="H111" s="3"/>
    </row>
    <row r="112" spans="1:8">
      <c r="A112" s="3"/>
      <c r="B112" s="10" t="s">
        <v>66</v>
      </c>
      <c r="C112" s="3"/>
      <c r="D112" s="3"/>
      <c r="E112" s="3"/>
      <c r="F112" s="3"/>
      <c r="G112" s="3"/>
      <c r="H112" s="3"/>
    </row>
    <row r="113" spans="1:8">
      <c r="A113" s="3"/>
      <c r="B113" s="10" t="s">
        <v>67</v>
      </c>
      <c r="C113" s="3"/>
      <c r="D113" s="3"/>
      <c r="E113" s="3"/>
      <c r="F113" s="3"/>
      <c r="G113" s="3"/>
      <c r="H113" s="3"/>
    </row>
    <row r="114" spans="1:8">
      <c r="A114" s="3"/>
      <c r="B114" s="10" t="s">
        <v>68</v>
      </c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 t="s">
        <v>63</v>
      </c>
      <c r="C116" s="3">
        <v>1</v>
      </c>
      <c r="D116" s="3"/>
      <c r="E116" s="3" t="s">
        <v>69</v>
      </c>
      <c r="F116" s="3"/>
      <c r="G116" s="3"/>
      <c r="H116" s="15">
        <f>4*(2*7+2.33)</f>
        <v>65.319999999999993</v>
      </c>
    </row>
    <row r="117" spans="1:8">
      <c r="A117" s="3"/>
      <c r="B117" s="12" t="s">
        <v>13</v>
      </c>
      <c r="C117" s="8"/>
      <c r="D117" s="8"/>
      <c r="E117" s="8"/>
      <c r="F117" s="8"/>
      <c r="G117" s="8"/>
      <c r="H117" s="17">
        <f>SUM(H116)</f>
        <v>65.319999999999993</v>
      </c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>
        <v>15</v>
      </c>
      <c r="B119" s="10" t="s">
        <v>64</v>
      </c>
      <c r="C119" s="3"/>
      <c r="D119" s="3"/>
      <c r="E119" s="3"/>
      <c r="F119" s="3"/>
      <c r="G119" s="3"/>
      <c r="H119" s="3"/>
    </row>
    <row r="120" spans="1:8">
      <c r="A120" s="3"/>
      <c r="B120" s="10" t="s">
        <v>70</v>
      </c>
      <c r="C120" s="3"/>
      <c r="D120" s="3"/>
      <c r="E120" s="3"/>
      <c r="F120" s="3"/>
      <c r="G120" s="3"/>
      <c r="H120" s="3"/>
    </row>
    <row r="121" spans="1:8">
      <c r="A121" s="3"/>
      <c r="B121" s="10" t="s">
        <v>66</v>
      </c>
      <c r="C121" s="3"/>
      <c r="D121" s="3"/>
      <c r="E121" s="3"/>
      <c r="F121" s="3"/>
      <c r="G121" s="3"/>
      <c r="H121" s="3"/>
    </row>
    <row r="122" spans="1:8">
      <c r="A122" s="3"/>
      <c r="B122" s="10" t="s">
        <v>67</v>
      </c>
      <c r="C122" s="3"/>
      <c r="D122" s="3"/>
      <c r="E122" s="3"/>
      <c r="F122" s="3"/>
      <c r="G122" s="3"/>
      <c r="H122" s="3"/>
    </row>
    <row r="123" spans="1:8">
      <c r="A123" s="3"/>
      <c r="B123" s="10" t="s">
        <v>68</v>
      </c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10" t="s">
        <v>71</v>
      </c>
      <c r="C125" s="3">
        <v>1</v>
      </c>
      <c r="D125" s="3"/>
      <c r="E125" s="3" t="s">
        <v>72</v>
      </c>
      <c r="F125" s="3"/>
      <c r="G125" s="3"/>
      <c r="H125" s="15">
        <f>4*(2*2+3*1.25)</f>
        <v>31</v>
      </c>
    </row>
    <row r="126" spans="1:8">
      <c r="A126" s="3"/>
      <c r="B126" s="12" t="s">
        <v>13</v>
      </c>
      <c r="C126" s="8"/>
      <c r="D126" s="8"/>
      <c r="E126" s="8"/>
      <c r="F126" s="8"/>
      <c r="G126" s="8"/>
      <c r="H126" s="17">
        <f>SUM(H125)</f>
        <v>31</v>
      </c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>
        <v>16</v>
      </c>
      <c r="B128" s="10" t="s">
        <v>73</v>
      </c>
      <c r="C128" s="3"/>
      <c r="D128" s="3"/>
      <c r="E128" s="3"/>
      <c r="F128" s="3"/>
      <c r="G128" s="3"/>
      <c r="H128" s="3"/>
    </row>
    <row r="129" spans="1:9">
      <c r="A129" s="3"/>
      <c r="B129" s="10" t="s">
        <v>74</v>
      </c>
      <c r="C129" s="3"/>
      <c r="D129" s="3"/>
      <c r="E129" s="3"/>
      <c r="F129" s="3"/>
      <c r="G129" s="3"/>
      <c r="H129" s="3"/>
    </row>
    <row r="130" spans="1:9">
      <c r="A130" s="3"/>
      <c r="B130" s="3" t="s">
        <v>75</v>
      </c>
      <c r="C130" s="3"/>
      <c r="D130" s="3"/>
      <c r="E130" s="3"/>
      <c r="F130" s="3"/>
      <c r="G130" s="3"/>
      <c r="H130" s="3"/>
    </row>
    <row r="131" spans="1:9">
      <c r="A131" s="3"/>
      <c r="B131" s="3" t="s">
        <v>12</v>
      </c>
      <c r="C131" s="3"/>
      <c r="D131" s="3"/>
      <c r="E131" s="3"/>
      <c r="F131" s="3"/>
      <c r="G131" s="3"/>
      <c r="H131" s="3"/>
    </row>
    <row r="132" spans="1:9">
      <c r="A132" s="3"/>
      <c r="B132" s="3" t="s">
        <v>8</v>
      </c>
      <c r="C132" s="3">
        <v>3</v>
      </c>
      <c r="D132" s="3">
        <v>2</v>
      </c>
      <c r="E132" s="4">
        <v>10</v>
      </c>
      <c r="F132" s="4">
        <v>12</v>
      </c>
      <c r="G132" s="4"/>
      <c r="H132" s="5">
        <f t="shared" ref="H132:H135" si="5">F132*E132*D132*C132</f>
        <v>720</v>
      </c>
    </row>
    <row r="133" spans="1:9">
      <c r="A133" s="3"/>
      <c r="B133" s="3" t="s">
        <v>9</v>
      </c>
      <c r="C133" s="3">
        <v>4</v>
      </c>
      <c r="D133" s="3">
        <v>1</v>
      </c>
      <c r="E133" s="4">
        <v>18</v>
      </c>
      <c r="F133" s="4">
        <v>6</v>
      </c>
      <c r="G133" s="4"/>
      <c r="H133" s="5">
        <f t="shared" si="5"/>
        <v>432</v>
      </c>
    </row>
    <row r="134" spans="1:9">
      <c r="A134" s="3"/>
      <c r="B134" s="3" t="s">
        <v>10</v>
      </c>
      <c r="C134" s="3">
        <v>3</v>
      </c>
      <c r="D134" s="3">
        <v>2</v>
      </c>
      <c r="E134" s="4">
        <v>5</v>
      </c>
      <c r="F134" s="4">
        <v>5</v>
      </c>
      <c r="G134" s="4"/>
      <c r="H134" s="5">
        <f t="shared" si="5"/>
        <v>150</v>
      </c>
    </row>
    <row r="135" spans="1:9">
      <c r="A135" s="3"/>
      <c r="B135" s="3" t="s">
        <v>11</v>
      </c>
      <c r="C135" s="3">
        <v>3</v>
      </c>
      <c r="D135" s="3">
        <v>1</v>
      </c>
      <c r="E135" s="4">
        <v>22</v>
      </c>
      <c r="F135" s="4">
        <v>18</v>
      </c>
      <c r="G135" s="4"/>
      <c r="H135" s="5">
        <f t="shared" si="5"/>
        <v>1188</v>
      </c>
    </row>
    <row r="136" spans="1:9">
      <c r="A136" s="3"/>
      <c r="B136" s="6"/>
      <c r="C136" s="3"/>
      <c r="D136" s="3"/>
      <c r="E136" s="4"/>
      <c r="F136" s="4"/>
      <c r="G136" s="4"/>
      <c r="H136" s="5"/>
    </row>
    <row r="137" spans="1:9">
      <c r="A137" s="3"/>
      <c r="B137" s="7" t="s">
        <v>13</v>
      </c>
      <c r="C137" s="8"/>
      <c r="D137" s="8"/>
      <c r="E137" s="8"/>
      <c r="F137" s="8"/>
      <c r="G137" s="8"/>
      <c r="H137" s="9">
        <f>SUM(H131:H136)</f>
        <v>2490</v>
      </c>
    </row>
    <row r="138" spans="1:9" ht="64.5">
      <c r="A138" s="3">
        <v>17</v>
      </c>
      <c r="B138" s="86" t="s">
        <v>241</v>
      </c>
      <c r="C138" s="3"/>
      <c r="D138" s="3"/>
      <c r="E138" s="3"/>
      <c r="F138" s="3"/>
      <c r="G138" s="3"/>
      <c r="H138" s="3"/>
      <c r="I138" s="3"/>
    </row>
    <row r="139" spans="1:9">
      <c r="A139" s="3"/>
      <c r="B139" s="3" t="s">
        <v>8</v>
      </c>
      <c r="C139" s="3">
        <v>5</v>
      </c>
      <c r="D139" s="3">
        <v>1</v>
      </c>
      <c r="E139" s="4">
        <v>26</v>
      </c>
      <c r="F139" s="4">
        <v>23</v>
      </c>
      <c r="G139" s="4"/>
      <c r="H139" s="5">
        <f t="shared" ref="H139" si="6">F139*E139*D139*C139</f>
        <v>2990</v>
      </c>
    </row>
    <row r="140" spans="1:9">
      <c r="A140" s="3"/>
      <c r="B140" s="3" t="s">
        <v>10</v>
      </c>
      <c r="C140" s="3">
        <v>6</v>
      </c>
      <c r="D140" s="3">
        <v>1</v>
      </c>
      <c r="E140" s="4">
        <v>5</v>
      </c>
      <c r="F140" s="4">
        <v>5</v>
      </c>
      <c r="G140" s="4"/>
      <c r="H140" s="5">
        <f>F140*E140*D140*C140</f>
        <v>150</v>
      </c>
    </row>
    <row r="141" spans="1:9">
      <c r="A141" s="3"/>
      <c r="B141" s="7" t="s">
        <v>13</v>
      </c>
      <c r="C141" s="8"/>
      <c r="D141" s="8"/>
      <c r="E141" s="8"/>
      <c r="F141" s="8"/>
      <c r="G141" s="8"/>
      <c r="H141" s="9">
        <f>SUM(H139:H140)</f>
        <v>3140</v>
      </c>
    </row>
    <row r="142" spans="1:9">
      <c r="A142" s="3">
        <v>18</v>
      </c>
      <c r="B142" s="10" t="s">
        <v>76</v>
      </c>
      <c r="C142" s="3"/>
      <c r="D142" s="3"/>
      <c r="E142" s="3"/>
      <c r="F142" s="3"/>
      <c r="G142" s="3"/>
      <c r="H142" s="3"/>
    </row>
    <row r="143" spans="1:9">
      <c r="A143" s="3"/>
      <c r="B143" s="10" t="s">
        <v>77</v>
      </c>
      <c r="C143" s="3"/>
      <c r="D143" s="3"/>
      <c r="E143" s="3"/>
      <c r="F143" s="3"/>
      <c r="G143" s="3"/>
      <c r="H143" s="3"/>
    </row>
    <row r="144" spans="1:9">
      <c r="A144" s="3"/>
      <c r="B144" s="3" t="s">
        <v>12</v>
      </c>
      <c r="C144" s="3"/>
      <c r="D144" s="3"/>
      <c r="E144" s="3"/>
      <c r="F144" s="3"/>
      <c r="G144" s="3"/>
      <c r="H144" s="15"/>
    </row>
    <row r="145" spans="1:15" ht="15.75" thickBot="1">
      <c r="A145" s="3"/>
      <c r="B145" s="3" t="s">
        <v>23</v>
      </c>
      <c r="C145" s="3">
        <v>2</v>
      </c>
      <c r="D145" s="3">
        <v>6</v>
      </c>
      <c r="E145" s="3">
        <v>3.5</v>
      </c>
      <c r="F145" s="3"/>
      <c r="G145" s="3">
        <v>7</v>
      </c>
      <c r="H145" s="15">
        <f t="shared" ref="H145:H150" si="7">G145*E145*D145*C145</f>
        <v>294</v>
      </c>
    </row>
    <row r="146" spans="1:15" ht="17.25" thickTop="1" thickBot="1">
      <c r="A146" s="2" t="s">
        <v>1</v>
      </c>
      <c r="B146" s="2" t="s">
        <v>2</v>
      </c>
      <c r="C146" s="97" t="s">
        <v>3</v>
      </c>
      <c r="D146" s="98"/>
      <c r="E146" s="2" t="s">
        <v>4</v>
      </c>
      <c r="F146" s="2" t="s">
        <v>5</v>
      </c>
      <c r="G146" s="2" t="s">
        <v>6</v>
      </c>
      <c r="H146" s="2" t="s">
        <v>7</v>
      </c>
    </row>
    <row r="147" spans="1:15" ht="15.75" thickTop="1">
      <c r="A147" s="3"/>
      <c r="B147" s="3" t="s">
        <v>24</v>
      </c>
      <c r="C147" s="3">
        <v>2</v>
      </c>
      <c r="D147" s="3">
        <v>4</v>
      </c>
      <c r="E147" s="3">
        <v>2.5</v>
      </c>
      <c r="F147" s="3"/>
      <c r="G147" s="3">
        <v>7</v>
      </c>
      <c r="H147" s="15">
        <f t="shared" si="7"/>
        <v>140</v>
      </c>
    </row>
    <row r="148" spans="1:15">
      <c r="A148" s="3"/>
      <c r="B148" s="3" t="s">
        <v>25</v>
      </c>
      <c r="C148" s="3">
        <v>2</v>
      </c>
      <c r="D148" s="3">
        <v>4</v>
      </c>
      <c r="E148" s="3">
        <v>4.5</v>
      </c>
      <c r="F148" s="3"/>
      <c r="G148" s="3">
        <v>4</v>
      </c>
      <c r="H148" s="15">
        <f t="shared" si="7"/>
        <v>144</v>
      </c>
    </row>
    <row r="149" spans="1:15">
      <c r="A149" s="3"/>
      <c r="B149" s="3" t="s">
        <v>26</v>
      </c>
      <c r="C149" s="3">
        <v>2</v>
      </c>
      <c r="D149" s="3">
        <v>4</v>
      </c>
      <c r="E149" s="3">
        <v>2</v>
      </c>
      <c r="F149" s="3"/>
      <c r="G149" s="3">
        <v>1</v>
      </c>
      <c r="H149" s="15">
        <f t="shared" si="7"/>
        <v>16</v>
      </c>
    </row>
    <row r="150" spans="1:15">
      <c r="A150" s="3"/>
      <c r="B150" s="3" t="s">
        <v>27</v>
      </c>
      <c r="C150" s="3">
        <v>2</v>
      </c>
      <c r="D150" s="3">
        <v>2</v>
      </c>
      <c r="E150" s="3">
        <v>12</v>
      </c>
      <c r="F150" s="3"/>
      <c r="G150" s="3">
        <v>6</v>
      </c>
      <c r="H150" s="15">
        <f t="shared" si="7"/>
        <v>288</v>
      </c>
    </row>
    <row r="151" spans="1:15">
      <c r="A151" s="3"/>
      <c r="B151" s="16" t="s">
        <v>13</v>
      </c>
      <c r="C151" s="8"/>
      <c r="D151" s="8"/>
      <c r="E151" s="8"/>
      <c r="F151" s="8"/>
      <c r="G151" s="8"/>
      <c r="H151" s="17">
        <f>SUM(H144:H150)</f>
        <v>882</v>
      </c>
    </row>
    <row r="152" spans="1:15">
      <c r="A152" s="3"/>
      <c r="B152" s="3"/>
      <c r="C152" s="3"/>
      <c r="D152" s="3"/>
      <c r="E152" s="3"/>
      <c r="F152" s="3"/>
      <c r="G152" s="3"/>
      <c r="H152" s="3"/>
    </row>
    <row r="153" spans="1:15">
      <c r="A153" s="3">
        <v>19</v>
      </c>
      <c r="B153" s="10" t="s">
        <v>78</v>
      </c>
      <c r="C153" s="3"/>
      <c r="D153" s="3"/>
      <c r="E153" s="3"/>
      <c r="F153" s="3"/>
      <c r="G153" s="3"/>
      <c r="H153" s="3"/>
    </row>
    <row r="154" spans="1:15">
      <c r="A154" s="3"/>
      <c r="B154" s="3" t="s">
        <v>79</v>
      </c>
      <c r="C154" s="3"/>
      <c r="D154" s="3"/>
      <c r="E154" s="3"/>
      <c r="F154" s="3"/>
      <c r="G154" s="3"/>
      <c r="H154" s="15">
        <f>$H$40</f>
        <v>1495.5</v>
      </c>
      <c r="N154" s="4"/>
      <c r="O154" s="5"/>
    </row>
    <row r="155" spans="1:15">
      <c r="A155" s="3"/>
      <c r="B155" s="3" t="s">
        <v>8</v>
      </c>
      <c r="C155" s="3">
        <v>1</v>
      </c>
      <c r="D155" s="3">
        <v>2</v>
      </c>
      <c r="E155" s="4">
        <v>10</v>
      </c>
      <c r="F155" s="4">
        <v>12</v>
      </c>
      <c r="G155" s="4"/>
      <c r="H155" s="15">
        <f t="shared" ref="H155:H157" si="8">F155*E155*D155*C155</f>
        <v>240</v>
      </c>
      <c r="I155" s="3"/>
      <c r="J155" s="3"/>
      <c r="K155" s="3"/>
      <c r="L155" s="3"/>
      <c r="M155" s="3"/>
      <c r="N155" s="3"/>
      <c r="O155" s="3"/>
    </row>
    <row r="156" spans="1:15">
      <c r="A156" s="3"/>
      <c r="B156" s="3" t="s">
        <v>9</v>
      </c>
      <c r="C156" s="3">
        <v>1</v>
      </c>
      <c r="D156" s="3">
        <v>1</v>
      </c>
      <c r="E156" s="4">
        <v>18</v>
      </c>
      <c r="F156" s="4">
        <v>6</v>
      </c>
      <c r="G156" s="4"/>
      <c r="H156" s="15">
        <f t="shared" si="8"/>
        <v>108</v>
      </c>
      <c r="N156" s="4"/>
      <c r="O156" s="5"/>
    </row>
    <row r="157" spans="1:15">
      <c r="A157" s="3"/>
      <c r="B157" s="3" t="s">
        <v>10</v>
      </c>
      <c r="C157" s="3">
        <v>1</v>
      </c>
      <c r="D157" s="3">
        <v>2</v>
      </c>
      <c r="E157" s="4">
        <v>5</v>
      </c>
      <c r="F157" s="4">
        <v>5</v>
      </c>
      <c r="G157" s="4"/>
      <c r="H157" s="15">
        <f t="shared" si="8"/>
        <v>50</v>
      </c>
      <c r="N157" s="4"/>
      <c r="O157" s="5"/>
    </row>
    <row r="158" spans="1:15">
      <c r="A158" s="3"/>
      <c r="B158" s="16" t="s">
        <v>13</v>
      </c>
      <c r="C158" s="8"/>
      <c r="D158" s="8"/>
      <c r="E158" s="8"/>
      <c r="F158" s="8"/>
      <c r="G158" s="8"/>
      <c r="H158" s="17">
        <f>SUM(H154:H157)</f>
        <v>1893.5</v>
      </c>
      <c r="N158" s="4"/>
      <c r="O158" s="5"/>
    </row>
    <row r="159" spans="1:15">
      <c r="A159" s="3"/>
      <c r="B159" s="3"/>
      <c r="C159" s="3"/>
      <c r="D159" s="3"/>
      <c r="E159" s="3"/>
      <c r="F159" s="3"/>
      <c r="G159" s="3"/>
      <c r="H159" s="3"/>
    </row>
    <row r="160" spans="1:15">
      <c r="A160" s="3">
        <v>20</v>
      </c>
      <c r="B160" s="10" t="s">
        <v>80</v>
      </c>
      <c r="C160" s="3"/>
      <c r="D160" s="3"/>
      <c r="E160" s="3"/>
      <c r="F160" s="3"/>
      <c r="G160" s="3"/>
      <c r="H160" s="3"/>
    </row>
    <row r="161" spans="1:8">
      <c r="A161" s="3"/>
      <c r="B161" s="10" t="s">
        <v>81</v>
      </c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10" t="s">
        <v>82</v>
      </c>
      <c r="C163" s="3">
        <v>2</v>
      </c>
      <c r="D163" s="3">
        <v>2</v>
      </c>
      <c r="E163" s="3">
        <v>3</v>
      </c>
      <c r="F163" s="3"/>
      <c r="G163" s="3">
        <v>4</v>
      </c>
      <c r="H163" s="15">
        <f>G163*E163*D163*C163</f>
        <v>48</v>
      </c>
    </row>
    <row r="164" spans="1:8">
      <c r="A164" s="3"/>
      <c r="B164" s="12" t="s">
        <v>13</v>
      </c>
      <c r="C164" s="8"/>
      <c r="D164" s="8"/>
      <c r="E164" s="8"/>
      <c r="F164" s="8"/>
      <c r="G164" s="8"/>
      <c r="H164" s="17">
        <f>SUM(H162:H163)</f>
        <v>48</v>
      </c>
    </row>
    <row r="165" spans="1:8">
      <c r="A165" s="3"/>
      <c r="B165" s="3"/>
      <c r="C165" s="3"/>
      <c r="D165" s="3"/>
      <c r="E165" s="3"/>
      <c r="F165" s="3"/>
      <c r="G165" s="3"/>
      <c r="H165" s="3"/>
    </row>
    <row r="169" spans="1:8">
      <c r="C169" s="89" t="s">
        <v>253</v>
      </c>
    </row>
    <row r="170" spans="1:8">
      <c r="C170" s="37" t="s">
        <v>254</v>
      </c>
    </row>
    <row r="171" spans="1:8">
      <c r="C171" s="89" t="s">
        <v>255</v>
      </c>
    </row>
  </sheetData>
  <mergeCells count="4">
    <mergeCell ref="C5:D5"/>
    <mergeCell ref="C50:D50"/>
    <mergeCell ref="C100:D100"/>
    <mergeCell ref="C146:D14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2"/>
  <sheetViews>
    <sheetView workbookViewId="0">
      <selection activeCell="C25" sqref="C25"/>
    </sheetView>
  </sheetViews>
  <sheetFormatPr defaultRowHeight="15"/>
  <cols>
    <col min="1" max="1" width="4.42578125" customWidth="1"/>
    <col min="2" max="2" width="19.42578125" bestFit="1" customWidth="1"/>
    <col min="3" max="4" width="7.7109375" customWidth="1"/>
    <col min="5" max="5" width="9" customWidth="1"/>
    <col min="6" max="6" width="7.5703125" customWidth="1"/>
    <col min="7" max="7" width="6.7109375" customWidth="1"/>
    <col min="8" max="8" width="7.28515625" customWidth="1"/>
    <col min="9" max="9" width="7.140625" customWidth="1"/>
    <col min="10" max="10" width="7.28515625" customWidth="1"/>
    <col min="11" max="11" width="6.7109375" customWidth="1"/>
    <col min="12" max="12" width="7.140625" customWidth="1"/>
    <col min="13" max="13" width="7.5703125" customWidth="1"/>
  </cols>
  <sheetData>
    <row r="1" spans="1:15" ht="23.25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15.75" thickBot="1"/>
    <row r="3" spans="1:15" ht="16.5" thickTop="1" thickBot="1">
      <c r="A3" s="106" t="s">
        <v>1</v>
      </c>
      <c r="B3" s="106" t="s">
        <v>94</v>
      </c>
      <c r="C3" s="106" t="s">
        <v>7</v>
      </c>
      <c r="D3" s="109" t="s">
        <v>95</v>
      </c>
      <c r="E3" s="109"/>
      <c r="F3" s="109" t="s">
        <v>96</v>
      </c>
      <c r="G3" s="109"/>
      <c r="H3" s="109" t="s">
        <v>97</v>
      </c>
      <c r="I3" s="109"/>
      <c r="J3" s="109" t="s">
        <v>98</v>
      </c>
      <c r="K3" s="109"/>
      <c r="L3" s="109" t="s">
        <v>99</v>
      </c>
      <c r="M3" s="109"/>
      <c r="N3" s="109" t="s">
        <v>100</v>
      </c>
      <c r="O3" s="109"/>
    </row>
    <row r="4" spans="1:15" ht="16.5" thickTop="1" thickBot="1">
      <c r="A4" s="107"/>
      <c r="B4" s="107"/>
      <c r="C4" s="107"/>
      <c r="D4" s="52" t="s">
        <v>101</v>
      </c>
      <c r="E4" s="52" t="s">
        <v>102</v>
      </c>
      <c r="F4" s="52" t="s">
        <v>101</v>
      </c>
      <c r="G4" s="52" t="s">
        <v>102</v>
      </c>
      <c r="H4" s="52" t="s">
        <v>101</v>
      </c>
      <c r="I4" s="52" t="s">
        <v>102</v>
      </c>
      <c r="J4" s="52" t="s">
        <v>101</v>
      </c>
      <c r="K4" s="52" t="s">
        <v>102</v>
      </c>
      <c r="L4" s="52" t="s">
        <v>101</v>
      </c>
      <c r="M4" s="52" t="s">
        <v>102</v>
      </c>
      <c r="N4" s="52" t="s">
        <v>101</v>
      </c>
      <c r="O4" s="52" t="s">
        <v>102</v>
      </c>
    </row>
    <row r="5" spans="1:15" ht="16.5" thickTop="1" thickBot="1">
      <c r="A5" s="108"/>
      <c r="B5" s="108"/>
      <c r="C5" s="108"/>
      <c r="D5" s="52" t="s">
        <v>103</v>
      </c>
      <c r="E5" s="52" t="s">
        <v>104</v>
      </c>
      <c r="F5" s="52" t="s">
        <v>103</v>
      </c>
      <c r="G5" s="52" t="s">
        <v>105</v>
      </c>
      <c r="H5" s="52" t="s">
        <v>103</v>
      </c>
      <c r="I5" s="52" t="s">
        <v>105</v>
      </c>
      <c r="J5" s="52" t="s">
        <v>103</v>
      </c>
      <c r="K5" s="52" t="s">
        <v>105</v>
      </c>
      <c r="L5" s="53" t="s">
        <v>103</v>
      </c>
      <c r="M5" s="52" t="s">
        <v>106</v>
      </c>
      <c r="N5" s="52" t="s">
        <v>103</v>
      </c>
      <c r="O5" s="52" t="s">
        <v>107</v>
      </c>
    </row>
    <row r="6" spans="1:15" ht="16.5" thickTop="1" thickBot="1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54">
        <v>13</v>
      </c>
      <c r="N6" s="54">
        <v>14</v>
      </c>
      <c r="O6" s="54">
        <v>15</v>
      </c>
    </row>
    <row r="7" spans="1:15" ht="15.75" thickTop="1"/>
    <row r="8" spans="1:15">
      <c r="A8" s="25">
        <v>4</v>
      </c>
      <c r="B8" s="25" t="s">
        <v>108</v>
      </c>
      <c r="C8" s="58">
        <f>Sheet1!$H$49</f>
        <v>648</v>
      </c>
      <c r="D8" s="55">
        <v>7.9000000000000008E-3</v>
      </c>
      <c r="E8" s="43">
        <f t="shared" ref="E8:E17" si="0">D8*C8</f>
        <v>5.1192000000000002</v>
      </c>
      <c r="F8" s="58"/>
      <c r="G8" s="57"/>
      <c r="H8" s="58"/>
      <c r="I8" s="58"/>
      <c r="J8" s="58"/>
      <c r="K8" s="58"/>
      <c r="L8" s="58"/>
      <c r="M8" s="58"/>
      <c r="N8" s="58"/>
      <c r="O8" s="58"/>
    </row>
    <row r="9" spans="1:15">
      <c r="A9" s="25">
        <v>5</v>
      </c>
      <c r="B9" s="25" t="s">
        <v>109</v>
      </c>
      <c r="C9" s="58">
        <v>36</v>
      </c>
      <c r="D9" s="55">
        <v>3.44E-2</v>
      </c>
      <c r="E9" s="43">
        <f t="shared" si="0"/>
        <v>1.2383999999999999</v>
      </c>
      <c r="F9" s="55">
        <v>0.25700000000000001</v>
      </c>
      <c r="G9" s="43">
        <f t="shared" ref="G9:G17" si="1">F9*C9</f>
        <v>9.2520000000000007</v>
      </c>
      <c r="H9" s="58"/>
      <c r="I9" s="58"/>
      <c r="J9" s="58"/>
      <c r="K9" s="58"/>
      <c r="L9" s="56">
        <v>13.5</v>
      </c>
      <c r="M9" s="57">
        <f>L9*C9</f>
        <v>486</v>
      </c>
      <c r="N9" s="58"/>
      <c r="O9" s="58"/>
    </row>
    <row r="10" spans="1:15">
      <c r="A10" s="25">
        <v>6</v>
      </c>
      <c r="B10" s="25" t="s">
        <v>110</v>
      </c>
      <c r="C10" s="58">
        <v>18</v>
      </c>
      <c r="D10" s="55">
        <v>0.17599999999999999</v>
      </c>
      <c r="E10" s="43">
        <f t="shared" si="0"/>
        <v>3.1679999999999997</v>
      </c>
      <c r="F10" s="56">
        <v>0.44</v>
      </c>
      <c r="G10" s="43">
        <f t="shared" si="1"/>
        <v>7.92</v>
      </c>
      <c r="H10" s="56">
        <v>0.88</v>
      </c>
      <c r="I10" s="57">
        <f>H10*C10</f>
        <v>15.84</v>
      </c>
      <c r="J10" s="58"/>
      <c r="K10" s="58"/>
      <c r="L10" s="58"/>
      <c r="M10" s="58"/>
      <c r="N10" s="58"/>
      <c r="O10" s="58"/>
    </row>
    <row r="11" spans="1:15">
      <c r="A11" s="25">
        <v>7</v>
      </c>
      <c r="B11" s="25" t="s">
        <v>111</v>
      </c>
      <c r="C11" s="58">
        <v>0.80400000000000005</v>
      </c>
      <c r="D11" s="58"/>
      <c r="E11" s="57"/>
      <c r="F11" s="58"/>
      <c r="G11" s="57"/>
      <c r="H11" s="58"/>
      <c r="I11" s="57"/>
      <c r="J11" s="58"/>
      <c r="K11" s="58"/>
      <c r="L11" s="58"/>
      <c r="M11" s="58"/>
      <c r="N11" s="58" t="s">
        <v>112</v>
      </c>
      <c r="O11" s="44">
        <f>C11/20</f>
        <v>4.02E-2</v>
      </c>
    </row>
    <row r="12" spans="1:15">
      <c r="A12" s="25">
        <v>8</v>
      </c>
      <c r="B12" s="25" t="s">
        <v>113</v>
      </c>
      <c r="C12" s="58">
        <v>84</v>
      </c>
      <c r="D12" s="56">
        <v>0.02</v>
      </c>
      <c r="E12" s="43">
        <f t="shared" si="0"/>
        <v>1.68</v>
      </c>
      <c r="F12" s="55">
        <v>3.5999999999999997E-2</v>
      </c>
      <c r="G12" s="43">
        <f t="shared" si="1"/>
        <v>3.0239999999999996</v>
      </c>
      <c r="H12" s="58"/>
      <c r="I12" s="57"/>
      <c r="J12" s="58"/>
      <c r="K12" s="58"/>
      <c r="L12" s="58"/>
      <c r="M12" s="58"/>
      <c r="N12" s="58"/>
      <c r="O12" s="58"/>
    </row>
    <row r="13" spans="1:15">
      <c r="A13" s="25">
        <v>9</v>
      </c>
      <c r="B13" s="25" t="s">
        <v>114</v>
      </c>
      <c r="C13" s="58">
        <v>480</v>
      </c>
      <c r="D13" s="55">
        <v>5.3E-3</v>
      </c>
      <c r="E13" s="43">
        <f t="shared" si="0"/>
        <v>2.544</v>
      </c>
      <c r="F13" s="56">
        <v>0.04</v>
      </c>
      <c r="G13" s="43">
        <f t="shared" si="1"/>
        <v>19.2</v>
      </c>
      <c r="H13" s="58"/>
      <c r="I13" s="57"/>
      <c r="J13" s="58"/>
      <c r="K13" s="58"/>
      <c r="L13" s="58"/>
      <c r="M13" s="58"/>
      <c r="N13" s="58"/>
      <c r="O13" s="58"/>
    </row>
    <row r="14" spans="1:15">
      <c r="A14" s="25">
        <v>10</v>
      </c>
      <c r="B14" s="25" t="s">
        <v>115</v>
      </c>
      <c r="C14" s="58">
        <f>Sheet1!$H$49</f>
        <v>648</v>
      </c>
      <c r="D14" s="55">
        <v>1.1399999999999999E-2</v>
      </c>
      <c r="E14" s="43">
        <f t="shared" si="0"/>
        <v>7.3871999999999991</v>
      </c>
      <c r="F14" s="55">
        <v>5.5E-2</v>
      </c>
      <c r="G14" s="43">
        <f t="shared" si="1"/>
        <v>35.64</v>
      </c>
      <c r="H14" s="58"/>
      <c r="I14" s="57"/>
      <c r="J14" s="58"/>
      <c r="K14" s="58"/>
      <c r="L14" s="58"/>
      <c r="M14" s="58"/>
      <c r="N14" s="58"/>
      <c r="O14" s="58"/>
    </row>
    <row r="15" spans="1:15">
      <c r="A15" s="25">
        <v>11</v>
      </c>
      <c r="B15" s="25" t="s">
        <v>116</v>
      </c>
      <c r="C15" s="58">
        <v>480</v>
      </c>
      <c r="D15" s="55">
        <v>5.7000000000000002E-3</v>
      </c>
      <c r="E15" s="43">
        <f t="shared" si="0"/>
        <v>2.7360000000000002</v>
      </c>
      <c r="F15" s="56">
        <v>0.03</v>
      </c>
      <c r="G15" s="43">
        <f t="shared" si="1"/>
        <v>14.399999999999999</v>
      </c>
      <c r="H15" s="58"/>
      <c r="I15" s="57"/>
      <c r="J15" s="58"/>
      <c r="K15" s="58"/>
      <c r="L15" s="58"/>
      <c r="M15" s="58"/>
      <c r="N15" s="58"/>
      <c r="O15" s="58"/>
    </row>
    <row r="16" spans="1:15">
      <c r="A16" s="25">
        <v>12</v>
      </c>
      <c r="B16" s="25" t="s">
        <v>117</v>
      </c>
      <c r="C16" s="58"/>
      <c r="D16" s="58"/>
      <c r="E16" s="57"/>
      <c r="F16" s="58"/>
      <c r="G16" s="57"/>
      <c r="H16" s="58"/>
      <c r="I16" s="57"/>
      <c r="J16" s="58"/>
      <c r="K16" s="58"/>
      <c r="L16" s="58"/>
      <c r="M16" s="58"/>
      <c r="N16" s="58"/>
      <c r="O16" s="58"/>
    </row>
    <row r="17" spans="1:15">
      <c r="A17" s="25"/>
      <c r="B17" s="25" t="s">
        <v>118</v>
      </c>
      <c r="C17" s="57">
        <f>Sheet2!$C$62</f>
        <v>2490</v>
      </c>
      <c r="D17" s="56">
        <v>0.03</v>
      </c>
      <c r="E17" s="43">
        <f t="shared" si="0"/>
        <v>74.7</v>
      </c>
      <c r="F17" s="55">
        <v>7.3999999999999996E-2</v>
      </c>
      <c r="G17" s="43">
        <f t="shared" si="1"/>
        <v>184.26</v>
      </c>
      <c r="H17" s="55">
        <v>0.14699999999999999</v>
      </c>
      <c r="I17" s="57">
        <f t="shared" ref="I17" si="2">H17*C17</f>
        <v>366.03</v>
      </c>
      <c r="J17" s="58"/>
      <c r="K17" s="58"/>
      <c r="L17" s="58"/>
      <c r="M17" s="58"/>
      <c r="N17" s="58"/>
      <c r="O17" s="58"/>
    </row>
    <row r="18" spans="1:15" ht="15.75" thickBot="1">
      <c r="A18" s="25"/>
      <c r="B18" s="25"/>
      <c r="C18" s="58"/>
      <c r="D18" s="58"/>
      <c r="E18" s="57"/>
      <c r="F18" s="58"/>
      <c r="G18" s="57"/>
      <c r="H18" s="58"/>
      <c r="I18" s="58"/>
      <c r="J18" s="58"/>
      <c r="K18" s="58"/>
      <c r="L18" s="58"/>
      <c r="M18" s="58"/>
      <c r="N18" s="58"/>
      <c r="O18" s="58"/>
    </row>
    <row r="19" spans="1:15" ht="15.75" thickBot="1">
      <c r="A19" s="25"/>
      <c r="B19" s="59" t="s">
        <v>119</v>
      </c>
      <c r="C19" s="60"/>
      <c r="D19" s="60"/>
      <c r="E19" s="61">
        <f>SUM(E8:E18)</f>
        <v>98.572800000000001</v>
      </c>
      <c r="F19" s="61"/>
      <c r="G19" s="61">
        <f>SUM(G8:G18)</f>
        <v>273.69600000000003</v>
      </c>
      <c r="H19" s="61"/>
      <c r="I19" s="61">
        <f>SUM(I10:I18)</f>
        <v>381.86999999999995</v>
      </c>
      <c r="J19" s="61"/>
      <c r="K19" s="61">
        <f>SUM(K8:K18)</f>
        <v>0</v>
      </c>
      <c r="L19" s="61"/>
      <c r="M19" s="61">
        <f>SUM(M8:M18)</f>
        <v>486</v>
      </c>
      <c r="N19" s="61"/>
      <c r="O19" s="62">
        <f>SUM(O11:O18)</f>
        <v>4.02E-2</v>
      </c>
    </row>
    <row r="20" spans="1:15">
      <c r="A20" s="25"/>
      <c r="B20" s="25" t="s">
        <v>120</v>
      </c>
      <c r="C20" s="58"/>
      <c r="D20" s="58"/>
      <c r="E20" s="58">
        <v>78.33</v>
      </c>
      <c r="F20" s="58"/>
      <c r="G20" s="58">
        <v>4874</v>
      </c>
      <c r="H20" s="58"/>
      <c r="I20">
        <v>2823.24</v>
      </c>
      <c r="J20" s="58"/>
      <c r="K20" s="58">
        <v>2693</v>
      </c>
      <c r="L20" s="58"/>
      <c r="M20" s="58">
        <v>617.54</v>
      </c>
      <c r="N20" s="58"/>
      <c r="O20" s="58">
        <v>923.03</v>
      </c>
    </row>
    <row r="21" spans="1:15" ht="15.75" thickBot="1">
      <c r="A21" s="25"/>
      <c r="B21" s="25" t="s">
        <v>121</v>
      </c>
      <c r="C21" s="58"/>
      <c r="D21" s="58"/>
      <c r="E21" s="58" t="s">
        <v>122</v>
      </c>
      <c r="F21" s="58"/>
      <c r="G21" s="58" t="s">
        <v>123</v>
      </c>
      <c r="H21" s="58"/>
      <c r="I21" s="58" t="s">
        <v>123</v>
      </c>
      <c r="J21" s="58"/>
      <c r="K21" s="58" t="s">
        <v>123</v>
      </c>
      <c r="L21" s="58"/>
      <c r="M21" s="58" t="s">
        <v>124</v>
      </c>
      <c r="N21" s="58"/>
      <c r="O21" s="58" t="s">
        <v>125</v>
      </c>
    </row>
    <row r="22" spans="1:15" ht="15.75" thickBot="1">
      <c r="A22" s="25"/>
      <c r="B22" s="59" t="s">
        <v>85</v>
      </c>
      <c r="C22" s="60"/>
      <c r="D22" s="60"/>
      <c r="E22" s="60">
        <f>E19*E20</f>
        <v>7721.2074240000002</v>
      </c>
      <c r="F22" s="60"/>
      <c r="G22" s="60">
        <f>G20*G19/100</f>
        <v>13339.943040000002</v>
      </c>
      <c r="H22" s="60"/>
      <c r="I22" s="60">
        <f>I20*I19/100</f>
        <v>10781.106587999999</v>
      </c>
      <c r="J22" s="60"/>
      <c r="K22" s="60">
        <f>K20*K19/100</f>
        <v>0</v>
      </c>
      <c r="L22" s="60"/>
      <c r="M22" s="60">
        <f>M19*M20/1000</f>
        <v>300.12443999999999</v>
      </c>
      <c r="N22" s="60"/>
      <c r="O22" s="63">
        <f>O20*O19</f>
        <v>37.105806000000001</v>
      </c>
    </row>
    <row r="23" spans="1:15">
      <c r="A23" s="31"/>
      <c r="B23" s="3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>
      <c r="A24" s="31"/>
      <c r="B24" s="3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ht="15.75" thickBo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ht="16.5" thickBot="1">
      <c r="A26" s="31"/>
      <c r="B26" s="31"/>
      <c r="C26" s="31"/>
      <c r="D26" s="31"/>
      <c r="E26" s="31"/>
      <c r="F26" s="31"/>
      <c r="G26" s="31"/>
      <c r="H26" s="31"/>
      <c r="I26" s="31"/>
      <c r="J26" s="101" t="s">
        <v>126</v>
      </c>
      <c r="K26" s="102"/>
      <c r="L26" s="102"/>
      <c r="M26" s="103">
        <f>SUM(O22+M22+K22+I22+G22+E22)</f>
        <v>32179.487298</v>
      </c>
      <c r="N26" s="104"/>
      <c r="O26" s="31"/>
    </row>
    <row r="27" spans="1: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30" spans="1:15">
      <c r="C30" s="64" t="s">
        <v>127</v>
      </c>
      <c r="J30" s="64" t="s">
        <v>128</v>
      </c>
      <c r="K30" s="64"/>
    </row>
    <row r="31" spans="1:15">
      <c r="C31" s="37" t="s">
        <v>129</v>
      </c>
      <c r="J31" s="37" t="s">
        <v>130</v>
      </c>
      <c r="K31" s="37"/>
    </row>
    <row r="32" spans="1:15">
      <c r="C32" s="64" t="s">
        <v>131</v>
      </c>
      <c r="J32" s="64" t="s">
        <v>132</v>
      </c>
      <c r="K32" s="64"/>
    </row>
  </sheetData>
  <mergeCells count="12">
    <mergeCell ref="J26:L26"/>
    <mergeCell ref="M26:N26"/>
    <mergeCell ref="A1:O1"/>
    <mergeCell ref="A3:A5"/>
    <mergeCell ref="B3:B5"/>
    <mergeCell ref="C3:C5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8:G131"/>
  <sheetViews>
    <sheetView workbookViewId="0">
      <selection sqref="A1:F123"/>
    </sheetView>
  </sheetViews>
  <sheetFormatPr defaultColWidth="9.42578125" defaultRowHeight="15"/>
  <cols>
    <col min="1" max="1" width="4.140625" style="31" customWidth="1"/>
    <col min="2" max="2" width="40.85546875" style="31" customWidth="1"/>
    <col min="3" max="3" width="7" style="31" customWidth="1"/>
    <col min="4" max="4" width="8.140625" style="31" customWidth="1"/>
    <col min="5" max="5" width="8.28515625" style="31" customWidth="1"/>
    <col min="6" max="6" width="11.140625" style="31" customWidth="1"/>
    <col min="7" max="16384" width="9.42578125" style="31"/>
  </cols>
  <sheetData>
    <row r="8" spans="7:7" ht="8.25" customHeight="1"/>
    <row r="9" spans="7:7">
      <c r="G9" s="25"/>
    </row>
    <row r="10" spans="7:7">
      <c r="G10" s="25"/>
    </row>
    <row r="11" spans="7:7">
      <c r="G11" s="25"/>
    </row>
    <row r="12" spans="7:7">
      <c r="G12" s="25"/>
    </row>
    <row r="13" spans="7:7">
      <c r="G13" s="25"/>
    </row>
    <row r="14" spans="7:7">
      <c r="G14" s="25"/>
    </row>
    <row r="15" spans="7:7">
      <c r="G15" s="25"/>
    </row>
    <row r="16" spans="7:7">
      <c r="G16" s="25"/>
    </row>
    <row r="17" spans="7:7">
      <c r="G17" s="25"/>
    </row>
    <row r="18" spans="7:7">
      <c r="G18" s="25"/>
    </row>
    <row r="19" spans="7:7" ht="11.25" customHeight="1">
      <c r="G19" s="25"/>
    </row>
    <row r="20" spans="7:7">
      <c r="G20" s="25"/>
    </row>
    <row r="21" spans="7:7">
      <c r="G21" s="25"/>
    </row>
    <row r="22" spans="7:7">
      <c r="G22" s="25"/>
    </row>
    <row r="23" spans="7:7">
      <c r="G23" s="25"/>
    </row>
    <row r="24" spans="7:7" ht="9.75" customHeight="1">
      <c r="G24" s="25"/>
    </row>
    <row r="25" spans="7:7">
      <c r="G25" s="25"/>
    </row>
    <row r="26" spans="7:7">
      <c r="G26" s="25"/>
    </row>
    <row r="27" spans="7:7">
      <c r="G27" s="25"/>
    </row>
    <row r="28" spans="7:7">
      <c r="G28" s="25"/>
    </row>
    <row r="29" spans="7:7" ht="9.75" customHeight="1">
      <c r="G29" s="25"/>
    </row>
    <row r="30" spans="7:7">
      <c r="G30" s="25"/>
    </row>
    <row r="31" spans="7:7">
      <c r="G31" s="25"/>
    </row>
    <row r="32" spans="7:7" ht="5.25" customHeight="1">
      <c r="G32" s="25"/>
    </row>
    <row r="33" spans="7:7">
      <c r="G33" s="25"/>
    </row>
    <row r="34" spans="7:7">
      <c r="G34" s="25"/>
    </row>
    <row r="35" spans="7:7" ht="9.75" customHeight="1">
      <c r="G35" s="25"/>
    </row>
    <row r="36" spans="7:7">
      <c r="G36" s="25"/>
    </row>
    <row r="37" spans="7:7">
      <c r="G37" s="25"/>
    </row>
    <row r="38" spans="7:7">
      <c r="G38" s="25"/>
    </row>
    <row r="39" spans="7:7">
      <c r="G39" s="25"/>
    </row>
    <row r="40" spans="7:7">
      <c r="G40" s="25"/>
    </row>
    <row r="41" spans="7:7">
      <c r="G41" s="25"/>
    </row>
    <row r="42" spans="7:7">
      <c r="G42" s="25"/>
    </row>
    <row r="43" spans="7:7">
      <c r="G43" s="25"/>
    </row>
    <row r="44" spans="7:7" ht="9" customHeight="1">
      <c r="G44" s="25"/>
    </row>
    <row r="45" spans="7:7">
      <c r="G45" s="25"/>
    </row>
    <row r="46" spans="7:7">
      <c r="G46" s="25"/>
    </row>
    <row r="47" spans="7:7" ht="9" customHeight="1">
      <c r="G47" s="25"/>
    </row>
    <row r="48" spans="7:7">
      <c r="G48" s="25"/>
    </row>
    <row r="49" spans="7:7">
      <c r="G49" s="25"/>
    </row>
    <row r="50" spans="7:7">
      <c r="G50" s="25"/>
    </row>
    <row r="51" spans="7:7">
      <c r="G51" s="25"/>
    </row>
    <row r="52" spans="7:7">
      <c r="G52" s="25"/>
    </row>
    <row r="53" spans="7:7">
      <c r="G53" s="25"/>
    </row>
    <row r="54" spans="7:7">
      <c r="G54" s="25"/>
    </row>
    <row r="55" spans="7:7">
      <c r="G55" s="25"/>
    </row>
    <row r="56" spans="7:7">
      <c r="G56" s="25"/>
    </row>
    <row r="57" spans="7:7">
      <c r="G57" s="25"/>
    </row>
    <row r="58" spans="7:7">
      <c r="G58" s="25"/>
    </row>
    <row r="59" spans="7:7">
      <c r="G59" s="25"/>
    </row>
    <row r="60" spans="7:7">
      <c r="G60" s="25"/>
    </row>
    <row r="61" spans="7:7">
      <c r="G61" s="25"/>
    </row>
    <row r="62" spans="7:7">
      <c r="G62" s="25"/>
    </row>
    <row r="63" spans="7:7">
      <c r="G63" s="25"/>
    </row>
    <row r="64" spans="7:7">
      <c r="G64" s="25"/>
    </row>
    <row r="65" spans="7:7">
      <c r="G65" s="25"/>
    </row>
    <row r="66" spans="7:7">
      <c r="G66" s="25"/>
    </row>
    <row r="67" spans="7:7">
      <c r="G67" s="25"/>
    </row>
    <row r="68" spans="7:7">
      <c r="G68" s="25"/>
    </row>
    <row r="69" spans="7:7">
      <c r="G69" s="25"/>
    </row>
    <row r="70" spans="7:7">
      <c r="G70" s="25"/>
    </row>
    <row r="71" spans="7:7">
      <c r="G71" s="25"/>
    </row>
    <row r="72" spans="7:7">
      <c r="G72" s="25"/>
    </row>
    <row r="73" spans="7:7">
      <c r="G73" s="25"/>
    </row>
    <row r="74" spans="7:7">
      <c r="G74" s="25"/>
    </row>
    <row r="75" spans="7:7">
      <c r="G75" s="25"/>
    </row>
    <row r="76" spans="7:7">
      <c r="G76" s="25"/>
    </row>
    <row r="77" spans="7:7">
      <c r="G77" s="25"/>
    </row>
    <row r="78" spans="7:7">
      <c r="G78" s="25"/>
    </row>
    <row r="79" spans="7:7">
      <c r="G79" s="25"/>
    </row>
    <row r="80" spans="7:7">
      <c r="G80" s="25"/>
    </row>
    <row r="81" spans="7:7">
      <c r="G81" s="25"/>
    </row>
    <row r="82" spans="7:7">
      <c r="G82" s="25"/>
    </row>
    <row r="83" spans="7:7">
      <c r="G83" s="25"/>
    </row>
    <row r="84" spans="7:7">
      <c r="G84" s="25"/>
    </row>
    <row r="85" spans="7:7">
      <c r="G85" s="25"/>
    </row>
    <row r="86" spans="7:7">
      <c r="G86" s="25"/>
    </row>
    <row r="87" spans="7:7">
      <c r="G87" s="25"/>
    </row>
    <row r="88" spans="7:7">
      <c r="G88" s="25"/>
    </row>
    <row r="89" spans="7:7" ht="9.75" customHeight="1">
      <c r="G89" s="25"/>
    </row>
    <row r="90" spans="7:7">
      <c r="G90" s="25"/>
    </row>
    <row r="91" spans="7:7">
      <c r="G91" s="25"/>
    </row>
    <row r="92" spans="7:7">
      <c r="G92" s="25"/>
    </row>
    <row r="93" spans="7:7">
      <c r="G93" s="25"/>
    </row>
    <row r="94" spans="7:7">
      <c r="G94" s="25"/>
    </row>
    <row r="95" spans="7:7">
      <c r="G95" s="25"/>
    </row>
    <row r="96" spans="7:7">
      <c r="G96" s="25"/>
    </row>
    <row r="97" spans="7:7" ht="7.5" customHeight="1">
      <c r="G97" s="25"/>
    </row>
    <row r="98" spans="7:7">
      <c r="G98" s="25"/>
    </row>
    <row r="99" spans="7:7">
      <c r="G99" s="25"/>
    </row>
    <row r="100" spans="7:7">
      <c r="G100" s="25"/>
    </row>
    <row r="101" spans="7:7">
      <c r="G101" s="25"/>
    </row>
    <row r="102" spans="7:7">
      <c r="G102" s="25"/>
    </row>
    <row r="103" spans="7:7">
      <c r="G103" s="25"/>
    </row>
    <row r="104" spans="7:7">
      <c r="G104" s="25"/>
    </row>
    <row r="105" spans="7:7">
      <c r="G105" s="25"/>
    </row>
    <row r="106" spans="7:7">
      <c r="G106" s="25"/>
    </row>
    <row r="107" spans="7:7">
      <c r="G107" s="25"/>
    </row>
    <row r="108" spans="7:7">
      <c r="G108" s="25"/>
    </row>
    <row r="109" spans="7:7">
      <c r="G109" s="25"/>
    </row>
    <row r="110" spans="7:7">
      <c r="G110" s="25"/>
    </row>
    <row r="111" spans="7:7">
      <c r="G111" s="25"/>
    </row>
    <row r="112" spans="7:7">
      <c r="G112" s="25"/>
    </row>
    <row r="113" spans="7:7">
      <c r="G113" s="25"/>
    </row>
    <row r="114" spans="7:7">
      <c r="G114" s="25"/>
    </row>
    <row r="115" spans="7:7">
      <c r="G115" s="25"/>
    </row>
    <row r="116" spans="7:7">
      <c r="G116" s="25"/>
    </row>
    <row r="117" spans="7:7">
      <c r="G117" s="25"/>
    </row>
    <row r="118" spans="7:7">
      <c r="G118" s="25"/>
    </row>
    <row r="119" spans="7:7">
      <c r="G119" s="25"/>
    </row>
    <row r="120" spans="7:7">
      <c r="G120" s="25"/>
    </row>
    <row r="121" spans="7:7">
      <c r="G121" s="25"/>
    </row>
    <row r="129" spans="2:2">
      <c r="B129" s="89" t="s">
        <v>253</v>
      </c>
    </row>
    <row r="130" spans="2:2">
      <c r="B130" s="37" t="s">
        <v>254</v>
      </c>
    </row>
    <row r="131" spans="2:2">
      <c r="B131" s="89" t="s">
        <v>255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I32"/>
  <sheetViews>
    <sheetView workbookViewId="0">
      <selection activeCell="E10" sqref="E10"/>
    </sheetView>
  </sheetViews>
  <sheetFormatPr defaultRowHeight="15"/>
  <cols>
    <col min="7" max="7" width="25.7109375" customWidth="1"/>
  </cols>
  <sheetData>
    <row r="3" spans="1:9" ht="18.75">
      <c r="A3" s="94" t="s">
        <v>250</v>
      </c>
      <c r="B3" s="94"/>
      <c r="C3" s="94"/>
      <c r="D3" s="94"/>
      <c r="E3" s="94"/>
      <c r="F3" s="94"/>
      <c r="G3" s="94"/>
      <c r="H3" s="68"/>
      <c r="I3" s="69"/>
    </row>
    <row r="4" spans="1:9" ht="18">
      <c r="A4" s="110"/>
      <c r="B4" s="110"/>
      <c r="C4" s="110"/>
      <c r="D4" s="110"/>
      <c r="E4" s="110"/>
      <c r="F4" s="110"/>
      <c r="G4" s="110"/>
      <c r="H4" s="110"/>
      <c r="I4" s="69"/>
    </row>
    <row r="5" spans="1:9" ht="18">
      <c r="A5" s="111"/>
      <c r="B5" s="111"/>
      <c r="C5" s="111"/>
      <c r="D5" s="111"/>
      <c r="E5" s="111"/>
      <c r="F5" s="111"/>
      <c r="G5" s="111"/>
      <c r="H5" s="69"/>
    </row>
    <row r="6" spans="1:9" ht="19.5">
      <c r="A6" s="70"/>
      <c r="B6" s="70"/>
      <c r="C6" s="70"/>
      <c r="D6" s="70"/>
      <c r="E6" s="70"/>
      <c r="F6" s="70"/>
      <c r="G6" s="70"/>
      <c r="H6" s="70"/>
    </row>
    <row r="7" spans="1:9" ht="15.75" thickBot="1"/>
    <row r="8" spans="1:9" ht="24" thickBot="1">
      <c r="B8" s="71"/>
      <c r="C8" s="112" t="s">
        <v>216</v>
      </c>
      <c r="D8" s="113"/>
      <c r="E8" s="113"/>
      <c r="F8" s="114"/>
      <c r="G8" s="71"/>
      <c r="H8" s="71"/>
    </row>
    <row r="12" spans="1:9" ht="15.75">
      <c r="A12" s="72">
        <v>1</v>
      </c>
      <c r="B12" s="73" t="s">
        <v>217</v>
      </c>
      <c r="C12" s="72" t="s">
        <v>218</v>
      </c>
      <c r="D12" s="72" t="s">
        <v>219</v>
      </c>
      <c r="E12" s="72"/>
      <c r="F12" s="73" t="s">
        <v>220</v>
      </c>
      <c r="G12" s="95" t="e">
        <f>Sheet2!#REF!</f>
        <v>#REF!</v>
      </c>
      <c r="H12" s="74"/>
    </row>
    <row r="13" spans="1:9" ht="15.75">
      <c r="A13" s="72"/>
      <c r="B13" s="73"/>
      <c r="C13" s="72"/>
      <c r="D13" s="72"/>
      <c r="E13" s="72"/>
      <c r="F13" s="73"/>
      <c r="G13" s="72"/>
      <c r="H13" s="74"/>
    </row>
    <row r="14" spans="1:9" ht="15.75">
      <c r="A14" s="72">
        <v>2</v>
      </c>
      <c r="B14" s="73" t="s">
        <v>217</v>
      </c>
      <c r="C14" s="72" t="s">
        <v>221</v>
      </c>
      <c r="D14" s="72" t="s">
        <v>222</v>
      </c>
      <c r="E14" s="72"/>
      <c r="F14" s="73" t="s">
        <v>220</v>
      </c>
      <c r="G14" s="72">
        <v>82713</v>
      </c>
      <c r="H14" s="74"/>
    </row>
    <row r="15" spans="1:9" ht="15.75">
      <c r="A15" s="72"/>
      <c r="B15" s="73"/>
      <c r="C15" s="72"/>
      <c r="D15" s="72"/>
      <c r="E15" s="72"/>
      <c r="F15" s="73"/>
      <c r="G15" s="72"/>
      <c r="H15" s="74"/>
    </row>
    <row r="16" spans="1:9" ht="15.75" thickBot="1">
      <c r="A16" s="75"/>
      <c r="B16" s="75"/>
      <c r="C16" s="75"/>
      <c r="D16" s="75"/>
      <c r="E16" s="75"/>
      <c r="F16" s="75"/>
      <c r="G16" s="75"/>
    </row>
    <row r="17" spans="2:8" ht="18.75" thickBot="1">
      <c r="B17" s="76" t="s">
        <v>223</v>
      </c>
      <c r="C17" s="77"/>
      <c r="D17" s="77"/>
      <c r="E17" s="77"/>
      <c r="F17" s="77"/>
      <c r="G17" s="96" t="e">
        <f>SUM(G12:G16)</f>
        <v>#REF!</v>
      </c>
    </row>
    <row r="20" spans="2:8" ht="15.75" thickBot="1"/>
    <row r="21" spans="2:8" ht="18.75" thickBot="1">
      <c r="B21" s="79" t="s">
        <v>224</v>
      </c>
      <c r="C21" s="80"/>
      <c r="D21" s="80"/>
      <c r="E21" s="80"/>
      <c r="F21" s="80"/>
      <c r="G21" s="78">
        <v>1033000</v>
      </c>
    </row>
    <row r="30" spans="2:8">
      <c r="C30" s="64" t="s">
        <v>127</v>
      </c>
      <c r="G30" s="64" t="s">
        <v>128</v>
      </c>
      <c r="H30" s="64"/>
    </row>
    <row r="31" spans="2:8">
      <c r="C31" s="37" t="s">
        <v>129</v>
      </c>
      <c r="G31" s="37" t="s">
        <v>130</v>
      </c>
      <c r="H31" s="37"/>
    </row>
    <row r="32" spans="2:8">
      <c r="C32" s="64" t="s">
        <v>131</v>
      </c>
      <c r="G32" s="64" t="s">
        <v>132</v>
      </c>
      <c r="H32" s="64"/>
    </row>
  </sheetData>
  <mergeCells count="3">
    <mergeCell ref="A4:H4"/>
    <mergeCell ref="A5:G5"/>
    <mergeCell ref="C8:F8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J39"/>
  <sheetViews>
    <sheetView topLeftCell="A20" workbookViewId="0">
      <selection activeCell="C41" sqref="C41"/>
    </sheetView>
  </sheetViews>
  <sheetFormatPr defaultRowHeight="15"/>
  <cols>
    <col min="1" max="1" width="4.5703125" customWidth="1"/>
    <col min="2" max="2" width="20.140625" customWidth="1"/>
    <col min="5" max="5" width="9.7109375" customWidth="1"/>
    <col min="6" max="6" width="12.7109375" customWidth="1"/>
  </cols>
  <sheetData>
    <row r="3" spans="1:9" ht="51">
      <c r="A3" s="115" t="s">
        <v>225</v>
      </c>
      <c r="B3" s="115"/>
      <c r="C3" s="115"/>
      <c r="D3" s="115"/>
      <c r="E3" s="115"/>
      <c r="F3" s="115"/>
      <c r="G3" s="115"/>
      <c r="H3" s="115"/>
      <c r="I3" s="81"/>
    </row>
    <row r="4" spans="1:9">
      <c r="A4" s="37"/>
      <c r="B4" s="37"/>
      <c r="C4" s="37"/>
      <c r="D4" s="37"/>
      <c r="E4" s="37"/>
      <c r="F4" s="37"/>
      <c r="G4" s="37"/>
      <c r="H4" s="37"/>
      <c r="I4" s="37"/>
    </row>
    <row r="5" spans="1:9">
      <c r="A5" s="37"/>
      <c r="B5" s="37"/>
      <c r="C5" s="37"/>
      <c r="D5" s="37"/>
      <c r="E5" s="37"/>
      <c r="F5" s="37"/>
      <c r="G5" s="37"/>
      <c r="H5" s="37"/>
      <c r="I5" s="37"/>
    </row>
    <row r="6" spans="1:9" ht="15.75" thickBot="1"/>
    <row r="7" spans="1:9" ht="27.75" thickBot="1">
      <c r="B7" s="82"/>
      <c r="C7" s="116" t="s">
        <v>226</v>
      </c>
      <c r="D7" s="117"/>
      <c r="E7" s="117"/>
      <c r="F7" s="118"/>
      <c r="G7" s="82"/>
      <c r="H7" s="82"/>
      <c r="I7" s="82"/>
    </row>
    <row r="8" spans="1:9">
      <c r="A8" s="37"/>
      <c r="B8" s="37"/>
      <c r="C8" s="37"/>
      <c r="D8" s="37"/>
      <c r="E8" s="37"/>
      <c r="F8" s="37"/>
      <c r="G8" s="37"/>
      <c r="H8" s="37"/>
      <c r="I8" s="37"/>
    </row>
    <row r="9" spans="1:9">
      <c r="A9" s="37"/>
      <c r="B9" s="37"/>
      <c r="C9" s="37"/>
      <c r="D9" s="37"/>
      <c r="E9" s="37"/>
      <c r="F9" s="37"/>
      <c r="G9" s="37"/>
      <c r="H9" s="37"/>
      <c r="I9" s="37"/>
    </row>
    <row r="11" spans="1:9" ht="18.75">
      <c r="A11" s="83"/>
      <c r="B11" s="84" t="s">
        <v>227</v>
      </c>
      <c r="C11" s="84" t="s">
        <v>228</v>
      </c>
      <c r="D11" s="84"/>
      <c r="E11" s="84"/>
      <c r="F11" s="84"/>
      <c r="G11" s="84"/>
      <c r="H11" s="84"/>
      <c r="I11" s="85"/>
    </row>
    <row r="12" spans="1:9" ht="18.75">
      <c r="A12" s="83"/>
      <c r="B12" s="84"/>
      <c r="C12" s="84"/>
      <c r="D12" s="84"/>
      <c r="E12" s="84"/>
      <c r="F12" s="84"/>
      <c r="G12" s="84"/>
      <c r="H12" s="84"/>
      <c r="I12" s="85"/>
    </row>
    <row r="13" spans="1:9" ht="18.75">
      <c r="A13" s="83"/>
      <c r="B13" s="84"/>
      <c r="C13" s="84"/>
      <c r="D13" s="84"/>
      <c r="E13" s="84"/>
      <c r="F13" s="84"/>
      <c r="G13" s="84"/>
      <c r="H13" s="84"/>
      <c r="I13" s="85"/>
    </row>
    <row r="14" spans="1:9" ht="18.75">
      <c r="A14" s="83"/>
      <c r="B14" s="84"/>
      <c r="C14" s="84"/>
      <c r="D14" s="84"/>
      <c r="E14" s="84"/>
      <c r="F14" s="84"/>
      <c r="G14" s="84"/>
      <c r="H14" s="84"/>
      <c r="I14" s="85"/>
    </row>
    <row r="15" spans="1:9" ht="18.75">
      <c r="A15" s="83"/>
      <c r="B15" s="84"/>
      <c r="C15" s="84"/>
      <c r="D15" s="84"/>
      <c r="E15" s="84"/>
      <c r="F15" s="84"/>
      <c r="G15" s="84"/>
      <c r="H15" s="84"/>
      <c r="I15" s="85"/>
    </row>
    <row r="16" spans="1:9" ht="18.75">
      <c r="A16" s="83"/>
      <c r="B16" s="84" t="s">
        <v>229</v>
      </c>
      <c r="C16" s="84" t="s">
        <v>230</v>
      </c>
      <c r="D16" s="84"/>
      <c r="E16" s="84"/>
      <c r="F16" s="84"/>
      <c r="G16" s="84"/>
      <c r="H16" s="84"/>
      <c r="I16" s="85"/>
    </row>
    <row r="17" spans="1:10" ht="18.75">
      <c r="A17" s="83"/>
      <c r="B17" s="84"/>
      <c r="C17" s="84"/>
      <c r="D17" s="84"/>
      <c r="E17" s="84"/>
      <c r="F17" s="84"/>
      <c r="G17" s="84"/>
      <c r="H17" s="84"/>
      <c r="I17" s="85"/>
    </row>
    <row r="18" spans="1:10" ht="18.75">
      <c r="A18" s="83"/>
      <c r="B18" s="84"/>
      <c r="C18" s="84"/>
      <c r="D18" s="84"/>
      <c r="E18" s="84"/>
      <c r="F18" s="84"/>
      <c r="G18" s="84"/>
      <c r="H18" s="84"/>
      <c r="I18" s="85"/>
    </row>
    <row r="19" spans="1:10" ht="18.75">
      <c r="A19" s="83"/>
      <c r="B19" s="84"/>
      <c r="C19" s="84"/>
      <c r="D19" s="84"/>
      <c r="E19" s="84"/>
      <c r="F19" s="84"/>
      <c r="G19" s="84"/>
      <c r="H19" s="84"/>
      <c r="I19" s="85"/>
    </row>
    <row r="20" spans="1:10" ht="18.75">
      <c r="A20" s="83"/>
      <c r="B20" s="84"/>
      <c r="C20" s="84"/>
      <c r="D20" s="84"/>
      <c r="E20" s="84"/>
      <c r="F20" s="84"/>
      <c r="G20" s="84"/>
      <c r="H20" s="84"/>
      <c r="I20" s="85"/>
    </row>
    <row r="21" spans="1:10" ht="18.75">
      <c r="A21" s="83"/>
      <c r="B21" s="84" t="s">
        <v>231</v>
      </c>
      <c r="C21" s="84" t="s">
        <v>258</v>
      </c>
      <c r="D21" s="84"/>
      <c r="E21" s="84"/>
      <c r="F21" s="84"/>
      <c r="G21" s="84"/>
      <c r="H21" s="84"/>
      <c r="I21" s="85"/>
    </row>
    <row r="22" spans="1:10" ht="18.75">
      <c r="A22" s="83"/>
      <c r="B22" s="84"/>
      <c r="C22" s="84"/>
      <c r="D22" s="84"/>
      <c r="E22" s="84"/>
      <c r="F22" s="84"/>
      <c r="G22" s="84"/>
      <c r="H22" s="84"/>
      <c r="I22" s="85"/>
    </row>
    <row r="23" spans="1:10" ht="18.75">
      <c r="A23" s="83"/>
      <c r="B23" s="84"/>
      <c r="C23" s="84"/>
      <c r="D23" s="84"/>
      <c r="E23" s="84"/>
      <c r="F23" s="84"/>
      <c r="G23" s="84"/>
      <c r="H23" s="84"/>
      <c r="I23" s="85"/>
    </row>
    <row r="24" spans="1:10" ht="18.75">
      <c r="A24" s="83"/>
      <c r="B24" s="84"/>
      <c r="C24" s="84"/>
      <c r="D24" s="84"/>
      <c r="E24" s="84"/>
      <c r="F24" s="84"/>
      <c r="G24" s="84"/>
      <c r="H24" s="84"/>
      <c r="I24" s="85"/>
    </row>
    <row r="25" spans="1:10" ht="18.75">
      <c r="A25" s="83"/>
      <c r="B25" s="84"/>
      <c r="C25" s="84"/>
      <c r="D25" s="84"/>
      <c r="E25" s="84"/>
      <c r="F25" s="84"/>
      <c r="G25" s="84"/>
      <c r="H25" s="84"/>
      <c r="I25" s="85"/>
    </row>
    <row r="26" spans="1:10" ht="18.75">
      <c r="A26" s="83"/>
      <c r="B26" s="84" t="s">
        <v>232</v>
      </c>
      <c r="C26" s="94" t="s">
        <v>256</v>
      </c>
      <c r="D26" s="82"/>
      <c r="E26" s="82"/>
      <c r="F26" s="82"/>
      <c r="G26" s="82"/>
      <c r="H26" s="82"/>
      <c r="I26" s="82"/>
      <c r="J26" s="82"/>
    </row>
    <row r="27" spans="1:10" ht="18.75">
      <c r="A27" s="83"/>
      <c r="B27" s="84"/>
      <c r="C27" s="68"/>
      <c r="D27" s="82"/>
      <c r="E27" s="82"/>
      <c r="F27" s="82"/>
      <c r="G27" s="82"/>
      <c r="H27" s="82"/>
      <c r="I27" s="82"/>
      <c r="J27" s="82"/>
    </row>
    <row r="28" spans="1:10" ht="18.75">
      <c r="A28" s="83"/>
      <c r="B28" s="84"/>
      <c r="C28" s="84"/>
      <c r="D28" s="84"/>
      <c r="E28" s="84"/>
      <c r="F28" s="84"/>
      <c r="G28" s="84"/>
      <c r="H28" s="84"/>
      <c r="I28" s="85"/>
    </row>
    <row r="29" spans="1:10" ht="15.75">
      <c r="B29" s="85"/>
      <c r="C29" s="85"/>
      <c r="D29" s="85"/>
      <c r="E29" s="85"/>
      <c r="F29" s="85"/>
      <c r="G29" s="85"/>
      <c r="H29" s="85"/>
      <c r="I29" s="85"/>
    </row>
    <row r="30" spans="1:10" ht="15.75">
      <c r="B30" s="85"/>
      <c r="C30" s="85"/>
      <c r="D30" s="85"/>
      <c r="E30" s="85"/>
      <c r="F30" s="85"/>
      <c r="G30" s="85"/>
      <c r="H30" s="85"/>
      <c r="I30" s="85"/>
    </row>
    <row r="31" spans="1:10" ht="15.75">
      <c r="B31" s="85"/>
      <c r="C31" s="85"/>
      <c r="D31" s="85"/>
      <c r="E31" s="85"/>
      <c r="F31" s="85"/>
      <c r="G31" s="85"/>
      <c r="H31" s="85"/>
      <c r="I31" s="85"/>
    </row>
    <row r="32" spans="1:10" ht="15.75">
      <c r="B32" s="85" t="s">
        <v>233</v>
      </c>
      <c r="C32" s="85"/>
      <c r="D32" s="85"/>
      <c r="E32" s="85"/>
      <c r="F32" s="85"/>
      <c r="G32" s="85"/>
      <c r="H32" s="85"/>
      <c r="I32" s="85"/>
    </row>
    <row r="33" spans="2:9" ht="15.75">
      <c r="B33" s="85" t="s">
        <v>234</v>
      </c>
      <c r="C33" s="85"/>
      <c r="D33" s="85"/>
      <c r="E33" s="85"/>
      <c r="F33" s="85"/>
      <c r="G33" s="85"/>
      <c r="H33" s="85"/>
      <c r="I33" s="85"/>
    </row>
    <row r="34" spans="2:9" ht="15.75">
      <c r="B34" s="85" t="s">
        <v>235</v>
      </c>
      <c r="C34" s="85"/>
      <c r="D34" s="85"/>
      <c r="E34" s="85"/>
      <c r="F34" s="85"/>
      <c r="G34" s="85"/>
      <c r="H34" s="85"/>
      <c r="I34" s="85"/>
    </row>
    <row r="35" spans="2:9" ht="15.75">
      <c r="B35" s="85"/>
      <c r="C35" s="85"/>
      <c r="D35" s="85"/>
      <c r="E35" s="85"/>
      <c r="F35" s="85"/>
      <c r="G35" s="85"/>
      <c r="H35" s="85"/>
      <c r="I35" s="85"/>
    </row>
    <row r="36" spans="2:9" ht="15.75">
      <c r="B36" s="85"/>
      <c r="C36" s="85"/>
      <c r="D36" s="85"/>
      <c r="E36" s="85"/>
      <c r="F36" s="85"/>
      <c r="G36" s="85"/>
      <c r="H36" s="85"/>
      <c r="I36" s="85"/>
    </row>
    <row r="37" spans="2:9" ht="15.75">
      <c r="B37" s="85"/>
      <c r="C37" s="85"/>
      <c r="D37" s="85"/>
      <c r="E37" s="85"/>
      <c r="F37" s="85"/>
      <c r="G37" s="85"/>
      <c r="H37" s="85"/>
      <c r="I37" s="85"/>
    </row>
    <row r="38" spans="2:9" ht="16.5" thickBot="1">
      <c r="B38" s="85"/>
      <c r="C38" s="85"/>
      <c r="D38" s="85"/>
      <c r="E38" s="85"/>
      <c r="F38" s="85"/>
      <c r="G38" s="85"/>
      <c r="H38" s="85"/>
      <c r="I38" s="85"/>
    </row>
    <row r="39" spans="2:9" ht="20.25" thickBot="1">
      <c r="C39" s="119" t="s">
        <v>257</v>
      </c>
      <c r="D39" s="120"/>
      <c r="E39" s="120"/>
      <c r="F39" s="120"/>
      <c r="G39" s="121"/>
    </row>
  </sheetData>
  <mergeCells count="3">
    <mergeCell ref="A3:H3"/>
    <mergeCell ref="C7:F7"/>
    <mergeCell ref="C39:G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Sheet2</vt:lpstr>
      <vt:lpstr>Sheet1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megabyte comp</cp:lastModifiedBy>
  <cp:lastPrinted>2017-03-23T08:13:33Z</cp:lastPrinted>
  <dcterms:created xsi:type="dcterms:W3CDTF">2016-09-24T15:58:46Z</dcterms:created>
  <dcterms:modified xsi:type="dcterms:W3CDTF">2017-03-23T08:13:34Z</dcterms:modified>
</cp:coreProperties>
</file>