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activeTab="1"/>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26" i="2" l="1"/>
  <c r="G125" i="2"/>
  <c r="G124" i="2"/>
  <c r="G118" i="2"/>
  <c r="G117" i="2"/>
  <c r="G116" i="2"/>
  <c r="G112" i="2"/>
  <c r="G111" i="2"/>
  <c r="G110" i="2"/>
  <c r="G107" i="2"/>
  <c r="G106" i="2"/>
  <c r="G105" i="2"/>
  <c r="G102" i="2"/>
  <c r="G100" i="2"/>
  <c r="G99" i="2"/>
  <c r="G98" i="2"/>
  <c r="G95" i="2"/>
  <c r="G94" i="2"/>
  <c r="G93" i="2"/>
  <c r="G89" i="2"/>
  <c r="G88" i="2"/>
  <c r="G87" i="2"/>
  <c r="G84" i="2"/>
  <c r="G83" i="2"/>
  <c r="G82" i="2"/>
  <c r="G79" i="2"/>
  <c r="G78" i="2"/>
  <c r="G77" i="2"/>
  <c r="G74" i="2"/>
  <c r="G73" i="2"/>
  <c r="G72" i="2"/>
  <c r="G69" i="2"/>
  <c r="G68" i="2"/>
  <c r="G67" i="2"/>
  <c r="G64" i="2"/>
  <c r="G62" i="2"/>
  <c r="G60" i="2"/>
  <c r="G58" i="2"/>
  <c r="G56" i="2"/>
  <c r="G54" i="2"/>
  <c r="G52" i="2"/>
  <c r="G51" i="2"/>
  <c r="G50" i="2"/>
  <c r="G42" i="2"/>
  <c r="G40" i="2"/>
  <c r="G38" i="2"/>
  <c r="G36" i="2"/>
  <c r="G34" i="2"/>
  <c r="G29" i="2"/>
  <c r="G27" i="2"/>
  <c r="H26" i="2"/>
  <c r="G26" i="2"/>
  <c r="H25" i="2"/>
  <c r="H44" i="2" s="1"/>
  <c r="G25" i="2"/>
  <c r="G22" i="2"/>
  <c r="G20" i="2"/>
  <c r="G18" i="2"/>
  <c r="G17" i="2"/>
  <c r="G16" i="2"/>
  <c r="G14" i="2"/>
  <c r="G12" i="2"/>
  <c r="G10" i="2"/>
  <c r="G8" i="2"/>
  <c r="G6" i="2"/>
  <c r="G4" i="2"/>
  <c r="G44" i="2" s="1"/>
  <c r="Q263" i="1"/>
  <c r="Q262" i="1"/>
  <c r="Q261" i="1"/>
  <c r="Q260" i="1"/>
  <c r="Q259" i="1"/>
  <c r="Q258" i="1"/>
  <c r="Q257" i="1"/>
  <c r="R178" i="1"/>
  <c r="R173" i="1"/>
  <c r="R168" i="1"/>
  <c r="R163" i="1"/>
  <c r="R156" i="1"/>
  <c r="S156" i="1" s="1"/>
  <c r="R151" i="1"/>
  <c r="R143" i="1"/>
  <c r="R138" i="1"/>
  <c r="R131" i="1"/>
  <c r="R125" i="1"/>
  <c r="R119" i="1"/>
  <c r="R112" i="1"/>
  <c r="R105" i="1"/>
  <c r="R101" i="1"/>
  <c r="R98" i="1"/>
  <c r="R91" i="1"/>
  <c r="R85" i="1"/>
  <c r="R77" i="1"/>
  <c r="R70" i="1"/>
  <c r="S70" i="1" s="1"/>
  <c r="S180" i="1" s="1"/>
  <c r="R63" i="1"/>
  <c r="R59" i="1"/>
  <c r="R54" i="1"/>
  <c r="R46" i="1"/>
  <c r="V186" i="1" s="1"/>
  <c r="R40" i="1"/>
  <c r="V185" i="1" s="1"/>
  <c r="R33" i="1"/>
  <c r="R29" i="1"/>
  <c r="R24" i="1"/>
  <c r="R20" i="1"/>
  <c r="R16" i="1"/>
  <c r="R12" i="1"/>
  <c r="R8" i="1"/>
  <c r="R180" i="1" s="1"/>
  <c r="G127" i="2" l="1"/>
  <c r="H127" i="2"/>
  <c r="I44" i="2"/>
  <c r="T182" i="1"/>
  <c r="Q265" i="1"/>
  <c r="B267" i="1" s="1"/>
  <c r="R267" i="1" s="1"/>
  <c r="S267" i="1" s="1"/>
  <c r="V187" i="1"/>
  <c r="V189" i="1"/>
  <c r="T185" i="1"/>
  <c r="I127" i="2" l="1"/>
</calcChain>
</file>

<file path=xl/sharedStrings.xml><?xml version="1.0" encoding="utf-8"?>
<sst xmlns="http://schemas.openxmlformats.org/spreadsheetml/2006/main" count="296" uniqueCount="128">
  <si>
    <t>SCHEDULE OF PRICE</t>
  </si>
  <si>
    <t xml:space="preserve">NAME OF WORK :-   </t>
  </si>
  <si>
    <t>REPAIR &amp; RENOVATION OF EXISITING 43 SPECIAL EDUCATION INSTITUTES OF SINDH EXCLUDING CENTRES OF EXCELLENCE (A.D.P. NO 494) AT GOVT. SPECIAL EDUCATION COMPLEX ORANGI TOWN KARACHI.</t>
  </si>
  <si>
    <t>S:#</t>
  </si>
  <si>
    <t xml:space="preserve">DISCRIPTION OF </t>
  </si>
  <si>
    <t xml:space="preserve">QTY </t>
  </si>
  <si>
    <t>RATE</t>
  </si>
  <si>
    <t xml:space="preserve">UNIT </t>
  </si>
  <si>
    <t>Amount</t>
  </si>
  <si>
    <t>Dismantling c.c.plain 1:2:4. (P-10-19-c)</t>
  </si>
  <si>
    <t>%Cft</t>
  </si>
  <si>
    <t>Rs.</t>
  </si>
  <si>
    <t>Removing cement or lime plaster (P/13-53).</t>
  </si>
  <si>
    <t>%Sft</t>
  </si>
  <si>
    <t>Removing doors with chowkets (P/12-33,a).</t>
  </si>
  <si>
    <t>Each</t>
  </si>
  <si>
    <t>Dismantling cement block masonary (P/10-14)</t>
  </si>
  <si>
    <t>Excavation in foundation of building, bridges and other structured i/c dagbelling dressing refilling around structre with excvated earth watering and ramming lead upto 5 ft in ordinary soil (P/4-18,b).</t>
  </si>
  <si>
    <t>%0Cft</t>
  </si>
  <si>
    <t>C.C.brick or stone ballast 1-1/2" to 2" guage ratio 1:4:8. (P-15/4)</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</si>
  <si>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</si>
  <si>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P/Cft</t>
  </si>
  <si>
    <t>Fabrication of steel reinforcement for c.c.i/c cutting, bending, laying in position, making joints and fastening i/c cost of binding wire (also removal of rust from bars) (using tor bars) (P/17-8,a).</t>
  </si>
  <si>
    <t>P.Cwt</t>
  </si>
  <si>
    <t>Applying chemical polishing on existing mosaic/marble flooring/dado i/c cleaning, grinding with carborandum stone/sand paper and applying chemcial polish as per requirement. (P-49/70)</t>
  </si>
  <si>
    <t>P/Sft</t>
  </si>
  <si>
    <t>P/L 1:3:6 c.c.solid block masonalry wall 6" &amp; below in thickness set in 1:6 C.M.in G/F superstructure i/c racking out joints and curing etc complete (P/19-24).</t>
  </si>
  <si>
    <t>Cement plaster (1:4) upto 20' height 3/4" thick (P-52/11-c)</t>
  </si>
  <si>
    <t>P/L floor of Verona marble tiles of size 12" x 12" x 3/4" fine dressed on the surface without winding set in white cement laid over 3/4" thick bed of 1:2 grey C.M setting the tiles with grey cement slurry.  i/c cutting tiles to proper profile (R.A).</t>
  </si>
  <si>
    <t xml:space="preserve">    </t>
  </si>
  <si>
    <t>P.Sft</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</si>
  <si>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</si>
  <si>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 xml:space="preserve">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 </t>
  </si>
  <si>
    <t>P.Rft</t>
  </si>
  <si>
    <t xml:space="preserve">P/F G.I.frames / chowkhats of size 7"x2" or 4-1/2x3" for WINDOWS using 20 guage G.I.sheet i/c welded hinges and fixing at site with necessary hold fasts filling with cement sand slurry of ratio 1:6 and repairing the jambs. The cost also i/c also i/c all carriage tools and plants used in making and fixing (P/93-28). </t>
  </si>
  <si>
    <t>P/F in position, doors, windows and ventilators of 2"x2" 1/4" angle iron frames and 1-3/4" thick Commercial ply wood veneer shutters of deodar wood (3 ply) on both sides, i/c hold fasts, cleats, iron tower bolts handles, hinges and one mortice lock. (S.I.No.8/P-58)</t>
  </si>
  <si>
    <t>Scraping white wash or colour wash (P/13-54,a).</t>
  </si>
  <si>
    <t>Scraping ordinary distemper oil bound distemper or paint on walls.(p-13/54)</t>
  </si>
  <si>
    <t>Sft</t>
  </si>
  <si>
    <t>Preparing the surfce and painting with Matt Finish including rubbing the surface with bathy (silicon carboide rubbing brick) filling the voids with zinc /chulk plater of paris mixture, applying first coat premix making the surface smooth and then painting 3 coats with matt finish of approved make i/c complete (new sruface) One coat (P-55/36-a)</t>
  </si>
  <si>
    <t>P/Fixing cement paving (pavement/paver) blocks flooring having size of 197x97x80 (mm) of city/ quddra/ cobble shape with pigmented having strength b/w 5000 psi to 8500 PSI i/c filling the joints with hill sand and laying in specified manner/patter and design etc. complete. (P-50/74)</t>
  </si>
  <si>
    <t>P/L 2" thick topping c.c.i/c surface finishing &amp; dividing into the panells ratio 1:2:4.(P-42/16-c)</t>
  </si>
  <si>
    <t>Providing and fixing iron steel grill door with angle iron frame of 1-1/2" x 1-1/2" x 1/4" and flat iron of 3/4" x 1/4" with approved design and locking arrangement embeded in masonary as per instructions of Engineer in charge. (P-94/31)</t>
  </si>
  <si>
    <t xml:space="preserve">P/F bitumen felt paper of 60 lbs over roof i/c cleaning of roof with wire brush an removing dust, appling bitumen coat at the rate of 34 Lbs per %sft as premix inter coats and then laying felat paper with 10% over laps, then applying and spreading hill sand at the rate of 1 cft for 100 sft. The cost also i/c necessary fire material, kerosene oil, wood etc (P/38/41). </t>
  </si>
  <si>
    <t>Two coat of bitumen laid hot using 34 lbs %Sft over roof and blinded with sand at one Cft per %Sft (P/35-13).</t>
  </si>
  <si>
    <t>Providing Anti-termite treatment by spraying/sprinkling/spreading Neptachlar 0/5% Emulsion as an overall pre-construction treatment in slab type construction along external foundation trenches of building over complete parimter of the foundation trench etc. as per directions of  Engineer Incharge. (Building O/S) (P-109/91)</t>
  </si>
  <si>
    <t>P/Rft</t>
  </si>
  <si>
    <t>Filling watering &amp; compacting granular earth for making for proper surface.(R.A).</t>
  </si>
  <si>
    <t>P.Cft</t>
  </si>
  <si>
    <t>Providing Anti-termite treatment by spraying/sprinkling/spreading Neptachlar 0/5% Emulsion as an overall pre-construction treatment in slab type construction under the slab and along attched perches or entrances etc. complete as per directions of Engineer Incharge. (Building i/s) (P-109/92)</t>
  </si>
  <si>
    <t>Glazed tile dado 1/4" thick laid in pigment over 1:2 cement sand mortar 3/4" thick i/c finishing (P/50-38).</t>
  </si>
  <si>
    <t>Laying floor of approved coloured glazed tiles 1/4" thick laid in white cement and pigment on a bed of 3/4" thick cment mortar 1:2 (P/43.25).</t>
  </si>
  <si>
    <t>Painting doors &amp; windows new surface doors &amp; windows any type.(3 coats) (P-69/5-ci-ii)</t>
  </si>
  <si>
    <t>G.Total</t>
  </si>
  <si>
    <t>______%ABOVE/BELOW</t>
  </si>
  <si>
    <t>SINGNATURE OF CONTRACTOR</t>
  </si>
  <si>
    <t>R.C.C.</t>
  </si>
  <si>
    <t>FAB:</t>
  </si>
  <si>
    <t>Removing of dismantling existing warm out concrete to damaged because of arrestion by any other reason wire brushing the surface chiseling of facted concrete removing rust from reinforcement bars and sand repairing the same for total removal and cleaning of rust and applying required No. of coats of binding against the directed of Engineer/Incharge (R/A)</t>
  </si>
  <si>
    <t>U.G.T L/S</t>
  </si>
  <si>
    <t>x</t>
  </si>
  <si>
    <t>=</t>
  </si>
  <si>
    <t xml:space="preserve">"" S/S </t>
  </si>
  <si>
    <t>O.H.T L/S</t>
  </si>
  <si>
    <t>S/S</t>
  </si>
  <si>
    <t>Beams</t>
  </si>
  <si>
    <t>Roof</t>
  </si>
  <si>
    <t>Ver F/F</t>
  </si>
  <si>
    <t>Total</t>
  </si>
  <si>
    <t>WATER SUPPLY &amp; SANITARY WORK</t>
  </si>
  <si>
    <t>SPECIAL EDUCATION INSTITUTES OF SINDH AT ORANGI TOWN KARACHI</t>
  </si>
  <si>
    <t>S#</t>
  </si>
  <si>
    <t>DESCRIPTION</t>
  </si>
  <si>
    <t>QUANTITY</t>
  </si>
  <si>
    <t>UNIT</t>
  </si>
  <si>
    <t>AMOUNT</t>
  </si>
  <si>
    <t xml:space="preserve">P/F squating type white glazed earthenware w.c. pan 19" with low level flushing cistern 3 gallons capacity i/c making requiste No. of holes in walls plinth and floor and making good as finished originality also i/c the cost of C.I. trap 4" dia and C.I. thumble (P-1/231). </t>
  </si>
  <si>
    <t>EACH</t>
  </si>
  <si>
    <t xml:space="preserve">P/F 24"x18" lavatory basin in white glazed earthen ware complete with and i/c the cost of W.I or C.I cantilever brakets 6" built into wall painted white in two coat after a primary coat of req: lead paint pair of 1/2" dia chrome plat pillar traps 1-1/2" dia rubber </t>
  </si>
  <si>
    <t>Add:extra labour for providing &amp; fixing</t>
  </si>
  <si>
    <t>P/F 6"x2"or 6" x3" C.I floor trap of approved self cleaning design with a C.I screwed down grading with a or without a vent arm complete with &amp; i/c making requisite number</t>
  </si>
  <si>
    <t>P/F chrome plated brass tower rail complete with brackets fixing on wooden cleats with 1" long CP brass screws (b) superior pattern (P-7/1b)</t>
  </si>
  <si>
    <t>P/F 15"x12" bevelled edge mirror of belguim glass complete with 1/8" thick hard board CP screw fixed to wooden pleat (b) superior patterns</t>
  </si>
  <si>
    <t>P/F handle value (China) (P-17/5) 1/2"dia</t>
  </si>
  <si>
    <t>1"dia</t>
  </si>
  <si>
    <t>1-1/4" dia</t>
  </si>
  <si>
    <t>S/F water pumping set 1 HP with 1400 RMP single phase 220 volts 2"x1.5"x1.5.</t>
  </si>
  <si>
    <t>S/F soap tray made of plastic of superior
quality  (P-7/6)</t>
  </si>
  <si>
    <t>Providing RCC pipe with color of class 'A' and digging the trencle to required depth and fixing in position i/c cutting fitting &amp; jointing with mzxphalt composition.</t>
  </si>
  <si>
    <t>6"dia pipe</t>
  </si>
  <si>
    <t>9"dia pipe</t>
  </si>
  <si>
    <t>Construction manhole or inspecting chamber for the reqrired dia of circular sewer and 3'-6" depth with walls B.B. in cement mortar 1:3 plastered 1:3 1/2" thick inside of walls and 1" thick over benching and channel including R.C.C. manhole cover etc complete in all respect complete  including angle iron frame all respect complete. (P-39/1)</t>
  </si>
  <si>
    <t>Providing chambers 15"x9" (inside dimension) x24" deep for house meters with 6" thick c.c. 1:3:6 block set on 1:6 cement mortor 6" thick c.c. 1:4:8 in foundation 1/2" thick cement plaster 1:3 CM to all inside wall surface and to top 1" thick c.c. 1:2:4 flooring complete with hinged cost iron cover and rame 15"x9" inside clear opening wt 1" Qr etc fixed in c.c. 1:2:4 i/c curing execavattion back filling and disposal of earth etc complete (P-17/2)</t>
  </si>
  <si>
    <t>P/F nyloon connection complete with1/2" dia brass stop cock with pair of brass nuts and lining paint to nyloon connections.</t>
  </si>
  <si>
    <t>P/F in position C.P bib cock 1/2" dia (stanared patterns)</t>
  </si>
  <si>
    <t>S/F jet shower with rod of superior quality with CP head 1/2" dia (P-15/17</t>
  </si>
  <si>
    <t xml:space="preserve">S/F swan type piller cock of superior quality single CP head 1/2" dia </t>
  </si>
  <si>
    <t>P/F Europen white glazed earthen ware down w.c pan complete</t>
  </si>
  <si>
    <t>NON-SCHEDULE ITEMS</t>
  </si>
  <si>
    <t>P/F 'u' PVC pipe of Schedule 40 of nepro plastic for waste and vent pipe i/c and fitting jointing special 'u'  PVC cement solution as approved and directed by D.O. Inchrage. (R/A)</t>
  </si>
  <si>
    <t>4" dia</t>
  </si>
  <si>
    <t>6" dia</t>
  </si>
  <si>
    <t>P/F 'u' PVC tee 4" dia i/c and fitting jointing special 'u'  PVC cement solution as approved and directed by D.O. Inchrage. (R/A)</t>
  </si>
  <si>
    <t>P/F"u" PVC Elbow 4" dia i/c jointed with special "u" PVC cement solution as appreved and directed by D.O. Inchrage. (R/A)</t>
  </si>
  <si>
    <t xml:space="preserve">P/F "U" PVC socket 4" dia i/c fitting jointing with spcial "U" PVC cement solution approved </t>
  </si>
  <si>
    <t xml:space="preserve">P/F "U" PVC Cross 4" dia i/c fitting jointing with spcial "U" PVC cement solution approved </t>
  </si>
  <si>
    <t>P/F"u" Y Tee  4" dia i/c jointed with special "u" PVC cement solution as appreved and directed by D.O. Inchrage. (R/A)</t>
  </si>
  <si>
    <t>P/F"u" male thread  4" dia i/c fitting and jointed with special "u" PVC cement solution as appreved and directed by D.O. Inchrage. (R/A)</t>
  </si>
  <si>
    <t>P/F"u" female thread  4" dia i/c fitting and jointed with special "u" PVC cement solution as appreved and directed by D.O. Inchrage. (R/A)</t>
  </si>
  <si>
    <t>P/F PVC nepro make of schedule 40 including cutting cutting fitting complete including the cost of through walls and roof and maing good with c.c and testing with water to pressure head and handling etc complete (RA)</t>
  </si>
  <si>
    <t>1/2" dia</t>
  </si>
  <si>
    <t>3/4" dia</t>
  </si>
  <si>
    <t>1" dfia</t>
  </si>
  <si>
    <t>P/F PVC socket of schedule 40 i/c fitting etc complete as directed by Engineer/ Incharge</t>
  </si>
  <si>
    <t>P/F PVC Elbow of schedule 40 i/c fitting etc 
complete as directed by Engineer/ Incharge</t>
  </si>
  <si>
    <t>.</t>
  </si>
  <si>
    <t>P/F PVC Union of schedule 40 i/c fitting etc complete as directed by Engineer/ Incharge</t>
  </si>
  <si>
    <t>P/F PVC Bush of schedule 40 i/c fitting etc complete as directed by Engineer/ Incharge</t>
  </si>
  <si>
    <t>P/F PVC Clamps of schedule  4" dia i/c jointed with special "u" PVC cement solution as appreved and directed by Inchrage. (R/A)</t>
  </si>
  <si>
    <t>P/F PVC End of schedule 40 i/c fitting etc complete as directed by Engineer/ Incharge</t>
  </si>
  <si>
    <t>P/F PVC conceled stop cock of schedule 40 i/c fitting etc complete as directed by Engineer/ Incharge</t>
  </si>
  <si>
    <t>P/F PVC Elbow 45 degree schedule 40 i/c fitting etc complete as directed by Executive Inchage (R.A)</t>
  </si>
  <si>
    <t xml:space="preserve">1/2"dia </t>
  </si>
  <si>
    <t>1" dia</t>
  </si>
  <si>
    <t>P/F PVC male thread adoptoer of schedule 40 i/c fitting etc complete as directed by Executive Engineer Inchage (RA)</t>
  </si>
  <si>
    <t>P/F PVC tee of schedule 40 i/c fitting etc complete as directed by Executive Engineer Incharge (RA)</t>
  </si>
  <si>
    <t>P/F PVC female thread adopter of schedule 40 i/c fitting etc complete as directed by Executive Engineer Inchage (RA)</t>
  </si>
  <si>
    <t>__________%ABOVE/BELOW</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</si>
</sst>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scheme val="minor"/>
    </font>
    <font>
      <b/>
      <u/>
      <sz val="14"/>
      <color theme="1"/>
      <name val="Calibri"/>
      <family val="2"/>
      <scheme val="minor"/>
    </font>
    <font>
      <b/>
      <u/>
      <sz val="12"/>
      <color theme="1"/>
      <name val="Calibri"/>
      <family val="2"/>
      <scheme val="minor"/>
    </font>
    <font>
      <b/>
      <sz val="10"/>
      <name val="Arial"/>
      <family val="2"/>
    </font>
    <font>
      <b/>
      <sz val="11"/>
      <name val="Times New Roman"/>
      <family val="1"/>
    </font>
    <font>
      <b/>
      <sz val="10"/>
      <name val="Times New Roman"/>
      <family val="1"/>
    </font>
    <font>
      <sz val="10"/>
      <name val="Arial"/>
      <family val="2"/>
    </font>
    <font>
      <b/>
      <sz val="10"/>
      <color theme="1"/>
      <name val="Arial"/>
      <family val="2"/>
    </font>
    <font>
      <b/>
      <sz val="10"/>
      <name val="Calibri"/>
      <family val="2"/>
    </font>
    <font>
      <b/>
      <sz val="9"/>
      <name val="Arial"/>
      <family val="2"/>
    </font>
    <font>
      <b/>
      <sz val="9"/>
      <color theme="1"/>
      <name val="Arial"/>
      <family val="2"/>
    </font>
    <font>
      <b/>
      <sz val="11"/>
      <name val="Calibri"/>
      <family val="2"/>
      <scheme val="minor"/>
    </font>
    <font>
      <sz val="10"/>
      <name val="Verdana"/>
      <family val="2"/>
    </font>
    <font>
      <b/>
      <sz val="10"/>
      <name val="Verdana"/>
      <family val="2"/>
    </font>
    <font>
      <b/>
      <sz val="8"/>
      <name val="Verdana"/>
      <family val="2"/>
    </font>
    <font>
      <sz val="8"/>
      <name val="Verdana"/>
      <family val="2"/>
    </font>
    <font>
      <sz val="9"/>
      <name val="Verdana"/>
      <family val="2"/>
    </font>
    <font>
      <sz val="8"/>
      <name val="Arial"/>
      <family val="2"/>
    </font>
    <font>
      <b/>
      <u/>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s>
  <cellStyleXfs count="3">
    <xf numFmtId="0" fontId="0" fillId="0" borderId="0"/>
    <xf numFmtId="0" fontId="7" fillId="0" borderId="0"/>
    <xf numFmtId="0" fontId="7" fillId="0" borderId="0"/>
  </cellStyleXfs>
  <cellXfs count="154">
    <xf numFmtId="0" fontId="0" fillId="0" borderId="0" xfId="0"/>
    <xf numFmtId="2" fontId="1" fillId="0" borderId="0" xfId="0" applyNumberFormat="1" applyFont="1"/>
    <xf numFmtId="2" fontId="1" fillId="0" borderId="0" xfId="0" applyNumberFormat="1" applyFont="1" applyBorder="1"/>
    <xf numFmtId="0" fontId="1" fillId="0" borderId="0" xfId="0" applyFont="1"/>
    <xf numFmtId="0" fontId="1" fillId="0" borderId="0" xfId="0" applyFont="1" applyAlignment="1">
      <alignment vertical="top"/>
    </xf>
    <xf numFmtId="0" fontId="1" fillId="0" borderId="1" xfId="0" applyFont="1" applyBorder="1"/>
    <xf numFmtId="0" fontId="1" fillId="0" borderId="4" xfId="0" applyFont="1" applyBorder="1"/>
    <xf numFmtId="0" fontId="1" fillId="0" borderId="0" xfId="0" applyFont="1" applyAlignment="1">
      <alignment horizontal="center"/>
    </xf>
    <xf numFmtId="0" fontId="1" fillId="0" borderId="0" xfId="0" applyFont="1" applyAlignment="1">
      <alignment horizontal="right"/>
    </xf>
    <xf numFmtId="0" fontId="4" fillId="0" borderId="0" xfId="0" applyFont="1"/>
    <xf numFmtId="0" fontId="1" fillId="0" borderId="0" xfId="0" applyFont="1" applyAlignment="1">
      <alignment horizontal="left"/>
    </xf>
    <xf numFmtId="2" fontId="1" fillId="0" borderId="0" xfId="0" applyNumberFormat="1" applyFont="1" applyAlignment="1">
      <alignment horizontal="left"/>
    </xf>
    <xf numFmtId="2" fontId="5" fillId="0" borderId="0" xfId="0" applyNumberFormat="1" applyFont="1" applyBorder="1" applyAlignment="1">
      <alignment horizontal="center" vertical="top"/>
    </xf>
    <xf numFmtId="0" fontId="5" fillId="0" borderId="0" xfId="0" applyFont="1" applyAlignment="1">
      <alignment vertical="top"/>
    </xf>
    <xf numFmtId="2" fontId="5" fillId="0" borderId="0" xfId="0" applyNumberFormat="1" applyFont="1" applyAlignment="1">
      <alignment horizontal="center" vertical="top"/>
    </xf>
    <xf numFmtId="0" fontId="5" fillId="0" borderId="0" xfId="0" applyFont="1" applyAlignment="1">
      <alignment vertical="top" wrapText="1"/>
    </xf>
    <xf numFmtId="1" fontId="5" fillId="0" borderId="0" xfId="0" applyNumberFormat="1" applyFont="1" applyBorder="1" applyAlignment="1">
      <alignment horizontal="center" vertical="top"/>
    </xf>
    <xf numFmtId="1" fontId="6" fillId="0" borderId="0" xfId="0" applyNumberFormat="1" applyFont="1" applyBorder="1" applyAlignment="1">
      <alignment horizontal="center" vertical="top"/>
    </xf>
    <xf numFmtId="0" fontId="6" fillId="0" borderId="0" xfId="0" applyFont="1" applyAlignment="1">
      <alignment vertical="top"/>
    </xf>
    <xf numFmtId="2" fontId="6" fillId="0" borderId="0" xfId="0" applyNumberFormat="1" applyFont="1" applyAlignment="1">
      <alignment horizontal="center" vertical="top"/>
    </xf>
    <xf numFmtId="0" fontId="6" fillId="0" borderId="0" xfId="0" applyFont="1" applyAlignment="1">
      <alignment vertical="top" wrapText="1"/>
    </xf>
    <xf numFmtId="2" fontId="6" fillId="0" borderId="0" xfId="0" applyNumberFormat="1" applyFont="1" applyBorder="1" applyAlignment="1">
      <alignment horizontal="center" vertical="top"/>
    </xf>
    <xf numFmtId="0" fontId="4" fillId="0" borderId="0" xfId="0" applyFont="1" applyAlignment="1">
      <alignment horizontal="center"/>
    </xf>
    <xf numFmtId="2" fontId="4" fillId="0" borderId="0" xfId="0" applyNumberFormat="1" applyFont="1" applyBorder="1"/>
    <xf numFmtId="0" fontId="4" fillId="0" borderId="0" xfId="1" applyFont="1"/>
    <xf numFmtId="0" fontId="4" fillId="0" borderId="0" xfId="1" applyFont="1" applyAlignment="1">
      <alignment horizontal="center"/>
    </xf>
    <xf numFmtId="2" fontId="4" fillId="0" borderId="0" xfId="1" applyNumberFormat="1" applyFont="1" applyBorder="1"/>
    <xf numFmtId="2" fontId="4" fillId="0" borderId="0" xfId="1" applyNumberFormat="1" applyFont="1"/>
    <xf numFmtId="0" fontId="4" fillId="0" borderId="0" xfId="1" applyFont="1" applyAlignment="1">
      <alignment horizontal="right"/>
    </xf>
    <xf numFmtId="2" fontId="1" fillId="0" borderId="0" xfId="0" applyNumberFormat="1" applyFont="1" applyAlignment="1">
      <alignment horizontal="right"/>
    </xf>
    <xf numFmtId="0" fontId="1" fillId="0" borderId="0" xfId="0" applyFont="1" applyAlignment="1">
      <alignment horizontal="left" vertical="top" wrapText="1"/>
    </xf>
    <xf numFmtId="0" fontId="1" fillId="0" borderId="0" xfId="0" applyFont="1" applyBorder="1" applyAlignment="1">
      <alignment horizontal="center"/>
    </xf>
    <xf numFmtId="0" fontId="1" fillId="0" borderId="0" xfId="0" applyFont="1" applyBorder="1"/>
    <xf numFmtId="0" fontId="1" fillId="0" borderId="0" xfId="0" applyFont="1" applyAlignment="1">
      <alignment horizontal="justify" vertical="top"/>
    </xf>
    <xf numFmtId="0" fontId="1" fillId="0" borderId="0" xfId="0" applyFont="1" applyBorder="1" applyAlignment="1">
      <alignment horizontal="center" vertical="top"/>
    </xf>
    <xf numFmtId="0" fontId="1" fillId="0" borderId="0" xfId="0" applyFont="1" applyAlignment="1">
      <alignment vertical="top" wrapText="1"/>
    </xf>
    <xf numFmtId="2" fontId="8" fillId="0" borderId="0" xfId="0" applyNumberFormat="1" applyFont="1"/>
    <xf numFmtId="0" fontId="4" fillId="0" borderId="0" xfId="0" applyFont="1" applyAlignment="1">
      <alignment horizontal="left" vertical="top" wrapText="1"/>
    </xf>
    <xf numFmtId="0" fontId="1" fillId="0" borderId="0" xfId="0" applyFont="1" applyFill="1" applyAlignment="1">
      <alignment horizontal="center"/>
    </xf>
    <xf numFmtId="0" fontId="0" fillId="0" borderId="0" xfId="0" applyFill="1"/>
    <xf numFmtId="0" fontId="0" fillId="0" borderId="0" xfId="0" applyFill="1" applyAlignment="1">
      <alignment horizontal="right"/>
    </xf>
    <xf numFmtId="2" fontId="0" fillId="0" borderId="0" xfId="0" applyNumberFormat="1" applyFill="1"/>
    <xf numFmtId="0" fontId="0" fillId="0" borderId="0" xfId="0" applyFill="1" applyAlignment="1">
      <alignment horizontal="center"/>
    </xf>
    <xf numFmtId="0" fontId="7" fillId="0" borderId="0" xfId="0" applyFont="1" applyFill="1"/>
    <xf numFmtId="2" fontId="1" fillId="0" borderId="0" xfId="0" applyNumberFormat="1" applyFont="1" applyFill="1"/>
    <xf numFmtId="0" fontId="1" fillId="0" borderId="0" xfId="0" applyFont="1" applyFill="1"/>
    <xf numFmtId="0" fontId="4" fillId="0" borderId="0" xfId="0" applyFont="1" applyFill="1"/>
    <xf numFmtId="0" fontId="1" fillId="0" borderId="0" xfId="0" applyFont="1" applyFill="1" applyAlignment="1">
      <alignment horizontal="right"/>
    </xf>
    <xf numFmtId="0" fontId="8" fillId="0" borderId="0" xfId="0" applyFont="1" applyAlignment="1">
      <alignment horizontal="center"/>
    </xf>
    <xf numFmtId="0" fontId="8" fillId="0" borderId="0" xfId="0" applyFont="1" applyAlignment="1">
      <alignment horizontal="left" vertical="top"/>
    </xf>
    <xf numFmtId="0" fontId="8" fillId="0" borderId="0" xfId="0" applyFont="1" applyAlignment="1">
      <alignment horizontal="justify" vertical="top"/>
    </xf>
    <xf numFmtId="0" fontId="8" fillId="0" borderId="0" xfId="0" applyFont="1"/>
    <xf numFmtId="0" fontId="8" fillId="0" borderId="0" xfId="0" applyFont="1" applyAlignment="1">
      <alignment horizontal="right"/>
    </xf>
    <xf numFmtId="0" fontId="1" fillId="0" borderId="0" xfId="0" applyFont="1" applyAlignment="1">
      <alignment horizontal="left" vertical="top"/>
    </xf>
    <xf numFmtId="0" fontId="6" fillId="0" borderId="0" xfId="0" applyFont="1" applyAlignment="1">
      <alignment horizontal="left" vertical="top" wrapText="1"/>
    </xf>
    <xf numFmtId="2" fontId="10" fillId="0" borderId="0" xfId="2" applyNumberFormat="1" applyFont="1" applyBorder="1" applyAlignment="1">
      <alignment horizontal="center" vertical="top"/>
    </xf>
    <xf numFmtId="1" fontId="10" fillId="0" borderId="0" xfId="2" applyNumberFormat="1" applyFont="1" applyBorder="1" applyAlignment="1">
      <alignment horizontal="center" vertical="top"/>
    </xf>
    <xf numFmtId="1" fontId="10" fillId="0" borderId="0" xfId="2" applyNumberFormat="1" applyFont="1" applyBorder="1" applyAlignment="1">
      <alignment horizontal="center"/>
    </xf>
    <xf numFmtId="1" fontId="10" fillId="0" borderId="0" xfId="2" applyNumberFormat="1" applyFont="1" applyBorder="1" applyAlignment="1">
      <alignment horizontal="right"/>
    </xf>
    <xf numFmtId="0" fontId="0" fillId="0" borderId="0" xfId="0" applyAlignment="1">
      <alignment horizontal="center"/>
    </xf>
    <xf numFmtId="0" fontId="10" fillId="0" borderId="0" xfId="2" applyNumberFormat="1" applyFont="1" applyBorder="1" applyAlignment="1">
      <alignment horizontal="left" vertical="top" wrapText="1"/>
    </xf>
    <xf numFmtId="0" fontId="10" fillId="0" borderId="0" xfId="2" applyNumberFormat="1" applyFont="1" applyBorder="1" applyAlignment="1">
      <alignment horizontal="right" vertical="top" wrapText="1"/>
    </xf>
    <xf numFmtId="2" fontId="10" fillId="0" borderId="0" xfId="2" applyNumberFormat="1" applyFont="1" applyBorder="1" applyAlignment="1">
      <alignment horizontal="right" vertical="top"/>
    </xf>
    <xf numFmtId="0" fontId="10" fillId="0" borderId="0" xfId="2" applyFont="1" applyBorder="1"/>
    <xf numFmtId="0" fontId="11" fillId="0" borderId="0" xfId="0" applyFont="1" applyAlignment="1">
      <alignment vertical="top" wrapText="1"/>
    </xf>
    <xf numFmtId="2" fontId="1" fillId="0" borderId="0" xfId="0" applyNumberFormat="1" applyFont="1" applyAlignment="1">
      <alignment horizontal="center"/>
    </xf>
    <xf numFmtId="2" fontId="1" fillId="0" borderId="0" xfId="0" applyNumberFormat="1" applyFont="1" applyAlignment="1"/>
    <xf numFmtId="2" fontId="12" fillId="0" borderId="0" xfId="2" applyNumberFormat="1" applyFont="1" applyBorder="1" applyAlignment="1">
      <alignment horizontal="center" vertical="top"/>
    </xf>
    <xf numFmtId="2" fontId="1" fillId="0" borderId="0" xfId="0" applyNumberFormat="1" applyFont="1" applyAlignment="1">
      <alignment vertical="top" wrapText="1"/>
    </xf>
    <xf numFmtId="1" fontId="12" fillId="0" borderId="0" xfId="2" applyNumberFormat="1" applyFont="1" applyBorder="1" applyAlignment="1">
      <alignment horizontal="right"/>
    </xf>
    <xf numFmtId="0" fontId="1" fillId="0" borderId="0" xfId="0" applyFont="1" applyFill="1" applyAlignment="1">
      <alignment horizontal="left" wrapText="1"/>
    </xf>
    <xf numFmtId="0" fontId="12" fillId="0" borderId="0" xfId="0" applyFont="1" applyBorder="1" applyAlignment="1">
      <alignment horizontal="left" vertical="top" wrapText="1"/>
    </xf>
    <xf numFmtId="2" fontId="12" fillId="0" borderId="0" xfId="2" applyNumberFormat="1" applyFont="1" applyBorder="1" applyAlignment="1">
      <alignment horizontal="right"/>
    </xf>
    <xf numFmtId="0" fontId="1" fillId="0" borderId="0" xfId="0" quotePrefix="1" applyFont="1" applyAlignment="1">
      <alignment horizontal="center"/>
    </xf>
    <xf numFmtId="0" fontId="1" fillId="0" borderId="0" xfId="0" applyFont="1" applyAlignment="1">
      <alignment horizontal="left" wrapText="1"/>
    </xf>
    <xf numFmtId="2" fontId="4" fillId="0" borderId="0" xfId="0" applyNumberFormat="1" applyFont="1"/>
    <xf numFmtId="2" fontId="0" fillId="0" borderId="0" xfId="0" applyNumberFormat="1"/>
    <xf numFmtId="2" fontId="7" fillId="0" borderId="0" xfId="0" applyNumberFormat="1" applyFont="1"/>
    <xf numFmtId="0" fontId="0" fillId="0" borderId="0" xfId="0" applyAlignment="1">
      <alignment horizontal="right"/>
    </xf>
    <xf numFmtId="1" fontId="1" fillId="0" borderId="8" xfId="0" applyNumberFormat="1" applyFont="1" applyBorder="1"/>
    <xf numFmtId="0" fontId="1" fillId="0" borderId="8" xfId="0" applyFont="1" applyBorder="1"/>
    <xf numFmtId="1" fontId="1" fillId="0" borderId="0" xfId="0" applyNumberFormat="1" applyFont="1" applyBorder="1"/>
    <xf numFmtId="0" fontId="1" fillId="0" borderId="0" xfId="0" applyFont="1" applyAlignment="1"/>
    <xf numFmtId="0" fontId="1" fillId="0" borderId="9" xfId="0" applyFont="1" applyBorder="1"/>
    <xf numFmtId="0" fontId="1" fillId="0" borderId="9" xfId="0" applyFont="1" applyBorder="1" applyAlignment="1"/>
    <xf numFmtId="2" fontId="4" fillId="0" borderId="3" xfId="0" applyNumberFormat="1" applyFont="1" applyBorder="1"/>
    <xf numFmtId="2" fontId="11" fillId="0" borderId="0" xfId="0" applyNumberFormat="1" applyFont="1" applyAlignment="1">
      <alignment vertical="top" wrapText="1"/>
    </xf>
    <xf numFmtId="1" fontId="12" fillId="0" borderId="0" xfId="2" applyNumberFormat="1" applyFont="1" applyBorder="1" applyAlignment="1">
      <alignment horizontal="center"/>
    </xf>
    <xf numFmtId="0" fontId="13" fillId="0" borderId="0" xfId="0" applyFont="1" applyAlignment="1">
      <alignment horizontal="center" vertical="top"/>
    </xf>
    <xf numFmtId="0" fontId="14" fillId="0" borderId="0" xfId="0" applyFont="1" applyAlignment="1">
      <alignment horizontal="left" vertical="top"/>
    </xf>
    <xf numFmtId="0" fontId="13" fillId="0" borderId="0" xfId="0" applyFont="1" applyBorder="1" applyAlignment="1">
      <alignment vertical="top"/>
    </xf>
    <xf numFmtId="0" fontId="13" fillId="0" borderId="2" xfId="0" applyFont="1" applyBorder="1" applyAlignment="1">
      <alignment horizontal="center" vertical="top"/>
    </xf>
    <xf numFmtId="0" fontId="13" fillId="0" borderId="2" xfId="0" applyFont="1" applyBorder="1" applyAlignment="1">
      <alignment horizontal="center" vertical="top" wrapText="1"/>
    </xf>
    <xf numFmtId="0" fontId="13" fillId="0" borderId="4" xfId="0" applyFont="1" applyBorder="1" applyAlignment="1">
      <alignment horizontal="center" vertical="top"/>
    </xf>
    <xf numFmtId="2" fontId="13" fillId="0" borderId="4" xfId="0" applyNumberFormat="1" applyFont="1" applyBorder="1" applyAlignment="1">
      <alignment horizontal="center" vertical="top"/>
    </xf>
    <xf numFmtId="2" fontId="13" fillId="0" borderId="1" xfId="0" applyNumberFormat="1" applyFont="1" applyBorder="1" applyAlignment="1">
      <alignment horizontal="center" vertical="top"/>
    </xf>
    <xf numFmtId="2" fontId="13" fillId="0" borderId="0" xfId="0" applyNumberFormat="1" applyFont="1" applyBorder="1" applyAlignment="1">
      <alignment horizontal="center" vertical="top"/>
    </xf>
    <xf numFmtId="0" fontId="16" fillId="0" borderId="0" xfId="0" applyFont="1" applyBorder="1" applyAlignment="1">
      <alignment horizontal="center" vertical="top"/>
    </xf>
    <xf numFmtId="0" fontId="16" fillId="0" borderId="0" xfId="0" applyFont="1" applyBorder="1" applyAlignment="1">
      <alignment horizontal="justify" vertical="top" wrapText="1"/>
    </xf>
    <xf numFmtId="0" fontId="17" fillId="0" borderId="0" xfId="0" applyFont="1" applyBorder="1" applyAlignment="1">
      <alignment vertical="top"/>
    </xf>
    <xf numFmtId="2" fontId="17" fillId="0" borderId="0" xfId="0" applyNumberFormat="1" applyFont="1" applyAlignment="1">
      <alignment horizontal="center" vertical="top"/>
    </xf>
    <xf numFmtId="2" fontId="16" fillId="0" borderId="0" xfId="0" applyNumberFormat="1" applyFont="1" applyAlignment="1">
      <alignment horizontal="center" vertical="top"/>
    </xf>
    <xf numFmtId="2" fontId="16" fillId="0" borderId="0" xfId="0" applyNumberFormat="1" applyFont="1" applyBorder="1" applyAlignment="1">
      <alignment horizontal="center" vertical="top"/>
    </xf>
    <xf numFmtId="0" fontId="18" fillId="0" borderId="0" xfId="0" applyFont="1"/>
    <xf numFmtId="0" fontId="18" fillId="0" borderId="0" xfId="0" applyFont="1" applyBorder="1"/>
    <xf numFmtId="0" fontId="16" fillId="0" borderId="0" xfId="0" applyFont="1" applyAlignment="1">
      <alignment horizontal="center" vertical="top"/>
    </xf>
    <xf numFmtId="0" fontId="16" fillId="0" borderId="0" xfId="0" applyFont="1" applyAlignment="1">
      <alignment horizontal="justify" vertical="top" wrapText="1"/>
    </xf>
    <xf numFmtId="0" fontId="17" fillId="0" borderId="0" xfId="0" applyFont="1" applyAlignment="1">
      <alignment vertical="top"/>
    </xf>
    <xf numFmtId="0" fontId="0" fillId="0" borderId="0" xfId="0" applyBorder="1"/>
    <xf numFmtId="0" fontId="16" fillId="0" borderId="0" xfId="0" applyFont="1" applyAlignment="1">
      <alignment horizontal="center" vertical="top" wrapText="1"/>
    </xf>
    <xf numFmtId="0" fontId="16" fillId="0" borderId="0" xfId="0" applyFont="1" applyAlignment="1">
      <alignment vertical="top" wrapText="1"/>
    </xf>
    <xf numFmtId="2" fontId="17" fillId="0" borderId="0" xfId="0" applyNumberFormat="1" applyFont="1" applyAlignment="1">
      <alignment horizontal="center" vertical="top" wrapText="1"/>
    </xf>
    <xf numFmtId="2" fontId="16" fillId="0" borderId="0" xfId="0" applyNumberFormat="1" applyFont="1" applyAlignment="1">
      <alignment horizontal="center" vertical="top" wrapText="1"/>
    </xf>
    <xf numFmtId="2" fontId="15" fillId="0" borderId="9" xfId="0" applyNumberFormat="1" applyFont="1" applyBorder="1" applyAlignment="1">
      <alignment horizontal="center" vertical="top"/>
    </xf>
    <xf numFmtId="2" fontId="15" fillId="0" borderId="0" xfId="0" applyNumberFormat="1" applyFont="1" applyBorder="1" applyAlignment="1">
      <alignment horizontal="center" vertical="top"/>
    </xf>
    <xf numFmtId="2" fontId="15" fillId="0" borderId="10" xfId="0" applyNumberFormat="1" applyFont="1" applyBorder="1" applyAlignment="1">
      <alignment horizontal="center" vertical="top"/>
    </xf>
    <xf numFmtId="2" fontId="15" fillId="0" borderId="0" xfId="0" applyNumberFormat="1" applyFont="1" applyAlignment="1">
      <alignment horizontal="center" vertical="top"/>
    </xf>
    <xf numFmtId="0" fontId="16" fillId="0" borderId="0" xfId="0" applyFont="1" applyAlignment="1">
      <alignment horizontal="left" vertical="top"/>
    </xf>
    <xf numFmtId="0" fontId="19" fillId="0" borderId="0" xfId="0" applyFont="1"/>
    <xf numFmtId="1" fontId="17" fillId="0" borderId="0" xfId="0" applyNumberFormat="1" applyFont="1" applyAlignment="1">
      <alignment horizontal="center" vertical="top" wrapText="1"/>
    </xf>
    <xf numFmtId="0" fontId="0" fillId="0" borderId="0" xfId="0" applyAlignment="1">
      <alignment horizontal="center" vertical="top"/>
    </xf>
    <xf numFmtId="0" fontId="7" fillId="0" borderId="0" xfId="0" applyFont="1"/>
    <xf numFmtId="0" fontId="0" fillId="0" borderId="0" xfId="0" applyAlignment="1">
      <alignment vertical="top"/>
    </xf>
    <xf numFmtId="2" fontId="4" fillId="0" borderId="9" xfId="0" applyNumberFormat="1" applyFont="1" applyBorder="1" applyAlignment="1">
      <alignment horizontal="center"/>
    </xf>
    <xf numFmtId="2" fontId="4" fillId="0" borderId="0" xfId="0" applyNumberFormat="1" applyFont="1" applyBorder="1" applyAlignment="1">
      <alignment horizontal="center"/>
    </xf>
    <xf numFmtId="0" fontId="16" fillId="0" borderId="0" xfId="0" applyFont="1" applyAlignment="1">
      <alignment vertical="top"/>
    </xf>
    <xf numFmtId="0" fontId="16" fillId="0" borderId="9" xfId="0" applyFont="1" applyBorder="1" applyAlignment="1">
      <alignment horizontal="left" vertical="top" wrapText="1"/>
    </xf>
    <xf numFmtId="1" fontId="1" fillId="0" borderId="0" xfId="0" applyNumberFormat="1" applyFont="1" applyAlignment="1">
      <alignment horizontal="center"/>
    </xf>
    <xf numFmtId="1" fontId="0" fillId="0" borderId="0" xfId="0" applyNumberFormat="1"/>
    <xf numFmtId="0" fontId="1" fillId="0" borderId="0" xfId="0" applyFont="1" applyAlignment="1">
      <alignment vertical="top" wrapText="1"/>
    </xf>
    <xf numFmtId="0" fontId="2" fillId="0" borderId="0" xfId="0" applyFont="1" applyBorder="1" applyAlignment="1">
      <alignment horizontal="center" vertical="center"/>
    </xf>
    <xf numFmtId="0" fontId="3" fillId="0" borderId="0" xfId="0" applyFont="1" applyAlignment="1">
      <alignment horizontal="center" vertical="top"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left" indent="5"/>
    </xf>
    <xf numFmtId="0" fontId="1" fillId="0" borderId="6" xfId="0" applyFont="1" applyBorder="1" applyAlignment="1">
      <alignment horizontal="left" indent="5"/>
    </xf>
    <xf numFmtId="0" fontId="1" fillId="0" borderId="7" xfId="0" applyFont="1" applyBorder="1" applyAlignment="1">
      <alignment horizontal="left" indent="5"/>
    </xf>
    <xf numFmtId="0" fontId="4" fillId="0" borderId="0" xfId="1" applyFont="1" applyAlignment="1">
      <alignment horizontal="left" vertical="top" wrapText="1"/>
    </xf>
    <xf numFmtId="0" fontId="1" fillId="0" borderId="0" xfId="0" applyFont="1" applyAlignment="1">
      <alignment horizontal="left"/>
    </xf>
    <xf numFmtId="0" fontId="1" fillId="0" borderId="0" xfId="0" applyFont="1" applyAlignment="1">
      <alignment horizontal="left" vertical="top" wrapText="1"/>
    </xf>
    <xf numFmtId="0" fontId="1" fillId="0" borderId="0" xfId="0" applyFont="1" applyFill="1" applyBorder="1" applyAlignment="1">
      <alignment horizontal="left" vertical="top" wrapText="1"/>
    </xf>
    <xf numFmtId="0" fontId="12" fillId="0" borderId="0" xfId="0" applyFont="1" applyBorder="1" applyAlignment="1">
      <alignment horizontal="left" vertical="top" wrapText="1"/>
    </xf>
    <xf numFmtId="0" fontId="4" fillId="0" borderId="0" xfId="0" applyFont="1" applyAlignment="1">
      <alignment horizontal="left" vertical="top" wrapText="1"/>
    </xf>
    <xf numFmtId="0" fontId="6" fillId="0" borderId="0" xfId="0" applyFont="1" applyAlignment="1">
      <alignment horizontal="left" vertical="top" wrapText="1"/>
    </xf>
    <xf numFmtId="0" fontId="9" fillId="0" borderId="0" xfId="2" applyFont="1" applyAlignment="1">
      <alignment horizontal="left" vertical="top" wrapText="1"/>
    </xf>
    <xf numFmtId="0" fontId="1" fillId="0" borderId="0" xfId="0" applyFont="1" applyAlignment="1">
      <alignment horizontal="left" wrapText="1"/>
    </xf>
    <xf numFmtId="0" fontId="4" fillId="0" borderId="0" xfId="0" applyFont="1" applyAlignment="1">
      <alignment vertical="top" wrapText="1"/>
    </xf>
    <xf numFmtId="0" fontId="1" fillId="0" borderId="0" xfId="0" applyFont="1" applyFill="1" applyAlignment="1">
      <alignment horizontal="left" wrapText="1"/>
    </xf>
    <xf numFmtId="0" fontId="1" fillId="0" borderId="0" xfId="0" applyFont="1" applyAlignment="1">
      <alignment horizontal="center"/>
    </xf>
    <xf numFmtId="0" fontId="1" fillId="0" borderId="0" xfId="0" applyFont="1" applyAlignment="1">
      <alignment horizontal="justify" vertical="top"/>
    </xf>
    <xf numFmtId="0" fontId="2" fillId="0" borderId="0" xfId="0" applyFont="1" applyAlignment="1">
      <alignment horizontal="center"/>
    </xf>
    <xf numFmtId="0" fontId="15" fillId="0" borderId="10" xfId="0" applyFont="1" applyBorder="1" applyAlignment="1">
      <alignment horizontal="left" vertical="top" wrapText="1"/>
    </xf>
    <xf numFmtId="0" fontId="15" fillId="0" borderId="10" xfId="0" applyFont="1" applyBorder="1" applyAlignment="1">
      <alignment horizontal="left" vertical="top"/>
    </xf>
  </cellXfs>
  <cellStyles count="3">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371475</xdr:colOff>
      <xdr:row>182</xdr:row>
      <xdr:rowOff>85725</xdr:rowOff>
    </xdr:from>
    <xdr:to>
      <xdr:col>18</xdr:col>
      <xdr:colOff>57150</xdr:colOff>
      <xdr:row>188</xdr:row>
      <xdr:rowOff>47625</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162425" y="35613975"/>
          <a:ext cx="2419350" cy="1104900"/>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485775</xdr:colOff>
      <xdr:row>131</xdr:row>
      <xdr:rowOff>161925</xdr:rowOff>
    </xdr:from>
    <xdr:to>
      <xdr:col>8</xdr:col>
      <xdr:colOff>266700</xdr:colOff>
      <xdr:row>137</xdr:row>
      <xdr:rowOff>38100</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5029200" y="31746825"/>
          <a:ext cx="2600325" cy="1019175"/>
        </a:xfrm>
        <a:prstGeom prst="rect">
          <a:avLst/>
        </a:prstGeom>
        <a:ln>
          <a:noFill/>
        </a:ln>
        <a:effectLst>
          <a:softEdge rad="112500"/>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8"/>
  <sheetViews>
    <sheetView topLeftCell="A178" workbookViewId="0">
      <selection activeCell="R190" sqref="R190"/>
    </sheetView>
  </sheetViews>
  <sheetFormatPr defaultRowHeight="15" x14ac:dyDescent="0.25"/>
  <cols>
    <col min="1" max="1" width="2.7109375" style="3" customWidth="1"/>
    <col min="2" max="2" width="15.5703125" style="3" customWidth="1"/>
    <col min="3" max="3" width="3.7109375" style="3" customWidth="1"/>
    <col min="4" max="4" width="2.7109375" style="3" customWidth="1"/>
    <col min="5" max="5" width="8.7109375" style="3" customWidth="1"/>
    <col min="6" max="6" width="2.140625" style="3" customWidth="1"/>
    <col min="7" max="7" width="9.140625" style="3" customWidth="1"/>
    <col min="8" max="8" width="2.42578125" style="3" customWidth="1"/>
    <col min="9" max="9" width="7.140625" style="3" customWidth="1"/>
    <col min="10" max="10" width="2.5703125" style="3" customWidth="1"/>
    <col min="11" max="11" width="7.5703125" style="3" customWidth="1"/>
    <col min="12" max="12" width="2.5703125" style="3" customWidth="1"/>
    <col min="13" max="13" width="4.7109375" style="3" customWidth="1"/>
    <col min="14" max="14" width="2.5703125" style="3" customWidth="1"/>
    <col min="15" max="15" width="3.140625" style="3" customWidth="1"/>
    <col min="16" max="16" width="1.28515625" style="3" customWidth="1"/>
    <col min="17" max="17" width="8.5703125" style="3" bestFit="1" customWidth="1"/>
    <col min="18" max="18" width="10.5703125" style="3" customWidth="1"/>
    <col min="19" max="19" width="12.140625" style="3" customWidth="1"/>
    <col min="20" max="20" width="15.5703125" style="3" customWidth="1"/>
    <col min="21" max="21" width="9.140625" style="3"/>
    <col min="22" max="22" width="11.5703125" style="3" bestFit="1" customWidth="1"/>
    <col min="23" max="16384" width="9.140625" style="3"/>
  </cols>
  <sheetData>
    <row r="1" spans="1:18" ht="18.75" x14ac:dyDescent="0.25">
      <c r="A1" s="1"/>
      <c r="B1" s="2"/>
      <c r="F1" s="130" t="s">
        <v>0</v>
      </c>
      <c r="G1" s="130"/>
      <c r="H1" s="130"/>
      <c r="I1" s="130"/>
      <c r="J1" s="130"/>
      <c r="K1" s="130"/>
      <c r="L1" s="130"/>
      <c r="M1" s="130"/>
      <c r="N1" s="130"/>
      <c r="O1" s="130"/>
      <c r="P1" s="130"/>
    </row>
    <row r="3" spans="1:18" ht="51.75" customHeight="1" x14ac:dyDescent="0.25">
      <c r="B3" s="4" t="s">
        <v>1</v>
      </c>
      <c r="D3" s="131" t="s">
        <v>2</v>
      </c>
      <c r="E3" s="131"/>
      <c r="F3" s="131"/>
      <c r="G3" s="131"/>
      <c r="H3" s="131"/>
      <c r="I3" s="131"/>
      <c r="J3" s="131"/>
      <c r="K3" s="131"/>
      <c r="L3" s="131"/>
      <c r="M3" s="131"/>
      <c r="N3" s="131"/>
      <c r="O3" s="131"/>
      <c r="P3" s="131"/>
      <c r="Q3" s="131"/>
      <c r="R3" s="131"/>
    </row>
    <row r="4" spans="1:18" ht="15.75" thickBot="1" x14ac:dyDescent="0.3">
      <c r="A4" s="5" t="s">
        <v>3</v>
      </c>
      <c r="B4" s="132" t="s">
        <v>4</v>
      </c>
      <c r="C4" s="133"/>
      <c r="D4" s="134"/>
      <c r="E4" s="132" t="s">
        <v>5</v>
      </c>
      <c r="F4" s="134"/>
      <c r="G4" s="132"/>
      <c r="H4" s="134"/>
      <c r="I4" s="5" t="s">
        <v>6</v>
      </c>
      <c r="J4" s="135" t="s">
        <v>7</v>
      </c>
      <c r="K4" s="136"/>
      <c r="L4" s="136"/>
      <c r="M4" s="136"/>
      <c r="N4" s="136"/>
      <c r="O4" s="136"/>
      <c r="P4" s="137"/>
      <c r="Q4" s="6" t="s">
        <v>8</v>
      </c>
    </row>
    <row r="5" spans="1:18" x14ac:dyDescent="0.25">
      <c r="A5" s="7"/>
      <c r="B5" s="1"/>
      <c r="G5" s="1"/>
      <c r="Q5" s="8"/>
      <c r="R5" s="1"/>
    </row>
    <row r="6" spans="1:18" x14ac:dyDescent="0.25">
      <c r="A6" s="7">
        <v>1</v>
      </c>
      <c r="B6" s="9" t="s">
        <v>9</v>
      </c>
    </row>
    <row r="7" spans="1:18" x14ac:dyDescent="0.25">
      <c r="A7" s="7"/>
      <c r="B7" s="9"/>
    </row>
    <row r="8" spans="1:18" x14ac:dyDescent="0.25">
      <c r="A8" s="7"/>
      <c r="B8" s="1">
        <v>2396.2600000000002</v>
      </c>
      <c r="G8" s="1">
        <v>3327.5</v>
      </c>
      <c r="I8" s="3" t="s">
        <v>10</v>
      </c>
      <c r="Q8" s="8" t="s">
        <v>11</v>
      </c>
      <c r="R8" s="1">
        <f>ROUND(SUM(B8*G8/100),)</f>
        <v>79736</v>
      </c>
    </row>
    <row r="9" spans="1:18" x14ac:dyDescent="0.25">
      <c r="A9" s="7"/>
      <c r="B9" s="1"/>
      <c r="E9" s="10"/>
      <c r="G9" s="11"/>
      <c r="J9" s="7"/>
      <c r="R9" s="1"/>
    </row>
    <row r="10" spans="1:18" x14ac:dyDescent="0.25">
      <c r="A10" s="7">
        <v>2</v>
      </c>
      <c r="B10" s="3" t="s">
        <v>12</v>
      </c>
    </row>
    <row r="11" spans="1:18" x14ac:dyDescent="0.25">
      <c r="A11" s="7"/>
    </row>
    <row r="12" spans="1:18" x14ac:dyDescent="0.25">
      <c r="A12" s="7"/>
      <c r="B12" s="1">
        <v>1641</v>
      </c>
      <c r="G12" s="1">
        <v>121</v>
      </c>
      <c r="I12" s="3" t="s">
        <v>13</v>
      </c>
      <c r="Q12" s="8" t="s">
        <v>11</v>
      </c>
      <c r="R12" s="1">
        <f>ROUND(SUM(B12*G12/100),)</f>
        <v>1986</v>
      </c>
    </row>
    <row r="13" spans="1:18" x14ac:dyDescent="0.25">
      <c r="A13" s="7"/>
      <c r="B13" s="1"/>
      <c r="G13" s="1"/>
      <c r="Q13" s="8"/>
      <c r="R13" s="1"/>
    </row>
    <row r="14" spans="1:18" x14ac:dyDescent="0.25">
      <c r="A14" s="7">
        <v>3</v>
      </c>
      <c r="B14" s="3" t="s">
        <v>14</v>
      </c>
      <c r="G14" s="1"/>
      <c r="O14" s="8"/>
      <c r="P14" s="1"/>
    </row>
    <row r="15" spans="1:18" x14ac:dyDescent="0.25">
      <c r="A15" s="7"/>
      <c r="B15" s="1"/>
      <c r="G15" s="1"/>
      <c r="O15" s="8"/>
      <c r="P15" s="1"/>
    </row>
    <row r="16" spans="1:18" x14ac:dyDescent="0.25">
      <c r="A16" s="7"/>
      <c r="B16" s="12">
        <v>588</v>
      </c>
      <c r="D16" s="13"/>
      <c r="E16" s="13"/>
      <c r="F16" s="13"/>
      <c r="G16" s="13"/>
      <c r="H16" s="13"/>
      <c r="I16" s="14">
        <v>142.18</v>
      </c>
      <c r="J16" s="13"/>
      <c r="K16" s="14" t="s">
        <v>15</v>
      </c>
      <c r="L16" s="13"/>
      <c r="M16" s="15"/>
      <c r="N16" s="15"/>
      <c r="O16" s="12"/>
      <c r="Q16" s="8" t="s">
        <v>11</v>
      </c>
      <c r="R16" s="16">
        <f>I16*B16</f>
        <v>83601.840000000011</v>
      </c>
    </row>
    <row r="17" spans="1:19" x14ac:dyDescent="0.25">
      <c r="A17" s="7"/>
      <c r="B17" s="1"/>
      <c r="C17" s="17"/>
      <c r="D17" s="18"/>
      <c r="E17" s="18"/>
      <c r="F17" s="18"/>
      <c r="G17" s="18"/>
      <c r="H17" s="18"/>
      <c r="I17" s="19"/>
      <c r="J17" s="18"/>
      <c r="K17" s="19"/>
      <c r="L17" s="18"/>
      <c r="M17" s="20"/>
      <c r="N17" s="20"/>
      <c r="O17" s="21"/>
      <c r="P17" s="17"/>
    </row>
    <row r="18" spans="1:19" x14ac:dyDescent="0.25">
      <c r="A18" s="7">
        <v>4</v>
      </c>
      <c r="B18" s="9" t="s">
        <v>16</v>
      </c>
    </row>
    <row r="19" spans="1:19" x14ac:dyDescent="0.25">
      <c r="A19" s="7"/>
      <c r="M19" s="22"/>
      <c r="N19" s="9"/>
      <c r="Q19" s="23"/>
      <c r="R19" s="9"/>
    </row>
    <row r="20" spans="1:19" x14ac:dyDescent="0.25">
      <c r="A20" s="7"/>
      <c r="B20" s="1">
        <v>3417</v>
      </c>
      <c r="G20" s="1">
        <v>1134.3800000000001</v>
      </c>
      <c r="I20" s="3" t="s">
        <v>10</v>
      </c>
      <c r="Q20" s="8" t="s">
        <v>11</v>
      </c>
      <c r="R20" s="1">
        <f>ROUND(SUM(B20*G20/100),)</f>
        <v>38762</v>
      </c>
      <c r="S20" s="1"/>
    </row>
    <row r="21" spans="1:19" x14ac:dyDescent="0.25">
      <c r="A21" s="7"/>
      <c r="B21" s="1"/>
      <c r="E21" s="10"/>
      <c r="G21" s="11"/>
      <c r="J21" s="7"/>
      <c r="R21" s="1"/>
    </row>
    <row r="22" spans="1:19" x14ac:dyDescent="0.25">
      <c r="A22" s="7">
        <v>5</v>
      </c>
      <c r="B22" s="9" t="s">
        <v>9</v>
      </c>
    </row>
    <row r="23" spans="1:19" x14ac:dyDescent="0.25">
      <c r="A23" s="7"/>
      <c r="B23" s="9"/>
    </row>
    <row r="24" spans="1:19" x14ac:dyDescent="0.25">
      <c r="A24" s="7"/>
      <c r="B24" s="1">
        <v>144</v>
      </c>
      <c r="G24" s="1">
        <v>3327.5</v>
      </c>
      <c r="I24" s="3" t="s">
        <v>10</v>
      </c>
      <c r="Q24" s="8" t="s">
        <v>11</v>
      </c>
      <c r="R24" s="1">
        <f>ROUND(SUM(B24*G24/100),)</f>
        <v>4792</v>
      </c>
    </row>
    <row r="25" spans="1:19" x14ac:dyDescent="0.25">
      <c r="A25" s="7">
        <v>6</v>
      </c>
      <c r="B25" s="138" t="s">
        <v>17</v>
      </c>
      <c r="C25" s="138"/>
      <c r="D25" s="138"/>
      <c r="E25" s="138"/>
      <c r="F25" s="138"/>
      <c r="G25" s="138"/>
      <c r="H25" s="138"/>
      <c r="I25" s="138"/>
      <c r="J25" s="138"/>
      <c r="K25" s="138"/>
      <c r="L25" s="138"/>
      <c r="M25" s="138"/>
      <c r="N25" s="138"/>
      <c r="O25" s="138"/>
      <c r="P25" s="24"/>
      <c r="R25" s="1"/>
    </row>
    <row r="26" spans="1:19" x14ac:dyDescent="0.25">
      <c r="A26" s="7"/>
      <c r="B26" s="138"/>
      <c r="C26" s="138"/>
      <c r="D26" s="138"/>
      <c r="E26" s="138"/>
      <c r="F26" s="138"/>
      <c r="G26" s="138"/>
      <c r="H26" s="138"/>
      <c r="I26" s="138"/>
      <c r="J26" s="138"/>
      <c r="K26" s="138"/>
      <c r="L26" s="138"/>
      <c r="M26" s="138"/>
      <c r="N26" s="138"/>
      <c r="O26" s="138"/>
      <c r="P26" s="24"/>
      <c r="R26" s="1"/>
    </row>
    <row r="27" spans="1:19" x14ac:dyDescent="0.25">
      <c r="A27" s="7"/>
      <c r="B27" s="138"/>
      <c r="C27" s="138"/>
      <c r="D27" s="138"/>
      <c r="E27" s="138"/>
      <c r="F27" s="138"/>
      <c r="G27" s="138"/>
      <c r="H27" s="138"/>
      <c r="I27" s="138"/>
      <c r="J27" s="138"/>
      <c r="K27" s="138"/>
      <c r="L27" s="138"/>
      <c r="M27" s="138"/>
      <c r="N27" s="138"/>
      <c r="O27" s="138"/>
      <c r="P27" s="24"/>
      <c r="R27" s="1"/>
    </row>
    <row r="28" spans="1:19" x14ac:dyDescent="0.25">
      <c r="A28" s="7"/>
      <c r="B28" s="24"/>
      <c r="C28" s="24"/>
      <c r="D28" s="24"/>
      <c r="E28" s="24"/>
      <c r="F28" s="24"/>
      <c r="G28" s="24"/>
      <c r="H28" s="24"/>
      <c r="I28" s="24"/>
      <c r="J28" s="24"/>
      <c r="K28" s="24"/>
      <c r="L28" s="24"/>
      <c r="M28" s="24"/>
      <c r="O28" s="25"/>
      <c r="P28" s="25"/>
      <c r="Q28" s="26"/>
      <c r="R28" s="24"/>
    </row>
    <row r="29" spans="1:19" x14ac:dyDescent="0.25">
      <c r="A29" s="7"/>
      <c r="B29" s="27">
        <v>4632</v>
      </c>
      <c r="C29" s="24"/>
      <c r="D29" s="24"/>
      <c r="E29" s="24"/>
      <c r="F29" s="24"/>
      <c r="G29" s="27">
        <v>3176.25</v>
      </c>
      <c r="H29" s="24"/>
      <c r="I29" s="24" t="s">
        <v>18</v>
      </c>
      <c r="J29" s="24"/>
      <c r="K29" s="24"/>
      <c r="L29" s="24"/>
      <c r="M29" s="24"/>
      <c r="P29" s="24"/>
      <c r="Q29" s="28" t="s">
        <v>11</v>
      </c>
      <c r="R29" s="1">
        <f>ROUND(SUM(B29*G29/1000),)</f>
        <v>14712</v>
      </c>
    </row>
    <row r="30" spans="1:19" x14ac:dyDescent="0.25">
      <c r="A30" s="7"/>
      <c r="B30" s="27"/>
      <c r="C30" s="24"/>
      <c r="D30" s="24"/>
      <c r="E30" s="24"/>
      <c r="F30" s="24"/>
      <c r="G30" s="27"/>
      <c r="H30" s="24"/>
      <c r="I30" s="24"/>
      <c r="J30" s="24"/>
      <c r="K30" s="24"/>
      <c r="L30" s="24"/>
      <c r="M30" s="24"/>
      <c r="P30" s="24"/>
      <c r="Q30" s="28"/>
      <c r="R30" s="1"/>
    </row>
    <row r="31" spans="1:19" x14ac:dyDescent="0.25">
      <c r="A31" s="7">
        <v>7</v>
      </c>
      <c r="B31" s="139" t="s">
        <v>19</v>
      </c>
      <c r="C31" s="139"/>
      <c r="D31" s="139"/>
      <c r="E31" s="139"/>
      <c r="F31" s="139"/>
      <c r="G31" s="139"/>
      <c r="H31" s="139"/>
      <c r="I31" s="139"/>
      <c r="J31" s="139"/>
      <c r="K31" s="139"/>
    </row>
    <row r="32" spans="1:19" x14ac:dyDescent="0.25">
      <c r="E32" s="10"/>
    </row>
    <row r="33" spans="1:20" x14ac:dyDescent="0.25">
      <c r="B33" s="1">
        <v>2888</v>
      </c>
      <c r="E33" s="10"/>
      <c r="G33" s="29">
        <v>9416.2800000000007</v>
      </c>
      <c r="J33" s="7" t="s">
        <v>10</v>
      </c>
      <c r="Q33" s="11"/>
      <c r="R33" s="1">
        <f>B33*G33/100</f>
        <v>271942.16639999999</v>
      </c>
      <c r="S33" s="1"/>
    </row>
    <row r="34" spans="1:20" x14ac:dyDescent="0.25">
      <c r="A34" s="7"/>
      <c r="B34" s="27"/>
      <c r="C34" s="24"/>
      <c r="D34" s="24"/>
      <c r="E34" s="24"/>
      <c r="F34" s="24"/>
      <c r="G34" s="27"/>
      <c r="H34" s="24"/>
      <c r="I34" s="24"/>
      <c r="J34" s="24"/>
      <c r="K34" s="24"/>
      <c r="L34" s="24"/>
      <c r="M34" s="24"/>
      <c r="P34" s="24"/>
      <c r="Q34" s="28"/>
      <c r="R34" s="1"/>
    </row>
    <row r="35" spans="1:20" x14ac:dyDescent="0.25">
      <c r="A35" s="7">
        <v>8</v>
      </c>
      <c r="B35" s="140" t="s">
        <v>20</v>
      </c>
      <c r="C35" s="140"/>
      <c r="D35" s="140"/>
      <c r="E35" s="140"/>
      <c r="F35" s="140"/>
      <c r="G35" s="140"/>
      <c r="H35" s="140"/>
      <c r="I35" s="140"/>
      <c r="J35" s="140"/>
      <c r="K35" s="140"/>
      <c r="L35" s="140"/>
      <c r="M35" s="140"/>
      <c r="N35" s="140"/>
      <c r="O35" s="140"/>
      <c r="P35" s="140"/>
      <c r="Q35" s="140"/>
    </row>
    <row r="36" spans="1:20" x14ac:dyDescent="0.25">
      <c r="A36" s="7"/>
      <c r="B36" s="140"/>
      <c r="C36" s="140"/>
      <c r="D36" s="140"/>
      <c r="E36" s="140"/>
      <c r="F36" s="140"/>
      <c r="G36" s="140"/>
      <c r="H36" s="140"/>
      <c r="I36" s="140"/>
      <c r="J36" s="140"/>
      <c r="K36" s="140"/>
      <c r="L36" s="140"/>
      <c r="M36" s="140"/>
      <c r="N36" s="140"/>
      <c r="O36" s="140"/>
      <c r="P36" s="140"/>
      <c r="Q36" s="140"/>
    </row>
    <row r="37" spans="1:20" x14ac:dyDescent="0.25">
      <c r="A37" s="7"/>
      <c r="B37" s="140"/>
      <c r="C37" s="140"/>
      <c r="D37" s="140"/>
      <c r="E37" s="140"/>
      <c r="F37" s="140"/>
      <c r="G37" s="140"/>
      <c r="H37" s="140"/>
      <c r="I37" s="140"/>
      <c r="J37" s="140"/>
      <c r="K37" s="140"/>
      <c r="L37" s="140"/>
      <c r="M37" s="140"/>
      <c r="N37" s="140"/>
      <c r="O37" s="140"/>
      <c r="P37" s="140"/>
      <c r="Q37" s="140"/>
    </row>
    <row r="38" spans="1:20" x14ac:dyDescent="0.25">
      <c r="A38" s="7"/>
      <c r="B38" s="140"/>
      <c r="C38" s="140"/>
      <c r="D38" s="140"/>
      <c r="E38" s="140"/>
      <c r="F38" s="140"/>
      <c r="G38" s="140"/>
      <c r="H38" s="140"/>
      <c r="I38" s="140"/>
      <c r="J38" s="140"/>
      <c r="K38" s="140"/>
      <c r="L38" s="140"/>
      <c r="M38" s="140"/>
      <c r="N38" s="140"/>
      <c r="O38" s="140"/>
      <c r="P38" s="140"/>
      <c r="Q38" s="140"/>
    </row>
    <row r="39" spans="1:20" x14ac:dyDescent="0.25">
      <c r="A39" s="7"/>
      <c r="B39" s="30"/>
      <c r="C39" s="30"/>
      <c r="D39" s="30"/>
      <c r="E39" s="30"/>
      <c r="F39" s="30"/>
      <c r="G39" s="30"/>
      <c r="H39" s="30"/>
      <c r="I39" s="30"/>
      <c r="J39" s="30"/>
      <c r="K39" s="30"/>
      <c r="L39" s="30"/>
      <c r="M39" s="30"/>
      <c r="N39" s="30"/>
      <c r="O39" s="30"/>
      <c r="P39" s="30"/>
      <c r="Q39" s="30"/>
    </row>
    <row r="40" spans="1:20" x14ac:dyDescent="0.25">
      <c r="A40" s="31"/>
      <c r="B40" s="1">
        <v>4775</v>
      </c>
      <c r="E40" s="10"/>
      <c r="G40" s="29">
        <v>337</v>
      </c>
      <c r="J40" s="7" t="s">
        <v>21</v>
      </c>
      <c r="Q40" s="11"/>
      <c r="R40" s="1">
        <f>B40*G40</f>
        <v>1609175</v>
      </c>
      <c r="S40" s="32"/>
      <c r="T40" s="32"/>
    </row>
    <row r="41" spans="1:20" x14ac:dyDescent="0.25">
      <c r="A41" s="7"/>
      <c r="B41" s="30"/>
      <c r="C41" s="30"/>
      <c r="D41" s="30"/>
      <c r="E41" s="30"/>
      <c r="F41" s="30"/>
      <c r="G41" s="30"/>
      <c r="H41" s="30"/>
      <c r="I41" s="30"/>
      <c r="J41" s="30"/>
      <c r="K41" s="30"/>
      <c r="L41" s="30"/>
      <c r="M41" s="30"/>
      <c r="N41" s="30"/>
      <c r="O41" s="30"/>
      <c r="Q41" s="8"/>
      <c r="R41" s="1"/>
    </row>
    <row r="42" spans="1:20" x14ac:dyDescent="0.25">
      <c r="A42" s="31">
        <v>9</v>
      </c>
      <c r="B42" s="141" t="s">
        <v>22</v>
      </c>
      <c r="C42" s="141"/>
      <c r="D42" s="141"/>
      <c r="E42" s="141"/>
      <c r="F42" s="141"/>
      <c r="G42" s="141"/>
      <c r="H42" s="141"/>
      <c r="I42" s="141"/>
      <c r="J42" s="141"/>
      <c r="K42" s="141"/>
      <c r="L42" s="141"/>
      <c r="M42" s="141"/>
      <c r="N42" s="141"/>
      <c r="O42" s="141"/>
      <c r="P42" s="141"/>
      <c r="Q42" s="32"/>
      <c r="R42" s="32"/>
      <c r="S42" s="32"/>
      <c r="T42" s="32"/>
    </row>
    <row r="43" spans="1:20" x14ac:dyDescent="0.25">
      <c r="A43" s="31"/>
      <c r="B43" s="141"/>
      <c r="C43" s="141"/>
      <c r="D43" s="141"/>
      <c r="E43" s="141"/>
      <c r="F43" s="141"/>
      <c r="G43" s="141"/>
      <c r="H43" s="141"/>
      <c r="I43" s="141"/>
      <c r="J43" s="141"/>
      <c r="K43" s="141"/>
      <c r="L43" s="141"/>
      <c r="M43" s="141"/>
      <c r="N43" s="141"/>
      <c r="O43" s="141"/>
      <c r="P43" s="141"/>
      <c r="Q43" s="32"/>
      <c r="R43" s="32"/>
      <c r="S43" s="32"/>
      <c r="T43" s="32"/>
    </row>
    <row r="44" spans="1:20" x14ac:dyDescent="0.25">
      <c r="A44" s="31"/>
      <c r="B44" s="141"/>
      <c r="C44" s="141"/>
      <c r="D44" s="141"/>
      <c r="E44" s="141"/>
      <c r="F44" s="141"/>
      <c r="G44" s="141"/>
      <c r="H44" s="141"/>
      <c r="I44" s="141"/>
      <c r="J44" s="141"/>
      <c r="K44" s="141"/>
      <c r="L44" s="141"/>
      <c r="M44" s="141"/>
      <c r="N44" s="141"/>
      <c r="O44" s="141"/>
      <c r="P44" s="141"/>
      <c r="Q44" s="32"/>
      <c r="R44" s="32"/>
      <c r="S44" s="32"/>
      <c r="T44" s="32"/>
    </row>
    <row r="45" spans="1:20" x14ac:dyDescent="0.25">
      <c r="A45" s="7"/>
      <c r="B45" s="33"/>
      <c r="C45" s="33"/>
      <c r="D45" s="33"/>
      <c r="E45" s="33"/>
      <c r="F45" s="33"/>
      <c r="G45" s="34"/>
      <c r="H45" s="34"/>
      <c r="I45" s="34"/>
      <c r="O45" s="7"/>
      <c r="P45" s="7"/>
      <c r="Q45" s="2"/>
    </row>
    <row r="46" spans="1:20" x14ac:dyDescent="0.25">
      <c r="A46" s="7"/>
      <c r="B46" s="1">
        <v>298.44</v>
      </c>
      <c r="G46" s="1">
        <v>5001.7</v>
      </c>
      <c r="I46" s="3" t="s">
        <v>23</v>
      </c>
      <c r="Q46" s="8" t="s">
        <v>11</v>
      </c>
      <c r="R46" s="1">
        <f>ROUND(SUM(B46*G46),)</f>
        <v>1492707</v>
      </c>
    </row>
    <row r="47" spans="1:20" x14ac:dyDescent="0.25">
      <c r="A47" s="7"/>
      <c r="B47" s="1"/>
      <c r="E47" s="10"/>
      <c r="G47" s="11"/>
      <c r="J47" s="7"/>
      <c r="R47" s="1"/>
    </row>
    <row r="48" spans="1:20" x14ac:dyDescent="0.25">
      <c r="A48" s="7"/>
      <c r="B48" s="1"/>
      <c r="E48" s="10"/>
      <c r="G48" s="11"/>
      <c r="J48" s="7"/>
      <c r="R48" s="1"/>
    </row>
    <row r="49" spans="1:18" x14ac:dyDescent="0.25">
      <c r="A49" s="7"/>
      <c r="B49" s="1"/>
      <c r="E49" s="10"/>
      <c r="G49" s="11"/>
      <c r="J49" s="7"/>
      <c r="R49" s="1"/>
    </row>
    <row r="50" spans="1:18" x14ac:dyDescent="0.25">
      <c r="A50" s="7">
        <v>10</v>
      </c>
      <c r="B50" s="140" t="s">
        <v>24</v>
      </c>
      <c r="C50" s="140"/>
      <c r="D50" s="140"/>
      <c r="E50" s="140"/>
      <c r="F50" s="140"/>
      <c r="G50" s="140"/>
      <c r="H50" s="140"/>
      <c r="I50" s="140"/>
      <c r="J50" s="140"/>
      <c r="K50" s="140"/>
      <c r="O50" s="8"/>
      <c r="P50" s="1"/>
    </row>
    <row r="51" spans="1:18" x14ac:dyDescent="0.25">
      <c r="A51" s="7"/>
      <c r="B51" s="140"/>
      <c r="C51" s="140"/>
      <c r="D51" s="140"/>
      <c r="E51" s="140"/>
      <c r="F51" s="140"/>
      <c r="G51" s="140"/>
      <c r="H51" s="140"/>
      <c r="I51" s="140"/>
      <c r="J51" s="140"/>
      <c r="K51" s="140"/>
      <c r="O51" s="8"/>
      <c r="P51" s="1"/>
    </row>
    <row r="52" spans="1:18" x14ac:dyDescent="0.25">
      <c r="A52" s="7"/>
      <c r="B52" s="140"/>
      <c r="C52" s="140"/>
      <c r="D52" s="140"/>
      <c r="E52" s="140"/>
      <c r="F52" s="140"/>
      <c r="G52" s="140"/>
      <c r="H52" s="140"/>
      <c r="I52" s="140"/>
      <c r="J52" s="140"/>
      <c r="K52" s="140"/>
      <c r="O52" s="8"/>
      <c r="P52" s="1"/>
    </row>
    <row r="53" spans="1:18" x14ac:dyDescent="0.25">
      <c r="A53" s="7"/>
      <c r="B53" s="30"/>
      <c r="C53" s="30"/>
      <c r="D53" s="30"/>
      <c r="E53" s="30"/>
      <c r="F53" s="30"/>
      <c r="G53" s="30"/>
      <c r="H53" s="30"/>
      <c r="I53" s="30"/>
      <c r="J53" s="30"/>
      <c r="K53" s="30"/>
      <c r="O53" s="8"/>
      <c r="P53" s="1"/>
    </row>
    <row r="54" spans="1:18" x14ac:dyDescent="0.25">
      <c r="A54" s="7"/>
      <c r="B54" s="1">
        <v>7788.54</v>
      </c>
      <c r="G54" s="1">
        <v>36.6</v>
      </c>
      <c r="I54" s="3" t="s">
        <v>25</v>
      </c>
      <c r="Q54" s="8" t="s">
        <v>11</v>
      </c>
      <c r="R54" s="1">
        <f>B54*G54</f>
        <v>285060.56400000001</v>
      </c>
    </row>
    <row r="55" spans="1:18" x14ac:dyDescent="0.25">
      <c r="A55" s="7"/>
      <c r="B55" s="1"/>
      <c r="G55" s="1"/>
      <c r="O55" s="8"/>
      <c r="P55" s="1"/>
    </row>
    <row r="56" spans="1:18" x14ac:dyDescent="0.25">
      <c r="A56" s="7">
        <v>11</v>
      </c>
      <c r="B56" s="129" t="s">
        <v>26</v>
      </c>
      <c r="C56" s="129"/>
      <c r="D56" s="129"/>
      <c r="E56" s="129"/>
      <c r="F56" s="129"/>
      <c r="G56" s="129"/>
      <c r="H56" s="129"/>
      <c r="I56" s="129"/>
      <c r="J56" s="129"/>
      <c r="K56" s="129"/>
      <c r="L56" s="129"/>
      <c r="M56" s="129"/>
      <c r="N56" s="129"/>
      <c r="O56" s="129"/>
      <c r="P56" s="129"/>
    </row>
    <row r="57" spans="1:18" x14ac:dyDescent="0.25">
      <c r="A57" s="7"/>
      <c r="B57" s="129"/>
      <c r="C57" s="129"/>
      <c r="D57" s="129"/>
      <c r="E57" s="129"/>
      <c r="F57" s="129"/>
      <c r="G57" s="129"/>
      <c r="H57" s="129"/>
      <c r="I57" s="129"/>
      <c r="J57" s="129"/>
      <c r="K57" s="129"/>
      <c r="L57" s="129"/>
      <c r="M57" s="129"/>
      <c r="N57" s="129"/>
      <c r="O57" s="129"/>
      <c r="P57" s="129"/>
    </row>
    <row r="58" spans="1:18" x14ac:dyDescent="0.25">
      <c r="A58" s="7"/>
      <c r="B58" s="35"/>
      <c r="C58" s="35"/>
      <c r="D58" s="35"/>
      <c r="E58" s="35"/>
      <c r="F58" s="35"/>
      <c r="G58" s="35"/>
      <c r="H58" s="35"/>
      <c r="I58" s="35"/>
      <c r="J58" s="35"/>
      <c r="K58" s="35"/>
      <c r="L58" s="35"/>
      <c r="M58" s="35"/>
      <c r="N58" s="35"/>
      <c r="O58" s="35"/>
      <c r="P58" s="35"/>
    </row>
    <row r="59" spans="1:18" x14ac:dyDescent="0.25">
      <c r="A59" s="7"/>
      <c r="B59" s="1">
        <v>2716</v>
      </c>
      <c r="G59" s="1">
        <v>15771.01</v>
      </c>
      <c r="I59" s="3" t="s">
        <v>10</v>
      </c>
      <c r="Q59" s="8" t="s">
        <v>11</v>
      </c>
      <c r="R59" s="1">
        <f>ROUND(SUM(B59*G59/100),)</f>
        <v>428341</v>
      </c>
    </row>
    <row r="60" spans="1:18" x14ac:dyDescent="0.25">
      <c r="A60" s="7"/>
      <c r="B60" s="1"/>
      <c r="G60" s="1"/>
      <c r="Q60" s="8"/>
      <c r="R60" s="1"/>
    </row>
    <row r="61" spans="1:18" x14ac:dyDescent="0.25">
      <c r="A61" s="7">
        <v>12</v>
      </c>
      <c r="B61" s="4" t="s">
        <v>27</v>
      </c>
      <c r="C61" s="4"/>
      <c r="D61" s="4"/>
      <c r="E61" s="4"/>
      <c r="F61" s="4"/>
      <c r="G61" s="4"/>
    </row>
    <row r="62" spans="1:18" x14ac:dyDescent="0.25">
      <c r="A62" s="7"/>
      <c r="B62" s="4"/>
      <c r="C62" s="4"/>
      <c r="D62" s="4"/>
      <c r="E62" s="4"/>
      <c r="F62" s="4"/>
      <c r="G62" s="4"/>
    </row>
    <row r="63" spans="1:18" x14ac:dyDescent="0.25">
      <c r="A63" s="7"/>
      <c r="B63" s="1">
        <v>12873</v>
      </c>
      <c r="G63" s="1">
        <v>3015.76</v>
      </c>
      <c r="I63" s="3" t="s">
        <v>13</v>
      </c>
      <c r="Q63" s="8" t="s">
        <v>11</v>
      </c>
      <c r="R63" s="1">
        <f>B63*G63/100</f>
        <v>388218.78480000002</v>
      </c>
    </row>
    <row r="64" spans="1:18" x14ac:dyDescent="0.25">
      <c r="A64" s="7"/>
      <c r="B64" s="1"/>
      <c r="G64" s="1"/>
      <c r="Q64" s="8"/>
      <c r="R64" s="1"/>
    </row>
    <row r="65" spans="1:19" x14ac:dyDescent="0.25">
      <c r="A65" s="7">
        <v>13</v>
      </c>
      <c r="B65" s="143" t="s">
        <v>28</v>
      </c>
      <c r="C65" s="143"/>
      <c r="D65" s="143"/>
      <c r="E65" s="143"/>
      <c r="F65" s="143"/>
      <c r="G65" s="143"/>
      <c r="H65" s="143"/>
      <c r="I65" s="143"/>
      <c r="J65" s="143"/>
      <c r="K65" s="143"/>
    </row>
    <row r="66" spans="1:19" x14ac:dyDescent="0.25">
      <c r="A66" s="7"/>
      <c r="B66" s="143"/>
      <c r="C66" s="143"/>
      <c r="D66" s="143"/>
      <c r="E66" s="143"/>
      <c r="F66" s="143"/>
      <c r="G66" s="143"/>
      <c r="H66" s="143"/>
      <c r="I66" s="143"/>
      <c r="J66" s="143"/>
      <c r="K66" s="143"/>
      <c r="O66" s="3" t="s">
        <v>29</v>
      </c>
    </row>
    <row r="67" spans="1:19" x14ac:dyDescent="0.25">
      <c r="A67" s="7"/>
      <c r="B67" s="143"/>
      <c r="C67" s="143"/>
      <c r="D67" s="143"/>
      <c r="E67" s="143"/>
      <c r="F67" s="143"/>
      <c r="G67" s="143"/>
      <c r="H67" s="143"/>
      <c r="I67" s="143"/>
      <c r="J67" s="143"/>
      <c r="K67" s="143"/>
    </row>
    <row r="68" spans="1:19" x14ac:dyDescent="0.25">
      <c r="A68" s="7"/>
      <c r="B68" s="143"/>
      <c r="C68" s="143"/>
      <c r="D68" s="143"/>
      <c r="E68" s="143"/>
      <c r="F68" s="143"/>
      <c r="G68" s="143"/>
      <c r="H68" s="143"/>
      <c r="I68" s="143"/>
      <c r="J68" s="143"/>
      <c r="K68" s="143"/>
    </row>
    <row r="69" spans="1:19" x14ac:dyDescent="0.25">
      <c r="A69" s="7"/>
      <c r="C69" s="10"/>
      <c r="D69" s="7"/>
      <c r="E69" s="11"/>
      <c r="F69" s="7"/>
      <c r="G69" s="11"/>
      <c r="H69" s="7"/>
      <c r="I69" s="11"/>
      <c r="J69" s="7"/>
      <c r="K69" s="11"/>
      <c r="P69" s="7"/>
      <c r="Q69" s="1"/>
    </row>
    <row r="70" spans="1:19" x14ac:dyDescent="0.25">
      <c r="A70" s="7"/>
      <c r="B70" s="1">
        <v>4761</v>
      </c>
      <c r="G70" s="1">
        <v>301</v>
      </c>
      <c r="I70" s="3" t="s">
        <v>30</v>
      </c>
      <c r="Q70" s="8" t="s">
        <v>11</v>
      </c>
      <c r="R70" s="1">
        <f>ROUND(SUM(B70*G70),)</f>
        <v>1433061</v>
      </c>
      <c r="S70" s="1">
        <f>R70</f>
        <v>1433061</v>
      </c>
    </row>
    <row r="71" spans="1:19" x14ac:dyDescent="0.25">
      <c r="A71" s="7"/>
      <c r="B71" s="1"/>
      <c r="G71" s="1"/>
      <c r="O71" s="8"/>
      <c r="P71" s="1"/>
    </row>
    <row r="72" spans="1:19" x14ac:dyDescent="0.25">
      <c r="A72" s="3">
        <v>14</v>
      </c>
      <c r="B72" s="143" t="s">
        <v>31</v>
      </c>
      <c r="C72" s="143"/>
      <c r="D72" s="143"/>
      <c r="E72" s="143"/>
      <c r="F72" s="143"/>
      <c r="G72" s="143"/>
      <c r="H72" s="143"/>
      <c r="I72" s="143"/>
      <c r="J72" s="143"/>
      <c r="K72" s="143"/>
      <c r="L72" s="143"/>
      <c r="M72" s="143"/>
      <c r="N72" s="143"/>
    </row>
    <row r="73" spans="1:19" x14ac:dyDescent="0.25">
      <c r="B73" s="143"/>
      <c r="C73" s="143"/>
      <c r="D73" s="143"/>
      <c r="E73" s="143"/>
      <c r="F73" s="143"/>
      <c r="G73" s="143"/>
      <c r="H73" s="143"/>
      <c r="I73" s="143"/>
      <c r="J73" s="143"/>
      <c r="K73" s="143"/>
      <c r="L73" s="143"/>
      <c r="M73" s="143"/>
      <c r="N73" s="143"/>
      <c r="Q73" s="2"/>
      <c r="R73" s="32"/>
    </row>
    <row r="74" spans="1:19" x14ac:dyDescent="0.25">
      <c r="B74" s="143"/>
      <c r="C74" s="143"/>
      <c r="D74" s="143"/>
      <c r="E74" s="143"/>
      <c r="F74" s="143"/>
      <c r="G74" s="143"/>
      <c r="H74" s="143"/>
      <c r="I74" s="143"/>
      <c r="J74" s="143"/>
      <c r="K74" s="143"/>
      <c r="L74" s="143"/>
      <c r="M74" s="143"/>
      <c r="N74" s="143"/>
      <c r="Q74" s="2"/>
      <c r="R74" s="32"/>
    </row>
    <row r="75" spans="1:19" x14ac:dyDescent="0.25">
      <c r="B75" s="143"/>
      <c r="C75" s="143"/>
      <c r="D75" s="143"/>
      <c r="E75" s="143"/>
      <c r="F75" s="143"/>
      <c r="G75" s="143"/>
      <c r="H75" s="143"/>
      <c r="I75" s="143"/>
      <c r="J75" s="143"/>
      <c r="K75" s="143"/>
      <c r="L75" s="143"/>
      <c r="M75" s="143"/>
      <c r="N75" s="143"/>
      <c r="Q75" s="2"/>
      <c r="R75" s="32"/>
    </row>
    <row r="77" spans="1:19" x14ac:dyDescent="0.25">
      <c r="B77" s="1">
        <v>5984</v>
      </c>
      <c r="G77" s="1">
        <v>30509.77</v>
      </c>
      <c r="I77" s="3" t="s">
        <v>13</v>
      </c>
      <c r="Q77" s="8" t="s">
        <v>11</v>
      </c>
      <c r="R77" s="1">
        <f>B77*G77/100</f>
        <v>1825704.6368</v>
      </c>
      <c r="S77" s="1"/>
    </row>
    <row r="78" spans="1:19" x14ac:dyDescent="0.25">
      <c r="A78" s="7"/>
      <c r="B78" s="1"/>
      <c r="G78" s="1"/>
      <c r="O78" s="8"/>
      <c r="P78" s="1"/>
    </row>
    <row r="79" spans="1:19" x14ac:dyDescent="0.25">
      <c r="A79" s="7">
        <v>15</v>
      </c>
      <c r="B79" s="140" t="s">
        <v>32</v>
      </c>
      <c r="C79" s="140"/>
      <c r="D79" s="140"/>
      <c r="E79" s="140"/>
      <c r="F79" s="140"/>
      <c r="G79" s="140"/>
      <c r="H79" s="140"/>
      <c r="I79" s="140"/>
      <c r="J79" s="140"/>
      <c r="K79" s="140"/>
      <c r="L79" s="140"/>
    </row>
    <row r="80" spans="1:19" x14ac:dyDescent="0.25">
      <c r="A80" s="7"/>
      <c r="B80" s="140"/>
      <c r="C80" s="140"/>
      <c r="D80" s="140"/>
      <c r="E80" s="140"/>
      <c r="F80" s="140"/>
      <c r="G80" s="140"/>
      <c r="H80" s="140"/>
      <c r="I80" s="140"/>
      <c r="J80" s="140"/>
      <c r="K80" s="140"/>
      <c r="L80" s="140"/>
    </row>
    <row r="81" spans="1:18" x14ac:dyDescent="0.25">
      <c r="A81" s="7"/>
      <c r="B81" s="140"/>
      <c r="C81" s="140"/>
      <c r="D81" s="140"/>
      <c r="E81" s="140"/>
      <c r="F81" s="140"/>
      <c r="G81" s="140"/>
      <c r="H81" s="140"/>
      <c r="I81" s="140"/>
      <c r="J81" s="140"/>
      <c r="K81" s="140"/>
      <c r="L81" s="140"/>
    </row>
    <row r="82" spans="1:18" x14ac:dyDescent="0.25">
      <c r="A82" s="7"/>
      <c r="B82" s="140"/>
      <c r="C82" s="140"/>
      <c r="D82" s="140"/>
      <c r="E82" s="140"/>
      <c r="F82" s="140"/>
      <c r="G82" s="140"/>
      <c r="H82" s="140"/>
      <c r="I82" s="140"/>
      <c r="J82" s="140"/>
      <c r="K82" s="140"/>
      <c r="L82" s="140"/>
    </row>
    <row r="83" spans="1:18" x14ac:dyDescent="0.25">
      <c r="A83" s="7"/>
      <c r="B83" s="140"/>
      <c r="C83" s="140"/>
      <c r="D83" s="140"/>
      <c r="E83" s="140"/>
      <c r="F83" s="140"/>
      <c r="G83" s="140"/>
      <c r="H83" s="140"/>
      <c r="I83" s="140"/>
      <c r="J83" s="140"/>
      <c r="K83" s="140"/>
      <c r="L83" s="140"/>
    </row>
    <row r="84" spans="1:18" x14ac:dyDescent="0.25">
      <c r="A84" s="7"/>
      <c r="B84" s="30"/>
      <c r="C84" s="30"/>
      <c r="D84" s="30"/>
      <c r="E84" s="30"/>
      <c r="F84" s="30"/>
      <c r="G84" s="30"/>
      <c r="H84" s="30"/>
      <c r="I84" s="30"/>
      <c r="J84" s="30"/>
      <c r="K84" s="30"/>
      <c r="L84" s="30"/>
    </row>
    <row r="85" spans="1:18" x14ac:dyDescent="0.25">
      <c r="A85" s="7"/>
      <c r="B85" s="1">
        <v>890</v>
      </c>
      <c r="G85" s="1">
        <v>228.9</v>
      </c>
      <c r="I85" s="3" t="s">
        <v>33</v>
      </c>
      <c r="Q85" s="8" t="s">
        <v>11</v>
      </c>
      <c r="R85" s="1">
        <f>ROUND(SUM(B85*G85),)</f>
        <v>203721</v>
      </c>
    </row>
    <row r="86" spans="1:18" x14ac:dyDescent="0.25">
      <c r="A86" s="7"/>
      <c r="B86" s="1"/>
      <c r="G86" s="36"/>
      <c r="Q86" s="8"/>
      <c r="R86" s="1"/>
    </row>
    <row r="87" spans="1:18" x14ac:dyDescent="0.25">
      <c r="A87" s="7">
        <v>16</v>
      </c>
      <c r="B87" s="143" t="s">
        <v>34</v>
      </c>
      <c r="C87" s="143"/>
      <c r="D87" s="143"/>
      <c r="E87" s="143"/>
      <c r="F87" s="143"/>
      <c r="G87" s="143"/>
      <c r="H87" s="143"/>
      <c r="I87" s="143"/>
      <c r="J87" s="143"/>
      <c r="K87" s="143"/>
      <c r="L87" s="143"/>
      <c r="M87" s="143"/>
      <c r="N87" s="143"/>
      <c r="O87" s="143"/>
    </row>
    <row r="88" spans="1:18" x14ac:dyDescent="0.25">
      <c r="A88" s="7"/>
      <c r="B88" s="143"/>
      <c r="C88" s="143"/>
      <c r="D88" s="143"/>
      <c r="E88" s="143"/>
      <c r="F88" s="143"/>
      <c r="G88" s="143"/>
      <c r="H88" s="143"/>
      <c r="I88" s="143"/>
      <c r="J88" s="143"/>
      <c r="K88" s="143"/>
      <c r="L88" s="143"/>
      <c r="M88" s="143"/>
      <c r="N88" s="143"/>
      <c r="O88" s="143"/>
    </row>
    <row r="89" spans="1:18" ht="29.25" customHeight="1" x14ac:dyDescent="0.25">
      <c r="A89" s="7"/>
      <c r="B89" s="143"/>
      <c r="C89" s="143"/>
      <c r="D89" s="143"/>
      <c r="E89" s="143"/>
      <c r="F89" s="143"/>
      <c r="G89" s="143"/>
      <c r="H89" s="143"/>
      <c r="I89" s="143"/>
      <c r="J89" s="143"/>
      <c r="K89" s="143"/>
      <c r="L89" s="143"/>
      <c r="M89" s="143"/>
      <c r="N89" s="143"/>
      <c r="O89" s="143"/>
    </row>
    <row r="90" spans="1:18" x14ac:dyDescent="0.25">
      <c r="A90" s="7"/>
      <c r="B90" s="37"/>
      <c r="C90" s="37"/>
      <c r="D90" s="37"/>
      <c r="E90" s="37"/>
      <c r="F90" s="37"/>
      <c r="G90" s="37"/>
      <c r="H90" s="37"/>
      <c r="I90" s="37"/>
      <c r="J90" s="37"/>
      <c r="K90" s="37"/>
      <c r="L90" s="37"/>
      <c r="M90" s="37"/>
      <c r="N90" s="37"/>
      <c r="O90" s="37"/>
    </row>
    <row r="91" spans="1:18" x14ac:dyDescent="0.25">
      <c r="A91" s="7"/>
      <c r="B91" s="1">
        <v>400</v>
      </c>
      <c r="G91" s="1">
        <v>240.5</v>
      </c>
      <c r="I91" s="3" t="s">
        <v>33</v>
      </c>
      <c r="Q91" s="8" t="s">
        <v>11</v>
      </c>
      <c r="R91" s="1">
        <f>ROUND(SUM(B91*G91),)</f>
        <v>96200</v>
      </c>
    </row>
    <row r="92" spans="1:18" x14ac:dyDescent="0.25">
      <c r="A92" s="7"/>
      <c r="B92" s="1"/>
      <c r="G92" s="1"/>
      <c r="O92" s="8"/>
      <c r="P92" s="1"/>
    </row>
    <row r="93" spans="1:18" s="39" customFormat="1" x14ac:dyDescent="0.25">
      <c r="A93" s="38">
        <v>17</v>
      </c>
      <c r="B93" s="143" t="s">
        <v>35</v>
      </c>
      <c r="C93" s="143"/>
      <c r="D93" s="143"/>
      <c r="E93" s="143"/>
      <c r="F93" s="143"/>
      <c r="G93" s="143"/>
      <c r="H93" s="143"/>
      <c r="I93" s="143"/>
      <c r="J93" s="143"/>
      <c r="K93" s="143"/>
      <c r="O93" s="40"/>
      <c r="P93" s="41"/>
    </row>
    <row r="94" spans="1:18" s="39" customFormat="1" x14ac:dyDescent="0.25">
      <c r="A94" s="42"/>
      <c r="B94" s="143"/>
      <c r="C94" s="143"/>
      <c r="D94" s="143"/>
      <c r="E94" s="143"/>
      <c r="F94" s="143"/>
      <c r="G94" s="143"/>
      <c r="H94" s="143"/>
      <c r="I94" s="143"/>
      <c r="J94" s="143"/>
      <c r="K94" s="143"/>
      <c r="O94" s="40"/>
      <c r="P94" s="41"/>
    </row>
    <row r="95" spans="1:18" s="39" customFormat="1" x14ac:dyDescent="0.25">
      <c r="A95" s="42"/>
      <c r="B95" s="143"/>
      <c r="C95" s="143"/>
      <c r="D95" s="143"/>
      <c r="E95" s="143"/>
      <c r="F95" s="143"/>
      <c r="G95" s="143"/>
      <c r="H95" s="143"/>
      <c r="I95" s="143"/>
      <c r="J95" s="143"/>
      <c r="K95" s="143"/>
      <c r="O95" s="40"/>
      <c r="P95" s="41"/>
    </row>
    <row r="96" spans="1:18" s="39" customFormat="1" x14ac:dyDescent="0.25">
      <c r="A96" s="42"/>
      <c r="B96" s="143"/>
      <c r="C96" s="143"/>
      <c r="D96" s="143"/>
      <c r="E96" s="143"/>
      <c r="F96" s="143"/>
      <c r="G96" s="143"/>
      <c r="H96" s="143"/>
      <c r="I96" s="143"/>
      <c r="J96" s="143"/>
      <c r="K96" s="143"/>
      <c r="O96" s="40"/>
      <c r="P96" s="41"/>
    </row>
    <row r="97" spans="1:18" s="39" customFormat="1" x14ac:dyDescent="0.25">
      <c r="A97" s="42"/>
      <c r="B97" s="41"/>
      <c r="G97" s="41"/>
      <c r="I97" s="43"/>
      <c r="O97" s="40"/>
      <c r="P97" s="41"/>
    </row>
    <row r="98" spans="1:18" s="39" customFormat="1" x14ac:dyDescent="0.25">
      <c r="A98" s="38"/>
      <c r="B98" s="44">
        <v>1037.4000000000001</v>
      </c>
      <c r="C98" s="45"/>
      <c r="D98" s="45"/>
      <c r="E98" s="45"/>
      <c r="F98" s="45"/>
      <c r="G98" s="44">
        <v>933.75</v>
      </c>
      <c r="H98" s="45"/>
      <c r="I98" s="46" t="s">
        <v>30</v>
      </c>
      <c r="J98" s="45"/>
      <c r="K98" s="45"/>
      <c r="L98" s="45"/>
      <c r="M98" s="45"/>
      <c r="N98" s="45"/>
      <c r="O98" s="45"/>
      <c r="P98" s="45"/>
      <c r="Q98" s="47" t="s">
        <v>11</v>
      </c>
      <c r="R98" s="44">
        <f>ROUND(SUM(B98*G98),)</f>
        <v>968672</v>
      </c>
    </row>
    <row r="99" spans="1:18" x14ac:dyDescent="0.25">
      <c r="A99" s="48">
        <v>18</v>
      </c>
      <c r="B99" s="49" t="s">
        <v>36</v>
      </c>
      <c r="C99" s="50"/>
      <c r="D99" s="50"/>
      <c r="E99" s="50"/>
      <c r="F99" s="50"/>
      <c r="G99" s="50"/>
      <c r="H99" s="51"/>
      <c r="I99" s="51"/>
      <c r="J99" s="51"/>
      <c r="K99" s="51"/>
      <c r="L99" s="51"/>
      <c r="M99" s="51"/>
      <c r="N99" s="51"/>
      <c r="O99" s="51"/>
      <c r="P99" s="51"/>
    </row>
    <row r="100" spans="1:18" x14ac:dyDescent="0.25">
      <c r="A100" s="48"/>
      <c r="B100" s="49"/>
      <c r="C100" s="50"/>
      <c r="D100" s="50"/>
      <c r="E100" s="50"/>
      <c r="F100" s="50"/>
      <c r="G100" s="50"/>
      <c r="H100" s="51"/>
      <c r="I100" s="51"/>
      <c r="J100" s="51"/>
      <c r="K100" s="51"/>
      <c r="L100" s="51"/>
      <c r="M100" s="51"/>
      <c r="N100" s="51"/>
      <c r="O100" s="51"/>
      <c r="P100" s="51"/>
    </row>
    <row r="101" spans="1:18" x14ac:dyDescent="0.25">
      <c r="A101" s="48"/>
      <c r="B101" s="36">
        <v>16785.12</v>
      </c>
      <c r="C101" s="51"/>
      <c r="D101" s="51"/>
      <c r="E101" s="51"/>
      <c r="F101" s="51"/>
      <c r="G101" s="36">
        <v>75.63</v>
      </c>
      <c r="H101" s="51"/>
      <c r="I101" s="51" t="s">
        <v>13</v>
      </c>
      <c r="J101" s="51"/>
      <c r="K101" s="51"/>
      <c r="L101" s="51"/>
      <c r="M101" s="51"/>
      <c r="P101" s="51"/>
      <c r="Q101" s="52" t="s">
        <v>11</v>
      </c>
      <c r="R101" s="36">
        <f>ROUND(SUM(B101*G101/100),)</f>
        <v>12695</v>
      </c>
    </row>
    <row r="102" spans="1:18" x14ac:dyDescent="0.25">
      <c r="A102" s="7"/>
      <c r="B102" s="1"/>
      <c r="G102" s="1"/>
      <c r="O102" s="8"/>
      <c r="P102" s="1"/>
    </row>
    <row r="103" spans="1:18" x14ac:dyDescent="0.25">
      <c r="A103" s="7">
        <v>19</v>
      </c>
      <c r="B103" s="53" t="s">
        <v>37</v>
      </c>
      <c r="C103" s="33"/>
      <c r="D103" s="33"/>
      <c r="E103" s="33"/>
      <c r="F103" s="33"/>
      <c r="G103" s="33"/>
    </row>
    <row r="104" spans="1:18" x14ac:dyDescent="0.25">
      <c r="A104" s="7"/>
      <c r="B104" s="53"/>
      <c r="C104" s="33"/>
      <c r="D104" s="33"/>
      <c r="E104" s="33"/>
      <c r="F104" s="33"/>
      <c r="G104" s="33"/>
    </row>
    <row r="105" spans="1:18" x14ac:dyDescent="0.25">
      <c r="A105" s="7"/>
      <c r="B105" s="1">
        <v>24480.959999999999</v>
      </c>
      <c r="C105" s="3" t="s">
        <v>38</v>
      </c>
      <c r="G105" s="1">
        <v>226.88</v>
      </c>
      <c r="I105" s="3" t="s">
        <v>13</v>
      </c>
      <c r="Q105" s="8" t="s">
        <v>11</v>
      </c>
      <c r="R105" s="1">
        <f>ROUND(SUM(B105*G105/100),)</f>
        <v>55542</v>
      </c>
    </row>
    <row r="106" spans="1:18" x14ac:dyDescent="0.25">
      <c r="A106" s="7"/>
      <c r="B106" s="1"/>
      <c r="G106" s="1"/>
      <c r="O106" s="8"/>
      <c r="P106" s="1"/>
    </row>
    <row r="107" spans="1:18" x14ac:dyDescent="0.25">
      <c r="A107" s="7">
        <v>20</v>
      </c>
      <c r="B107" s="144" t="s">
        <v>39</v>
      </c>
      <c r="C107" s="144"/>
      <c r="D107" s="144"/>
      <c r="E107" s="144"/>
      <c r="F107" s="144"/>
      <c r="G107" s="144"/>
      <c r="H107" s="144"/>
      <c r="I107" s="144"/>
      <c r="J107" s="144"/>
      <c r="K107" s="144"/>
      <c r="L107" s="144"/>
      <c r="M107" s="144"/>
      <c r="N107" s="144"/>
      <c r="O107" s="20"/>
      <c r="P107" s="1"/>
    </row>
    <row r="108" spans="1:18" x14ac:dyDescent="0.25">
      <c r="A108" s="7"/>
      <c r="B108" s="144"/>
      <c r="C108" s="144"/>
      <c r="D108" s="144"/>
      <c r="E108" s="144"/>
      <c r="F108" s="144"/>
      <c r="G108" s="144"/>
      <c r="H108" s="144"/>
      <c r="I108" s="144"/>
      <c r="J108" s="144"/>
      <c r="K108" s="144"/>
      <c r="L108" s="144"/>
      <c r="M108" s="144"/>
      <c r="N108" s="144"/>
      <c r="O108" s="20"/>
      <c r="P108" s="1"/>
    </row>
    <row r="109" spans="1:18" x14ac:dyDescent="0.25">
      <c r="A109" s="7"/>
      <c r="B109" s="144"/>
      <c r="C109" s="144"/>
      <c r="D109" s="144"/>
      <c r="E109" s="144"/>
      <c r="F109" s="144"/>
      <c r="G109" s="144"/>
      <c r="H109" s="144"/>
      <c r="I109" s="144"/>
      <c r="J109" s="144"/>
      <c r="K109" s="144"/>
      <c r="L109" s="144"/>
      <c r="M109" s="144"/>
      <c r="N109" s="144"/>
      <c r="O109" s="20"/>
      <c r="P109" s="1"/>
    </row>
    <row r="110" spans="1:18" x14ac:dyDescent="0.25">
      <c r="A110" s="7"/>
      <c r="B110" s="144"/>
      <c r="C110" s="144"/>
      <c r="D110" s="144"/>
      <c r="E110" s="144"/>
      <c r="F110" s="144"/>
      <c r="G110" s="144"/>
      <c r="H110" s="144"/>
      <c r="I110" s="144"/>
      <c r="J110" s="144"/>
      <c r="K110" s="144"/>
      <c r="L110" s="144"/>
      <c r="M110" s="144"/>
      <c r="N110" s="144"/>
      <c r="O110" s="8"/>
      <c r="P110" s="1"/>
    </row>
    <row r="111" spans="1:18" x14ac:dyDescent="0.25">
      <c r="A111" s="7"/>
      <c r="B111" s="54"/>
      <c r="C111" s="54"/>
      <c r="D111" s="54"/>
      <c r="E111" s="54"/>
      <c r="F111" s="54"/>
      <c r="G111" s="54"/>
      <c r="H111" s="54"/>
      <c r="I111" s="54"/>
      <c r="J111" s="54"/>
      <c r="K111" s="54"/>
      <c r="L111" s="54"/>
      <c r="M111" s="54"/>
      <c r="N111" s="54"/>
      <c r="O111" s="8"/>
      <c r="P111" s="1"/>
    </row>
    <row r="112" spans="1:18" x14ac:dyDescent="0.25">
      <c r="A112" s="7"/>
      <c r="B112" s="1">
        <v>24480.959999999999</v>
      </c>
      <c r="G112" s="1">
        <v>2499.7600000000002</v>
      </c>
      <c r="I112" s="9" t="s">
        <v>13</v>
      </c>
      <c r="Q112" s="8" t="s">
        <v>11</v>
      </c>
      <c r="R112" s="1">
        <f>ROUND(SUM(B112*G112/100),)</f>
        <v>611965</v>
      </c>
    </row>
    <row r="113" spans="1:18" x14ac:dyDescent="0.25">
      <c r="A113" s="7"/>
      <c r="B113" s="1"/>
      <c r="G113" s="1"/>
      <c r="O113" s="8"/>
      <c r="P113" s="1"/>
    </row>
    <row r="114" spans="1:18" customFormat="1" x14ac:dyDescent="0.25">
      <c r="A114" s="7">
        <v>21</v>
      </c>
      <c r="B114" s="145" t="s">
        <v>40</v>
      </c>
      <c r="C114" s="145"/>
      <c r="D114" s="145"/>
      <c r="E114" s="145"/>
      <c r="F114" s="145"/>
      <c r="G114" s="145"/>
      <c r="H114" s="145"/>
      <c r="I114" s="145"/>
      <c r="J114" s="145"/>
      <c r="K114" s="145"/>
      <c r="L114" s="145"/>
      <c r="M114" s="145"/>
      <c r="N114" s="55"/>
      <c r="O114" s="55"/>
      <c r="P114" s="56"/>
      <c r="Q114" s="57"/>
      <c r="R114" s="58"/>
    </row>
    <row r="115" spans="1:18" customFormat="1" x14ac:dyDescent="0.25">
      <c r="A115" s="59"/>
      <c r="B115" s="145"/>
      <c r="C115" s="145"/>
      <c r="D115" s="145"/>
      <c r="E115" s="145"/>
      <c r="F115" s="145"/>
      <c r="G115" s="145"/>
      <c r="H115" s="145"/>
      <c r="I115" s="145"/>
      <c r="J115" s="145"/>
      <c r="K115" s="145"/>
      <c r="L115" s="145"/>
      <c r="M115" s="145"/>
      <c r="N115" s="55"/>
      <c r="O115" s="55"/>
      <c r="P115" s="56"/>
      <c r="Q115" s="57"/>
      <c r="R115" s="58"/>
    </row>
    <row r="116" spans="1:18" customFormat="1" x14ac:dyDescent="0.25">
      <c r="A116" s="59"/>
      <c r="B116" s="145"/>
      <c r="C116" s="145"/>
      <c r="D116" s="145"/>
      <c r="E116" s="145"/>
      <c r="F116" s="145"/>
      <c r="G116" s="145"/>
      <c r="H116" s="145"/>
      <c r="I116" s="145"/>
      <c r="J116" s="145"/>
      <c r="K116" s="145"/>
      <c r="L116" s="145"/>
      <c r="M116" s="145"/>
      <c r="N116" s="55"/>
      <c r="O116" s="55"/>
      <c r="P116" s="56"/>
      <c r="Q116" s="57"/>
      <c r="R116" s="58"/>
    </row>
    <row r="117" spans="1:18" customFormat="1" x14ac:dyDescent="0.25">
      <c r="A117" s="59"/>
      <c r="B117" s="145"/>
      <c r="C117" s="145"/>
      <c r="D117" s="145"/>
      <c r="E117" s="145"/>
      <c r="F117" s="145"/>
      <c r="G117" s="145"/>
      <c r="H117" s="145"/>
      <c r="I117" s="145"/>
      <c r="J117" s="145"/>
      <c r="K117" s="145"/>
      <c r="L117" s="145"/>
      <c r="M117" s="145"/>
      <c r="N117" s="55"/>
      <c r="O117" s="55"/>
      <c r="P117" s="56"/>
      <c r="Q117" s="57"/>
      <c r="R117" s="58"/>
    </row>
    <row r="118" spans="1:18" customFormat="1" x14ac:dyDescent="0.25">
      <c r="A118" s="59"/>
      <c r="B118" s="60"/>
      <c r="C118" s="61"/>
      <c r="D118" s="56"/>
      <c r="E118" s="56"/>
      <c r="F118" s="56"/>
      <c r="G118" s="56"/>
      <c r="H118" s="55"/>
      <c r="I118" s="56"/>
      <c r="J118" s="55"/>
      <c r="K118" s="56"/>
      <c r="L118" s="55"/>
      <c r="M118" s="62"/>
      <c r="N118" s="3"/>
      <c r="O118" s="3"/>
      <c r="P118" s="55"/>
      <c r="Q118" s="63"/>
      <c r="R118" s="3"/>
    </row>
    <row r="119" spans="1:18" customFormat="1" x14ac:dyDescent="0.25">
      <c r="A119" s="59"/>
      <c r="B119" s="55">
        <v>4300</v>
      </c>
      <c r="C119" s="64"/>
      <c r="D119" s="64"/>
      <c r="E119" s="3"/>
      <c r="F119" s="3"/>
      <c r="G119" s="64">
        <v>248.17</v>
      </c>
      <c r="H119" s="64"/>
      <c r="I119" s="55" t="s">
        <v>25</v>
      </c>
      <c r="J119" s="3"/>
      <c r="K119" s="64"/>
      <c r="L119" s="64"/>
      <c r="M119" s="64"/>
      <c r="N119" s="3"/>
      <c r="O119" s="3"/>
      <c r="P119" s="3"/>
      <c r="Q119" s="55"/>
      <c r="R119" s="58">
        <f>B119*G119</f>
        <v>1067131</v>
      </c>
    </row>
    <row r="120" spans="1:18" customFormat="1" x14ac:dyDescent="0.25">
      <c r="A120" s="59"/>
      <c r="B120" s="55"/>
      <c r="C120" s="64"/>
      <c r="D120" s="64"/>
      <c r="E120" s="3"/>
      <c r="F120" s="3"/>
      <c r="G120" s="64"/>
      <c r="H120" s="64"/>
      <c r="I120" s="55"/>
      <c r="J120" s="3"/>
      <c r="K120" s="64"/>
      <c r="L120" s="64"/>
      <c r="M120" s="64"/>
      <c r="N120" s="3"/>
      <c r="O120" s="3"/>
      <c r="P120" s="3"/>
      <c r="Q120" s="55"/>
      <c r="R120" s="58"/>
    </row>
    <row r="121" spans="1:18" x14ac:dyDescent="0.25">
      <c r="A121" s="7">
        <v>22</v>
      </c>
      <c r="B121" s="146" t="s">
        <v>41</v>
      </c>
      <c r="C121" s="146"/>
      <c r="D121" s="146"/>
      <c r="E121" s="146"/>
      <c r="F121" s="146"/>
      <c r="G121" s="146"/>
      <c r="H121" s="146"/>
      <c r="I121" s="146"/>
      <c r="J121" s="146"/>
      <c r="K121" s="146"/>
      <c r="M121" s="32"/>
      <c r="N121" s="32"/>
      <c r="O121" s="32"/>
      <c r="P121" s="32"/>
      <c r="Q121" s="32"/>
      <c r="R121" s="32"/>
    </row>
    <row r="122" spans="1:18" x14ac:dyDescent="0.25">
      <c r="A122" s="7"/>
      <c r="B122" s="146"/>
      <c r="C122" s="146"/>
      <c r="D122" s="146"/>
      <c r="E122" s="146"/>
      <c r="F122" s="146"/>
      <c r="G122" s="146"/>
      <c r="H122" s="146"/>
      <c r="I122" s="146"/>
      <c r="J122" s="146"/>
      <c r="K122" s="146"/>
      <c r="L122" s="7"/>
      <c r="M122" s="11"/>
      <c r="N122" s="11"/>
      <c r="O122" s="11"/>
      <c r="P122" s="7"/>
      <c r="Q122" s="11"/>
      <c r="R122" s="32"/>
    </row>
    <row r="123" spans="1:18" x14ac:dyDescent="0.25">
      <c r="A123" s="7"/>
      <c r="C123" s="7"/>
      <c r="D123" s="7"/>
      <c r="E123" s="65"/>
      <c r="F123" s="7"/>
      <c r="G123" s="65"/>
      <c r="H123" s="7"/>
      <c r="I123" s="65"/>
      <c r="J123" s="7"/>
      <c r="M123" s="11"/>
      <c r="N123" s="11"/>
      <c r="O123" s="11"/>
      <c r="P123" s="7"/>
      <c r="Q123" s="1"/>
      <c r="R123" s="32"/>
    </row>
    <row r="124" spans="1:18" x14ac:dyDescent="0.25">
      <c r="A124" s="7"/>
      <c r="P124" s="66"/>
    </row>
    <row r="125" spans="1:18" x14ac:dyDescent="0.25">
      <c r="A125" s="7"/>
      <c r="B125" s="1">
        <v>5850.75</v>
      </c>
      <c r="G125" s="1">
        <v>3275.5</v>
      </c>
      <c r="I125" s="3" t="s">
        <v>13</v>
      </c>
      <c r="Q125" s="8" t="s">
        <v>11</v>
      </c>
      <c r="R125" s="1">
        <f>B125*G125/100</f>
        <v>191641.31625</v>
      </c>
    </row>
    <row r="126" spans="1:18" x14ac:dyDescent="0.25">
      <c r="A126" s="7"/>
      <c r="B126" s="1"/>
      <c r="G126" s="1"/>
      <c r="O126" s="8"/>
      <c r="P126" s="1"/>
    </row>
    <row r="127" spans="1:18" customFormat="1" x14ac:dyDescent="0.25">
      <c r="A127" s="32">
        <v>23</v>
      </c>
      <c r="B127" s="147" t="s">
        <v>42</v>
      </c>
      <c r="C127" s="147"/>
      <c r="D127" s="147"/>
      <c r="E127" s="147"/>
      <c r="F127" s="147"/>
      <c r="G127" s="147"/>
      <c r="H127" s="147"/>
      <c r="I127" s="147"/>
      <c r="J127" s="147"/>
      <c r="K127" s="147"/>
      <c r="L127" s="147"/>
      <c r="M127" s="147"/>
      <c r="N127" s="3"/>
      <c r="O127" s="8"/>
      <c r="P127" s="1"/>
      <c r="Q127" s="3"/>
      <c r="R127" s="3"/>
    </row>
    <row r="128" spans="1:18" customFormat="1" x14ac:dyDescent="0.25">
      <c r="A128" s="32"/>
      <c r="B128" s="147"/>
      <c r="C128" s="147"/>
      <c r="D128" s="147"/>
      <c r="E128" s="147"/>
      <c r="F128" s="147"/>
      <c r="G128" s="147"/>
      <c r="H128" s="147"/>
      <c r="I128" s="147"/>
      <c r="J128" s="147"/>
      <c r="K128" s="147"/>
      <c r="L128" s="147"/>
      <c r="M128" s="147"/>
      <c r="N128" s="3"/>
      <c r="O128" s="8"/>
      <c r="P128" s="1"/>
      <c r="Q128" s="3"/>
      <c r="R128" s="3"/>
    </row>
    <row r="129" spans="1:18" customFormat="1" ht="21.75" customHeight="1" x14ac:dyDescent="0.25">
      <c r="A129" s="32"/>
      <c r="B129" s="147"/>
      <c r="C129" s="147"/>
      <c r="D129" s="147"/>
      <c r="E129" s="147"/>
      <c r="F129" s="147"/>
      <c r="G129" s="147"/>
      <c r="H129" s="147"/>
      <c r="I129" s="147"/>
      <c r="J129" s="147"/>
      <c r="K129" s="147"/>
      <c r="L129" s="147"/>
      <c r="M129" s="147"/>
      <c r="N129" s="3"/>
      <c r="O129" s="8"/>
      <c r="P129" s="1"/>
      <c r="Q129" s="3"/>
      <c r="R129" s="3"/>
    </row>
    <row r="130" spans="1:18" customFormat="1" x14ac:dyDescent="0.25">
      <c r="A130" s="32"/>
      <c r="B130" s="1"/>
      <c r="C130" s="3"/>
      <c r="D130" s="3"/>
      <c r="E130" s="3"/>
      <c r="F130" s="3"/>
      <c r="G130" s="1"/>
      <c r="H130" s="3"/>
      <c r="I130" s="3"/>
      <c r="J130" s="3"/>
      <c r="K130" s="3"/>
      <c r="L130" s="3"/>
      <c r="M130" s="3"/>
      <c r="N130" s="3"/>
      <c r="O130" s="8"/>
      <c r="P130" s="1"/>
      <c r="Q130" s="3"/>
      <c r="R130" s="3"/>
    </row>
    <row r="131" spans="1:18" customFormat="1" x14ac:dyDescent="0.25">
      <c r="A131" s="32"/>
      <c r="B131" s="1">
        <v>750</v>
      </c>
      <c r="C131" s="3"/>
      <c r="D131" s="3"/>
      <c r="E131" s="3"/>
      <c r="F131" s="3"/>
      <c r="G131" s="1">
        <v>231.6</v>
      </c>
      <c r="H131" s="3"/>
      <c r="I131" s="3" t="s">
        <v>25</v>
      </c>
      <c r="J131" s="3"/>
      <c r="K131" s="3"/>
      <c r="L131" s="3"/>
      <c r="M131" s="3"/>
      <c r="N131" s="3"/>
      <c r="O131" s="3"/>
      <c r="P131" s="3"/>
      <c r="Q131" s="8" t="s">
        <v>11</v>
      </c>
      <c r="R131" s="1">
        <f>B131*G131</f>
        <v>173700</v>
      </c>
    </row>
    <row r="132" spans="1:18" customFormat="1" x14ac:dyDescent="0.25">
      <c r="A132" s="32"/>
      <c r="B132" s="1"/>
      <c r="C132" s="3"/>
      <c r="D132" s="3"/>
      <c r="E132" s="3"/>
      <c r="F132" s="3"/>
      <c r="G132" s="1"/>
      <c r="H132" s="3"/>
      <c r="I132" s="3"/>
      <c r="J132" s="3"/>
      <c r="K132" s="3"/>
      <c r="L132" s="3"/>
      <c r="M132" s="3"/>
      <c r="N132" s="3"/>
      <c r="O132" s="3"/>
      <c r="P132" s="3"/>
      <c r="Q132" s="8"/>
      <c r="R132" s="1"/>
    </row>
    <row r="133" spans="1:18" x14ac:dyDescent="0.25">
      <c r="A133" s="7">
        <v>22</v>
      </c>
      <c r="B133" s="143" t="s">
        <v>43</v>
      </c>
      <c r="C133" s="143"/>
      <c r="D133" s="143"/>
      <c r="E133" s="143"/>
      <c r="F133" s="143"/>
      <c r="G133" s="143"/>
      <c r="H133" s="143"/>
      <c r="I133" s="143"/>
      <c r="J133" s="143"/>
      <c r="K133" s="143"/>
      <c r="L133" s="143"/>
      <c r="M133" s="143"/>
      <c r="N133" s="143"/>
      <c r="O133" s="143"/>
      <c r="P133" s="143"/>
    </row>
    <row r="134" spans="1:18" x14ac:dyDescent="0.25">
      <c r="A134" s="7"/>
      <c r="B134" s="143"/>
      <c r="C134" s="143"/>
      <c r="D134" s="143"/>
      <c r="E134" s="143"/>
      <c r="F134" s="143"/>
      <c r="G134" s="143"/>
      <c r="H134" s="143"/>
      <c r="I134" s="143"/>
      <c r="J134" s="143"/>
      <c r="K134" s="143"/>
      <c r="L134" s="143"/>
      <c r="M134" s="143"/>
      <c r="N134" s="143"/>
      <c r="O134" s="143"/>
      <c r="P134" s="143"/>
    </row>
    <row r="135" spans="1:18" x14ac:dyDescent="0.25">
      <c r="A135" s="7"/>
      <c r="B135" s="143"/>
      <c r="C135" s="143"/>
      <c r="D135" s="143"/>
      <c r="E135" s="143"/>
      <c r="F135" s="143"/>
      <c r="G135" s="143"/>
      <c r="H135" s="143"/>
      <c r="I135" s="143"/>
      <c r="J135" s="143"/>
      <c r="K135" s="143"/>
      <c r="L135" s="143"/>
      <c r="M135" s="143"/>
      <c r="N135" s="143"/>
      <c r="O135" s="143"/>
      <c r="P135" s="143"/>
    </row>
    <row r="136" spans="1:18" ht="18.75" customHeight="1" x14ac:dyDescent="0.25">
      <c r="A136" s="7"/>
      <c r="B136" s="143"/>
      <c r="C136" s="143"/>
      <c r="D136" s="143"/>
      <c r="E136" s="143"/>
      <c r="F136" s="143"/>
      <c r="G136" s="143"/>
      <c r="H136" s="143"/>
      <c r="I136" s="143"/>
      <c r="J136" s="143"/>
      <c r="K136" s="143"/>
      <c r="L136" s="143"/>
      <c r="M136" s="143"/>
      <c r="N136" s="143"/>
      <c r="O136" s="143"/>
      <c r="P136" s="143"/>
    </row>
    <row r="137" spans="1:18" x14ac:dyDescent="0.25">
      <c r="A137" s="7"/>
      <c r="B137" s="37"/>
      <c r="C137" s="37"/>
      <c r="D137" s="37"/>
      <c r="E137" s="37"/>
      <c r="F137" s="37"/>
      <c r="G137" s="37"/>
      <c r="H137" s="37"/>
      <c r="I137" s="37"/>
      <c r="J137" s="37"/>
      <c r="K137" s="37"/>
      <c r="L137" s="37"/>
      <c r="M137" s="37"/>
      <c r="N137" s="37"/>
      <c r="O137" s="37"/>
      <c r="P137" s="37"/>
    </row>
    <row r="138" spans="1:18" x14ac:dyDescent="0.25">
      <c r="A138" s="7"/>
      <c r="B138" s="67">
        <v>9344</v>
      </c>
      <c r="C138" s="35"/>
      <c r="D138" s="35"/>
      <c r="E138" s="35"/>
      <c r="G138" s="68">
        <v>54.7</v>
      </c>
      <c r="H138" s="35"/>
      <c r="I138" s="67" t="s">
        <v>25</v>
      </c>
      <c r="K138" s="35"/>
      <c r="L138" s="35"/>
      <c r="M138" s="35"/>
      <c r="O138" s="67"/>
      <c r="Q138" s="8" t="s">
        <v>11</v>
      </c>
      <c r="R138" s="69">
        <f>B138*G138</f>
        <v>511116.80000000005</v>
      </c>
    </row>
    <row r="139" spans="1:18" x14ac:dyDescent="0.25">
      <c r="A139" s="7"/>
      <c r="B139" s="1"/>
      <c r="G139" s="1"/>
      <c r="O139" s="8"/>
      <c r="P139" s="1"/>
    </row>
    <row r="140" spans="1:18" x14ac:dyDescent="0.25">
      <c r="A140" s="7">
        <v>23</v>
      </c>
      <c r="B140" s="148" t="s">
        <v>44</v>
      </c>
      <c r="C140" s="148"/>
      <c r="D140" s="148"/>
      <c r="E140" s="148"/>
      <c r="F140" s="148"/>
      <c r="G140" s="148"/>
      <c r="H140" s="148"/>
      <c r="I140" s="148"/>
      <c r="J140" s="148"/>
      <c r="K140" s="148"/>
      <c r="L140" s="45"/>
      <c r="M140" s="45"/>
      <c r="N140" s="45"/>
      <c r="O140" s="45"/>
      <c r="P140" s="45"/>
      <c r="Q140" s="45"/>
      <c r="R140" s="45"/>
    </row>
    <row r="141" spans="1:18" x14ac:dyDescent="0.25">
      <c r="A141" s="7"/>
      <c r="B141" s="148"/>
      <c r="C141" s="148"/>
      <c r="D141" s="148"/>
      <c r="E141" s="148"/>
      <c r="F141" s="148"/>
      <c r="G141" s="148"/>
      <c r="H141" s="148"/>
      <c r="I141" s="148"/>
      <c r="J141" s="148"/>
      <c r="K141" s="148"/>
      <c r="L141" s="45"/>
      <c r="M141" s="45"/>
      <c r="N141" s="45"/>
      <c r="O141" s="45"/>
      <c r="P141" s="45"/>
      <c r="Q141" s="45"/>
      <c r="R141" s="45"/>
    </row>
    <row r="142" spans="1:18" x14ac:dyDescent="0.25">
      <c r="A142" s="7"/>
      <c r="B142" s="70"/>
      <c r="C142" s="70"/>
      <c r="D142" s="70"/>
      <c r="E142" s="70"/>
      <c r="F142" s="70"/>
      <c r="G142" s="70"/>
      <c r="H142" s="70"/>
      <c r="I142" s="70"/>
      <c r="J142" s="70"/>
      <c r="K142" s="70"/>
      <c r="L142" s="45"/>
      <c r="M142" s="45"/>
      <c r="N142" s="45"/>
      <c r="O142" s="45"/>
      <c r="P142" s="45"/>
      <c r="Q142" s="45"/>
      <c r="R142" s="45"/>
    </row>
    <row r="143" spans="1:18" x14ac:dyDescent="0.25">
      <c r="A143" s="7"/>
      <c r="B143" s="44">
        <v>9344</v>
      </c>
      <c r="C143" s="45"/>
      <c r="D143" s="45"/>
      <c r="E143" s="45"/>
      <c r="F143" s="45"/>
      <c r="G143" s="44">
        <v>1887.4</v>
      </c>
      <c r="H143" s="45"/>
      <c r="I143" s="45" t="s">
        <v>13</v>
      </c>
      <c r="J143" s="45"/>
      <c r="K143" s="45"/>
      <c r="L143" s="45"/>
      <c r="M143" s="45"/>
      <c r="N143" s="45"/>
      <c r="O143" s="45"/>
      <c r="P143" s="45"/>
      <c r="Q143" s="47" t="s">
        <v>11</v>
      </c>
      <c r="R143" s="44">
        <f>ROUND(SUM(B143*G143/100),)</f>
        <v>176359</v>
      </c>
    </row>
    <row r="144" spans="1:18" x14ac:dyDescent="0.25">
      <c r="A144" s="7"/>
      <c r="B144" s="1"/>
      <c r="G144" s="1"/>
      <c r="O144" s="8"/>
      <c r="P144" s="1"/>
    </row>
    <row r="145" spans="1:19" x14ac:dyDescent="0.25">
      <c r="A145" s="7">
        <v>24</v>
      </c>
      <c r="B145" s="142" t="s">
        <v>45</v>
      </c>
      <c r="C145" s="142"/>
      <c r="D145" s="142"/>
      <c r="E145" s="142"/>
      <c r="F145" s="142"/>
      <c r="G145" s="142"/>
      <c r="H145" s="142"/>
      <c r="I145" s="142"/>
      <c r="J145" s="142"/>
      <c r="K145" s="142"/>
      <c r="L145" s="142"/>
      <c r="M145" s="142"/>
      <c r="O145" s="8"/>
      <c r="P145" s="1"/>
    </row>
    <row r="146" spans="1:19" x14ac:dyDescent="0.25">
      <c r="A146" s="7"/>
      <c r="B146" s="142"/>
      <c r="C146" s="142"/>
      <c r="D146" s="142"/>
      <c r="E146" s="142"/>
      <c r="F146" s="142"/>
      <c r="G146" s="142"/>
      <c r="H146" s="142"/>
      <c r="I146" s="142"/>
      <c r="J146" s="142"/>
      <c r="K146" s="142"/>
      <c r="L146" s="142"/>
      <c r="M146" s="142"/>
      <c r="O146" s="8"/>
      <c r="P146" s="1"/>
    </row>
    <row r="147" spans="1:19" x14ac:dyDescent="0.25">
      <c r="A147" s="7"/>
      <c r="B147" s="142"/>
      <c r="C147" s="142"/>
      <c r="D147" s="142"/>
      <c r="E147" s="142"/>
      <c r="F147" s="142"/>
      <c r="G147" s="142"/>
      <c r="H147" s="142"/>
      <c r="I147" s="142"/>
      <c r="J147" s="142"/>
      <c r="K147" s="142"/>
      <c r="L147" s="142"/>
      <c r="M147" s="142"/>
      <c r="O147" s="8"/>
      <c r="P147" s="1"/>
    </row>
    <row r="148" spans="1:19" x14ac:dyDescent="0.25">
      <c r="A148" s="7"/>
      <c r="B148" s="142"/>
      <c r="C148" s="142"/>
      <c r="D148" s="142"/>
      <c r="E148" s="142"/>
      <c r="F148" s="142"/>
      <c r="G148" s="142"/>
      <c r="H148" s="142"/>
      <c r="I148" s="142"/>
      <c r="J148" s="142"/>
      <c r="K148" s="142"/>
      <c r="L148" s="142"/>
      <c r="M148" s="142"/>
      <c r="O148" s="8"/>
      <c r="P148" s="1"/>
    </row>
    <row r="149" spans="1:19" x14ac:dyDescent="0.25">
      <c r="A149" s="7"/>
      <c r="B149" s="142"/>
      <c r="C149" s="142"/>
      <c r="D149" s="142"/>
      <c r="E149" s="142"/>
      <c r="F149" s="142"/>
      <c r="G149" s="142"/>
      <c r="H149" s="142"/>
      <c r="I149" s="142"/>
      <c r="J149" s="142"/>
      <c r="K149" s="142"/>
      <c r="L149" s="142"/>
      <c r="M149" s="142"/>
      <c r="O149" s="8"/>
      <c r="P149" s="1"/>
    </row>
    <row r="150" spans="1:19" x14ac:dyDescent="0.25">
      <c r="A150" s="7"/>
      <c r="B150" s="71"/>
      <c r="C150" s="71"/>
      <c r="D150" s="71"/>
      <c r="E150" s="71"/>
      <c r="F150" s="71"/>
      <c r="G150" s="71"/>
      <c r="H150" s="71"/>
      <c r="I150" s="71"/>
      <c r="J150" s="71"/>
      <c r="K150" s="71"/>
      <c r="L150" s="71"/>
      <c r="M150" s="71"/>
      <c r="O150" s="8"/>
      <c r="P150" s="1"/>
    </row>
    <row r="151" spans="1:19" x14ac:dyDescent="0.25">
      <c r="A151" s="7"/>
      <c r="B151" s="67">
        <v>1179.5</v>
      </c>
      <c r="C151" s="35"/>
      <c r="D151" s="35"/>
      <c r="E151" s="35"/>
      <c r="G151" s="68">
        <v>40.1</v>
      </c>
      <c r="H151" s="35"/>
      <c r="I151" s="67" t="s">
        <v>46</v>
      </c>
      <c r="K151" s="35"/>
      <c r="L151" s="35"/>
      <c r="M151" s="35"/>
      <c r="O151" s="67"/>
      <c r="Q151" s="47" t="s">
        <v>11</v>
      </c>
      <c r="R151" s="72">
        <f>B151*G151</f>
        <v>47297.950000000004</v>
      </c>
    </row>
    <row r="152" spans="1:19" x14ac:dyDescent="0.25">
      <c r="A152" s="7"/>
      <c r="B152" s="1"/>
      <c r="G152" s="1"/>
      <c r="O152" s="8"/>
      <c r="P152" s="1"/>
    </row>
    <row r="153" spans="1:19" x14ac:dyDescent="0.25">
      <c r="A153" s="7">
        <v>51</v>
      </c>
      <c r="B153" s="150" t="s">
        <v>47</v>
      </c>
      <c r="C153" s="150"/>
      <c r="D153" s="150"/>
      <c r="E153" s="150"/>
      <c r="F153" s="150"/>
      <c r="G153" s="150"/>
    </row>
    <row r="154" spans="1:19" x14ac:dyDescent="0.25">
      <c r="A154" s="7"/>
      <c r="B154" s="150"/>
      <c r="C154" s="150"/>
      <c r="D154" s="150"/>
      <c r="E154" s="150"/>
      <c r="F154" s="150"/>
      <c r="G154" s="150"/>
    </row>
    <row r="155" spans="1:19" x14ac:dyDescent="0.25">
      <c r="A155" s="7"/>
      <c r="C155" s="10"/>
      <c r="D155" s="7"/>
      <c r="E155" s="11"/>
      <c r="F155" s="73"/>
      <c r="G155" s="11"/>
      <c r="H155" s="7"/>
      <c r="I155" s="11"/>
      <c r="K155" s="11"/>
      <c r="P155" s="7"/>
      <c r="Q155" s="1"/>
    </row>
    <row r="156" spans="1:19" x14ac:dyDescent="0.25">
      <c r="A156" s="7"/>
      <c r="B156" s="1">
        <v>6000</v>
      </c>
      <c r="G156" s="1">
        <v>26</v>
      </c>
      <c r="I156" s="3" t="s">
        <v>48</v>
      </c>
      <c r="Q156" s="8" t="s">
        <v>11</v>
      </c>
      <c r="R156" s="1">
        <f>ROUND(SUM(B156*G156),)</f>
        <v>156000</v>
      </c>
      <c r="S156" s="1">
        <f>R156</f>
        <v>156000</v>
      </c>
    </row>
    <row r="157" spans="1:19" x14ac:dyDescent="0.25">
      <c r="A157" s="7"/>
      <c r="B157" s="1"/>
      <c r="G157" s="1"/>
      <c r="O157" s="8"/>
      <c r="P157" s="1"/>
    </row>
    <row r="158" spans="1:19" x14ac:dyDescent="0.25">
      <c r="A158" s="7">
        <v>25</v>
      </c>
      <c r="B158" s="142" t="s">
        <v>49</v>
      </c>
      <c r="C158" s="142"/>
      <c r="D158" s="142"/>
      <c r="E158" s="142"/>
      <c r="F158" s="142"/>
      <c r="G158" s="142"/>
      <c r="H158" s="142"/>
      <c r="I158" s="142"/>
      <c r="J158" s="142"/>
      <c r="K158" s="142"/>
      <c r="L158" s="142"/>
      <c r="M158" s="142"/>
      <c r="O158" s="8"/>
      <c r="P158" s="1"/>
    </row>
    <row r="159" spans="1:19" x14ac:dyDescent="0.25">
      <c r="A159" s="7"/>
      <c r="B159" s="142"/>
      <c r="C159" s="142"/>
      <c r="D159" s="142"/>
      <c r="E159" s="142"/>
      <c r="F159" s="142"/>
      <c r="G159" s="142"/>
      <c r="H159" s="142"/>
      <c r="I159" s="142"/>
      <c r="J159" s="142"/>
      <c r="K159" s="142"/>
      <c r="L159" s="142"/>
      <c r="M159" s="142"/>
      <c r="O159" s="8"/>
      <c r="P159" s="1"/>
    </row>
    <row r="160" spans="1:19" x14ac:dyDescent="0.25">
      <c r="A160" s="7"/>
      <c r="B160" s="142"/>
      <c r="C160" s="142"/>
      <c r="D160" s="142"/>
      <c r="E160" s="142"/>
      <c r="F160" s="142"/>
      <c r="G160" s="142"/>
      <c r="H160" s="142"/>
      <c r="I160" s="142"/>
      <c r="J160" s="142"/>
      <c r="K160" s="142"/>
      <c r="L160" s="142"/>
      <c r="M160" s="142"/>
      <c r="O160" s="8"/>
      <c r="P160" s="1"/>
    </row>
    <row r="161" spans="1:18" x14ac:dyDescent="0.25">
      <c r="A161" s="7"/>
      <c r="B161" s="142"/>
      <c r="C161" s="142"/>
      <c r="D161" s="142"/>
      <c r="E161" s="142"/>
      <c r="F161" s="142"/>
      <c r="G161" s="142"/>
      <c r="H161" s="142"/>
      <c r="I161" s="142"/>
      <c r="J161" s="142"/>
      <c r="K161" s="142"/>
      <c r="L161" s="142"/>
      <c r="M161" s="142"/>
      <c r="O161" s="8"/>
      <c r="P161" s="1"/>
    </row>
    <row r="162" spans="1:18" x14ac:dyDescent="0.25">
      <c r="A162" s="7"/>
      <c r="B162" s="71"/>
      <c r="C162" s="71"/>
      <c r="D162" s="71"/>
      <c r="E162" s="71"/>
      <c r="F162" s="71"/>
      <c r="G162" s="71"/>
      <c r="H162" s="71"/>
      <c r="I162" s="71"/>
      <c r="J162" s="71"/>
      <c r="K162" s="71"/>
      <c r="L162" s="71"/>
      <c r="M162" s="71"/>
      <c r="O162" s="8"/>
      <c r="P162" s="1"/>
    </row>
    <row r="163" spans="1:18" x14ac:dyDescent="0.25">
      <c r="A163" s="7"/>
      <c r="B163" s="67">
        <v>16464</v>
      </c>
      <c r="C163" s="35"/>
      <c r="D163" s="35"/>
      <c r="E163" s="35"/>
      <c r="G163" s="35">
        <v>9.74</v>
      </c>
      <c r="H163" s="35"/>
      <c r="I163" s="67" t="s">
        <v>25</v>
      </c>
      <c r="K163" s="35"/>
      <c r="L163" s="35"/>
      <c r="M163" s="35"/>
      <c r="O163" s="67"/>
      <c r="Q163" s="47" t="s">
        <v>11</v>
      </c>
      <c r="R163" s="69">
        <f>B163*G163</f>
        <v>160359.36000000002</v>
      </c>
    </row>
    <row r="164" spans="1:18" x14ac:dyDescent="0.25">
      <c r="A164" s="7"/>
      <c r="B164" s="1"/>
      <c r="G164" s="1"/>
      <c r="O164" s="8"/>
      <c r="P164" s="1"/>
    </row>
    <row r="165" spans="1:18" customFormat="1" x14ac:dyDescent="0.25">
      <c r="A165" s="7">
        <v>22</v>
      </c>
      <c r="B165" s="146" t="s">
        <v>50</v>
      </c>
      <c r="C165" s="146"/>
      <c r="D165" s="146"/>
      <c r="E165" s="146"/>
      <c r="F165" s="146"/>
      <c r="G165" s="146"/>
      <c r="H165" s="146"/>
      <c r="I165" s="146"/>
      <c r="J165" s="146"/>
      <c r="K165" s="146"/>
      <c r="L165" s="146"/>
      <c r="M165" s="146"/>
      <c r="N165" s="146"/>
      <c r="O165" s="3"/>
      <c r="P165" s="3"/>
      <c r="Q165" s="3"/>
      <c r="R165" s="3"/>
    </row>
    <row r="166" spans="1:18" customFormat="1" x14ac:dyDescent="0.25">
      <c r="A166" s="7"/>
      <c r="B166" s="146"/>
      <c r="C166" s="146"/>
      <c r="D166" s="146"/>
      <c r="E166" s="146"/>
      <c r="F166" s="146"/>
      <c r="G166" s="146"/>
      <c r="H166" s="146"/>
      <c r="I166" s="146"/>
      <c r="J166" s="146"/>
      <c r="K166" s="146"/>
      <c r="L166" s="146"/>
      <c r="M166" s="146"/>
      <c r="N166" s="146"/>
      <c r="O166" s="3"/>
      <c r="P166" s="3"/>
      <c r="Q166" s="3"/>
      <c r="R166" s="3"/>
    </row>
    <row r="167" spans="1:18" customFormat="1" x14ac:dyDescent="0.25">
      <c r="A167" s="7"/>
      <c r="B167" s="74"/>
      <c r="C167" s="74"/>
      <c r="D167" s="74"/>
      <c r="E167" s="74"/>
      <c r="F167" s="74"/>
      <c r="G167" s="74"/>
      <c r="H167" s="74"/>
      <c r="I167" s="74"/>
      <c r="J167" s="74"/>
      <c r="K167" s="74"/>
      <c r="L167" s="74"/>
      <c r="M167" s="74"/>
      <c r="N167" s="74"/>
      <c r="O167" s="3"/>
      <c r="P167" s="3"/>
      <c r="Q167" s="3"/>
      <c r="R167" s="3"/>
    </row>
    <row r="168" spans="1:18" customFormat="1" x14ac:dyDescent="0.25">
      <c r="A168" s="7"/>
      <c r="B168" s="1">
        <v>360</v>
      </c>
      <c r="C168" s="3"/>
      <c r="D168" s="3"/>
      <c r="E168" s="3"/>
      <c r="F168" s="3"/>
      <c r="G168" s="75">
        <v>28299.3</v>
      </c>
      <c r="H168" s="3"/>
      <c r="I168" s="3" t="s">
        <v>13</v>
      </c>
      <c r="J168" s="3"/>
      <c r="K168" s="3"/>
      <c r="L168" s="3"/>
      <c r="M168" s="3"/>
      <c r="N168" s="3"/>
      <c r="O168" s="3"/>
      <c r="P168" s="3"/>
      <c r="Q168" s="8" t="s">
        <v>11</v>
      </c>
      <c r="R168" s="1">
        <f>ROUND(SUM(B168*G168/100),)</f>
        <v>101877</v>
      </c>
    </row>
    <row r="169" spans="1:18" customFormat="1" x14ac:dyDescent="0.25">
      <c r="A169" s="7"/>
      <c r="B169" s="1"/>
      <c r="C169" s="3"/>
      <c r="D169" s="3"/>
      <c r="E169" s="3"/>
      <c r="F169" s="3"/>
      <c r="G169" s="75"/>
      <c r="H169" s="3"/>
      <c r="I169" s="3"/>
      <c r="J169" s="3"/>
      <c r="K169" s="3"/>
      <c r="L169" s="3"/>
      <c r="M169" s="3"/>
      <c r="N169" s="3"/>
      <c r="O169" s="3"/>
      <c r="P169" s="3"/>
      <c r="Q169" s="8"/>
      <c r="R169" s="1"/>
    </row>
    <row r="170" spans="1:18" customFormat="1" x14ac:dyDescent="0.25">
      <c r="A170" s="7">
        <v>23</v>
      </c>
      <c r="B170" s="140" t="s">
        <v>51</v>
      </c>
      <c r="C170" s="140"/>
      <c r="D170" s="140"/>
      <c r="E170" s="140"/>
      <c r="F170" s="140"/>
      <c r="G170" s="140"/>
      <c r="H170" s="140"/>
      <c r="I170" s="140"/>
      <c r="J170" s="140"/>
      <c r="K170" s="140"/>
      <c r="L170" s="140"/>
      <c r="M170" s="140"/>
      <c r="N170" s="140"/>
      <c r="O170" s="3"/>
      <c r="P170" s="3"/>
      <c r="Q170" s="3"/>
      <c r="R170" s="3"/>
    </row>
    <row r="171" spans="1:18" customFormat="1" x14ac:dyDescent="0.25">
      <c r="A171" s="7"/>
      <c r="B171" s="140"/>
      <c r="C171" s="140"/>
      <c r="D171" s="140"/>
      <c r="E171" s="140"/>
      <c r="F171" s="140"/>
      <c r="G171" s="140"/>
      <c r="H171" s="140"/>
      <c r="I171" s="140"/>
      <c r="J171" s="140"/>
      <c r="K171" s="140"/>
      <c r="L171" s="140"/>
      <c r="M171" s="140"/>
      <c r="N171" s="140"/>
      <c r="O171" s="3"/>
      <c r="P171" s="3"/>
      <c r="Q171" s="3"/>
      <c r="R171" s="3"/>
    </row>
    <row r="172" spans="1:18" customFormat="1" x14ac:dyDescent="0.25">
      <c r="A172" s="7"/>
      <c r="B172" s="140"/>
      <c r="C172" s="140"/>
      <c r="D172" s="140"/>
      <c r="E172" s="140"/>
      <c r="F172" s="140"/>
      <c r="G172" s="140"/>
      <c r="H172" s="140"/>
      <c r="I172" s="140"/>
      <c r="J172" s="140"/>
      <c r="K172" s="140"/>
      <c r="L172" s="140"/>
      <c r="M172" s="140"/>
      <c r="N172" s="140"/>
      <c r="O172" s="3"/>
      <c r="P172" s="3"/>
      <c r="Q172" s="3"/>
      <c r="R172" s="3"/>
    </row>
    <row r="173" spans="1:18" customFormat="1" x14ac:dyDescent="0.25">
      <c r="A173" s="7"/>
      <c r="B173" s="1">
        <v>1306</v>
      </c>
      <c r="C173" s="3"/>
      <c r="D173" s="3"/>
      <c r="E173" s="3"/>
      <c r="F173" s="3"/>
      <c r="G173" s="75">
        <v>27747.06</v>
      </c>
      <c r="H173" s="3"/>
      <c r="I173" s="3" t="s">
        <v>13</v>
      </c>
      <c r="J173" s="3"/>
      <c r="K173" s="3"/>
      <c r="L173" s="3"/>
      <c r="M173" s="3"/>
      <c r="N173" s="3"/>
      <c r="O173" s="3"/>
      <c r="P173" s="3"/>
      <c r="Q173" s="8" t="s">
        <v>11</v>
      </c>
      <c r="R173" s="1">
        <f>ROUND(SUM(B173*G173/100),)</f>
        <v>362377</v>
      </c>
    </row>
    <row r="174" spans="1:18" customFormat="1" x14ac:dyDescent="0.25">
      <c r="A174" s="59"/>
      <c r="B174" s="76"/>
      <c r="G174" s="77"/>
      <c r="O174" s="78"/>
      <c r="P174" s="76"/>
    </row>
    <row r="175" spans="1:18" customFormat="1" x14ac:dyDescent="0.25">
      <c r="A175" s="59"/>
      <c r="B175" s="76"/>
      <c r="G175" s="77"/>
      <c r="O175" s="78"/>
      <c r="P175" s="76"/>
    </row>
    <row r="176" spans="1:18" x14ac:dyDescent="0.25">
      <c r="A176" s="7">
        <v>26</v>
      </c>
      <c r="B176" s="4" t="s">
        <v>52</v>
      </c>
      <c r="C176" s="4"/>
      <c r="D176" s="4"/>
      <c r="E176" s="4"/>
      <c r="F176" s="4"/>
      <c r="G176" s="4"/>
      <c r="Q176" s="11"/>
      <c r="R176" s="1"/>
    </row>
    <row r="177" spans="1:22" x14ac:dyDescent="0.25">
      <c r="A177" s="7"/>
      <c r="B177" s="4"/>
      <c r="C177" s="4"/>
      <c r="D177" s="4"/>
      <c r="E177" s="4"/>
      <c r="F177" s="4"/>
      <c r="G177" s="4"/>
      <c r="Q177" s="11"/>
      <c r="R177" s="1"/>
    </row>
    <row r="178" spans="1:22" x14ac:dyDescent="0.25">
      <c r="A178" s="7"/>
      <c r="B178" s="1">
        <v>1505</v>
      </c>
      <c r="G178" s="1">
        <v>2116.41</v>
      </c>
      <c r="I178" s="3" t="s">
        <v>13</v>
      </c>
      <c r="Q178" s="8" t="s">
        <v>11</v>
      </c>
      <c r="R178" s="1">
        <f>ROUND(SUM(B178*G178/100),)</f>
        <v>31852</v>
      </c>
    </row>
    <row r="180" spans="1:22" ht="15.75" thickBot="1" x14ac:dyDescent="0.3">
      <c r="P180" s="66"/>
      <c r="Q180" s="3" t="s">
        <v>53</v>
      </c>
      <c r="R180" s="79">
        <f>SUM(R8:R179)</f>
        <v>12886306.41825</v>
      </c>
      <c r="S180" s="80">
        <f>SUM(S8:S179)</f>
        <v>1589061</v>
      </c>
    </row>
    <row r="181" spans="1:22" ht="15.75" thickTop="1" x14ac:dyDescent="0.25">
      <c r="B181" s="3" t="s">
        <v>54</v>
      </c>
      <c r="P181" s="66"/>
      <c r="R181" s="81"/>
      <c r="S181" s="32"/>
    </row>
    <row r="182" spans="1:22" x14ac:dyDescent="0.25">
      <c r="P182" s="66"/>
      <c r="R182" s="32"/>
      <c r="T182" s="1">
        <f>R180-S180</f>
        <v>11297245.41825</v>
      </c>
    </row>
    <row r="183" spans="1:22" x14ac:dyDescent="0.25">
      <c r="P183" s="66"/>
      <c r="R183" s="32"/>
      <c r="T183" s="1"/>
    </row>
    <row r="184" spans="1:22" x14ac:dyDescent="0.25">
      <c r="E184" s="82"/>
      <c r="F184" s="82"/>
      <c r="G184" s="82"/>
      <c r="H184" s="82"/>
      <c r="I184" s="82"/>
      <c r="J184" s="82"/>
      <c r="L184" s="149"/>
      <c r="M184" s="149"/>
      <c r="N184" s="149"/>
      <c r="O184" s="149"/>
      <c r="P184" s="149"/>
      <c r="Q184" s="149"/>
      <c r="R184" s="149"/>
    </row>
    <row r="185" spans="1:22" x14ac:dyDescent="0.25">
      <c r="B185" s="83" t="s">
        <v>55</v>
      </c>
      <c r="C185" s="83"/>
      <c r="D185" s="83"/>
      <c r="E185" s="84"/>
      <c r="F185" s="82"/>
      <c r="G185" s="82"/>
      <c r="H185" s="82"/>
      <c r="I185" s="82"/>
      <c r="J185" s="82"/>
      <c r="L185" s="149"/>
      <c r="M185" s="149"/>
      <c r="N185" s="149"/>
      <c r="O185" s="149"/>
      <c r="P185" s="149"/>
      <c r="Q185" s="149"/>
      <c r="R185" s="149"/>
      <c r="T185" s="3">
        <f>T182*20/100</f>
        <v>2259449.0836499999</v>
      </c>
      <c r="U185" s="3" t="s">
        <v>56</v>
      </c>
      <c r="V185" s="1">
        <f>R40</f>
        <v>1609175</v>
      </c>
    </row>
    <row r="186" spans="1:22" x14ac:dyDescent="0.25">
      <c r="E186" s="82"/>
      <c r="F186" s="82"/>
      <c r="G186" s="82"/>
      <c r="H186" s="82"/>
      <c r="I186" s="82"/>
      <c r="J186" s="82"/>
      <c r="L186" s="149"/>
      <c r="M186" s="149"/>
      <c r="N186" s="149"/>
      <c r="O186" s="149"/>
      <c r="P186" s="149"/>
      <c r="Q186" s="149"/>
      <c r="R186" s="149"/>
      <c r="U186" s="3" t="s">
        <v>57</v>
      </c>
      <c r="V186" s="1">
        <f>R46</f>
        <v>1492707</v>
      </c>
    </row>
    <row r="187" spans="1:22" x14ac:dyDescent="0.25">
      <c r="P187" s="66"/>
      <c r="V187" s="1">
        <f>SUM(V185:V186)</f>
        <v>3101882</v>
      </c>
    </row>
    <row r="188" spans="1:22" x14ac:dyDescent="0.25">
      <c r="P188" s="66"/>
    </row>
    <row r="189" spans="1:22" x14ac:dyDescent="0.25">
      <c r="P189" s="66"/>
      <c r="V189" s="1">
        <f>T182-V187</f>
        <v>8195363.4182500001</v>
      </c>
    </row>
    <row r="193" spans="16:16" x14ac:dyDescent="0.25">
      <c r="P193" s="66"/>
    </row>
    <row r="194" spans="16:16" x14ac:dyDescent="0.25">
      <c r="P194" s="66"/>
    </row>
    <row r="195" spans="16:16" x14ac:dyDescent="0.25">
      <c r="P195" s="66"/>
    </row>
    <row r="196" spans="16:16" x14ac:dyDescent="0.25">
      <c r="P196" s="66"/>
    </row>
    <row r="252" spans="1:18" x14ac:dyDescent="0.25">
      <c r="A252" s="7">
        <v>6</v>
      </c>
      <c r="B252" s="143" t="s">
        <v>58</v>
      </c>
      <c r="C252" s="143"/>
      <c r="D252" s="143"/>
      <c r="E252" s="143"/>
      <c r="F252" s="143"/>
      <c r="G252" s="143"/>
      <c r="H252" s="143"/>
      <c r="I252" s="143"/>
      <c r="J252" s="143"/>
      <c r="K252" s="143"/>
      <c r="L252" s="143"/>
      <c r="M252" s="143"/>
      <c r="N252" s="143"/>
      <c r="O252" s="143"/>
      <c r="P252" s="56"/>
      <c r="Q252" s="57"/>
      <c r="R252" s="58"/>
    </row>
    <row r="253" spans="1:18" x14ac:dyDescent="0.25">
      <c r="A253" s="7"/>
      <c r="B253" s="143"/>
      <c r="C253" s="143"/>
      <c r="D253" s="143"/>
      <c r="E253" s="143"/>
      <c r="F253" s="143"/>
      <c r="G253" s="143"/>
      <c r="H253" s="143"/>
      <c r="I253" s="143"/>
      <c r="J253" s="143"/>
      <c r="K253" s="143"/>
      <c r="L253" s="143"/>
      <c r="M253" s="143"/>
      <c r="N253" s="143"/>
      <c r="O253" s="143"/>
      <c r="P253" s="56"/>
      <c r="Q253" s="57"/>
      <c r="R253" s="58"/>
    </row>
    <row r="254" spans="1:18" x14ac:dyDescent="0.25">
      <c r="A254" s="7"/>
      <c r="B254" s="143"/>
      <c r="C254" s="143"/>
      <c r="D254" s="143"/>
      <c r="E254" s="143"/>
      <c r="F254" s="143"/>
      <c r="G254" s="143"/>
      <c r="H254" s="143"/>
      <c r="I254" s="143"/>
      <c r="J254" s="143"/>
      <c r="K254" s="143"/>
      <c r="L254" s="143"/>
      <c r="M254" s="143"/>
      <c r="N254" s="143"/>
      <c r="O254" s="143"/>
      <c r="P254" s="56"/>
      <c r="Q254" s="57"/>
      <c r="R254" s="58"/>
    </row>
    <row r="255" spans="1:18" x14ac:dyDescent="0.25">
      <c r="A255" s="7"/>
      <c r="B255" s="143"/>
      <c r="C255" s="143"/>
      <c r="D255" s="143"/>
      <c r="E255" s="143"/>
      <c r="F255" s="143"/>
      <c r="G255" s="143"/>
      <c r="H255" s="143"/>
      <c r="I255" s="143"/>
      <c r="J255" s="143"/>
      <c r="K255" s="143"/>
      <c r="L255" s="143"/>
      <c r="M255" s="143"/>
      <c r="N255" s="143"/>
      <c r="O255" s="143"/>
      <c r="P255" s="56"/>
      <c r="Q255" s="57"/>
      <c r="R255" s="58"/>
    </row>
    <row r="256" spans="1:18" x14ac:dyDescent="0.25">
      <c r="A256" s="7"/>
      <c r="B256" s="143"/>
      <c r="C256" s="143"/>
      <c r="D256" s="143"/>
      <c r="E256" s="143"/>
      <c r="F256" s="143"/>
      <c r="G256" s="143"/>
      <c r="H256" s="143"/>
      <c r="I256" s="143"/>
      <c r="J256" s="143"/>
      <c r="K256" s="143"/>
      <c r="L256" s="143"/>
      <c r="M256" s="143"/>
      <c r="N256" s="143"/>
      <c r="O256" s="143"/>
      <c r="P256" s="56"/>
      <c r="Q256" s="57"/>
      <c r="R256" s="58"/>
    </row>
    <row r="257" spans="1:19" x14ac:dyDescent="0.25">
      <c r="A257" s="7"/>
      <c r="B257" s="51" t="s">
        <v>59</v>
      </c>
      <c r="C257" s="3">
        <v>1</v>
      </c>
      <c r="D257" s="3" t="s">
        <v>60</v>
      </c>
      <c r="E257" s="1">
        <v>2</v>
      </c>
      <c r="F257" s="1" t="s">
        <v>60</v>
      </c>
      <c r="G257" s="29">
        <v>16</v>
      </c>
      <c r="H257" s="3" t="s">
        <v>60</v>
      </c>
      <c r="I257" s="1">
        <v>7</v>
      </c>
      <c r="K257" s="1"/>
      <c r="P257" s="7" t="s">
        <v>61</v>
      </c>
      <c r="Q257" s="1">
        <f>PRODUCT(C257:M257)</f>
        <v>224</v>
      </c>
    </row>
    <row r="258" spans="1:19" x14ac:dyDescent="0.25">
      <c r="A258" s="7"/>
      <c r="B258" s="51" t="s">
        <v>62</v>
      </c>
      <c r="C258" s="3">
        <v>1</v>
      </c>
      <c r="D258" s="3" t="s">
        <v>60</v>
      </c>
      <c r="E258" s="1">
        <v>2</v>
      </c>
      <c r="F258" s="1" t="s">
        <v>60</v>
      </c>
      <c r="G258" s="29">
        <v>12</v>
      </c>
      <c r="H258" s="3" t="s">
        <v>60</v>
      </c>
      <c r="I258" s="1">
        <v>7</v>
      </c>
      <c r="K258" s="1"/>
      <c r="P258" s="7" t="s">
        <v>61</v>
      </c>
      <c r="Q258" s="1">
        <f t="shared" ref="Q258:Q259" si="0">PRODUCT(C258:M258)</f>
        <v>168</v>
      </c>
    </row>
    <row r="259" spans="1:19" x14ac:dyDescent="0.25">
      <c r="A259" s="7"/>
      <c r="B259" s="51" t="s">
        <v>63</v>
      </c>
      <c r="C259" s="3">
        <v>1</v>
      </c>
      <c r="D259" s="3" t="s">
        <v>60</v>
      </c>
      <c r="E259" s="1">
        <v>2</v>
      </c>
      <c r="F259" s="1" t="s">
        <v>60</v>
      </c>
      <c r="G259" s="29">
        <v>12</v>
      </c>
      <c r="H259" s="3" t="s">
        <v>60</v>
      </c>
      <c r="I259" s="1">
        <v>4</v>
      </c>
      <c r="K259" s="1"/>
      <c r="P259" s="7" t="s">
        <v>61</v>
      </c>
      <c r="Q259" s="1">
        <f t="shared" si="0"/>
        <v>96</v>
      </c>
    </row>
    <row r="260" spans="1:19" x14ac:dyDescent="0.25">
      <c r="A260" s="7"/>
      <c r="B260" s="51" t="s">
        <v>64</v>
      </c>
      <c r="C260" s="3">
        <v>1</v>
      </c>
      <c r="D260" s="3" t="s">
        <v>60</v>
      </c>
      <c r="E260" s="1">
        <v>2</v>
      </c>
      <c r="F260" s="1" t="s">
        <v>60</v>
      </c>
      <c r="G260" s="29">
        <v>8</v>
      </c>
      <c r="H260" s="3" t="s">
        <v>60</v>
      </c>
      <c r="I260" s="1">
        <v>4</v>
      </c>
      <c r="K260" s="1"/>
      <c r="P260" s="7" t="s">
        <v>61</v>
      </c>
      <c r="Q260" s="1">
        <f>PRODUCT(C260:M260)</f>
        <v>64</v>
      </c>
    </row>
    <row r="261" spans="1:19" x14ac:dyDescent="0.25">
      <c r="A261" s="7"/>
      <c r="B261" s="51" t="s">
        <v>65</v>
      </c>
      <c r="C261" s="3">
        <v>1</v>
      </c>
      <c r="D261" s="3" t="s">
        <v>60</v>
      </c>
      <c r="E261" s="1">
        <v>8</v>
      </c>
      <c r="F261" s="1" t="s">
        <v>60</v>
      </c>
      <c r="G261" s="29">
        <v>16</v>
      </c>
      <c r="H261" s="3" t="s">
        <v>60</v>
      </c>
      <c r="I261" s="1">
        <v>2.5</v>
      </c>
      <c r="J261" s="1"/>
      <c r="K261" s="1"/>
      <c r="P261" s="7" t="s">
        <v>61</v>
      </c>
      <c r="Q261" s="1">
        <f t="shared" ref="Q261" si="1">PRODUCT(C261:M261)</f>
        <v>320</v>
      </c>
    </row>
    <row r="262" spans="1:19" x14ac:dyDescent="0.25">
      <c r="A262" s="7"/>
      <c r="B262" s="51" t="s">
        <v>66</v>
      </c>
      <c r="C262" s="3">
        <v>1</v>
      </c>
      <c r="D262" s="3" t="s">
        <v>60</v>
      </c>
      <c r="E262" s="1">
        <v>4</v>
      </c>
      <c r="F262" s="1" t="s">
        <v>60</v>
      </c>
      <c r="G262" s="29">
        <v>17.25</v>
      </c>
      <c r="H262" s="3" t="s">
        <v>60</v>
      </c>
      <c r="I262" s="1">
        <v>17.25</v>
      </c>
      <c r="K262" s="1"/>
      <c r="P262" s="7" t="s">
        <v>61</v>
      </c>
      <c r="Q262" s="1">
        <f>PRODUCT(C262:M262)</f>
        <v>1190.25</v>
      </c>
    </row>
    <row r="263" spans="1:19" x14ac:dyDescent="0.25">
      <c r="A263" s="7"/>
      <c r="B263" s="51" t="s">
        <v>67</v>
      </c>
      <c r="C263" s="3">
        <v>1</v>
      </c>
      <c r="D263" s="3" t="s">
        <v>60</v>
      </c>
      <c r="E263" s="1">
        <v>1</v>
      </c>
      <c r="F263" s="1" t="s">
        <v>60</v>
      </c>
      <c r="G263" s="29">
        <v>40</v>
      </c>
      <c r="H263" s="3" t="s">
        <v>60</v>
      </c>
      <c r="I263" s="1">
        <v>7.25</v>
      </c>
      <c r="K263" s="1"/>
      <c r="P263" s="7" t="s">
        <v>61</v>
      </c>
      <c r="Q263" s="1">
        <f t="shared" ref="Q263" si="2">PRODUCT(C263:M263)</f>
        <v>290</v>
      </c>
    </row>
    <row r="264" spans="1:19" x14ac:dyDescent="0.25">
      <c r="A264" s="7"/>
      <c r="B264" s="9"/>
      <c r="E264" s="1"/>
      <c r="G264" s="1"/>
      <c r="I264" s="1"/>
      <c r="N264" s="7"/>
      <c r="Q264" s="1"/>
    </row>
    <row r="265" spans="1:19" x14ac:dyDescent="0.25">
      <c r="A265" s="7"/>
      <c r="M265" s="22"/>
      <c r="N265" s="9"/>
      <c r="O265" s="149" t="s">
        <v>68</v>
      </c>
      <c r="P265" s="149"/>
      <c r="Q265" s="85">
        <f>SUM(Q257:Q264)</f>
        <v>2352.25</v>
      </c>
      <c r="R265" s="9"/>
    </row>
    <row r="266" spans="1:19" x14ac:dyDescent="0.25">
      <c r="A266" s="7"/>
      <c r="B266" s="64"/>
      <c r="C266" s="64"/>
      <c r="D266" s="64"/>
      <c r="E266" s="64"/>
      <c r="F266" s="55"/>
      <c r="G266" s="64"/>
      <c r="H266" s="64"/>
      <c r="I266" s="64"/>
      <c r="J266" s="86"/>
      <c r="K266" s="64"/>
      <c r="L266" s="64"/>
      <c r="M266" s="64"/>
      <c r="N266" s="55"/>
      <c r="O266" s="55"/>
      <c r="P266" s="56"/>
      <c r="Q266" s="57"/>
      <c r="R266" s="58"/>
    </row>
    <row r="267" spans="1:19" x14ac:dyDescent="0.25">
      <c r="A267" s="7"/>
      <c r="B267" s="67">
        <f>Q265</f>
        <v>2352.25</v>
      </c>
      <c r="C267" s="35"/>
      <c r="D267" s="35"/>
      <c r="E267" s="35"/>
      <c r="G267" s="68">
        <v>35.89</v>
      </c>
      <c r="H267" s="35"/>
      <c r="I267" s="67" t="s">
        <v>25</v>
      </c>
      <c r="K267" s="35"/>
      <c r="L267" s="35"/>
      <c r="M267" s="35"/>
      <c r="O267" s="67"/>
      <c r="Q267" s="87"/>
      <c r="R267" s="72">
        <f>B267*G267</f>
        <v>84422.252500000002</v>
      </c>
      <c r="S267" s="1">
        <f>R267</f>
        <v>84422.252500000002</v>
      </c>
    </row>
    <row r="268" spans="1:19" x14ac:dyDescent="0.25">
      <c r="A268" s="7"/>
      <c r="B268" s="55"/>
      <c r="C268" s="64"/>
      <c r="D268" s="64"/>
      <c r="E268" s="64"/>
      <c r="G268" s="86"/>
      <c r="H268" s="64"/>
      <c r="I268" s="55"/>
      <c r="K268" s="64"/>
      <c r="L268" s="64"/>
      <c r="M268" s="64"/>
      <c r="O268" s="55"/>
      <c r="P268" s="58"/>
      <c r="Q268" s="57"/>
      <c r="R268" s="58"/>
    </row>
  </sheetData>
  <mergeCells count="33">
    <mergeCell ref="L186:R186"/>
    <mergeCell ref="B252:O256"/>
    <mergeCell ref="O265:P265"/>
    <mergeCell ref="B153:G154"/>
    <mergeCell ref="B158:M161"/>
    <mergeCell ref="B165:N166"/>
    <mergeCell ref="B170:N172"/>
    <mergeCell ref="L184:R184"/>
    <mergeCell ref="L185:R185"/>
    <mergeCell ref="B145:M149"/>
    <mergeCell ref="B65:K68"/>
    <mergeCell ref="B72:N75"/>
    <mergeCell ref="B79:L83"/>
    <mergeCell ref="B87:O89"/>
    <mergeCell ref="B93:K96"/>
    <mergeCell ref="B107:N110"/>
    <mergeCell ref="B114:M117"/>
    <mergeCell ref="B121:K122"/>
    <mergeCell ref="B127:M129"/>
    <mergeCell ref="B133:P136"/>
    <mergeCell ref="B140:K141"/>
    <mergeCell ref="B56:P57"/>
    <mergeCell ref="F1:P1"/>
    <mergeCell ref="D3:R3"/>
    <mergeCell ref="B4:D4"/>
    <mergeCell ref="E4:F4"/>
    <mergeCell ref="G4:H4"/>
    <mergeCell ref="J4:P4"/>
    <mergeCell ref="B25:O27"/>
    <mergeCell ref="B31:K31"/>
    <mergeCell ref="B35:Q38"/>
    <mergeCell ref="B42:P44"/>
    <mergeCell ref="B50:K52"/>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tabSelected="1" topLeftCell="A118" workbookViewId="0">
      <selection activeCell="J137" sqref="J137"/>
    </sheetView>
  </sheetViews>
  <sheetFormatPr defaultRowHeight="15" x14ac:dyDescent="0.25"/>
  <cols>
    <col min="1" max="1" width="4.28515625" customWidth="1"/>
    <col min="2" max="2" width="51.42578125" customWidth="1"/>
    <col min="3" max="3" width="1.140625" customWidth="1"/>
    <col min="4" max="4" width="11.28515625" customWidth="1"/>
    <col min="5" max="5" width="10.28515625" customWidth="1"/>
    <col min="7" max="7" width="12.28515625" customWidth="1"/>
    <col min="8" max="8" width="10.5703125" customWidth="1"/>
    <col min="9" max="9" width="11" customWidth="1"/>
  </cols>
  <sheetData>
    <row r="1" spans="1:8" ht="18.75" x14ac:dyDescent="0.3">
      <c r="A1" s="151" t="s">
        <v>0</v>
      </c>
      <c r="B1" s="151"/>
      <c r="C1" s="151"/>
      <c r="D1" s="151"/>
      <c r="E1" s="151"/>
      <c r="F1" s="151"/>
      <c r="G1" s="151"/>
    </row>
    <row r="2" spans="1:8" ht="25.5" customHeight="1" x14ac:dyDescent="0.25">
      <c r="A2" s="88"/>
      <c r="B2" s="89" t="s">
        <v>69</v>
      </c>
      <c r="C2" s="152" t="s">
        <v>70</v>
      </c>
      <c r="D2" s="153"/>
      <c r="E2" s="153"/>
      <c r="F2" s="153"/>
      <c r="G2" s="153"/>
      <c r="H2" s="90"/>
    </row>
    <row r="3" spans="1:8" x14ac:dyDescent="0.25">
      <c r="A3" s="91" t="s">
        <v>71</v>
      </c>
      <c r="B3" s="92" t="s">
        <v>72</v>
      </c>
      <c r="C3" s="93"/>
      <c r="D3" s="94" t="s">
        <v>73</v>
      </c>
      <c r="E3" s="95" t="s">
        <v>6</v>
      </c>
      <c r="F3" s="95" t="s">
        <v>74</v>
      </c>
      <c r="G3" s="95" t="s">
        <v>75</v>
      </c>
      <c r="H3" s="96"/>
    </row>
    <row r="4" spans="1:8" ht="52.5" x14ac:dyDescent="0.25">
      <c r="A4" s="97">
        <v>1</v>
      </c>
      <c r="B4" s="98" t="s">
        <v>76</v>
      </c>
      <c r="C4" s="99"/>
      <c r="D4" s="100">
        <v>15</v>
      </c>
      <c r="E4" s="100">
        <v>5044.6000000000004</v>
      </c>
      <c r="F4" s="100" t="s">
        <v>77</v>
      </c>
      <c r="G4" s="101">
        <f>D4*E4</f>
        <v>75669</v>
      </c>
      <c r="H4" s="102"/>
    </row>
    <row r="5" spans="1:8" x14ac:dyDescent="0.25">
      <c r="A5" s="103"/>
      <c r="B5" s="103"/>
      <c r="G5" s="103"/>
      <c r="H5" s="104"/>
    </row>
    <row r="6" spans="1:8" ht="52.5" x14ac:dyDescent="0.25">
      <c r="A6" s="97">
        <v>2</v>
      </c>
      <c r="B6" s="98" t="s">
        <v>78</v>
      </c>
      <c r="C6" s="99"/>
      <c r="D6" s="100">
        <v>15</v>
      </c>
      <c r="E6" s="100">
        <v>4253.7</v>
      </c>
      <c r="F6" s="100" t="s">
        <v>77</v>
      </c>
      <c r="G6" s="101">
        <f>E6*D6</f>
        <v>63805.5</v>
      </c>
      <c r="H6" s="102"/>
    </row>
    <row r="7" spans="1:8" x14ac:dyDescent="0.25">
      <c r="A7" s="103"/>
      <c r="B7" s="103"/>
      <c r="G7" s="103"/>
      <c r="H7" s="104"/>
    </row>
    <row r="8" spans="1:8" x14ac:dyDescent="0.25">
      <c r="A8" s="97">
        <v>3</v>
      </c>
      <c r="B8" s="98" t="s">
        <v>79</v>
      </c>
      <c r="C8" s="99"/>
      <c r="D8" s="100">
        <v>22</v>
      </c>
      <c r="E8" s="100">
        <v>938.47</v>
      </c>
      <c r="F8" s="100" t="s">
        <v>77</v>
      </c>
      <c r="G8" s="101">
        <f>E8*D8</f>
        <v>20646.34</v>
      </c>
      <c r="H8" s="102"/>
    </row>
    <row r="9" spans="1:8" x14ac:dyDescent="0.25">
      <c r="A9" s="105"/>
      <c r="B9" s="106"/>
      <c r="C9" s="107"/>
      <c r="D9" s="100"/>
      <c r="E9" s="100"/>
      <c r="F9" s="100"/>
      <c r="G9" s="101"/>
      <c r="H9" s="102"/>
    </row>
    <row r="10" spans="1:8" ht="31.5" x14ac:dyDescent="0.25">
      <c r="A10" s="105">
        <v>4</v>
      </c>
      <c r="B10" s="106" t="s">
        <v>80</v>
      </c>
      <c r="C10" s="107"/>
      <c r="D10" s="100">
        <v>35</v>
      </c>
      <c r="E10" s="100">
        <v>2042.43</v>
      </c>
      <c r="F10" s="100" t="s">
        <v>77</v>
      </c>
      <c r="G10" s="101">
        <f>E10*D10</f>
        <v>71485.05</v>
      </c>
      <c r="H10" s="102"/>
    </row>
    <row r="11" spans="1:8" x14ac:dyDescent="0.25">
      <c r="A11" s="105"/>
      <c r="B11" s="106"/>
      <c r="C11" s="107"/>
      <c r="D11" s="100"/>
      <c r="E11" s="100"/>
      <c r="F11" s="100"/>
      <c r="G11" s="101"/>
      <c r="H11" s="102"/>
    </row>
    <row r="12" spans="1:8" ht="31.5" x14ac:dyDescent="0.25">
      <c r="A12" s="105">
        <v>5</v>
      </c>
      <c r="B12" s="106" t="s">
        <v>81</v>
      </c>
      <c r="C12" s="107"/>
      <c r="D12" s="100">
        <v>15</v>
      </c>
      <c r="E12" s="100">
        <v>1412.95</v>
      </c>
      <c r="F12" s="100" t="s">
        <v>77</v>
      </c>
      <c r="G12" s="101">
        <f>E12*D12</f>
        <v>21194.25</v>
      </c>
      <c r="H12" s="102"/>
    </row>
    <row r="13" spans="1:8" x14ac:dyDescent="0.25">
      <c r="A13" s="105"/>
      <c r="B13" s="106"/>
      <c r="C13" s="107"/>
      <c r="D13" s="100"/>
      <c r="E13" s="100"/>
      <c r="F13" s="100"/>
      <c r="G13" s="101"/>
      <c r="H13" s="102"/>
    </row>
    <row r="14" spans="1:8" ht="31.5" x14ac:dyDescent="0.25">
      <c r="A14" s="105">
        <v>6</v>
      </c>
      <c r="B14" s="106" t="s">
        <v>82</v>
      </c>
      <c r="C14" s="107"/>
      <c r="D14" s="100">
        <v>20</v>
      </c>
      <c r="E14" s="100">
        <v>2047.76</v>
      </c>
      <c r="F14" s="100" t="s">
        <v>77</v>
      </c>
      <c r="G14" s="101">
        <f>E14*D14</f>
        <v>40955.199999999997</v>
      </c>
      <c r="H14" s="102"/>
    </row>
    <row r="15" spans="1:8" x14ac:dyDescent="0.25">
      <c r="A15" s="105"/>
      <c r="B15" s="106"/>
      <c r="C15" s="107"/>
      <c r="D15" s="100"/>
      <c r="E15" s="100"/>
      <c r="F15" s="100"/>
      <c r="G15" s="101"/>
      <c r="H15" s="102"/>
    </row>
    <row r="16" spans="1:8" x14ac:dyDescent="0.25">
      <c r="A16" s="105">
        <v>7</v>
      </c>
      <c r="B16" s="106" t="s">
        <v>83</v>
      </c>
      <c r="C16" s="107"/>
      <c r="D16" s="100">
        <v>15</v>
      </c>
      <c r="E16" s="100">
        <v>200.42</v>
      </c>
      <c r="F16" s="100" t="s">
        <v>77</v>
      </c>
      <c r="G16" s="101">
        <f>E16*D16</f>
        <v>3006.2999999999997</v>
      </c>
      <c r="H16" s="102"/>
    </row>
    <row r="17" spans="1:8" x14ac:dyDescent="0.25">
      <c r="A17" s="105"/>
      <c r="B17" s="106" t="s">
        <v>84</v>
      </c>
      <c r="C17" s="107"/>
      <c r="D17" s="100">
        <v>15</v>
      </c>
      <c r="E17" s="100">
        <v>365.42</v>
      </c>
      <c r="F17" s="100" t="s">
        <v>77</v>
      </c>
      <c r="G17" s="101">
        <f>E17*D17</f>
        <v>5481.3</v>
      </c>
      <c r="H17" s="102"/>
    </row>
    <row r="18" spans="1:8" x14ac:dyDescent="0.25">
      <c r="A18" s="105"/>
      <c r="B18" s="106" t="s">
        <v>85</v>
      </c>
      <c r="C18" s="107"/>
      <c r="D18" s="100">
        <v>15</v>
      </c>
      <c r="E18" s="100">
        <v>475.42</v>
      </c>
      <c r="F18" s="100" t="s">
        <v>77</v>
      </c>
      <c r="G18" s="101">
        <f>E18*D18</f>
        <v>7131.3</v>
      </c>
      <c r="H18" s="102"/>
    </row>
    <row r="19" spans="1:8" x14ac:dyDescent="0.25">
      <c r="A19" s="105"/>
      <c r="B19" s="106"/>
      <c r="C19" s="107"/>
      <c r="D19" s="100"/>
      <c r="E19" s="100"/>
      <c r="F19" s="100"/>
      <c r="G19" s="101"/>
      <c r="H19" s="102"/>
    </row>
    <row r="20" spans="1:8" ht="21" x14ac:dyDescent="0.25">
      <c r="A20" s="105">
        <v>8</v>
      </c>
      <c r="B20" s="106" t="s">
        <v>86</v>
      </c>
      <c r="C20" s="107"/>
      <c r="D20" s="100">
        <v>3</v>
      </c>
      <c r="E20" s="100">
        <v>22000</v>
      </c>
      <c r="F20" s="100" t="s">
        <v>77</v>
      </c>
      <c r="G20" s="101">
        <f>E20*D20</f>
        <v>66000</v>
      </c>
      <c r="H20" s="102"/>
    </row>
    <row r="21" spans="1:8" x14ac:dyDescent="0.25">
      <c r="A21" s="105"/>
      <c r="B21" s="106"/>
      <c r="C21" s="107"/>
      <c r="D21" s="100"/>
      <c r="E21" s="100"/>
      <c r="F21" s="100"/>
      <c r="G21" s="101"/>
      <c r="H21" s="102"/>
    </row>
    <row r="22" spans="1:8" ht="21" x14ac:dyDescent="0.25">
      <c r="A22" s="105">
        <v>9</v>
      </c>
      <c r="B22" s="106" t="s">
        <v>87</v>
      </c>
      <c r="C22" s="107"/>
      <c r="D22" s="100">
        <v>20</v>
      </c>
      <c r="E22" s="100">
        <v>169.4</v>
      </c>
      <c r="F22" s="100" t="s">
        <v>77</v>
      </c>
      <c r="G22" s="101">
        <f>E22*D22</f>
        <v>3388</v>
      </c>
      <c r="H22" s="102"/>
    </row>
    <row r="23" spans="1:8" x14ac:dyDescent="0.25">
      <c r="A23" s="105"/>
      <c r="B23" s="106"/>
      <c r="C23" s="107"/>
      <c r="D23" s="100"/>
      <c r="E23" s="100"/>
      <c r="F23" s="100"/>
      <c r="G23" s="101"/>
      <c r="H23" s="102"/>
    </row>
    <row r="24" spans="1:8" ht="31.5" x14ac:dyDescent="0.25">
      <c r="A24" s="105">
        <v>10</v>
      </c>
      <c r="B24" s="106" t="s">
        <v>88</v>
      </c>
      <c r="C24" s="107"/>
      <c r="H24" s="108"/>
    </row>
    <row r="25" spans="1:8" x14ac:dyDescent="0.25">
      <c r="A25" s="105"/>
      <c r="B25" s="106" t="s">
        <v>89</v>
      </c>
      <c r="C25" s="107"/>
      <c r="D25" s="100">
        <v>370</v>
      </c>
      <c r="E25" s="100">
        <v>199.25</v>
      </c>
      <c r="F25" s="100" t="s">
        <v>33</v>
      </c>
      <c r="G25" s="101">
        <f>E25*D25</f>
        <v>73722.5</v>
      </c>
      <c r="H25" s="102">
        <f>G25</f>
        <v>73722.5</v>
      </c>
    </row>
    <row r="26" spans="1:8" x14ac:dyDescent="0.25">
      <c r="A26" s="105"/>
      <c r="B26" s="106" t="s">
        <v>90</v>
      </c>
      <c r="C26" s="107"/>
      <c r="D26" s="100">
        <v>255</v>
      </c>
      <c r="E26" s="100">
        <v>250.6</v>
      </c>
      <c r="F26" s="100" t="s">
        <v>33</v>
      </c>
      <c r="G26" s="101">
        <f>E26*D26</f>
        <v>63903</v>
      </c>
      <c r="H26" s="102">
        <f>G26</f>
        <v>63903</v>
      </c>
    </row>
    <row r="27" spans="1:8" ht="63" x14ac:dyDescent="0.25">
      <c r="A27" s="109">
        <v>11</v>
      </c>
      <c r="B27" s="110" t="s">
        <v>91</v>
      </c>
      <c r="C27" s="111"/>
      <c r="D27" s="111">
        <v>20</v>
      </c>
      <c r="E27" s="112">
        <v>14748.2</v>
      </c>
      <c r="F27" s="100" t="s">
        <v>77</v>
      </c>
      <c r="G27" s="101">
        <f>E27*D27</f>
        <v>294964</v>
      </c>
      <c r="H27" s="102">
        <v>0</v>
      </c>
    </row>
    <row r="28" spans="1:8" x14ac:dyDescent="0.25">
      <c r="A28" s="105"/>
      <c r="B28" s="106"/>
      <c r="C28" s="107"/>
      <c r="D28" s="100"/>
      <c r="E28" s="100"/>
      <c r="F28" s="100"/>
      <c r="G28" s="101"/>
      <c r="H28" s="102"/>
    </row>
    <row r="29" spans="1:8" ht="84" x14ac:dyDescent="0.25">
      <c r="A29" s="105">
        <v>12</v>
      </c>
      <c r="B29" s="106" t="s">
        <v>92</v>
      </c>
      <c r="C29" s="107"/>
      <c r="D29" s="111">
        <v>14</v>
      </c>
      <c r="E29" s="112">
        <v>4905.67</v>
      </c>
      <c r="F29" s="100" t="s">
        <v>77</v>
      </c>
      <c r="G29" s="101">
        <f>E29*D29</f>
        <v>68679.38</v>
      </c>
      <c r="H29" s="102"/>
    </row>
    <row r="30" spans="1:8" x14ac:dyDescent="0.25">
      <c r="A30" s="105"/>
      <c r="B30" s="106"/>
      <c r="C30" s="107"/>
      <c r="D30" s="100"/>
      <c r="E30" s="100"/>
      <c r="F30" s="100"/>
      <c r="G30" s="101"/>
      <c r="H30" s="102"/>
    </row>
    <row r="31" spans="1:8" x14ac:dyDescent="0.25">
      <c r="A31" s="105"/>
      <c r="B31" s="106"/>
      <c r="C31" s="107"/>
      <c r="D31" s="100"/>
      <c r="E31" s="100"/>
      <c r="F31" s="100"/>
      <c r="G31" s="101"/>
      <c r="H31" s="102"/>
    </row>
    <row r="32" spans="1:8" x14ac:dyDescent="0.25">
      <c r="A32" s="105"/>
      <c r="B32" s="106"/>
      <c r="C32" s="107"/>
      <c r="D32" s="100"/>
      <c r="E32" s="100"/>
      <c r="F32" s="100"/>
      <c r="G32" s="101"/>
      <c r="H32" s="102"/>
    </row>
    <row r="33" spans="1:9" x14ac:dyDescent="0.25">
      <c r="A33" s="105"/>
      <c r="B33" s="106"/>
      <c r="C33" s="107"/>
      <c r="D33" s="100"/>
      <c r="E33" s="100"/>
      <c r="F33" s="100"/>
      <c r="G33" s="101"/>
      <c r="H33" s="102"/>
    </row>
    <row r="34" spans="1:9" ht="24" customHeight="1" x14ac:dyDescent="0.25">
      <c r="A34" s="105">
        <v>13</v>
      </c>
      <c r="B34" s="106" t="s">
        <v>93</v>
      </c>
      <c r="C34" s="107"/>
      <c r="D34" s="100">
        <v>25</v>
      </c>
      <c r="E34" s="100">
        <v>509.74</v>
      </c>
      <c r="F34" s="100" t="s">
        <v>77</v>
      </c>
      <c r="G34" s="101">
        <f>E34*D34</f>
        <v>12743.5</v>
      </c>
      <c r="H34" s="102"/>
    </row>
    <row r="35" spans="1:9" x14ac:dyDescent="0.25">
      <c r="A35" s="105"/>
      <c r="B35" s="106"/>
      <c r="C35" s="107"/>
      <c r="D35" s="100"/>
      <c r="E35" s="100"/>
      <c r="F35" s="100"/>
      <c r="G35" s="101"/>
      <c r="H35" s="102"/>
    </row>
    <row r="36" spans="1:9" ht="15" customHeight="1" x14ac:dyDescent="0.25">
      <c r="A36" s="105">
        <v>14</v>
      </c>
      <c r="B36" s="106" t="s">
        <v>94</v>
      </c>
      <c r="C36" s="107"/>
      <c r="D36" s="100">
        <v>25</v>
      </c>
      <c r="E36" s="100">
        <v>1384.24</v>
      </c>
      <c r="F36" s="100" t="s">
        <v>77</v>
      </c>
      <c r="G36" s="101">
        <f>E36*D36</f>
        <v>34606</v>
      </c>
      <c r="H36" s="102"/>
    </row>
    <row r="37" spans="1:9" x14ac:dyDescent="0.25">
      <c r="A37" s="105"/>
      <c r="B37" s="106"/>
      <c r="C37" s="107"/>
      <c r="D37" s="100"/>
      <c r="E37" s="100"/>
      <c r="F37" s="100"/>
      <c r="G37" s="101"/>
      <c r="H37" s="102"/>
    </row>
    <row r="38" spans="1:9" ht="21.75" customHeight="1" x14ac:dyDescent="0.25">
      <c r="A38" s="105">
        <v>15</v>
      </c>
      <c r="B38" s="106" t="s">
        <v>95</v>
      </c>
      <c r="C38" s="107"/>
      <c r="D38" s="100">
        <v>30</v>
      </c>
      <c r="E38" s="100">
        <v>1142.2</v>
      </c>
      <c r="F38" s="100" t="s">
        <v>77</v>
      </c>
      <c r="G38" s="101">
        <f>E38*D38</f>
        <v>34266</v>
      </c>
      <c r="H38" s="102"/>
    </row>
    <row r="39" spans="1:9" x14ac:dyDescent="0.25">
      <c r="A39" s="105"/>
      <c r="B39" s="106"/>
      <c r="C39" s="107"/>
      <c r="D39" s="100"/>
      <c r="E39" s="100"/>
      <c r="F39" s="100"/>
      <c r="G39" s="101"/>
      <c r="H39" s="102"/>
    </row>
    <row r="40" spans="1:9" ht="21.75" customHeight="1" x14ac:dyDescent="0.25">
      <c r="A40" s="105">
        <v>16</v>
      </c>
      <c r="B40" s="106" t="s">
        <v>96</v>
      </c>
      <c r="C40" s="107"/>
      <c r="D40" s="100">
        <v>35</v>
      </c>
      <c r="E40" s="100">
        <v>877.8</v>
      </c>
      <c r="F40" s="100" t="s">
        <v>77</v>
      </c>
      <c r="G40" s="101">
        <f>E40*D40</f>
        <v>30723</v>
      </c>
      <c r="H40" s="102"/>
    </row>
    <row r="41" spans="1:9" x14ac:dyDescent="0.25">
      <c r="A41" s="105"/>
      <c r="B41" s="106"/>
      <c r="C41" s="107"/>
      <c r="D41" s="100"/>
      <c r="E41" s="100"/>
      <c r="F41" s="100"/>
      <c r="G41" s="101"/>
      <c r="H41" s="102"/>
    </row>
    <row r="42" spans="1:9" ht="21" x14ac:dyDescent="0.25">
      <c r="A42" s="105">
        <v>17</v>
      </c>
      <c r="B42" s="106" t="s">
        <v>97</v>
      </c>
      <c r="C42" s="107"/>
      <c r="D42" s="100">
        <v>10</v>
      </c>
      <c r="E42" s="100">
        <v>5339.4</v>
      </c>
      <c r="F42" s="100" t="s">
        <v>77</v>
      </c>
      <c r="G42" s="101">
        <f>E42*D42</f>
        <v>53394</v>
      </c>
      <c r="H42" s="102"/>
    </row>
    <row r="43" spans="1:9" x14ac:dyDescent="0.25">
      <c r="A43" s="105"/>
      <c r="B43" s="106"/>
      <c r="C43" s="107"/>
      <c r="D43" s="100"/>
      <c r="E43" s="100"/>
      <c r="F43" s="100"/>
      <c r="G43" s="101"/>
      <c r="H43" s="102"/>
    </row>
    <row r="44" spans="1:9" x14ac:dyDescent="0.25">
      <c r="A44" s="105"/>
      <c r="B44" s="106"/>
      <c r="C44" s="107"/>
      <c r="D44" s="100"/>
      <c r="E44" s="100"/>
      <c r="F44" s="100"/>
      <c r="G44" s="113">
        <f>SUM(G4:G42)</f>
        <v>1045763.62</v>
      </c>
      <c r="H44" s="114">
        <f>SUM(H25:H43)</f>
        <v>137625.5</v>
      </c>
      <c r="I44" s="76">
        <f>G44-H44</f>
        <v>908138.12</v>
      </c>
    </row>
    <row r="45" spans="1:9" x14ac:dyDescent="0.25">
      <c r="A45" s="105"/>
      <c r="B45" s="106"/>
      <c r="C45" s="107"/>
      <c r="D45" s="100"/>
      <c r="E45" s="100"/>
      <c r="F45" s="100"/>
      <c r="G45" s="115"/>
      <c r="H45" s="114"/>
    </row>
    <row r="46" spans="1:9" x14ac:dyDescent="0.25">
      <c r="A46" s="105"/>
      <c r="B46" s="106"/>
      <c r="C46" s="107"/>
      <c r="D46" s="100"/>
      <c r="E46" s="100"/>
      <c r="F46" s="100"/>
      <c r="G46" s="116"/>
      <c r="H46" s="116"/>
    </row>
    <row r="47" spans="1:9" x14ac:dyDescent="0.25">
      <c r="A47" s="105"/>
      <c r="B47" s="106"/>
      <c r="C47" s="107"/>
      <c r="D47" s="100"/>
      <c r="E47" s="100"/>
      <c r="F47" s="100"/>
      <c r="G47" s="116"/>
      <c r="H47" s="116"/>
    </row>
    <row r="48" spans="1:9" x14ac:dyDescent="0.25">
      <c r="B48" s="118" t="s">
        <v>98</v>
      </c>
    </row>
    <row r="49" spans="1:8" ht="31.5" x14ac:dyDescent="0.25">
      <c r="A49" s="109">
        <v>1</v>
      </c>
      <c r="B49" s="110" t="s">
        <v>99</v>
      </c>
      <c r="C49" s="111"/>
      <c r="D49" s="100"/>
      <c r="E49" s="100"/>
      <c r="F49" s="100"/>
      <c r="G49" s="101"/>
      <c r="H49" s="101"/>
    </row>
    <row r="50" spans="1:8" x14ac:dyDescent="0.25">
      <c r="A50" s="109"/>
      <c r="B50" s="110" t="s">
        <v>100</v>
      </c>
      <c r="C50" s="111"/>
      <c r="D50" s="100">
        <v>480</v>
      </c>
      <c r="E50" s="100">
        <v>324.39</v>
      </c>
      <c r="F50" s="100" t="s">
        <v>77</v>
      </c>
      <c r="G50" s="101">
        <f>E50*D50</f>
        <v>155707.19999999998</v>
      </c>
      <c r="H50" s="101"/>
    </row>
    <row r="51" spans="1:8" x14ac:dyDescent="0.25">
      <c r="A51" s="105"/>
      <c r="B51" s="106" t="s">
        <v>101</v>
      </c>
      <c r="C51" s="107"/>
      <c r="D51" s="100">
        <v>350</v>
      </c>
      <c r="E51" s="100">
        <v>434</v>
      </c>
      <c r="F51" s="100" t="s">
        <v>77</v>
      </c>
      <c r="G51" s="101">
        <f>E51*D51</f>
        <v>151900</v>
      </c>
      <c r="H51" s="101"/>
    </row>
    <row r="52" spans="1:8" ht="31.5" x14ac:dyDescent="0.25">
      <c r="A52" s="109">
        <v>2</v>
      </c>
      <c r="B52" s="110" t="s">
        <v>102</v>
      </c>
      <c r="C52" s="111"/>
      <c r="D52" s="100">
        <v>55</v>
      </c>
      <c r="E52" s="100">
        <v>650</v>
      </c>
      <c r="F52" s="100" t="s">
        <v>77</v>
      </c>
      <c r="G52" s="101">
        <f>E52*D52</f>
        <v>35750</v>
      </c>
      <c r="H52" s="101"/>
    </row>
    <row r="53" spans="1:8" x14ac:dyDescent="0.25">
      <c r="A53" s="109"/>
      <c r="B53" s="110"/>
      <c r="C53" s="111"/>
      <c r="D53" s="111"/>
      <c r="E53" s="111"/>
      <c r="F53" s="119"/>
      <c r="G53" s="101"/>
      <c r="H53" s="101"/>
    </row>
    <row r="54" spans="1:8" ht="31.5" x14ac:dyDescent="0.25">
      <c r="A54" s="109">
        <v>3</v>
      </c>
      <c r="B54" s="110" t="s">
        <v>103</v>
      </c>
      <c r="C54" s="111"/>
      <c r="D54" s="100">
        <v>40</v>
      </c>
      <c r="E54" s="100">
        <v>395.34</v>
      </c>
      <c r="F54" s="100" t="s">
        <v>77</v>
      </c>
      <c r="G54" s="101">
        <f>E54*D54</f>
        <v>15813.599999999999</v>
      </c>
      <c r="H54" s="101"/>
    </row>
    <row r="55" spans="1:8" x14ac:dyDescent="0.25">
      <c r="A55" s="109"/>
      <c r="B55" s="110"/>
      <c r="C55" s="111"/>
      <c r="D55" s="111"/>
      <c r="E55" s="111"/>
      <c r="F55" s="119"/>
      <c r="G55" s="101"/>
      <c r="H55" s="101"/>
    </row>
    <row r="56" spans="1:8" ht="21" x14ac:dyDescent="0.25">
      <c r="A56" s="109">
        <v>4</v>
      </c>
      <c r="B56" s="110" t="s">
        <v>104</v>
      </c>
      <c r="C56" s="111"/>
      <c r="D56" s="100">
        <v>35</v>
      </c>
      <c r="E56" s="100">
        <v>305.14</v>
      </c>
      <c r="F56" s="100" t="s">
        <v>77</v>
      </c>
      <c r="G56" s="101">
        <f>E56*D56</f>
        <v>10679.9</v>
      </c>
      <c r="H56" s="101"/>
    </row>
    <row r="57" spans="1:8" x14ac:dyDescent="0.25">
      <c r="A57" s="109"/>
      <c r="B57" s="110"/>
      <c r="C57" s="111"/>
      <c r="D57" s="111"/>
      <c r="E57" s="111"/>
      <c r="F57" s="119"/>
      <c r="G57" s="101"/>
      <c r="H57" s="101"/>
    </row>
    <row r="58" spans="1:8" ht="21" x14ac:dyDescent="0.25">
      <c r="A58" s="109">
        <v>5</v>
      </c>
      <c r="B58" s="110" t="s">
        <v>105</v>
      </c>
      <c r="C58" s="111"/>
      <c r="D58" s="100">
        <v>45</v>
      </c>
      <c r="E58" s="100">
        <v>2449.37</v>
      </c>
      <c r="F58" s="100" t="s">
        <v>77</v>
      </c>
      <c r="G58" s="101">
        <f>E58*D58</f>
        <v>110221.65</v>
      </c>
      <c r="H58" s="101"/>
    </row>
    <row r="59" spans="1:8" x14ac:dyDescent="0.25">
      <c r="A59" s="109"/>
      <c r="B59" s="110"/>
      <c r="C59" s="111"/>
      <c r="D59" s="111"/>
      <c r="E59" s="111"/>
      <c r="F59" s="119"/>
      <c r="G59" s="101"/>
      <c r="H59" s="101"/>
    </row>
    <row r="60" spans="1:8" ht="21" x14ac:dyDescent="0.25">
      <c r="A60" s="109">
        <v>6</v>
      </c>
      <c r="B60" s="110" t="s">
        <v>106</v>
      </c>
      <c r="C60" s="111"/>
      <c r="D60" s="100">
        <v>35</v>
      </c>
      <c r="E60" s="100">
        <v>945.78</v>
      </c>
      <c r="F60" s="100" t="s">
        <v>77</v>
      </c>
      <c r="G60" s="101">
        <f>E60*D60</f>
        <v>33102.299999999996</v>
      </c>
      <c r="H60" s="101"/>
    </row>
    <row r="61" spans="1:8" x14ac:dyDescent="0.25">
      <c r="A61" s="109"/>
      <c r="B61" s="110"/>
      <c r="C61" s="111"/>
      <c r="D61" s="111"/>
      <c r="E61" s="111"/>
      <c r="F61" s="119"/>
      <c r="G61" s="101"/>
      <c r="H61" s="101"/>
    </row>
    <row r="62" spans="1:8" ht="31.5" x14ac:dyDescent="0.25">
      <c r="A62" s="109">
        <v>7</v>
      </c>
      <c r="B62" s="110" t="s">
        <v>107</v>
      </c>
      <c r="C62" s="111"/>
      <c r="D62" s="100">
        <v>30</v>
      </c>
      <c r="E62" s="100">
        <v>573.29999999999995</v>
      </c>
      <c r="F62" s="100" t="s">
        <v>77</v>
      </c>
      <c r="G62" s="101">
        <f>E62*D62</f>
        <v>17199</v>
      </c>
      <c r="H62" s="101"/>
    </row>
    <row r="63" spans="1:8" x14ac:dyDescent="0.25">
      <c r="A63" s="109"/>
      <c r="B63" s="110"/>
      <c r="C63" s="111"/>
      <c r="D63" s="111"/>
      <c r="E63" s="111"/>
      <c r="F63" s="119"/>
      <c r="G63" s="101"/>
      <c r="H63" s="101"/>
    </row>
    <row r="64" spans="1:8" ht="31.5" x14ac:dyDescent="0.25">
      <c r="A64" s="120">
        <v>8</v>
      </c>
      <c r="B64" s="110" t="s">
        <v>108</v>
      </c>
      <c r="C64" s="111"/>
      <c r="D64" s="100">
        <v>30</v>
      </c>
      <c r="E64" s="100">
        <v>690</v>
      </c>
      <c r="F64" s="100" t="s">
        <v>77</v>
      </c>
      <c r="G64" s="101">
        <f>E64*D64</f>
        <v>20700</v>
      </c>
      <c r="H64" s="101"/>
    </row>
    <row r="66" spans="1:8" ht="42" x14ac:dyDescent="0.25">
      <c r="A66" s="105">
        <v>9</v>
      </c>
      <c r="B66" s="106" t="s">
        <v>109</v>
      </c>
      <c r="C66" s="107"/>
    </row>
    <row r="67" spans="1:8" x14ac:dyDescent="0.25">
      <c r="B67" s="110" t="s">
        <v>110</v>
      </c>
      <c r="D67" s="100">
        <v>250</v>
      </c>
      <c r="E67" s="100">
        <v>45</v>
      </c>
      <c r="F67" s="100" t="s">
        <v>33</v>
      </c>
      <c r="G67" s="101">
        <f>E67*D67</f>
        <v>11250</v>
      </c>
      <c r="H67" s="101"/>
    </row>
    <row r="68" spans="1:8" x14ac:dyDescent="0.25">
      <c r="B68" s="110" t="s">
        <v>111</v>
      </c>
      <c r="D68" s="100">
        <v>120</v>
      </c>
      <c r="E68" s="100">
        <v>58.91</v>
      </c>
      <c r="F68" s="100" t="s">
        <v>33</v>
      </c>
      <c r="G68" s="101">
        <f>E68*D68</f>
        <v>7069.2</v>
      </c>
      <c r="H68" s="101"/>
    </row>
    <row r="69" spans="1:8" x14ac:dyDescent="0.25">
      <c r="B69" s="110" t="s">
        <v>112</v>
      </c>
      <c r="D69" s="100">
        <v>80</v>
      </c>
      <c r="E69" s="100">
        <v>91.68</v>
      </c>
      <c r="F69" s="100" t="s">
        <v>33</v>
      </c>
      <c r="G69" s="101">
        <f>E69*D69</f>
        <v>7334.4000000000005</v>
      </c>
      <c r="H69" s="101"/>
    </row>
    <row r="71" spans="1:8" ht="21" x14ac:dyDescent="0.25">
      <c r="A71" s="120">
        <v>10</v>
      </c>
      <c r="B71" s="110" t="s">
        <v>113</v>
      </c>
    </row>
    <row r="72" spans="1:8" x14ac:dyDescent="0.25">
      <c r="B72" s="110" t="s">
        <v>110</v>
      </c>
      <c r="D72" s="100">
        <v>100</v>
      </c>
      <c r="E72" s="100">
        <v>37.799999999999997</v>
      </c>
      <c r="F72" s="100" t="s">
        <v>15</v>
      </c>
      <c r="G72" s="101">
        <f>E72*D72</f>
        <v>3779.9999999999995</v>
      </c>
      <c r="H72" s="101"/>
    </row>
    <row r="73" spans="1:8" x14ac:dyDescent="0.25">
      <c r="B73" s="110" t="s">
        <v>111</v>
      </c>
      <c r="D73" s="100">
        <v>65</v>
      </c>
      <c r="E73" s="100">
        <v>45.8</v>
      </c>
      <c r="F73" s="100" t="s">
        <v>15</v>
      </c>
      <c r="G73" s="101">
        <f>E73*D73</f>
        <v>2977</v>
      </c>
      <c r="H73" s="101"/>
    </row>
    <row r="74" spans="1:8" x14ac:dyDescent="0.25">
      <c r="B74" s="110" t="s">
        <v>112</v>
      </c>
      <c r="D74" s="100">
        <v>55</v>
      </c>
      <c r="E74" s="100">
        <v>55.48</v>
      </c>
      <c r="F74" s="100" t="s">
        <v>15</v>
      </c>
      <c r="G74" s="101">
        <f>E74*D74</f>
        <v>3051.3999999999996</v>
      </c>
      <c r="H74" s="101"/>
    </row>
    <row r="76" spans="1:8" ht="21" x14ac:dyDescent="0.25">
      <c r="A76" s="120">
        <v>11</v>
      </c>
      <c r="B76" s="110" t="s">
        <v>114</v>
      </c>
    </row>
    <row r="77" spans="1:8" x14ac:dyDescent="0.25">
      <c r="A77" s="59"/>
      <c r="B77" s="110" t="s">
        <v>110</v>
      </c>
      <c r="D77" s="100">
        <v>120</v>
      </c>
      <c r="E77" s="100">
        <v>54.95</v>
      </c>
      <c r="F77" s="100" t="s">
        <v>15</v>
      </c>
      <c r="G77" s="101">
        <f>E77*D77</f>
        <v>6594</v>
      </c>
      <c r="H77" s="101"/>
    </row>
    <row r="78" spans="1:8" x14ac:dyDescent="0.25">
      <c r="B78" s="110" t="s">
        <v>111</v>
      </c>
      <c r="D78" s="100">
        <v>70</v>
      </c>
      <c r="E78" s="100">
        <v>75.790000000000006</v>
      </c>
      <c r="F78" s="100" t="s">
        <v>15</v>
      </c>
      <c r="G78" s="101">
        <f>E78*D78</f>
        <v>5305.3</v>
      </c>
      <c r="H78" s="101"/>
    </row>
    <row r="79" spans="1:8" x14ac:dyDescent="0.25">
      <c r="B79" s="110" t="s">
        <v>112</v>
      </c>
      <c r="D79" s="100">
        <v>60</v>
      </c>
      <c r="E79" s="100">
        <v>140.25</v>
      </c>
      <c r="F79" s="100" t="s">
        <v>15</v>
      </c>
      <c r="G79" s="101">
        <f>E79*D79</f>
        <v>8415</v>
      </c>
      <c r="H79" s="101"/>
    </row>
    <row r="80" spans="1:8" x14ac:dyDescent="0.25">
      <c r="D80" s="121" t="s">
        <v>115</v>
      </c>
    </row>
    <row r="81" spans="1:8" ht="21" x14ac:dyDescent="0.25">
      <c r="A81" s="120">
        <v>12</v>
      </c>
      <c r="B81" s="110" t="s">
        <v>116</v>
      </c>
    </row>
    <row r="82" spans="1:8" x14ac:dyDescent="0.25">
      <c r="B82" s="110" t="s">
        <v>110</v>
      </c>
      <c r="D82" s="100">
        <v>100</v>
      </c>
      <c r="E82" s="100">
        <v>350.88</v>
      </c>
      <c r="F82" s="100" t="s">
        <v>15</v>
      </c>
      <c r="G82" s="101">
        <f>E82*D82</f>
        <v>35088</v>
      </c>
      <c r="H82" s="101"/>
    </row>
    <row r="83" spans="1:8" x14ac:dyDescent="0.25">
      <c r="B83" s="110" t="s">
        <v>111</v>
      </c>
      <c r="D83" s="100">
        <v>40</v>
      </c>
      <c r="E83" s="100">
        <v>381.12</v>
      </c>
      <c r="F83" s="100" t="s">
        <v>15</v>
      </c>
      <c r="G83" s="101">
        <f>E83*D83</f>
        <v>15244.8</v>
      </c>
      <c r="H83" s="101"/>
    </row>
    <row r="84" spans="1:8" x14ac:dyDescent="0.25">
      <c r="B84" s="110" t="s">
        <v>112</v>
      </c>
      <c r="D84" s="100">
        <v>30</v>
      </c>
      <c r="E84" s="100">
        <v>471.88</v>
      </c>
      <c r="F84" s="100" t="s">
        <v>15</v>
      </c>
      <c r="G84" s="101">
        <f>E84*D84</f>
        <v>14156.4</v>
      </c>
      <c r="H84" s="101"/>
    </row>
    <row r="85" spans="1:8" x14ac:dyDescent="0.25">
      <c r="B85" s="110"/>
      <c r="D85" s="100"/>
      <c r="E85" s="100"/>
      <c r="F85" s="100"/>
      <c r="G85" s="101"/>
      <c r="H85" s="101"/>
    </row>
    <row r="86" spans="1:8" ht="21" x14ac:dyDescent="0.25">
      <c r="A86" s="120">
        <v>13</v>
      </c>
      <c r="B86" s="110" t="s">
        <v>117</v>
      </c>
    </row>
    <row r="87" spans="1:8" x14ac:dyDescent="0.25">
      <c r="B87" s="110" t="s">
        <v>110</v>
      </c>
      <c r="D87" s="100">
        <v>80</v>
      </c>
      <c r="E87" s="100">
        <v>64.34</v>
      </c>
      <c r="F87" s="100" t="s">
        <v>15</v>
      </c>
      <c r="G87" s="101">
        <f>E87*D87</f>
        <v>5147.2000000000007</v>
      </c>
      <c r="H87" s="101"/>
    </row>
    <row r="88" spans="1:8" x14ac:dyDescent="0.25">
      <c r="B88" s="110" t="s">
        <v>111</v>
      </c>
      <c r="D88" s="100">
        <v>30</v>
      </c>
      <c r="E88" s="100">
        <v>85.8</v>
      </c>
      <c r="F88" s="100" t="s">
        <v>15</v>
      </c>
      <c r="G88" s="101">
        <f>E88*D88</f>
        <v>2574</v>
      </c>
      <c r="H88" s="101"/>
    </row>
    <row r="89" spans="1:8" x14ac:dyDescent="0.25">
      <c r="B89" s="110" t="s">
        <v>112</v>
      </c>
      <c r="D89" s="100">
        <v>25</v>
      </c>
      <c r="E89" s="100">
        <v>140.80000000000001</v>
      </c>
      <c r="F89" s="100" t="s">
        <v>15</v>
      </c>
      <c r="G89" s="101">
        <f>E89*D89</f>
        <v>3520.0000000000005</v>
      </c>
      <c r="H89" s="101"/>
    </row>
    <row r="91" spans="1:8" ht="31.5" x14ac:dyDescent="0.25">
      <c r="A91" s="105">
        <v>14</v>
      </c>
      <c r="B91" s="110" t="s">
        <v>118</v>
      </c>
      <c r="C91" s="111"/>
      <c r="D91" s="100"/>
      <c r="E91" s="100"/>
      <c r="F91" s="100"/>
      <c r="G91" s="101"/>
      <c r="H91" s="101"/>
    </row>
    <row r="93" spans="1:8" x14ac:dyDescent="0.25">
      <c r="B93" s="110" t="s">
        <v>110</v>
      </c>
      <c r="D93" s="100">
        <v>67</v>
      </c>
      <c r="E93" s="100">
        <v>5.83</v>
      </c>
      <c r="F93" s="100" t="s">
        <v>15</v>
      </c>
      <c r="G93" s="101">
        <f>E93*D93</f>
        <v>390.61</v>
      </c>
      <c r="H93" s="101"/>
    </row>
    <row r="94" spans="1:8" x14ac:dyDescent="0.25">
      <c r="B94" s="110" t="s">
        <v>111</v>
      </c>
      <c r="D94" s="100">
        <v>35</v>
      </c>
      <c r="E94" s="100">
        <v>10.56</v>
      </c>
      <c r="F94" s="100" t="s">
        <v>15</v>
      </c>
      <c r="G94" s="101">
        <f>E94*D94</f>
        <v>369.6</v>
      </c>
      <c r="H94" s="101"/>
    </row>
    <row r="95" spans="1:8" x14ac:dyDescent="0.25">
      <c r="B95" s="110" t="s">
        <v>112</v>
      </c>
      <c r="D95" s="100">
        <v>20</v>
      </c>
      <c r="E95" s="100">
        <v>10.36</v>
      </c>
      <c r="F95" s="100" t="s">
        <v>15</v>
      </c>
      <c r="G95" s="101">
        <f>E95*D95</f>
        <v>207.2</v>
      </c>
      <c r="H95" s="101"/>
    </row>
    <row r="97" spans="1:8" ht="21" x14ac:dyDescent="0.25">
      <c r="A97" s="120">
        <v>15</v>
      </c>
      <c r="B97" s="110" t="s">
        <v>119</v>
      </c>
    </row>
    <row r="98" spans="1:8" x14ac:dyDescent="0.25">
      <c r="B98" s="110" t="s">
        <v>110</v>
      </c>
      <c r="D98" s="100">
        <v>75</v>
      </c>
      <c r="E98" s="100">
        <v>225.06</v>
      </c>
      <c r="F98" s="100" t="s">
        <v>15</v>
      </c>
      <c r="G98" s="101">
        <f>E98*D98</f>
        <v>16879.5</v>
      </c>
      <c r="H98" s="101"/>
    </row>
    <row r="99" spans="1:8" x14ac:dyDescent="0.25">
      <c r="B99" s="110" t="s">
        <v>111</v>
      </c>
      <c r="D99" s="100">
        <v>30</v>
      </c>
      <c r="E99" s="100">
        <v>229.9</v>
      </c>
      <c r="F99" s="100" t="s">
        <v>15</v>
      </c>
      <c r="G99" s="101">
        <f>E99*D99</f>
        <v>6897</v>
      </c>
      <c r="H99" s="101"/>
    </row>
    <row r="100" spans="1:8" x14ac:dyDescent="0.25">
      <c r="B100" s="110" t="s">
        <v>112</v>
      </c>
      <c r="D100" s="100">
        <v>25</v>
      </c>
      <c r="E100" s="100">
        <v>375.16</v>
      </c>
      <c r="F100" s="100" t="s">
        <v>15</v>
      </c>
      <c r="G100" s="101">
        <f>E100*D100</f>
        <v>9379</v>
      </c>
      <c r="H100" s="101"/>
    </row>
    <row r="102" spans="1:8" ht="21" x14ac:dyDescent="0.25">
      <c r="A102" s="120">
        <v>16</v>
      </c>
      <c r="B102" s="110" t="s">
        <v>120</v>
      </c>
      <c r="D102" s="100">
        <v>45</v>
      </c>
      <c r="E102" s="100">
        <v>290.73</v>
      </c>
      <c r="F102" s="100" t="s">
        <v>15</v>
      </c>
      <c r="G102" s="101">
        <f>E102*D102</f>
        <v>13082.85</v>
      </c>
      <c r="H102" s="101"/>
    </row>
    <row r="103" spans="1:8" x14ac:dyDescent="0.25">
      <c r="A103" s="122"/>
      <c r="B103" s="110"/>
      <c r="D103" s="100"/>
      <c r="E103" s="100"/>
      <c r="F103" s="100"/>
      <c r="G103" s="101"/>
      <c r="H103" s="101"/>
    </row>
    <row r="104" spans="1:8" ht="21" x14ac:dyDescent="0.25">
      <c r="A104" s="120">
        <v>17</v>
      </c>
      <c r="B104" s="110" t="s">
        <v>121</v>
      </c>
      <c r="D104" s="100"/>
      <c r="E104" s="100"/>
      <c r="F104" s="100"/>
      <c r="G104" s="101"/>
      <c r="H104" s="101"/>
    </row>
    <row r="105" spans="1:8" x14ac:dyDescent="0.25">
      <c r="A105" s="122"/>
      <c r="B105" s="110" t="s">
        <v>122</v>
      </c>
      <c r="D105" s="100">
        <v>100</v>
      </c>
      <c r="E105" s="100">
        <v>69.03</v>
      </c>
      <c r="F105" s="100" t="s">
        <v>15</v>
      </c>
      <c r="G105" s="101">
        <f>E105*D105</f>
        <v>6903</v>
      </c>
      <c r="H105" s="101"/>
    </row>
    <row r="106" spans="1:8" x14ac:dyDescent="0.25">
      <c r="A106" s="122"/>
      <c r="B106" s="110" t="s">
        <v>111</v>
      </c>
      <c r="D106" s="100">
        <v>80</v>
      </c>
      <c r="E106" s="100">
        <v>89.65</v>
      </c>
      <c r="F106" s="100" t="s">
        <v>15</v>
      </c>
      <c r="G106" s="101">
        <f>E106*D106</f>
        <v>7172</v>
      </c>
      <c r="H106" s="101"/>
    </row>
    <row r="107" spans="1:8" x14ac:dyDescent="0.25">
      <c r="B107" s="110" t="s">
        <v>123</v>
      </c>
      <c r="D107" s="100">
        <v>65</v>
      </c>
      <c r="E107" s="100">
        <v>154.66</v>
      </c>
      <c r="F107" s="100" t="s">
        <v>15</v>
      </c>
      <c r="G107" s="101">
        <f>E107*D107</f>
        <v>10052.9</v>
      </c>
      <c r="H107" s="108"/>
    </row>
    <row r="108" spans="1:8" x14ac:dyDescent="0.25">
      <c r="B108" s="110"/>
      <c r="D108" s="100"/>
      <c r="E108" s="100"/>
      <c r="F108" s="100"/>
      <c r="G108" s="101"/>
      <c r="H108" s="108"/>
    </row>
    <row r="109" spans="1:8" ht="25.5" customHeight="1" x14ac:dyDescent="0.25">
      <c r="A109" s="120">
        <v>18</v>
      </c>
      <c r="B109" s="110" t="s">
        <v>124</v>
      </c>
      <c r="G109" s="108"/>
      <c r="H109" s="108"/>
    </row>
    <row r="110" spans="1:8" x14ac:dyDescent="0.25">
      <c r="B110" s="110" t="s">
        <v>122</v>
      </c>
      <c r="D110" s="100">
        <v>81</v>
      </c>
      <c r="E110" s="100">
        <v>44.99</v>
      </c>
      <c r="F110" s="100" t="s">
        <v>15</v>
      </c>
      <c r="G110" s="101">
        <f>E110*D110</f>
        <v>3644.19</v>
      </c>
      <c r="H110" s="101"/>
    </row>
    <row r="111" spans="1:8" x14ac:dyDescent="0.25">
      <c r="B111" s="110" t="s">
        <v>111</v>
      </c>
      <c r="D111" s="100">
        <v>30</v>
      </c>
      <c r="E111" s="100">
        <v>61.7</v>
      </c>
      <c r="F111" s="100" t="s">
        <v>15</v>
      </c>
      <c r="G111" s="101">
        <f>E111*D111</f>
        <v>1851</v>
      </c>
      <c r="H111" s="101"/>
    </row>
    <row r="112" spans="1:8" x14ac:dyDescent="0.25">
      <c r="B112" s="110" t="s">
        <v>123</v>
      </c>
      <c r="D112" s="100">
        <v>20</v>
      </c>
      <c r="E112" s="100">
        <v>130.9</v>
      </c>
      <c r="F112" s="100" t="s">
        <v>15</v>
      </c>
      <c r="G112" s="101">
        <f>E112*D112</f>
        <v>2618</v>
      </c>
      <c r="H112" s="108"/>
    </row>
    <row r="113" spans="1:9" x14ac:dyDescent="0.25">
      <c r="B113" s="110"/>
      <c r="D113" s="100"/>
      <c r="E113" s="100"/>
      <c r="F113" s="100"/>
      <c r="G113" s="101"/>
      <c r="H113" s="108"/>
    </row>
    <row r="114" spans="1:9" x14ac:dyDescent="0.25">
      <c r="B114" s="110"/>
      <c r="G114" s="108"/>
      <c r="H114" s="108"/>
    </row>
    <row r="115" spans="1:9" ht="21" x14ac:dyDescent="0.25">
      <c r="A115" s="120">
        <v>19</v>
      </c>
      <c r="B115" s="110" t="s">
        <v>125</v>
      </c>
      <c r="G115" s="108"/>
      <c r="H115" s="108"/>
    </row>
    <row r="116" spans="1:9" x14ac:dyDescent="0.25">
      <c r="B116" s="110" t="s">
        <v>122</v>
      </c>
      <c r="D116" s="100">
        <v>80</v>
      </c>
      <c r="E116" s="100">
        <v>109.67</v>
      </c>
      <c r="F116" s="100" t="s">
        <v>15</v>
      </c>
      <c r="G116" s="101">
        <f>E116*D116</f>
        <v>8773.6</v>
      </c>
      <c r="H116" s="108"/>
    </row>
    <row r="117" spans="1:9" x14ac:dyDescent="0.25">
      <c r="B117" s="110" t="s">
        <v>111</v>
      </c>
      <c r="D117" s="100">
        <v>30</v>
      </c>
      <c r="E117" s="100">
        <v>136.29</v>
      </c>
      <c r="F117" s="100" t="s">
        <v>15</v>
      </c>
      <c r="G117" s="101">
        <f>E117*D117</f>
        <v>4088.7</v>
      </c>
      <c r="H117" s="108"/>
    </row>
    <row r="118" spans="1:9" x14ac:dyDescent="0.25">
      <c r="B118" s="110" t="s">
        <v>123</v>
      </c>
      <c r="D118" s="100">
        <v>25</v>
      </c>
      <c r="E118" s="100">
        <v>160.49</v>
      </c>
      <c r="F118" s="100" t="s">
        <v>15</v>
      </c>
      <c r="G118" s="101">
        <f>E118*D118</f>
        <v>4012.25</v>
      </c>
      <c r="H118" s="108"/>
    </row>
    <row r="119" spans="1:9" x14ac:dyDescent="0.25">
      <c r="B119" s="110"/>
      <c r="D119" s="100"/>
      <c r="E119" s="100"/>
      <c r="F119" s="100"/>
      <c r="G119" s="101"/>
      <c r="H119" s="108"/>
    </row>
    <row r="120" spans="1:9" x14ac:dyDescent="0.25">
      <c r="B120" s="110"/>
      <c r="D120" s="100"/>
      <c r="E120" s="100"/>
      <c r="F120" s="100"/>
      <c r="G120" s="101"/>
      <c r="H120" s="108"/>
    </row>
    <row r="121" spans="1:9" x14ac:dyDescent="0.25">
      <c r="B121" s="110"/>
      <c r="D121" s="100"/>
      <c r="E121" s="100"/>
      <c r="F121" s="100"/>
      <c r="G121" s="101"/>
      <c r="H121" s="108"/>
    </row>
    <row r="122" spans="1:9" x14ac:dyDescent="0.25">
      <c r="B122" s="110"/>
      <c r="D122" s="100"/>
      <c r="E122" s="100"/>
      <c r="F122" s="100"/>
      <c r="G122" s="101"/>
      <c r="H122" s="108"/>
    </row>
    <row r="123" spans="1:9" ht="21.75" customHeight="1" x14ac:dyDescent="0.25">
      <c r="A123" s="120">
        <v>20</v>
      </c>
      <c r="B123" s="110" t="s">
        <v>126</v>
      </c>
      <c r="D123" s="100"/>
      <c r="E123" s="100"/>
      <c r="F123" s="100"/>
      <c r="G123" s="101"/>
      <c r="H123" s="108"/>
    </row>
    <row r="124" spans="1:9" x14ac:dyDescent="0.25">
      <c r="B124" s="110" t="s">
        <v>122</v>
      </c>
      <c r="D124" s="100">
        <v>71</v>
      </c>
      <c r="E124" s="100">
        <v>244.75</v>
      </c>
      <c r="F124" s="100" t="s">
        <v>15</v>
      </c>
      <c r="G124" s="101">
        <f>E124*D124</f>
        <v>17377.25</v>
      </c>
      <c r="H124" s="108"/>
    </row>
    <row r="125" spans="1:9" x14ac:dyDescent="0.25">
      <c r="B125" s="110" t="s">
        <v>111</v>
      </c>
      <c r="D125" s="100">
        <v>30</v>
      </c>
      <c r="E125" s="100">
        <v>260.7</v>
      </c>
      <c r="F125" s="100" t="s">
        <v>15</v>
      </c>
      <c r="G125" s="101">
        <f>E125*D125</f>
        <v>7821</v>
      </c>
      <c r="H125" s="108"/>
    </row>
    <row r="126" spans="1:9" x14ac:dyDescent="0.25">
      <c r="B126" s="110" t="s">
        <v>123</v>
      </c>
      <c r="D126" s="100">
        <v>25</v>
      </c>
      <c r="E126" s="100">
        <v>350.9</v>
      </c>
      <c r="F126" s="100" t="s">
        <v>15</v>
      </c>
      <c r="G126" s="101">
        <f>E126*D126</f>
        <v>8772.5</v>
      </c>
      <c r="H126" s="108"/>
    </row>
    <row r="127" spans="1:9" x14ac:dyDescent="0.25">
      <c r="G127" s="123">
        <f>SUM(G50:G126)</f>
        <v>812872.49999999977</v>
      </c>
      <c r="H127" s="23">
        <f>G44</f>
        <v>1045763.62</v>
      </c>
      <c r="I127" s="76">
        <f>G127+H127</f>
        <v>1858636.1199999996</v>
      </c>
    </row>
    <row r="128" spans="1:9" x14ac:dyDescent="0.25">
      <c r="G128" s="124"/>
      <c r="H128" s="23"/>
    </row>
    <row r="129" spans="1:9" x14ac:dyDescent="0.25">
      <c r="G129" s="124"/>
      <c r="H129" s="23"/>
    </row>
    <row r="130" spans="1:9" x14ac:dyDescent="0.25">
      <c r="A130" s="125"/>
      <c r="B130" s="125" t="s">
        <v>127</v>
      </c>
      <c r="G130" s="124"/>
      <c r="H130" s="23"/>
    </row>
    <row r="131" spans="1:9" x14ac:dyDescent="0.25">
      <c r="A131" s="117"/>
      <c r="B131" s="117"/>
      <c r="G131" s="124"/>
      <c r="H131" s="23"/>
    </row>
    <row r="132" spans="1:9" x14ac:dyDescent="0.25">
      <c r="A132" s="117"/>
      <c r="B132" s="117"/>
      <c r="G132" s="124"/>
      <c r="H132" s="23"/>
    </row>
    <row r="133" spans="1:9" x14ac:dyDescent="0.25">
      <c r="A133" s="105"/>
      <c r="B133" s="109"/>
      <c r="G133" s="124"/>
      <c r="H133" s="23"/>
    </row>
    <row r="134" spans="1:9" x14ac:dyDescent="0.25">
      <c r="A134" s="105"/>
      <c r="B134" s="126" t="s">
        <v>55</v>
      </c>
      <c r="F134" s="59"/>
    </row>
    <row r="135" spans="1:9" x14ac:dyDescent="0.25">
      <c r="A135" s="105"/>
      <c r="B135" s="109"/>
      <c r="F135" s="59"/>
      <c r="G135" s="127"/>
    </row>
    <row r="136" spans="1:9" x14ac:dyDescent="0.25">
      <c r="F136" s="59"/>
    </row>
    <row r="137" spans="1:9" x14ac:dyDescent="0.25">
      <c r="I137" s="128"/>
    </row>
    <row r="138" spans="1:9" x14ac:dyDescent="0.25">
      <c r="I138" s="128"/>
    </row>
    <row r="139" spans="1:9" x14ac:dyDescent="0.25">
      <c r="C139" s="59"/>
    </row>
  </sheetData>
  <mergeCells count="2">
    <mergeCell ref="A1:G1"/>
    <mergeCell ref="C2:G2"/>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2006-03-30T20:28:08Z</cp:lastPrinted>
  <dcterms:created xsi:type="dcterms:W3CDTF">2006-03-30T20:23:56Z</dcterms:created>
  <dcterms:modified xsi:type="dcterms:W3CDTF">2017-03-27T08:16:34Z</dcterms:modified>
</cp:coreProperties>
</file>