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0" yWindow="0" windowWidth="15480" windowHeight="7905" tabRatio="852" activeTab="1"/>
  </bookViews>
  <sheets>
    <sheet name="Estimate" sheetId="9" r:id="rId1"/>
    <sheet name="54167" sheetId="11" r:id="rId2"/>
  </sheets>
  <definedNames>
    <definedName name="Bajri" localSheetId="1">#REF!</definedName>
    <definedName name="Bajri">#REF!</definedName>
    <definedName name="BorrowPit" localSheetId="1">#REF!</definedName>
    <definedName name="BorrowPit">#REF!</definedName>
    <definedName name="Bricks" localSheetId="1">#REF!</definedName>
    <definedName name="Bricks">#REF!</definedName>
    <definedName name="Cement" localSheetId="1">#REF!</definedName>
    <definedName name="Cement">#REF!</definedName>
    <definedName name="Hillsand" localSheetId="1">#REF!</definedName>
    <definedName name="Hillsand">#REF!</definedName>
    <definedName name="_xlnm.Print_Area" localSheetId="1">'54167'!$A$1:$H$143</definedName>
    <definedName name="_xlnm.Print_Titles" localSheetId="0">Estimate!$3:$4</definedName>
    <definedName name="Sand" localSheetId="1">#REF!</definedName>
    <definedName name="Sand">#REF!</definedName>
    <definedName name="Steel" localSheetId="1">#REF!</definedName>
    <definedName name="Steel">#REF!</definedName>
    <definedName name="StoneMatel" localSheetId="1">#REF!</definedName>
    <definedName name="StoneMatel">#REF!</definedName>
    <definedName name="StoneMatil" localSheetId="1">#REF!</definedName>
    <definedName name="StoneMatil">#REF!</definedName>
  </definedNames>
  <calcPr calcId="124519"/>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H110" i="11"/>
  <c r="H103"/>
  <c r="H101"/>
  <c r="H100"/>
  <c r="H99"/>
  <c r="H95"/>
  <c r="H94"/>
  <c r="H93"/>
  <c r="H89"/>
  <c r="H85"/>
  <c r="H83"/>
  <c r="H81"/>
  <c r="H79"/>
  <c r="H75"/>
  <c r="H70"/>
  <c r="H67"/>
  <c r="H63"/>
  <c r="H60"/>
  <c r="H56"/>
  <c r="H55"/>
  <c r="H51"/>
  <c r="H50"/>
  <c r="H49"/>
  <c r="H46"/>
  <c r="H44"/>
  <c r="H42"/>
  <c r="H40"/>
  <c r="H36"/>
  <c r="H32"/>
  <c r="H28"/>
  <c r="H25"/>
  <c r="H22"/>
  <c r="H19"/>
  <c r="H16"/>
  <c r="H13"/>
  <c r="H11"/>
  <c r="H9"/>
  <c r="H7"/>
  <c r="N253" i="9" l="1"/>
  <c r="N20"/>
  <c r="M345" l="1"/>
  <c r="N338"/>
  <c r="N333"/>
  <c r="N328"/>
  <c r="M326"/>
  <c r="M325"/>
  <c r="M324"/>
  <c r="M323"/>
  <c r="N320"/>
  <c r="M318"/>
  <c r="M317"/>
  <c r="N314"/>
  <c r="M311"/>
  <c r="M313" s="1"/>
  <c r="M289"/>
  <c r="M288"/>
  <c r="M290" s="1"/>
  <c r="N307"/>
  <c r="N302"/>
  <c r="N297"/>
  <c r="M295"/>
  <c r="M294"/>
  <c r="N291"/>
  <c r="N284"/>
  <c r="N279"/>
  <c r="M277"/>
  <c r="N274"/>
  <c r="N269"/>
  <c r="M267"/>
  <c r="N264"/>
  <c r="M262"/>
  <c r="N259"/>
  <c r="M257"/>
  <c r="M256"/>
  <c r="M251"/>
  <c r="M250"/>
  <c r="M249"/>
  <c r="M244"/>
  <c r="N241"/>
  <c r="N236"/>
  <c r="M233"/>
  <c r="M235" s="1"/>
  <c r="N229"/>
  <c r="M226"/>
  <c r="M225"/>
  <c r="M222"/>
  <c r="M221"/>
  <c r="N218"/>
  <c r="N213"/>
  <c r="M210"/>
  <c r="M209"/>
  <c r="M204"/>
  <c r="M199"/>
  <c r="M198"/>
  <c r="M206" s="1"/>
  <c r="N193"/>
  <c r="M191"/>
  <c r="N188"/>
  <c r="M186"/>
  <c r="M185"/>
  <c r="N182"/>
  <c r="M180"/>
  <c r="N177"/>
  <c r="M175"/>
  <c r="N173"/>
  <c r="N168"/>
  <c r="M166"/>
  <c r="M165"/>
  <c r="N162"/>
  <c r="M158"/>
  <c r="N155"/>
  <c r="N150"/>
  <c r="M146"/>
  <c r="M145"/>
  <c r="N142"/>
  <c r="M138"/>
  <c r="M137"/>
  <c r="M139" s="1"/>
  <c r="N134"/>
  <c r="M131"/>
  <c r="M130"/>
  <c r="M129"/>
  <c r="M128"/>
  <c r="M127"/>
  <c r="M126"/>
  <c r="M125"/>
  <c r="M122"/>
  <c r="M121"/>
  <c r="M132" l="1"/>
  <c r="M327"/>
  <c r="M319"/>
  <c r="M147"/>
  <c r="M167"/>
  <c r="M187"/>
  <c r="M211"/>
  <c r="M212" s="1"/>
  <c r="M223"/>
  <c r="M227"/>
  <c r="M252"/>
  <c r="M296"/>
  <c r="M258"/>
  <c r="M119"/>
  <c r="M118"/>
  <c r="M117"/>
  <c r="N114"/>
  <c r="N109"/>
  <c r="M107"/>
  <c r="M106"/>
  <c r="M105"/>
  <c r="N102"/>
  <c r="M97"/>
  <c r="M96"/>
  <c r="M95"/>
  <c r="M94"/>
  <c r="N89"/>
  <c r="N84"/>
  <c r="N79"/>
  <c r="M76"/>
  <c r="M75"/>
  <c r="M77" l="1"/>
  <c r="M78" s="1"/>
  <c r="M108"/>
  <c r="M228"/>
  <c r="M98"/>
  <c r="M101" s="1"/>
  <c r="M123"/>
  <c r="M133" s="1"/>
  <c r="M72"/>
  <c r="M71"/>
  <c r="M70"/>
  <c r="M69"/>
  <c r="M68"/>
  <c r="M67"/>
  <c r="M66"/>
  <c r="M65"/>
  <c r="M64"/>
  <c r="M63"/>
  <c r="M62"/>
  <c r="M61" l="1"/>
  <c r="N58"/>
  <c r="M55"/>
  <c r="M54"/>
  <c r="M53"/>
  <c r="M52"/>
  <c r="M50"/>
  <c r="M49"/>
  <c r="M48"/>
  <c r="N45"/>
  <c r="M43"/>
  <c r="M42"/>
  <c r="M41"/>
  <c r="M40"/>
  <c r="M39"/>
  <c r="M38"/>
  <c r="M36"/>
  <c r="M35"/>
  <c r="M34"/>
  <c r="M33"/>
  <c r="N30"/>
  <c r="M28"/>
  <c r="M27"/>
  <c r="M26"/>
  <c r="M25"/>
  <c r="M24"/>
  <c r="M23"/>
  <c r="M17"/>
  <c r="M9"/>
  <c r="M57" l="1"/>
  <c r="M44"/>
  <c r="M29"/>
  <c r="M16"/>
  <c r="M15"/>
  <c r="M14"/>
  <c r="N11" l="1"/>
  <c r="N346"/>
  <c r="N348" s="1"/>
  <c r="N351" l="1"/>
  <c r="M653" l="1"/>
  <c r="M652"/>
  <c r="M651"/>
  <c r="N660"/>
  <c r="M654" l="1"/>
  <c r="N704" l="1"/>
  <c r="M697" l="1"/>
  <c r="M696"/>
  <c r="M695"/>
  <c r="M698" l="1"/>
  <c r="H911" l="1"/>
  <c r="N662" l="1"/>
  <c r="N666" l="1"/>
  <c r="N706" s="1"/>
  <c r="N710" s="1"/>
</calcChain>
</file>

<file path=xl/sharedStrings.xml><?xml version="1.0" encoding="utf-8"?>
<sst xmlns="http://schemas.openxmlformats.org/spreadsheetml/2006/main" count="1151" uniqueCount="274">
  <si>
    <t>EXECUTIVE ENGINEER</t>
  </si>
  <si>
    <t xml:space="preserve"> </t>
  </si>
  <si>
    <t>Item of Work</t>
  </si>
  <si>
    <t>Qnty</t>
  </si>
  <si>
    <t>Rate</t>
  </si>
  <si>
    <t>Unit</t>
  </si>
  <si>
    <t>Amount</t>
  </si>
  <si>
    <t>=</t>
  </si>
  <si>
    <t>NAME OF WORK:-</t>
  </si>
  <si>
    <t>Total</t>
  </si>
  <si>
    <t>Sub-Engineer</t>
  </si>
  <si>
    <t>Assistant Engineer</t>
  </si>
  <si>
    <t>Sehwan</t>
  </si>
  <si>
    <t>Education works Sub-Division</t>
  </si>
  <si>
    <t>S.NO:</t>
  </si>
  <si>
    <t>PART "B" WATER SUPPLY &amp; S/FITTING</t>
  </si>
  <si>
    <t>P.No</t>
  </si>
  <si>
    <t>P.rft</t>
  </si>
  <si>
    <t>P.NO</t>
  </si>
  <si>
    <t>P.Rft</t>
  </si>
  <si>
    <t>Rs:</t>
  </si>
  <si>
    <t>P/F 24x18 lavatory bason in white glazed earthen with i/c the cost of W/I or C/I contelever brackets 6" built into walls, painted white in two costs after a primary coat of red paint a pair of 1/2 dia chorm plated piller traps 1/6 rubber superior quality etc complete (S.I.No: 8 P/3)</t>
  </si>
  <si>
    <t>Add Extra labour for P/Fitting of earthen ware pedestal while or coloured glazed superior quality (S.I.No: 11 P/3)</t>
  </si>
  <si>
    <t>P/F 6"x2" C.I floor trap of the approved self cleanbing &amp; desigin i/c acrewed down grating with of without making required No of holes in walls plinth &amp; floor for pipe connection &amp; making secro in C.C (S.I.No: 20 P/6)</t>
  </si>
  <si>
    <t>P/F  in position nylon connection complete with 1/2 dia bross bib cock with pair of bross nuts &amp; bults lining joints to nylon connection (S.I.No:  20  P/6)</t>
  </si>
  <si>
    <t>P/F 15"x12" beveled edge mirror of belgium glass complete with 1/8" thick hard board and C.P screws fixed to wooden plant standard. (S.I.No:  4 P/7)</t>
  </si>
  <si>
    <t>Supplying &amp; Fixing soap tray of made plastic of each superior quality and design with fine finishing with c.p screws etc. complete (S.I.NO:  6  P/8</t>
  </si>
  <si>
    <t>P/F 4" dia C.I soil vent pipe i/c cutting fitting &amp; extra paint match colour of the building (S.I.No: 1 P/9)</t>
  </si>
  <si>
    <t>P/F 4"x4" dia C.I branch of the required degree with accessaries doors rubber washer 3/4" thick bolts &amp; nuts &amp; extra painting to match colour of the building (S.I.No: 3 P/9)</t>
  </si>
  <si>
    <t>P/F 4"x4"  x4" dia C.I branch of the required degree with accessaries doors rubbers washer 3/4" thick bolts &amp; nuts &amp; extra painting to match colour of the building (S.I.No:  4  P/9)</t>
  </si>
  <si>
    <t>P/F 4" dia C.I terminal guard Each including extra painting to match the colour of the building (S.I.NO:  11  P/10)</t>
  </si>
  <si>
    <t>Providing G.I pipe speclals &amp; clamps etc including fixing cutting and fitting complete with and i/c the cost of breaking rough wall and roof making good etc painting two coats after cleaning the pipe etc white zink point with pigment to match the colour of building (S.I.NO:  1   P/12)</t>
  </si>
  <si>
    <t>1/2" dia</t>
  </si>
  <si>
    <t>3/4" dia</t>
  </si>
  <si>
    <t>1"  dia</t>
  </si>
  <si>
    <t>S/Fixing long bib-cock of superir quality Each with c.p head 1/2" dia (S.I.NO:  13  P/19)</t>
  </si>
  <si>
    <t>3" dia</t>
  </si>
  <si>
    <t>4"  dia</t>
  </si>
  <si>
    <t>6"  dia</t>
  </si>
  <si>
    <t>6" dia</t>
  </si>
  <si>
    <t>Rft</t>
  </si>
  <si>
    <t>Adeeb</t>
  </si>
  <si>
    <t>B</t>
  </si>
  <si>
    <t>x</t>
  </si>
  <si>
    <t xml:space="preserve">Item </t>
  </si>
  <si>
    <t>S #</t>
  </si>
  <si>
    <t>(i)</t>
  </si>
  <si>
    <t>(ii)</t>
  </si>
  <si>
    <t>(iii)</t>
  </si>
  <si>
    <t>P.Bag</t>
  </si>
  <si>
    <t>Diffrance S/R Cement</t>
  </si>
  <si>
    <t>Cement Concrete brick or stone ballast 1 1/2" to 2" guage ratio 1:5:10. (S.No: 4c /P.14)</t>
  </si>
  <si>
    <t>R.C.C 1:2:4 Qnty 1228x 17.60%</t>
  </si>
  <si>
    <t>C.C. 1:5:10 Qnty 484 x7.80%</t>
  </si>
  <si>
    <t xml:space="preserve">Pacca brick work in foundation 1:6. Qnty 991x 3.44%            </t>
  </si>
  <si>
    <t>%cft</t>
  </si>
  <si>
    <t>N.S.I</t>
  </si>
  <si>
    <t>S.I</t>
  </si>
  <si>
    <t>R.C.C 1:2:4 Qnty 306x 17.60%</t>
  </si>
  <si>
    <t>C.C. 1:5:10 Qnty 685 x7.80%</t>
  </si>
  <si>
    <t xml:space="preserve">Pacca brick work in foundation 1:6. Qnty 1466x 3.44%            </t>
  </si>
  <si>
    <t>%sft</t>
  </si>
  <si>
    <t>P.cwt</t>
  </si>
  <si>
    <t>C/R L/w</t>
  </si>
  <si>
    <t>!!  S/w</t>
  </si>
  <si>
    <t>Ver: S/w</t>
  </si>
  <si>
    <t>Excavation in foundation of Buildings, Bridges &amp; other structures including dagblling dressing refilling around structure with excavated earth watering and ramming lead upto 5 ft (b) In ordinary soil (S.No:18 b/ P.4)</t>
  </si>
  <si>
    <t>!! S/w</t>
  </si>
  <si>
    <t>%Sft</t>
  </si>
  <si>
    <t>Deducation</t>
  </si>
  <si>
    <t>Fabrication of mild steel reinforcement for cement concrete including cutting bending laying in position making joints and fastenings including cost of binding wire (also includes removeal of rust from bars.) (b) Using Tor bars.              (S.No:8 /P.16)</t>
  </si>
  <si>
    <t>!!</t>
  </si>
  <si>
    <t>N.S</t>
  </si>
  <si>
    <t>%Cft</t>
  </si>
  <si>
    <t>A</t>
  </si>
  <si>
    <t>Supplying and filling sand under floor and plugging in walls.(S.No: 29 /P.25)</t>
  </si>
  <si>
    <t>Bitumen coating to plastered or cement concrete surface.  (S.No: 9 P/70)</t>
  </si>
  <si>
    <t>PROVISION OF MISSING FACILITIES / ADDITION C/ROOM / B/WALL / LAV: BLOCK &amp; REHEBLETATION TO VARIOUS PRIMARY SCHOOLS TALUKA SEHWAN (10- UNITS) 2016-17 PROGRAMME @ GBPS JHANGARA</t>
  </si>
  <si>
    <t>Scraping Ordinary distemper, Oil bound distemper or paint on walls.</t>
  </si>
  <si>
    <t xml:space="preserve"> 5C/R i/s</t>
  </si>
  <si>
    <t>(16.00+20.00)</t>
  </si>
  <si>
    <t>off: i/s</t>
  </si>
  <si>
    <t>(12.50+15.00)</t>
  </si>
  <si>
    <t>Ver: l</t>
  </si>
  <si>
    <t>(98.12+6.00)</t>
  </si>
  <si>
    <t>Scraping white wash or colour wash</t>
  </si>
  <si>
    <t>C/R Ceillg</t>
  </si>
  <si>
    <t>off: Ceillg</t>
  </si>
  <si>
    <t>off: Lav: Ceillg</t>
  </si>
  <si>
    <t>Ver: Ceillg</t>
  </si>
  <si>
    <t>Step</t>
  </si>
  <si>
    <t>W/way two wall</t>
  </si>
  <si>
    <t>%0cft</t>
  </si>
  <si>
    <t>2C/R L/w</t>
  </si>
  <si>
    <t>Ver:  S/w</t>
  </si>
  <si>
    <t>under Bed</t>
  </si>
  <si>
    <t>2C/R Bed</t>
  </si>
  <si>
    <t>Ver: Bed</t>
  </si>
  <si>
    <t>C/R Bed Patta</t>
  </si>
  <si>
    <t xml:space="preserve"> two wall</t>
  </si>
  <si>
    <t>Bed</t>
  </si>
  <si>
    <t>Pacca brick work in foundation and plinth in 1:6. (S.No:4e /P.20)</t>
  </si>
  <si>
    <t>1st Step 2C/R L/w</t>
  </si>
  <si>
    <t>(4.00+3.00+2.00+1.00)</t>
  </si>
  <si>
    <t>2nd Step 2C/R L/w</t>
  </si>
  <si>
    <t>9979x50% Allowed</t>
  </si>
  <si>
    <t>2427x50% Allowed</t>
  </si>
  <si>
    <t>Reinforced cement concrete work including all labour and materal except the coat of steel reinforcement and its labour for bending and binding which will be paid separately. This rate also includes all kinds of forms moulds lifting shuttering curing rendering and finishing the exposed surface (a) R.C Work in roof slab beams columns rafts lintels and other structural members laid in situ or precast laid in position complete in all respects ratio 1:2:4.                  (S.No:6a /P.16)</t>
  </si>
  <si>
    <t>Roof 2C/R L/w</t>
  </si>
  <si>
    <t>P.Beam  2C/R L/w</t>
  </si>
  <si>
    <t>lintel D/w</t>
  </si>
  <si>
    <t>uner shed</t>
  </si>
  <si>
    <t>lint i/c</t>
  </si>
  <si>
    <t>Ver: Arch i/c</t>
  </si>
  <si>
    <t xml:space="preserve">Ver: Side Arch </t>
  </si>
  <si>
    <t>uner Tank Top slab</t>
  </si>
  <si>
    <t>Ver:F/s</t>
  </si>
  <si>
    <t>Net  688.00 (-) 28.00</t>
  </si>
  <si>
    <t>P.cft</t>
  </si>
  <si>
    <t>Qnty Same Item No: (6) =660x5.50/112</t>
  </si>
  <si>
    <t>Filling watering and ramming earth in floors with surplus earth from foundation lead upto one chain and lift jupto 5 feet (S.No: 21/ P.4)</t>
  </si>
  <si>
    <t>Qnty Same Item No: (3= A) =1428x2 /3</t>
  </si>
  <si>
    <t>C/Yard Path</t>
  </si>
  <si>
    <t>under  Bed</t>
  </si>
  <si>
    <t>Providing and laying single per layer of polythene sheet 0.13 mm thick for water  proffing as per specification and instruction of engineer incharge. (S.I :38 P/37)</t>
  </si>
  <si>
    <t xml:space="preserve">Qnty Same Item No: (10) </t>
  </si>
  <si>
    <t>P.Sft</t>
  </si>
  <si>
    <t>Pacca brick work in ground floor in cement sand mortor ratio 1:6. (S.No: 5 e /P.20)</t>
  </si>
  <si>
    <t>Ver: D/w</t>
  </si>
  <si>
    <t>(31.38+25.88)</t>
  </si>
  <si>
    <t>C.R P.w</t>
  </si>
  <si>
    <t>Ver: Side</t>
  </si>
  <si>
    <t>Door</t>
  </si>
  <si>
    <t>Window</t>
  </si>
  <si>
    <t>linte Door</t>
  </si>
  <si>
    <t>Ver: Arch</t>
  </si>
  <si>
    <t>Ver: Side Arch</t>
  </si>
  <si>
    <t>Net  2376.00 (-) 659.00</t>
  </si>
  <si>
    <t>Supplying Girders at the Site of work.  (S.No: 140/P-72)</t>
  </si>
  <si>
    <t>C/R G</t>
  </si>
  <si>
    <t>Ver: G</t>
  </si>
  <si>
    <t xml:space="preserve"> P.cwt</t>
  </si>
  <si>
    <t>Supplying T.iron at the Site of work  (S.No: 141/P-72)</t>
  </si>
  <si>
    <t>C/R T</t>
  </si>
  <si>
    <t>Ver: T</t>
  </si>
  <si>
    <t>Errecation rolleed supplying beam. (S.No: 6 /P.90)</t>
  </si>
  <si>
    <t xml:space="preserve">Qnty Same Item No: (13+14) </t>
  </si>
  <si>
    <t>2nd class tiless roofing consisting of 4" earth and 1" mud plaster with gobri leeping over 1/2" thick cement plaster 1:6 with 34 lbs of hot bitumen coating sand blinded provided over 2, layer of tiles 12"x6"x2" laid in 1:6 cement mortor including 1:2 cement pointing under neath of tiles complete including curring etc.(S.No: 2 /P.32)</t>
  </si>
  <si>
    <t>2 C/R roof</t>
  </si>
  <si>
    <t>Lime Neru Plaster 1:2 with fine finish of Neru plaster mixed with 10% of Cement (a) 1/2"thick (S.No: 7 P-51).</t>
  </si>
  <si>
    <t>5 C/R  offic</t>
  </si>
  <si>
    <t xml:space="preserve">P/F G.I frame/chowkats of size 7"x2" OR 4 1/2x3" for door using 20' gauge G.I sheet welded hinges &amp; fixing at site with necessary hold fasts filling with cement sand slurry of ratio1:6 &amp; repairing the jambs. The coat also includes all carriage tools and plants used in making and fixing. (S.No:29 /P.92) </t>
  </si>
  <si>
    <t>(7.00+4.00+7.00)</t>
  </si>
  <si>
    <t xml:space="preserve"> P.Rft</t>
  </si>
  <si>
    <t>Windows</t>
  </si>
  <si>
    <t>S/F in position iron steel grill 1/4" x 3/4" size flat including approved design andpainting three coats weight not to be then 3.7lb sqiofthe finished grill. (S.No: 26 P.92)</t>
  </si>
  <si>
    <t>First class deodar wood wrought, joinery in doors and windows etc, fixxed in position including chowkats hold fasts hinges, iron tower bolts, chocks cleats, handles and cords with hooks, etc Deadar panelled or panelled &amp; glazed, or fully glazed. (only Shalters). (S.No: 7 b /P.57)</t>
  </si>
  <si>
    <t>C/R Door</t>
  </si>
  <si>
    <t>!! Window</t>
  </si>
  <si>
    <t>Making notice board made with cement. (S.No: 1-(P/.94)</t>
  </si>
  <si>
    <t>N/bord</t>
  </si>
  <si>
    <t>P.sft</t>
  </si>
  <si>
    <t>Cement plaster 1/2" thick upto 12' height 1:6.(S.No: 13 b /P.51)</t>
  </si>
  <si>
    <t>C/R i/s</t>
  </si>
  <si>
    <t>(14.00+18.00)</t>
  </si>
  <si>
    <t>Ver: i/s</t>
  </si>
  <si>
    <t>(29.13+6.00)</t>
  </si>
  <si>
    <t>Ver: F/s</t>
  </si>
  <si>
    <t>2C/R i/s lint o/s</t>
  </si>
  <si>
    <t>(32.75+27.75)</t>
  </si>
  <si>
    <t>C/R P.w i/s</t>
  </si>
  <si>
    <t>(31.38+27.38)</t>
  </si>
  <si>
    <t>!!  i/s</t>
  </si>
  <si>
    <t>(29.88+25.88)</t>
  </si>
  <si>
    <t>P.w Top</t>
  </si>
  <si>
    <t>C/R Step</t>
  </si>
  <si>
    <t>Ver: opping</t>
  </si>
  <si>
    <t>Cement plaster 3/8" thick upto 12" heigh 1:4. (S.No: 11 a /P.51)</t>
  </si>
  <si>
    <t xml:space="preserve">Qnty Same Item No: (22) </t>
  </si>
  <si>
    <t>Cement Pointing of joints on walls ratio 1:2. (S.No: 19 a /P.52)</t>
  </si>
  <si>
    <t>2 C/R B/s</t>
  </si>
  <si>
    <t>Side</t>
  </si>
  <si>
    <t>Linte</t>
  </si>
  <si>
    <t>Net  827.00 (-) 108.00</t>
  </si>
  <si>
    <t>Add: extra labour rate for making cement plaster pattas/bend around straibe bend around straight or carved opening &amp; around the edges of roof slatededges of roof slabs, the with not less than 6" with fine finishing. (S.No: 35 /P.54)</t>
  </si>
  <si>
    <t>C/R</t>
  </si>
  <si>
    <t>C/R Carner</t>
  </si>
  <si>
    <t>(4.00+5.00+4.00)</t>
  </si>
  <si>
    <t>Extra labour rate for making grooves of 1"x1/4"or 3/4" x 1/2" plastered surface with true edges both verticall and horizontly with uniform depth and, with groove base smoothly finished etc. complete as per instruction of Engineer Incharge.            (S.No: 34 P/54)</t>
  </si>
  <si>
    <t>C/R Plinth</t>
  </si>
  <si>
    <t>(39.75+23.75)</t>
  </si>
  <si>
    <t>C.C Plain i/c placing compacting finishing and curring complete (including screening and washing of stone aggregated without shuttering) ratio 1:2:4.etc.           (S.I No: 5(F) P/15)</t>
  </si>
  <si>
    <t>Cement Concrete plain including placing compacting, finishing and curing, complete (including screening and washing at stone aggregate without (h) Ratio. 1:3:6 (S.No:5.h P/15)</t>
  </si>
  <si>
    <t xml:space="preserve">C/R </t>
  </si>
  <si>
    <t>Ver:</t>
  </si>
  <si>
    <t>Providing &amp; fixing cement paving blocks Providing &amp; fixing cement paving blocks flooring having size of 197x97x60 (mm) of city / quddra / cobble shape with pigmented having strength b/w 5000 psi to 8500 psi I/c filling the joints with hill sand and laying in specified manner/ pattern and design etc: complete. (S.No: 72-P/48)</t>
  </si>
  <si>
    <t>Coloured cement tiles (8"x8"x3/4" of approved dark shade laid flat in 1:2 white cement mortar over a bed of 3/4" thick lime mortar 1:2. (S.No: 42 /P44)</t>
  </si>
  <si>
    <t>%.sft</t>
  </si>
  <si>
    <t>Providing &amp; Lying floor of Verona marble tiles of size 12"x12"x3/4" fine dressed on the surface without winding set in white cement laid over 3/4" thick bed of 1:2 grey cement mortar seting the tiles with grey cement slurry, jointing and sashing the tiles with slurry of white cement and pigment to match the colour of tiles, including curing, grinding, rubbing and chemical polishing etc complete i.c cutting tiles to proper profile. (R.A)</t>
  </si>
  <si>
    <t>Providing and fixing 3/8" thick marble tiles of approved quality and colour and shade size 8"x4" /6"x4" in dado skirting and facing removal / tucking of existing plaster surface etc. Over 1/2" thick base of cement mortar q:3 setting of tiles in slurry of white cement over mortar base including filling the joints and washing the tiles with white cement slurry currint finishing cleaning and (I) For new work. (S.No:68 /P.48)</t>
  </si>
  <si>
    <t>Ver: dado</t>
  </si>
  <si>
    <t>(29.16+6.00)</t>
  </si>
  <si>
    <t>Providing and laying HALLA or pattern tiles glazed 8"x8"x1/4" on floor or wall facing in required colour and pattern of STILE specification jointed in white cement and pigment over a base of 1:2 grey cement mortar 3/4" thick including washing and filling of joints with slurry f white cement and pigment in desired shape with finish etc. complete including cutting tiles to proper profile. (S.No: 62 /P.47)</t>
  </si>
  <si>
    <t>White wash one coat. (S.No: 26 a /P.53).</t>
  </si>
  <si>
    <t xml:space="preserve">Qnty Same Item No: (24) </t>
  </si>
  <si>
    <t>Colour washing two coats .(S.No: 25-b P/53)</t>
  </si>
  <si>
    <t>White wash three coats. (S.No: 26 c /P.53)</t>
  </si>
  <si>
    <t>C/R Celing</t>
  </si>
  <si>
    <t>Ver: Celing</t>
  </si>
  <si>
    <t>Primary coat of chalk under distempering.(S.No: 23 /P.53)</t>
  </si>
  <si>
    <t xml:space="preserve">Qnty Same Item No: (22-A) </t>
  </si>
  <si>
    <t>Distemper three coats. (S.No: 24 c /P.53)</t>
  </si>
  <si>
    <t xml:space="preserve">Qnty Same Item No: (37) </t>
  </si>
  <si>
    <t>5 C/R B/s</t>
  </si>
  <si>
    <t>side</t>
  </si>
  <si>
    <t>Preparing the surface and paining wih weather coat I/c rubbing the surface with rubbing brick/sand Paper filling the vids wih chalk/ plaster of Paris and then painting with weather coat of approved make. 2nd &amp; subsequent coat (S.No: 38.A.B P/55).</t>
  </si>
  <si>
    <t>C/R P.w</t>
  </si>
  <si>
    <t>C/R Carner Patta</t>
  </si>
  <si>
    <t>Window Patta</t>
  </si>
  <si>
    <t>(5.00+4.00+4.00)</t>
  </si>
  <si>
    <t>Painting new surface (c) preparing surface and painting of doors and windows any type, (including edges).three coat.  (S.No: 5 c /P.68)</t>
  </si>
  <si>
    <t>Painting New surface (d) Preparing surpace and painting guard bars, gates of iron bars, gratings, railings (including standards barces, etc) And similar open work. Three Coat     (S.No: 5 d P.68)</t>
  </si>
  <si>
    <t>Distempering Two coats.(S.No: 24 /P.53)</t>
  </si>
  <si>
    <t xml:space="preserve">Qnty Same Item No: (1) </t>
  </si>
  <si>
    <t>White washing two coats. (S.No: 26(b) P/53)</t>
  </si>
  <si>
    <t xml:space="preserve">Qnty Same Item No: (2) </t>
  </si>
  <si>
    <t>(iv)</t>
  </si>
  <si>
    <t>R.C.C 1:2:4 Qnty 660x 17.60%</t>
  </si>
  <si>
    <t>Cement Pointing 1:2 Qnty 719x 0.72%</t>
  </si>
  <si>
    <t>W/wat toe wall</t>
  </si>
  <si>
    <t>Net  6458.00 Qnty Same Item No: (8) (-) 952.00</t>
  </si>
  <si>
    <t>Ver: opeing</t>
  </si>
  <si>
    <t>W/way toe wall</t>
  </si>
  <si>
    <t>(60.00+12.00)</t>
  </si>
  <si>
    <t>(5+2)</t>
  </si>
  <si>
    <t>Net  4022.00 (-) 358.00</t>
  </si>
  <si>
    <t>Ver: Piller</t>
  </si>
  <si>
    <t>C.C. 1:5:10 Qnty 1611 x7.75%</t>
  </si>
  <si>
    <t xml:space="preserve">Pacca brick work in foundation 1:6. Qnty 1106x 3%            </t>
  </si>
  <si>
    <t>SCHEDULE B</t>
  </si>
  <si>
    <t>DOOR</t>
  </si>
  <si>
    <t xml:space="preserve">Diff </t>
  </si>
  <si>
    <t>P/F Squating type white glazed earthen were w.e pan with including the cost of flushing cistern with internal fitting and flush Pipe with bend &amp; making requisite number of holes in walls plinth &amp; floor for pipe connections &amp; making good in cement concerete 1:2:4 (S.I.NO:  1  (b) P/1)</t>
  </si>
  <si>
    <t xml:space="preserve">1 1/2" dia                        </t>
  </si>
  <si>
    <t>Add extra labour for concealed G.I Pipe &amp; fittings I/C making recess in the wall for Pipe &amp; making good in cement mortor etc. complete (S.I.NO:  2  P/12)</t>
  </si>
  <si>
    <t>(I)</t>
  </si>
  <si>
    <t xml:space="preserve">1/2" dia                   </t>
  </si>
  <si>
    <t>(II)</t>
  </si>
  <si>
    <t xml:space="preserve">3/4" dia                   </t>
  </si>
  <si>
    <t>(III)</t>
  </si>
  <si>
    <t>1" dia</t>
  </si>
  <si>
    <t>Providing and Fixing handle valves (china) (S.I.NO:  5  P/17)</t>
  </si>
  <si>
    <t>S/Fixing cancealed tee-stop cock of superir Each quality with c.p head 1/2" dia. (S.I.NO:  12 (b)  P/18)</t>
  </si>
  <si>
    <t>Supplying &amp; Fixing swan type piller cock of Each Superior quality single c.p head 1/2" dia (S.I.NO: 16  P/19)</t>
  </si>
  <si>
    <t>S/F fiber glass tank of approved quality and design and wall thicness as specifiesd I/C cost of nutes, bolts and fixing in plateform of cement concerete 1:3:6 and makin connections for in let &amp; out-let &amp; over flow Pipe etc. copmlete (250g) (S.I.NO:3 P/21)</t>
  </si>
  <si>
    <t xml:space="preserve">Providing, Laying uPVC pipes of Class 'D' fixing in trench i/c cutting, fitting and jointing with solvent cement i/c tsting with water to a head of 122 meter or 400 ft. (S.No: 6-b P-C-II/24) </t>
  </si>
  <si>
    <t>Providing R.C.C pipe with collars class "B" and digging the to required depth &amp; fixing in position i/c cutting fitting &amp; jointing with maxphalt composition cement mortor 1:1 and testing with water pressure to a head of 4" feet above the top of the heightest pipe &amp; refilling excavated staff 6" pipe class "B" (S.No: 2 (e) P/23 C-10)</t>
  </si>
  <si>
    <t>12"  dia</t>
  </si>
  <si>
    <t>Construction of main hole i/c inspection of chamber &amp; required depth 3/6" wall etc. complete</t>
  </si>
  <si>
    <t>Providing Laying UPVC pipes of Class "D" fixing in trench i/c cutting, fitting and jointing with solvent cement i/c tsting with water to a head of 122 meter or 400ft. (S.I No: 6 P/24)</t>
  </si>
  <si>
    <r>
      <t xml:space="preserve">P/F water pumping set wit seimen motor and jawed pump 1 H.P 1400 PRM single Phase 220 Vikts 1"x1-1/2" suction and delivery 40 ft head i/c base plate and also making C.C 1:3:6 plate farm of required size and fixing nuts and bolts complete in all respect </t>
    </r>
    <r>
      <rPr>
        <sz val="10"/>
        <color indexed="10"/>
        <rFont val="Arial"/>
        <family val="2"/>
      </rPr>
      <t>(R.A)</t>
    </r>
  </si>
  <si>
    <t>1 No</t>
  </si>
  <si>
    <t>__________% Above / Below on the Rates of CSR.</t>
  </si>
  <si>
    <t>Amount to be added / deducted on</t>
  </si>
  <si>
    <t>basis of premium quoted Total (b)</t>
  </si>
  <si>
    <t>Total a+b Rs. (a) ___________________ Rs. (b) _______________ = Rs. _______________________</t>
  </si>
  <si>
    <t>Total (A)= a+b In Words &amp; Fiqure ______________________________________________________</t>
  </si>
  <si>
    <t>___________________________________________________________________________________</t>
  </si>
  <si>
    <t xml:space="preserve">CONTRACTOR </t>
  </si>
  <si>
    <t xml:space="preserve">EDUCATION WORKS DIVISION </t>
  </si>
  <si>
    <t xml:space="preserve">JAMSHORO </t>
  </si>
  <si>
    <t>qty</t>
  </si>
  <si>
    <t>rate</t>
  </si>
  <si>
    <t>unit</t>
  </si>
</sst>
</file>

<file path=xl/styles.xml><?xml version="1.0" encoding="utf-8"?>
<styleSheet xmlns="http://schemas.openxmlformats.org/spreadsheetml/2006/main">
  <numFmts count="3">
    <numFmt numFmtId="43" formatCode="_(* #,##0.00_);_(* \(#,##0.00\);_(* &quot;-&quot;??_);_(@_)"/>
    <numFmt numFmtId="164" formatCode="0.0"/>
    <numFmt numFmtId="165" formatCode="0.000"/>
  </numFmts>
  <fonts count="31">
    <font>
      <sz val="11"/>
      <color theme="1"/>
      <name val="Calibri"/>
      <family val="2"/>
      <scheme val="minor"/>
    </font>
    <font>
      <sz val="11"/>
      <color theme="1"/>
      <name val="Calibri Light"/>
      <family val="1"/>
      <scheme val="major"/>
    </font>
    <font>
      <sz val="10"/>
      <name val="Arial"/>
      <family val="2"/>
    </font>
    <font>
      <sz val="11"/>
      <name val="Arial"/>
      <family val="2"/>
    </font>
    <font>
      <sz val="11"/>
      <color theme="1"/>
      <name val="Arial"/>
      <family val="2"/>
    </font>
    <font>
      <sz val="10"/>
      <color theme="1"/>
      <name val="Algerian"/>
      <family val="5"/>
    </font>
    <font>
      <b/>
      <sz val="11"/>
      <color theme="1"/>
      <name val="Arial"/>
      <family val="2"/>
    </font>
    <font>
      <u/>
      <sz val="11"/>
      <color theme="1"/>
      <name val="Arial"/>
      <family val="2"/>
    </font>
    <font>
      <sz val="10"/>
      <color theme="1"/>
      <name val="Arial"/>
      <family val="2"/>
    </font>
    <font>
      <b/>
      <sz val="10"/>
      <name val="Arial"/>
      <family val="2"/>
    </font>
    <font>
      <sz val="11"/>
      <color theme="1"/>
      <name val="Arail"/>
    </font>
    <font>
      <sz val="9"/>
      <name val="Arial"/>
      <family val="2"/>
    </font>
    <font>
      <sz val="10"/>
      <name val="Algerian"/>
      <family val="5"/>
    </font>
    <font>
      <sz val="11"/>
      <name val="Arail"/>
    </font>
    <font>
      <sz val="11"/>
      <name val="Calibri Light"/>
      <family val="1"/>
      <scheme val="major"/>
    </font>
    <font>
      <b/>
      <sz val="11"/>
      <color theme="1"/>
      <name val="Arail"/>
    </font>
    <font>
      <u/>
      <sz val="11"/>
      <name val="Arial"/>
      <family val="2"/>
    </font>
    <font>
      <sz val="11"/>
      <name val="Calibri Light"/>
      <scheme val="major"/>
    </font>
    <font>
      <b/>
      <i/>
      <u/>
      <sz val="11"/>
      <name val="Arial"/>
      <family val="2"/>
    </font>
    <font>
      <b/>
      <i/>
      <u/>
      <sz val="11"/>
      <color theme="1"/>
      <name val="Arial"/>
      <family val="2"/>
    </font>
    <font>
      <b/>
      <sz val="12"/>
      <color theme="1"/>
      <name val="Calibri"/>
      <family val="2"/>
      <scheme val="minor"/>
    </font>
    <font>
      <b/>
      <i/>
      <sz val="11"/>
      <name val="Calibri Light"/>
      <scheme val="major"/>
    </font>
    <font>
      <b/>
      <i/>
      <sz val="11"/>
      <name val="Arial"/>
      <family val="2"/>
    </font>
    <font>
      <b/>
      <i/>
      <sz val="11"/>
      <color theme="1"/>
      <name val="Arial"/>
      <family val="2"/>
    </font>
    <font>
      <b/>
      <i/>
      <sz val="11"/>
      <color theme="1"/>
      <name val="Arail"/>
    </font>
    <font>
      <b/>
      <sz val="11"/>
      <name val="Arial"/>
      <family val="2"/>
    </font>
    <font>
      <b/>
      <i/>
      <sz val="11"/>
      <color rgb="FFFF0000"/>
      <name val="Arial"/>
      <family val="2"/>
    </font>
    <font>
      <sz val="11"/>
      <color rgb="FFFF0000"/>
      <name val="Arail"/>
    </font>
    <font>
      <b/>
      <u/>
      <sz val="11"/>
      <name val="Arial"/>
      <family val="2"/>
    </font>
    <font>
      <b/>
      <u/>
      <sz val="14"/>
      <name val="Arial"/>
      <family val="2"/>
    </font>
    <font>
      <sz val="10"/>
      <color indexed="10"/>
      <name val="Arial"/>
      <family val="2"/>
    </font>
  </fonts>
  <fills count="4">
    <fill>
      <patternFill patternType="none"/>
    </fill>
    <fill>
      <patternFill patternType="gray125"/>
    </fill>
    <fill>
      <patternFill patternType="gray0625">
        <fgColor auto="1"/>
        <bgColor auto="1"/>
      </patternFill>
    </fill>
    <fill>
      <patternFill patternType="solid">
        <fgColor theme="0"/>
        <bgColor indexed="64"/>
      </patternFill>
    </fill>
  </fills>
  <borders count="9">
    <border>
      <left/>
      <right/>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right/>
      <top style="double">
        <color indexed="64"/>
      </top>
      <bottom style="double">
        <color indexed="64"/>
      </bottom>
      <diagonal/>
    </border>
  </borders>
  <cellStyleXfs count="4">
    <xf numFmtId="0" fontId="0" fillId="0" borderId="0"/>
    <xf numFmtId="0" fontId="2" fillId="0" borderId="0"/>
    <xf numFmtId="43" fontId="2" fillId="0" borderId="0" applyFont="0" applyFill="0" applyBorder="0" applyAlignment="0" applyProtection="0"/>
    <xf numFmtId="9" fontId="2" fillId="0" borderId="0" applyFont="0" applyFill="0" applyBorder="0" applyAlignment="0" applyProtection="0"/>
  </cellStyleXfs>
  <cellXfs count="501">
    <xf numFmtId="0" fontId="0" fillId="0" borderId="0" xfId="0"/>
    <xf numFmtId="0" fontId="4" fillId="0" borderId="0" xfId="0" applyFont="1"/>
    <xf numFmtId="0" fontId="4" fillId="0" borderId="0" xfId="0" applyFont="1" applyAlignment="1">
      <alignment horizontal="center" vertical="center"/>
    </xf>
    <xf numFmtId="0" fontId="8" fillId="0" borderId="0" xfId="0" applyFont="1"/>
    <xf numFmtId="0" fontId="4" fillId="0" borderId="0" xfId="0" applyFont="1" applyAlignment="1">
      <alignment horizontal="center" vertical="top"/>
    </xf>
    <xf numFmtId="0" fontId="4" fillId="0" borderId="0" xfId="0" applyFont="1" applyBorder="1"/>
    <xf numFmtId="0" fontId="10" fillId="0" borderId="0" xfId="0" applyFont="1"/>
    <xf numFmtId="0" fontId="8" fillId="0" borderId="0" xfId="0" applyFont="1" applyAlignment="1">
      <alignment horizontal="center" vertical="top"/>
    </xf>
    <xf numFmtId="0" fontId="8" fillId="0" borderId="0" xfId="0" applyFont="1" applyAlignment="1">
      <alignment horizontal="center"/>
    </xf>
    <xf numFmtId="0" fontId="8" fillId="0" borderId="0" xfId="0" applyFont="1" applyAlignment="1">
      <alignment vertical="top"/>
    </xf>
    <xf numFmtId="0" fontId="8" fillId="0" borderId="0" xfId="0" applyFont="1" applyAlignment="1">
      <alignment horizontal="center" vertical="center"/>
    </xf>
    <xf numFmtId="0" fontId="5" fillId="0" borderId="0" xfId="0" applyFont="1" applyAlignment="1">
      <alignment vertical="top"/>
    </xf>
    <xf numFmtId="0" fontId="13" fillId="0" borderId="0" xfId="0" applyFont="1" applyBorder="1" applyAlignment="1">
      <alignment horizontal="center" vertical="top"/>
    </xf>
    <xf numFmtId="0" fontId="13" fillId="0" borderId="0" xfId="0" applyFont="1" applyBorder="1" applyAlignment="1">
      <alignment horizontal="justify" vertical="top"/>
    </xf>
    <xf numFmtId="2" fontId="13" fillId="0" borderId="0" xfId="0" applyNumberFormat="1" applyFont="1" applyBorder="1" applyAlignment="1">
      <alignment horizontal="center"/>
    </xf>
    <xf numFmtId="0" fontId="13" fillId="0" borderId="0" xfId="0" applyFont="1" applyBorder="1" applyAlignment="1">
      <alignment horizontal="center" vertical="top" wrapText="1"/>
    </xf>
    <xf numFmtId="0" fontId="13" fillId="0" borderId="0" xfId="0" applyNumberFormat="1" applyFont="1" applyBorder="1" applyAlignment="1">
      <alignment horizontal="center" vertical="top" wrapText="1"/>
    </xf>
    <xf numFmtId="0" fontId="13" fillId="0" borderId="0" xfId="0" applyNumberFormat="1" applyFont="1" applyBorder="1" applyAlignment="1">
      <alignment horizontal="center" vertical="top"/>
    </xf>
    <xf numFmtId="0" fontId="5" fillId="0" borderId="0" xfId="0" applyFont="1" applyAlignment="1">
      <alignment horizontal="center" vertical="center"/>
    </xf>
    <xf numFmtId="0" fontId="10" fillId="0" borderId="0" xfId="0" applyFont="1" applyBorder="1"/>
    <xf numFmtId="0" fontId="8" fillId="0" borderId="0" xfId="0" applyFont="1" applyBorder="1"/>
    <xf numFmtId="0" fontId="3" fillId="0" borderId="0" xfId="0" applyFont="1" applyFill="1" applyBorder="1" applyAlignment="1">
      <alignment horizontal="center"/>
    </xf>
    <xf numFmtId="0" fontId="4" fillId="0" borderId="0" xfId="0" applyFont="1" applyBorder="1" applyAlignment="1">
      <alignment horizontal="center"/>
    </xf>
    <xf numFmtId="0" fontId="4" fillId="0" borderId="0" xfId="0" applyFont="1" applyBorder="1" applyAlignment="1">
      <alignment horizontal="center" vertical="top"/>
    </xf>
    <xf numFmtId="0" fontId="4" fillId="0" borderId="0" xfId="0" applyFont="1" applyBorder="1" applyAlignment="1">
      <alignment vertical="top"/>
    </xf>
    <xf numFmtId="0" fontId="4" fillId="0" borderId="0" xfId="0" applyFont="1" applyBorder="1" applyAlignment="1">
      <alignment horizontal="center" vertical="center"/>
    </xf>
    <xf numFmtId="2" fontId="4" fillId="0" borderId="0" xfId="0" applyNumberFormat="1" applyFont="1" applyBorder="1" applyAlignment="1">
      <alignment horizontal="right"/>
    </xf>
    <xf numFmtId="1" fontId="3" fillId="0" borderId="0" xfId="0" applyNumberFormat="1" applyFont="1" applyBorder="1" applyAlignment="1">
      <alignment horizontal="center"/>
    </xf>
    <xf numFmtId="2" fontId="3" fillId="0" borderId="0" xfId="0" applyNumberFormat="1" applyFont="1" applyFill="1" applyBorder="1" applyAlignment="1">
      <alignment horizontal="center"/>
    </xf>
    <xf numFmtId="1" fontId="4" fillId="0" borderId="0" xfId="0" applyNumberFormat="1" applyFont="1" applyBorder="1" applyAlignment="1">
      <alignment horizontal="center"/>
    </xf>
    <xf numFmtId="0" fontId="3" fillId="0" borderId="0" xfId="0" applyFont="1" applyFill="1" applyAlignment="1">
      <alignment horizontal="center"/>
    </xf>
    <xf numFmtId="0" fontId="4" fillId="0" borderId="0" xfId="0" applyFont="1" applyAlignment="1">
      <alignment vertical="top"/>
    </xf>
    <xf numFmtId="0" fontId="13" fillId="0" borderId="0" xfId="0" applyFont="1" applyBorder="1" applyAlignment="1">
      <alignment horizontal="justify" vertical="center" wrapText="1"/>
    </xf>
    <xf numFmtId="0" fontId="4" fillId="0" borderId="0" xfId="0" applyFont="1" applyAlignment="1">
      <alignment horizontal="center"/>
    </xf>
    <xf numFmtId="2" fontId="8" fillId="0" borderId="0" xfId="0" applyNumberFormat="1" applyFont="1" applyAlignment="1">
      <alignment horizontal="center"/>
    </xf>
    <xf numFmtId="2" fontId="4" fillId="0" borderId="0" xfId="0" applyNumberFormat="1" applyFont="1" applyBorder="1" applyAlignment="1">
      <alignment horizontal="center"/>
    </xf>
    <xf numFmtId="2" fontId="4" fillId="0" borderId="0" xfId="0" applyNumberFormat="1" applyFont="1" applyAlignment="1">
      <alignment horizontal="center"/>
    </xf>
    <xf numFmtId="1" fontId="10" fillId="0" borderId="0" xfId="0" applyNumberFormat="1" applyFont="1" applyBorder="1" applyAlignment="1">
      <alignment horizontal="center"/>
    </xf>
    <xf numFmtId="1" fontId="15" fillId="0" borderId="0" xfId="0" applyNumberFormat="1" applyFont="1" applyBorder="1" applyAlignment="1">
      <alignment horizontal="center"/>
    </xf>
    <xf numFmtId="0" fontId="15" fillId="0" borderId="0" xfId="0" applyFont="1" applyBorder="1" applyAlignment="1">
      <alignment horizontal="center"/>
    </xf>
    <xf numFmtId="0" fontId="3" fillId="0" borderId="0" xfId="0" applyFont="1" applyBorder="1" applyAlignment="1">
      <alignment horizontal="left" vertical="top" wrapText="1"/>
    </xf>
    <xf numFmtId="0" fontId="4" fillId="0" borderId="0" xfId="0" applyFont="1" applyBorder="1" applyAlignment="1">
      <alignment horizontal="left" vertical="top"/>
    </xf>
    <xf numFmtId="0" fontId="4" fillId="0" borderId="0" xfId="0" applyFont="1" applyBorder="1" applyAlignment="1">
      <alignment horizontal="distributed" vertical="top" wrapText="1" justifyLastLine="1"/>
    </xf>
    <xf numFmtId="0" fontId="14" fillId="0" borderId="0" xfId="0" applyFont="1" applyFill="1" applyBorder="1" applyAlignment="1">
      <alignment horizontal="center"/>
    </xf>
    <xf numFmtId="0" fontId="4" fillId="0" borderId="0" xfId="0" applyFont="1" applyBorder="1" applyAlignment="1">
      <alignment vertical="top" wrapText="1" justifyLastLine="1"/>
    </xf>
    <xf numFmtId="0" fontId="16" fillId="0" borderId="0" xfId="0" applyFont="1" applyBorder="1" applyAlignment="1">
      <alignment horizontal="left" vertical="top"/>
    </xf>
    <xf numFmtId="0" fontId="3" fillId="0" borderId="0" xfId="0" applyFont="1" applyBorder="1" applyAlignment="1">
      <alignment horizontal="right" vertical="top" wrapText="1"/>
    </xf>
    <xf numFmtId="0" fontId="17" fillId="0" borderId="0" xfId="0" applyFont="1" applyFill="1" applyBorder="1" applyAlignment="1">
      <alignment horizontal="justify" wrapText="1"/>
    </xf>
    <xf numFmtId="0" fontId="13" fillId="0" borderId="0" xfId="0" applyFont="1" applyBorder="1" applyAlignment="1">
      <alignment horizontal="left" vertical="center" wrapText="1" justifyLastLine="1"/>
    </xf>
    <xf numFmtId="0" fontId="18" fillId="0" borderId="0" xfId="0" applyFont="1" applyBorder="1" applyAlignment="1">
      <alignment horizontal="center" vertical="top"/>
    </xf>
    <xf numFmtId="0" fontId="4" fillId="0" borderId="0" xfId="0" applyFont="1" applyBorder="1" applyAlignment="1">
      <alignment horizontal="left" wrapText="1" justifyLastLine="1"/>
    </xf>
    <xf numFmtId="0" fontId="3" fillId="0" borderId="0" xfId="0" applyFont="1" applyBorder="1" applyAlignment="1">
      <alignment horizontal="center" vertical="top"/>
    </xf>
    <xf numFmtId="0" fontId="19" fillId="0" borderId="0" xfId="0" applyFont="1" applyBorder="1" applyAlignment="1">
      <alignment horizontal="center" vertical="top"/>
    </xf>
    <xf numFmtId="0" fontId="4" fillId="0" borderId="0" xfId="0" applyFont="1" applyBorder="1" applyAlignment="1">
      <alignment horizontal="distributed" vertical="top" wrapText="1" justifyLastLine="1"/>
    </xf>
    <xf numFmtId="0" fontId="4" fillId="0" borderId="0" xfId="0" applyFont="1" applyBorder="1" applyAlignment="1">
      <alignment horizontal="left" vertical="top"/>
    </xf>
    <xf numFmtId="0" fontId="4" fillId="0" borderId="0" xfId="0" applyFont="1" applyBorder="1" applyAlignment="1">
      <alignment horizontal="left" vertical="top" wrapText="1" justifyLastLine="1"/>
    </xf>
    <xf numFmtId="0" fontId="4" fillId="0" borderId="0" xfId="0" applyFont="1" applyBorder="1" applyAlignment="1">
      <alignment horizontal="right" vertical="top"/>
    </xf>
    <xf numFmtId="0" fontId="3" fillId="0" borderId="0" xfId="0" applyFont="1" applyBorder="1" applyAlignment="1">
      <alignment horizontal="distributed" vertical="top" wrapText="1" justifyLastLine="1"/>
    </xf>
    <xf numFmtId="0" fontId="8" fillId="0" borderId="0" xfId="0" applyFont="1" applyBorder="1" applyAlignment="1">
      <alignment horizontal="center" vertical="top"/>
    </xf>
    <xf numFmtId="0" fontId="8" fillId="0" borderId="0" xfId="0" applyFont="1" applyBorder="1" applyAlignment="1">
      <alignment horizontal="center"/>
    </xf>
    <xf numFmtId="0" fontId="5" fillId="0" borderId="0" xfId="0" applyFont="1" applyAlignment="1">
      <alignment horizontal="center"/>
    </xf>
    <xf numFmtId="0" fontId="8" fillId="0" borderId="0" xfId="0" applyFont="1" applyBorder="1" applyAlignment="1">
      <alignment vertical="top"/>
    </xf>
    <xf numFmtId="0" fontId="3" fillId="0" borderId="0" xfId="0" applyFont="1" applyBorder="1" applyAlignment="1">
      <alignment horizontal="left" vertical="top" wrapText="1"/>
    </xf>
    <xf numFmtId="0" fontId="3" fillId="0" borderId="0" xfId="0" applyFont="1" applyFill="1" applyBorder="1" applyAlignment="1">
      <alignment horizontal="justify" wrapText="1"/>
    </xf>
    <xf numFmtId="0" fontId="13" fillId="0" borderId="0" xfId="0" applyFont="1" applyBorder="1" applyAlignment="1">
      <alignment horizontal="justify" vertical="top" wrapText="1"/>
    </xf>
    <xf numFmtId="2" fontId="3" fillId="0" borderId="0" xfId="0" applyNumberFormat="1" applyFont="1" applyFill="1" applyBorder="1" applyAlignment="1"/>
    <xf numFmtId="2" fontId="14" fillId="0" borderId="0" xfId="0" applyNumberFormat="1" applyFont="1" applyFill="1" applyBorder="1" applyAlignment="1"/>
    <xf numFmtId="0" fontId="3" fillId="0" borderId="0" xfId="0" applyFont="1" applyFill="1" applyBorder="1" applyAlignment="1"/>
    <xf numFmtId="0" fontId="10" fillId="0" borderId="0" xfId="0" applyFont="1" applyAlignment="1">
      <alignment horizontal="center"/>
    </xf>
    <xf numFmtId="0" fontId="13" fillId="0" borderId="0" xfId="0" applyFont="1" applyBorder="1" applyAlignment="1">
      <alignment horizontal="center" vertical="center"/>
    </xf>
    <xf numFmtId="0" fontId="4" fillId="0" borderId="0" xfId="0" applyFont="1" applyBorder="1" applyAlignment="1">
      <alignment horizontal="center" vertical="top"/>
    </xf>
    <xf numFmtId="0" fontId="12" fillId="0" borderId="0" xfId="0" applyFont="1" applyBorder="1" applyAlignment="1">
      <alignment horizontal="center" vertical="center"/>
    </xf>
    <xf numFmtId="0" fontId="3" fillId="0" borderId="0" xfId="0" applyFont="1" applyFill="1" applyBorder="1" applyAlignment="1">
      <alignment horizontal="justify" vertical="center" wrapText="1"/>
    </xf>
    <xf numFmtId="2" fontId="13" fillId="0" borderId="0" xfId="0" applyNumberFormat="1" applyFont="1" applyBorder="1" applyAlignment="1">
      <alignment horizontal="center" wrapText="1"/>
    </xf>
    <xf numFmtId="1" fontId="10" fillId="0" borderId="3" xfId="0" applyNumberFormat="1" applyFont="1" applyBorder="1" applyAlignment="1"/>
    <xf numFmtId="1" fontId="10" fillId="0" borderId="0" xfId="0" applyNumberFormat="1" applyFont="1" applyBorder="1" applyAlignment="1"/>
    <xf numFmtId="1" fontId="4" fillId="0" borderId="0" xfId="0" applyNumberFormat="1" applyFont="1" applyBorder="1"/>
    <xf numFmtId="0" fontId="12" fillId="2" borderId="5" xfId="0" applyFont="1" applyFill="1" applyBorder="1" applyAlignment="1">
      <alignment horizontal="center" vertical="center" wrapText="1"/>
    </xf>
    <xf numFmtId="0" fontId="4" fillId="0" borderId="0" xfId="0" applyFont="1" applyBorder="1" applyAlignment="1">
      <alignment horizontal="left" vertical="top" wrapText="1" justifyLastLine="1"/>
    </xf>
    <xf numFmtId="0" fontId="4" fillId="0" borderId="0" xfId="0" applyFont="1" applyBorder="1" applyAlignment="1">
      <alignment vertical="top" wrapText="1" justifyLastLine="1"/>
    </xf>
    <xf numFmtId="0" fontId="13" fillId="0" borderId="0" xfId="0" applyFont="1" applyBorder="1" applyAlignment="1">
      <alignment horizontal="left" vertical="top" wrapText="1" justifyLastLine="1"/>
    </xf>
    <xf numFmtId="0" fontId="4" fillId="0" borderId="0" xfId="0" applyFont="1" applyBorder="1" applyAlignment="1">
      <alignment vertical="top" wrapText="1" justifyLastLine="1"/>
    </xf>
    <xf numFmtId="0" fontId="4" fillId="0" borderId="0" xfId="0" applyFont="1" applyBorder="1" applyAlignment="1">
      <alignment horizontal="left" vertical="top" wrapText="1" justifyLastLine="1"/>
    </xf>
    <xf numFmtId="0" fontId="4" fillId="0" borderId="0" xfId="0" applyFont="1" applyBorder="1" applyAlignment="1">
      <alignment horizontal="left" vertical="top"/>
    </xf>
    <xf numFmtId="0" fontId="4" fillId="0" borderId="0" xfId="0" applyFont="1" applyBorder="1" applyAlignment="1">
      <alignment horizontal="distributed" vertical="top" wrapText="1" justifyLastLine="1"/>
    </xf>
    <xf numFmtId="0" fontId="4" fillId="0" borderId="0" xfId="0" applyFont="1" applyBorder="1" applyAlignment="1">
      <alignment horizontal="right" vertical="top"/>
    </xf>
    <xf numFmtId="0" fontId="3" fillId="0" borderId="0" xfId="0" applyFont="1" applyBorder="1" applyAlignment="1">
      <alignment horizontal="left" vertical="top"/>
    </xf>
    <xf numFmtId="0" fontId="10" fillId="0" borderId="0" xfId="0" applyFont="1" applyBorder="1" applyAlignment="1">
      <alignment horizontal="center"/>
    </xf>
    <xf numFmtId="0" fontId="10" fillId="0" borderId="0" xfId="0" applyFont="1" applyBorder="1" applyAlignment="1">
      <alignment horizontal="left"/>
    </xf>
    <xf numFmtId="2" fontId="10" fillId="0" borderId="0" xfId="0" applyNumberFormat="1" applyFont="1" applyBorder="1" applyAlignment="1">
      <alignment horizontal="center"/>
    </xf>
    <xf numFmtId="165" fontId="10" fillId="0" borderId="0" xfId="0" applyNumberFormat="1" applyFont="1" applyBorder="1" applyAlignment="1">
      <alignment horizontal="center"/>
    </xf>
    <xf numFmtId="1" fontId="13" fillId="0" borderId="0" xfId="0" applyNumberFormat="1" applyFont="1" applyBorder="1" applyAlignment="1">
      <alignment horizontal="center"/>
    </xf>
    <xf numFmtId="1" fontId="13" fillId="0" borderId="0" xfId="0" applyNumberFormat="1" applyFont="1" applyBorder="1" applyAlignment="1">
      <alignment horizontal="center" wrapText="1"/>
    </xf>
    <xf numFmtId="0" fontId="4" fillId="0" borderId="0" xfId="0" applyFont="1" applyBorder="1" applyAlignment="1">
      <alignment vertical="top"/>
    </xf>
    <xf numFmtId="1" fontId="10" fillId="0" borderId="0" xfId="0" applyNumberFormat="1" applyFont="1" applyBorder="1" applyAlignment="1">
      <alignment horizontal="right"/>
    </xf>
    <xf numFmtId="1" fontId="10" fillId="0" borderId="3" xfId="0" applyNumberFormat="1" applyFont="1" applyBorder="1" applyAlignment="1">
      <alignment horizontal="right"/>
    </xf>
    <xf numFmtId="0" fontId="4" fillId="0" borderId="0" xfId="0" applyFont="1" applyBorder="1" applyAlignment="1">
      <alignment horizontal="left" vertical="top" wrapText="1" justifyLastLine="1"/>
    </xf>
    <xf numFmtId="0" fontId="5" fillId="0" borderId="0" xfId="0" applyFont="1" applyAlignment="1">
      <alignment horizontal="center"/>
    </xf>
    <xf numFmtId="1" fontId="13" fillId="0" borderId="0" xfId="0" applyNumberFormat="1" applyFont="1" applyBorder="1" applyAlignment="1">
      <alignment horizontal="center" wrapText="1"/>
    </xf>
    <xf numFmtId="2" fontId="10" fillId="0" borderId="0" xfId="0" applyNumberFormat="1" applyFont="1" applyAlignment="1">
      <alignment horizontal="center"/>
    </xf>
    <xf numFmtId="0" fontId="4" fillId="0" borderId="0" xfId="0" applyFont="1" applyBorder="1" applyAlignment="1">
      <alignment horizontal="center" vertical="top"/>
    </xf>
    <xf numFmtId="0" fontId="4" fillId="0" borderId="0" xfId="0" applyFont="1" applyBorder="1" applyAlignment="1">
      <alignment horizontal="left" vertical="top" wrapText="1" justifyLastLine="1"/>
    </xf>
    <xf numFmtId="1" fontId="13" fillId="0" borderId="0" xfId="0" applyNumberFormat="1" applyFont="1" applyBorder="1" applyAlignment="1">
      <alignment horizontal="center"/>
    </xf>
    <xf numFmtId="0" fontId="4" fillId="0" borderId="0" xfId="0" applyFont="1" applyBorder="1" applyAlignment="1">
      <alignment horizontal="left" vertical="top" wrapText="1" justifyLastLine="1"/>
    </xf>
    <xf numFmtId="0" fontId="4" fillId="0" borderId="0" xfId="0" applyFont="1" applyBorder="1" applyAlignment="1">
      <alignment horizontal="left" vertical="top"/>
    </xf>
    <xf numFmtId="1" fontId="13" fillId="0" borderId="0" xfId="0" applyNumberFormat="1" applyFont="1" applyBorder="1" applyAlignment="1">
      <alignment horizontal="center" wrapText="1"/>
    </xf>
    <xf numFmtId="1" fontId="13" fillId="0" borderId="0" xfId="0" applyNumberFormat="1" applyFont="1" applyBorder="1" applyAlignment="1">
      <alignment horizontal="center"/>
    </xf>
    <xf numFmtId="0" fontId="3" fillId="0" borderId="0" xfId="0" applyFont="1" applyBorder="1" applyAlignment="1">
      <alignment horizontal="left" wrapText="1" justifyLastLine="1"/>
    </xf>
    <xf numFmtId="0" fontId="3" fillId="0" borderId="0" xfId="0" applyFont="1" applyBorder="1" applyAlignment="1">
      <alignment horizontal="left" vertical="top"/>
    </xf>
    <xf numFmtId="0" fontId="3" fillId="0" borderId="0" xfId="0" applyFont="1" applyBorder="1" applyAlignment="1">
      <alignment horizontal="center" vertical="top" wrapText="1" justifyLastLine="1"/>
    </xf>
    <xf numFmtId="0" fontId="4" fillId="0" borderId="0" xfId="0" applyFont="1" applyBorder="1" applyAlignment="1">
      <alignment horizontal="distributed" vertical="top" wrapText="1" justifyLastLine="1"/>
    </xf>
    <xf numFmtId="0" fontId="4" fillId="0" borderId="0" xfId="0" applyFont="1" applyBorder="1" applyAlignment="1">
      <alignment vertical="top"/>
    </xf>
    <xf numFmtId="0" fontId="3" fillId="0" borderId="0" xfId="0" applyFont="1" applyBorder="1" applyAlignment="1">
      <alignment horizontal="left" vertical="top" wrapText="1" justifyLastLine="1"/>
    </xf>
    <xf numFmtId="0" fontId="4" fillId="0" borderId="0" xfId="0" applyFont="1" applyBorder="1" applyAlignment="1">
      <alignment horizontal="center" vertical="top"/>
    </xf>
    <xf numFmtId="2" fontId="10" fillId="0" borderId="0" xfId="0" applyNumberFormat="1" applyFont="1" applyAlignment="1">
      <alignment horizontal="center"/>
    </xf>
    <xf numFmtId="0" fontId="4" fillId="0" borderId="0" xfId="0" applyFont="1" applyBorder="1" applyAlignment="1">
      <alignment horizontal="left" vertical="top" wrapText="1" justifyLastLine="1"/>
    </xf>
    <xf numFmtId="0" fontId="4" fillId="0" borderId="0" xfId="0" applyFont="1" applyBorder="1" applyAlignment="1">
      <alignment horizontal="left" vertical="top"/>
    </xf>
    <xf numFmtId="1" fontId="13" fillId="0" borderId="0" xfId="0" applyNumberFormat="1" applyFont="1" applyBorder="1" applyAlignment="1">
      <alignment horizontal="center" wrapText="1"/>
    </xf>
    <xf numFmtId="1" fontId="13" fillId="0" borderId="0" xfId="0" applyNumberFormat="1" applyFont="1" applyBorder="1" applyAlignment="1">
      <alignment horizontal="center"/>
    </xf>
    <xf numFmtId="0" fontId="4" fillId="0" borderId="0" xfId="0" applyFont="1" applyBorder="1" applyAlignment="1">
      <alignment horizontal="center" vertical="top"/>
    </xf>
    <xf numFmtId="0" fontId="8" fillId="0" borderId="0" xfId="0" applyFont="1" applyBorder="1" applyAlignment="1">
      <alignment horizontal="center" vertical="center"/>
    </xf>
    <xf numFmtId="1" fontId="13" fillId="0" borderId="0" xfId="0" applyNumberFormat="1" applyFont="1" applyBorder="1" applyAlignment="1">
      <alignment horizontal="center"/>
    </xf>
    <xf numFmtId="0" fontId="4" fillId="0" borderId="0" xfId="0" applyFont="1" applyBorder="1" applyAlignment="1">
      <alignment horizontal="center" vertical="top"/>
    </xf>
    <xf numFmtId="2" fontId="10" fillId="0" borderId="0" xfId="0" applyNumberFormat="1" applyFont="1" applyBorder="1" applyAlignment="1">
      <alignment horizontal="center"/>
    </xf>
    <xf numFmtId="0" fontId="4" fillId="0" borderId="0" xfId="0" applyFont="1" applyBorder="1" applyAlignment="1">
      <alignment horizontal="left" vertical="top" wrapText="1" justifyLastLine="1"/>
    </xf>
    <xf numFmtId="1" fontId="13" fillId="0" borderId="0" xfId="0" applyNumberFormat="1" applyFont="1" applyBorder="1" applyAlignment="1">
      <alignment horizontal="center" wrapText="1"/>
    </xf>
    <xf numFmtId="1" fontId="13" fillId="0" borderId="0" xfId="0" applyNumberFormat="1" applyFont="1" applyBorder="1" applyAlignment="1">
      <alignment horizontal="center"/>
    </xf>
    <xf numFmtId="0" fontId="3" fillId="0" borderId="0" xfId="0" applyFont="1" applyFill="1" applyBorder="1" applyAlignment="1">
      <alignment horizontal="left" wrapText="1"/>
    </xf>
    <xf numFmtId="0" fontId="4" fillId="0" borderId="0" xfId="0" applyFont="1" applyBorder="1" applyAlignment="1">
      <alignment horizontal="center" vertical="top"/>
    </xf>
    <xf numFmtId="0" fontId="10" fillId="0" borderId="0" xfId="0" applyFont="1" applyBorder="1" applyAlignment="1">
      <alignment horizontal="center" vertical="top"/>
    </xf>
    <xf numFmtId="0" fontId="4" fillId="0" borderId="3" xfId="0" applyFont="1" applyBorder="1"/>
    <xf numFmtId="0" fontId="21" fillId="0" borderId="0" xfId="0" applyFont="1" applyFill="1" applyBorder="1" applyAlignment="1">
      <alignment horizontal="justify" vertical="center" wrapText="1"/>
    </xf>
    <xf numFmtId="0" fontId="4" fillId="0" borderId="0" xfId="0" applyFont="1" applyBorder="1" applyAlignment="1">
      <alignment horizontal="center" vertical="top"/>
    </xf>
    <xf numFmtId="1" fontId="13" fillId="0" borderId="0" xfId="0" applyNumberFormat="1" applyFont="1" applyBorder="1" applyAlignment="1">
      <alignment horizontal="center" wrapText="1"/>
    </xf>
    <xf numFmtId="0" fontId="4" fillId="0" borderId="0" xfId="0" applyFont="1" applyBorder="1" applyAlignment="1">
      <alignment horizontal="left" vertical="top" wrapText="1" justifyLastLine="1"/>
    </xf>
    <xf numFmtId="2" fontId="10" fillId="0" borderId="0" xfId="0" applyNumberFormat="1" applyFont="1" applyAlignment="1">
      <alignment horizontal="center"/>
    </xf>
    <xf numFmtId="1" fontId="13" fillId="0" borderId="0" xfId="0" applyNumberFormat="1" applyFont="1" applyBorder="1" applyAlignment="1">
      <alignment horizontal="center"/>
    </xf>
    <xf numFmtId="0" fontId="4" fillId="0" borderId="0" xfId="0" applyFont="1" applyAlignment="1">
      <alignment horizontal="center"/>
    </xf>
    <xf numFmtId="1" fontId="13" fillId="0" borderId="0" xfId="0" applyNumberFormat="1" applyFont="1" applyBorder="1" applyAlignment="1">
      <alignment horizontal="center"/>
    </xf>
    <xf numFmtId="0" fontId="3" fillId="0" borderId="0" xfId="0" applyFont="1" applyBorder="1" applyAlignment="1">
      <alignment horizontal="center" vertical="top" wrapText="1"/>
    </xf>
    <xf numFmtId="0" fontId="4" fillId="0" borderId="0" xfId="0" applyFont="1" applyBorder="1" applyAlignment="1">
      <alignment horizontal="left" vertical="top"/>
    </xf>
    <xf numFmtId="2" fontId="10" fillId="0" borderId="0" xfId="0" applyNumberFormat="1" applyFont="1" applyAlignment="1">
      <alignment horizontal="center"/>
    </xf>
    <xf numFmtId="0" fontId="4" fillId="0" borderId="0" xfId="0" applyFont="1" applyBorder="1" applyAlignment="1">
      <alignment horizontal="center" vertical="top"/>
    </xf>
    <xf numFmtId="1" fontId="13" fillId="0" borderId="0" xfId="0" applyNumberFormat="1" applyFont="1" applyBorder="1" applyAlignment="1">
      <alignment horizontal="center" wrapText="1"/>
    </xf>
    <xf numFmtId="2" fontId="10" fillId="0" borderId="0" xfId="0" applyNumberFormat="1" applyFont="1" applyBorder="1" applyAlignment="1">
      <alignment horizontal="center"/>
    </xf>
    <xf numFmtId="0" fontId="10" fillId="0" borderId="0" xfId="0" applyFont="1" applyBorder="1" applyAlignment="1">
      <alignment horizontal="left"/>
    </xf>
    <xf numFmtId="0" fontId="10" fillId="0" borderId="0" xfId="0" applyFont="1" applyBorder="1" applyAlignment="1">
      <alignment horizontal="center"/>
    </xf>
    <xf numFmtId="0" fontId="3" fillId="0" borderId="0" xfId="0" applyFont="1" applyFill="1" applyBorder="1" applyAlignment="1">
      <alignment horizontal="center"/>
    </xf>
    <xf numFmtId="2" fontId="22" fillId="0" borderId="0" xfId="0" applyNumberFormat="1" applyFont="1" applyBorder="1" applyAlignment="1">
      <alignment horizontal="center" vertical="top" wrapText="1"/>
    </xf>
    <xf numFmtId="0" fontId="22" fillId="0" borderId="0" xfId="0" applyFont="1" applyBorder="1" applyAlignment="1">
      <alignment horizontal="center" vertical="top" wrapText="1"/>
    </xf>
    <xf numFmtId="2" fontId="22" fillId="0" borderId="0" xfId="0" applyNumberFormat="1" applyFont="1" applyFill="1" applyBorder="1" applyAlignment="1">
      <alignment horizontal="center"/>
    </xf>
    <xf numFmtId="0" fontId="23" fillId="0" borderId="0" xfId="0" applyFont="1" applyAlignment="1">
      <alignment horizontal="center"/>
    </xf>
    <xf numFmtId="0" fontId="22" fillId="0" borderId="0" xfId="0" applyFont="1" applyFill="1" applyAlignment="1">
      <alignment horizontal="center"/>
    </xf>
    <xf numFmtId="1" fontId="23" fillId="0" borderId="0" xfId="0" applyNumberFormat="1" applyFont="1" applyAlignment="1">
      <alignment horizontal="center"/>
    </xf>
    <xf numFmtId="0" fontId="23" fillId="0" borderId="0" xfId="0" applyFont="1" applyBorder="1"/>
    <xf numFmtId="2" fontId="22" fillId="0" borderId="0" xfId="0" applyNumberFormat="1" applyFont="1" applyBorder="1" applyAlignment="1">
      <alignment horizontal="center" vertical="top"/>
    </xf>
    <xf numFmtId="0" fontId="22" fillId="0" borderId="0" xfId="0" applyFont="1" applyBorder="1" applyAlignment="1">
      <alignment horizontal="left" vertical="top"/>
    </xf>
    <xf numFmtId="2" fontId="22" fillId="0" borderId="0" xfId="0" applyNumberFormat="1" applyFont="1" applyFill="1" applyAlignment="1">
      <alignment horizontal="center"/>
    </xf>
    <xf numFmtId="2" fontId="23" fillId="0" borderId="0" xfId="0" applyNumberFormat="1" applyFont="1" applyBorder="1" applyAlignment="1">
      <alignment horizontal="center"/>
    </xf>
    <xf numFmtId="0" fontId="23" fillId="0" borderId="0" xfId="0" applyFont="1" applyBorder="1" applyAlignment="1">
      <alignment horizontal="center"/>
    </xf>
    <xf numFmtId="1" fontId="4" fillId="0" borderId="0" xfId="0" applyNumberFormat="1" applyFont="1" applyBorder="1" applyAlignment="1"/>
    <xf numFmtId="0" fontId="22" fillId="0" borderId="0" xfId="0" applyFont="1" applyBorder="1" applyAlignment="1">
      <alignment horizontal="center" vertical="top" wrapText="1" justifyLastLine="1"/>
    </xf>
    <xf numFmtId="2" fontId="3" fillId="0" borderId="0" xfId="0" applyNumberFormat="1" applyFont="1" applyBorder="1" applyAlignment="1">
      <alignment horizontal="center" vertical="top" wrapText="1"/>
    </xf>
    <xf numFmtId="2" fontId="22" fillId="0" borderId="0" xfId="0" applyNumberFormat="1" applyFont="1" applyBorder="1" applyAlignment="1">
      <alignment horizontal="center" wrapText="1"/>
    </xf>
    <xf numFmtId="1" fontId="23" fillId="0" borderId="0" xfId="0" applyNumberFormat="1" applyFont="1" applyBorder="1" applyAlignment="1">
      <alignment horizontal="center"/>
    </xf>
    <xf numFmtId="2" fontId="22" fillId="0" borderId="0" xfId="0" applyNumberFormat="1" applyFont="1" applyBorder="1" applyAlignment="1">
      <alignment horizontal="center" vertical="top" wrapText="1" justifyLastLine="1"/>
    </xf>
    <xf numFmtId="0" fontId="23" fillId="0" borderId="0" xfId="0" applyFont="1" applyFill="1" applyBorder="1" applyAlignment="1">
      <alignment horizontal="center" wrapText="1"/>
    </xf>
    <xf numFmtId="2" fontId="4" fillId="0" borderId="0" xfId="0" applyNumberFormat="1" applyFont="1" applyBorder="1" applyAlignment="1">
      <alignment horizontal="center" vertical="top"/>
    </xf>
    <xf numFmtId="2" fontId="23" fillId="0" borderId="0" xfId="0" applyNumberFormat="1" applyFont="1" applyBorder="1" applyAlignment="1">
      <alignment horizontal="center" vertical="top"/>
    </xf>
    <xf numFmtId="0" fontId="23" fillId="0" borderId="0" xfId="0" applyFont="1" applyBorder="1" applyAlignment="1">
      <alignment horizontal="center" vertical="top"/>
    </xf>
    <xf numFmtId="0" fontId="23" fillId="0" borderId="0" xfId="0" applyFont="1" applyBorder="1" applyAlignment="1">
      <alignment horizontal="right" vertical="top"/>
    </xf>
    <xf numFmtId="0" fontId="22" fillId="0" borderId="0" xfId="0" applyFont="1" applyFill="1" applyBorder="1" applyAlignment="1">
      <alignment horizontal="center"/>
    </xf>
    <xf numFmtId="2" fontId="23" fillId="0" borderId="0" xfId="0" applyNumberFormat="1" applyFont="1" applyAlignment="1">
      <alignment horizontal="center"/>
    </xf>
    <xf numFmtId="2" fontId="10" fillId="0" borderId="3" xfId="0" applyNumberFormat="1" applyFont="1" applyBorder="1" applyAlignment="1">
      <alignment horizontal="center"/>
    </xf>
    <xf numFmtId="0" fontId="10" fillId="0" borderId="3" xfId="0" applyFont="1" applyBorder="1" applyAlignment="1">
      <alignment horizontal="center"/>
    </xf>
    <xf numFmtId="1" fontId="4" fillId="0" borderId="0" xfId="0" applyNumberFormat="1" applyFont="1" applyBorder="1" applyAlignment="1">
      <alignment horizontal="right"/>
    </xf>
    <xf numFmtId="1" fontId="4" fillId="0" borderId="0" xfId="0" applyNumberFormat="1" applyFont="1" applyBorder="1" applyAlignment="1">
      <alignment horizontal="left"/>
    </xf>
    <xf numFmtId="2" fontId="4" fillId="0" borderId="0" xfId="0" applyNumberFormat="1" applyFont="1" applyBorder="1" applyAlignment="1">
      <alignment horizontal="center"/>
    </xf>
    <xf numFmtId="165" fontId="10" fillId="0" borderId="0" xfId="0" applyNumberFormat="1" applyFont="1" applyBorder="1" applyAlignment="1"/>
    <xf numFmtId="1" fontId="24" fillId="0" borderId="0" xfId="0" applyNumberFormat="1" applyFont="1" applyBorder="1" applyAlignment="1">
      <alignment horizontal="center"/>
    </xf>
    <xf numFmtId="2" fontId="10" fillId="0" borderId="0" xfId="0" applyNumberFormat="1" applyFont="1" applyBorder="1" applyAlignment="1">
      <alignment horizontal="right"/>
    </xf>
    <xf numFmtId="0" fontId="23" fillId="0" borderId="0" xfId="0" applyFont="1" applyBorder="1" applyAlignment="1">
      <alignment horizontal="left"/>
    </xf>
    <xf numFmtId="2" fontId="14" fillId="0" borderId="0" xfId="0" applyNumberFormat="1" applyFont="1" applyFill="1" applyBorder="1" applyAlignment="1">
      <alignment horizontal="center"/>
    </xf>
    <xf numFmtId="1" fontId="22" fillId="0" borderId="0" xfId="0" applyNumberFormat="1" applyFont="1" applyBorder="1" applyAlignment="1">
      <alignment horizontal="center"/>
    </xf>
    <xf numFmtId="1" fontId="23" fillId="0" borderId="0" xfId="0" applyNumberFormat="1" applyFont="1" applyBorder="1" applyAlignment="1"/>
    <xf numFmtId="1" fontId="3" fillId="0" borderId="0" xfId="0" applyNumberFormat="1" applyFont="1" applyFill="1" applyBorder="1" applyAlignment="1">
      <alignment horizontal="right"/>
    </xf>
    <xf numFmtId="1" fontId="13" fillId="0" borderId="0" xfId="0" applyNumberFormat="1" applyFont="1" applyBorder="1" applyAlignment="1">
      <alignment horizontal="center" wrapText="1"/>
    </xf>
    <xf numFmtId="1" fontId="13" fillId="0" borderId="0" xfId="0" applyNumberFormat="1" applyFont="1" applyBorder="1" applyAlignment="1">
      <alignment horizontal="center"/>
    </xf>
    <xf numFmtId="0" fontId="4" fillId="0" borderId="0" xfId="0" applyFont="1" applyBorder="1" applyAlignment="1">
      <alignment horizontal="left" vertical="top" wrapText="1" justifyLastLine="1"/>
    </xf>
    <xf numFmtId="0" fontId="4" fillId="0" borderId="0" xfId="0" applyFont="1" applyBorder="1" applyAlignment="1">
      <alignment horizontal="center" vertical="top"/>
    </xf>
    <xf numFmtId="0" fontId="4" fillId="0" borderId="0" xfId="0" applyFont="1" applyAlignment="1">
      <alignment horizontal="center"/>
    </xf>
    <xf numFmtId="2" fontId="3" fillId="0" borderId="0" xfId="0" applyNumberFormat="1" applyFont="1" applyBorder="1" applyAlignment="1">
      <alignment horizontal="center" wrapText="1"/>
    </xf>
    <xf numFmtId="165" fontId="22" fillId="0" borderId="0" xfId="0" applyNumberFormat="1" applyFont="1" applyBorder="1" applyAlignment="1">
      <alignment horizontal="center" wrapText="1"/>
    </xf>
    <xf numFmtId="2" fontId="10" fillId="0" borderId="0" xfId="0" applyNumberFormat="1" applyFont="1" applyAlignment="1">
      <alignment horizontal="center"/>
    </xf>
    <xf numFmtId="0" fontId="22" fillId="0" borderId="0" xfId="0" applyFont="1" applyBorder="1" applyAlignment="1">
      <alignment horizontal="center" vertical="top"/>
    </xf>
    <xf numFmtId="0" fontId="22" fillId="0" borderId="0" xfId="0" applyFont="1" applyFill="1" applyBorder="1" applyAlignment="1">
      <alignment horizontal="justify" vertical="center" wrapText="1"/>
    </xf>
    <xf numFmtId="1" fontId="3" fillId="0" borderId="0" xfId="0" applyNumberFormat="1" applyFont="1" applyBorder="1" applyAlignment="1">
      <alignment horizontal="center" wrapText="1"/>
    </xf>
    <xf numFmtId="1" fontId="22" fillId="0" borderId="0" xfId="0" applyNumberFormat="1" applyFont="1" applyBorder="1" applyAlignment="1">
      <alignment horizontal="center" wrapText="1"/>
    </xf>
    <xf numFmtId="1" fontId="10" fillId="0" borderId="0" xfId="0" applyNumberFormat="1" applyFont="1" applyBorder="1" applyAlignment="1">
      <alignment horizontal="left"/>
    </xf>
    <xf numFmtId="0" fontId="3" fillId="0" borderId="0" xfId="0" applyFont="1" applyFill="1" applyBorder="1" applyAlignment="1">
      <alignment horizontal="right"/>
    </xf>
    <xf numFmtId="1" fontId="23" fillId="0" borderId="0" xfId="0" applyNumberFormat="1" applyFont="1" applyBorder="1" applyAlignment="1">
      <alignment horizontal="center" vertical="top"/>
    </xf>
    <xf numFmtId="1" fontId="23" fillId="0" borderId="0" xfId="0" applyNumberFormat="1" applyFont="1" applyBorder="1"/>
    <xf numFmtId="164" fontId="22" fillId="0" borderId="0" xfId="0" applyNumberFormat="1" applyFont="1" applyBorder="1" applyAlignment="1">
      <alignment horizontal="center" wrapText="1"/>
    </xf>
    <xf numFmtId="0" fontId="3" fillId="0" borderId="0" xfId="0" applyFont="1" applyBorder="1" applyAlignment="1">
      <alignment horizontal="center" vertical="center"/>
    </xf>
    <xf numFmtId="0" fontId="4" fillId="0" borderId="0" xfId="0" applyFont="1" applyBorder="1" applyAlignment="1">
      <alignment horizontal="center" vertical="top" wrapText="1"/>
    </xf>
    <xf numFmtId="2" fontId="4" fillId="0" borderId="0" xfId="0" applyNumberFormat="1" applyFont="1" applyBorder="1" applyAlignment="1">
      <alignment horizontal="center" vertical="top" wrapText="1"/>
    </xf>
    <xf numFmtId="1" fontId="8" fillId="0" borderId="0" xfId="0" applyNumberFormat="1" applyFont="1" applyBorder="1" applyAlignment="1">
      <alignment horizontal="center"/>
    </xf>
    <xf numFmtId="1" fontId="6" fillId="0" borderId="0" xfId="0" applyNumberFormat="1" applyFont="1" applyBorder="1" applyAlignment="1">
      <alignment horizontal="center"/>
    </xf>
    <xf numFmtId="2" fontId="23" fillId="0" borderId="0" xfId="0" applyNumberFormat="1" applyFont="1" applyBorder="1" applyAlignment="1">
      <alignment horizontal="center" vertical="top" wrapText="1"/>
    </xf>
    <xf numFmtId="0" fontId="23" fillId="0" borderId="0" xfId="0" applyFont="1" applyBorder="1" applyAlignment="1">
      <alignment horizontal="left" vertical="top" wrapText="1"/>
    </xf>
    <xf numFmtId="0" fontId="6" fillId="0" borderId="0" xfId="0" applyFont="1" applyBorder="1" applyAlignment="1">
      <alignment horizontal="center" vertical="top"/>
    </xf>
    <xf numFmtId="2" fontId="6" fillId="0" borderId="0" xfId="0" applyNumberFormat="1" applyFont="1" applyBorder="1" applyAlignment="1">
      <alignment horizontal="center" vertical="top"/>
    </xf>
    <xf numFmtId="1" fontId="6" fillId="0" borderId="0" xfId="0" applyNumberFormat="1" applyFont="1" applyBorder="1"/>
    <xf numFmtId="0" fontId="6" fillId="0" borderId="0" xfId="0" applyFont="1" applyBorder="1" applyAlignment="1">
      <alignment horizontal="right" vertical="top"/>
    </xf>
    <xf numFmtId="0" fontId="14" fillId="0" borderId="3" xfId="0" applyFont="1" applyFill="1" applyBorder="1" applyAlignment="1">
      <alignment horizontal="center"/>
    </xf>
    <xf numFmtId="0" fontId="4" fillId="0" borderId="3" xfId="0" applyFont="1" applyBorder="1" applyAlignment="1">
      <alignment horizontal="center" vertical="top"/>
    </xf>
    <xf numFmtId="1" fontId="10" fillId="0" borderId="3" xfId="0" applyNumberFormat="1" applyFont="1" applyBorder="1" applyAlignment="1">
      <alignment horizontal="center"/>
    </xf>
    <xf numFmtId="1" fontId="13" fillId="0" borderId="0" xfId="0" applyNumberFormat="1" applyFont="1" applyBorder="1" applyAlignment="1">
      <alignment horizontal="center" wrapText="1"/>
    </xf>
    <xf numFmtId="0" fontId="10" fillId="0" borderId="0" xfId="0" applyFont="1" applyBorder="1" applyAlignment="1">
      <alignment horizontal="left"/>
    </xf>
    <xf numFmtId="0" fontId="4" fillId="0" borderId="0" xfId="0" applyFont="1" applyBorder="1" applyAlignment="1">
      <alignment horizontal="left" vertical="top"/>
    </xf>
    <xf numFmtId="0" fontId="4" fillId="0" borderId="0" xfId="0" applyFont="1" applyBorder="1" applyAlignment="1">
      <alignment horizontal="center" vertical="top"/>
    </xf>
    <xf numFmtId="1" fontId="13" fillId="0" borderId="0" xfId="0" applyNumberFormat="1" applyFont="1" applyBorder="1" applyAlignment="1">
      <alignment horizontal="center"/>
    </xf>
    <xf numFmtId="0" fontId="22" fillId="0" borderId="0" xfId="0" applyFont="1" applyFill="1" applyBorder="1" applyAlignment="1">
      <alignment horizontal="center"/>
    </xf>
    <xf numFmtId="0" fontId="10" fillId="0" borderId="0" xfId="0" applyFont="1" applyBorder="1" applyAlignment="1">
      <alignment horizontal="center"/>
    </xf>
    <xf numFmtId="2" fontId="10" fillId="0" borderId="0" xfId="0" applyNumberFormat="1" applyFont="1" applyBorder="1" applyAlignment="1">
      <alignment horizontal="center"/>
    </xf>
    <xf numFmtId="0" fontId="13" fillId="0" borderId="0" xfId="0" applyNumberFormat="1" applyFont="1" applyBorder="1" applyAlignment="1">
      <alignment horizontal="left" vertical="top" wrapText="1" justifyLastLine="1"/>
    </xf>
    <xf numFmtId="0" fontId="10" fillId="0" borderId="0" xfId="0" applyFont="1" applyBorder="1" applyAlignment="1">
      <alignment horizontal="left"/>
    </xf>
    <xf numFmtId="0" fontId="10" fillId="0" borderId="0" xfId="0" applyFont="1" applyBorder="1" applyAlignment="1">
      <alignment wrapText="1"/>
    </xf>
    <xf numFmtId="1" fontId="3" fillId="0" borderId="0" xfId="0" applyNumberFormat="1" applyFont="1" applyFill="1" applyBorder="1" applyAlignment="1">
      <alignment horizontal="right" wrapText="1"/>
    </xf>
    <xf numFmtId="2" fontId="25" fillId="0" borderId="0" xfId="0" applyNumberFormat="1" applyFont="1" applyFill="1" applyBorder="1" applyAlignment="1">
      <alignment horizontal="center"/>
    </xf>
    <xf numFmtId="0" fontId="25" fillId="0" borderId="0" xfId="0" applyFont="1" applyFill="1" applyBorder="1" applyAlignment="1">
      <alignment horizontal="center"/>
    </xf>
    <xf numFmtId="165" fontId="4" fillId="0" borderId="0" xfId="0" applyNumberFormat="1" applyFont="1" applyBorder="1" applyAlignment="1">
      <alignment horizontal="center"/>
    </xf>
    <xf numFmtId="0" fontId="7" fillId="0" borderId="0" xfId="0" applyFont="1" applyBorder="1" applyAlignment="1">
      <alignment horizontal="left" vertical="top"/>
    </xf>
    <xf numFmtId="165" fontId="23" fillId="0" borderId="0" xfId="0" applyNumberFormat="1" applyFont="1" applyBorder="1" applyAlignment="1">
      <alignment horizontal="center"/>
    </xf>
    <xf numFmtId="1" fontId="22" fillId="0" borderId="0" xfId="0" applyNumberFormat="1" applyFont="1" applyFill="1" applyBorder="1" applyAlignment="1">
      <alignment horizontal="right"/>
    </xf>
    <xf numFmtId="1" fontId="10" fillId="0" borderId="0" xfId="0" applyNumberFormat="1" applyFont="1" applyBorder="1"/>
    <xf numFmtId="0" fontId="13" fillId="0" borderId="0" xfId="0" applyFont="1" applyBorder="1" applyAlignment="1">
      <alignment horizontal="left" vertical="top" wrapText="1"/>
    </xf>
    <xf numFmtId="2" fontId="10" fillId="0" borderId="0" xfId="0" applyNumberFormat="1" applyFont="1" applyAlignment="1">
      <alignment horizontal="center"/>
    </xf>
    <xf numFmtId="0" fontId="13" fillId="0" borderId="0" xfId="0" applyFont="1" applyBorder="1" applyAlignment="1">
      <alignment horizontal="left" vertical="center" wrapText="1" justifyLastLine="1"/>
    </xf>
    <xf numFmtId="0" fontId="3" fillId="0" borderId="0" xfId="0" applyFont="1" applyBorder="1" applyAlignment="1">
      <alignment horizontal="left" vertical="top" wrapText="1"/>
    </xf>
    <xf numFmtId="0" fontId="4" fillId="0" borderId="0" xfId="0" applyFont="1" applyBorder="1" applyAlignment="1">
      <alignment horizontal="left" vertical="top"/>
    </xf>
    <xf numFmtId="0" fontId="3" fillId="0" borderId="0" xfId="0" applyFont="1" applyBorder="1" applyAlignment="1">
      <alignment horizontal="center" vertical="top" wrapText="1" justifyLastLine="1"/>
    </xf>
    <xf numFmtId="0" fontId="4" fillId="0" borderId="0" xfId="0" applyFont="1" applyBorder="1" applyAlignment="1">
      <alignment horizontal="left" vertical="top" wrapText="1"/>
    </xf>
    <xf numFmtId="0" fontId="10" fillId="0" borderId="0" xfId="0" applyFont="1" applyBorder="1" applyAlignment="1">
      <alignment horizontal="left" wrapText="1"/>
    </xf>
    <xf numFmtId="1" fontId="13" fillId="0" borderId="0" xfId="0" applyNumberFormat="1" applyFont="1" applyBorder="1" applyAlignment="1">
      <alignment horizontal="center"/>
    </xf>
    <xf numFmtId="0" fontId="10" fillId="0" borderId="0" xfId="0" applyFont="1" applyBorder="1" applyAlignment="1">
      <alignment horizontal="center"/>
    </xf>
    <xf numFmtId="1" fontId="13" fillId="0" borderId="0" xfId="0" applyNumberFormat="1" applyFont="1" applyBorder="1" applyAlignment="1">
      <alignment horizontal="center" wrapText="1"/>
    </xf>
    <xf numFmtId="0" fontId="3" fillId="0" borderId="0" xfId="0" applyFont="1" applyBorder="1" applyAlignment="1">
      <alignment horizontal="center" vertical="top" wrapText="1"/>
    </xf>
    <xf numFmtId="0" fontId="3" fillId="0" borderId="0" xfId="0" applyFont="1" applyBorder="1" applyAlignment="1">
      <alignment horizontal="left" vertical="top"/>
    </xf>
    <xf numFmtId="2" fontId="10" fillId="0" borderId="0" xfId="0" applyNumberFormat="1" applyFont="1" applyBorder="1" applyAlignment="1">
      <alignment horizontal="center"/>
    </xf>
    <xf numFmtId="0" fontId="3" fillId="0" borderId="0" xfId="0" applyFont="1" applyFill="1" applyBorder="1" applyAlignment="1">
      <alignment horizontal="left" vertical="center" wrapText="1"/>
    </xf>
    <xf numFmtId="0" fontId="4" fillId="0" borderId="0" xfId="0" applyFont="1" applyBorder="1" applyAlignment="1">
      <alignment vertical="top" wrapText="1"/>
    </xf>
    <xf numFmtId="0" fontId="4" fillId="0" borderId="0" xfId="0" applyFont="1" applyBorder="1" applyAlignment="1">
      <alignment horizontal="center" vertical="top"/>
    </xf>
    <xf numFmtId="165" fontId="13" fillId="0" borderId="0" xfId="0" applyNumberFormat="1" applyFont="1" applyBorder="1" applyAlignment="1">
      <alignment horizontal="center" wrapText="1"/>
    </xf>
    <xf numFmtId="0" fontId="4" fillId="0" borderId="0" xfId="0" applyFont="1" applyBorder="1" applyAlignment="1">
      <alignment horizontal="left" vertical="top" wrapText="1" justifyLastLine="1"/>
    </xf>
    <xf numFmtId="0" fontId="22" fillId="0" borderId="0" xfId="0" applyFont="1" applyFill="1" applyBorder="1" applyAlignment="1">
      <alignment horizontal="center"/>
    </xf>
    <xf numFmtId="0" fontId="4" fillId="0" borderId="0" xfId="0" applyFont="1" applyFill="1" applyBorder="1" applyAlignment="1">
      <alignment horizontal="left" wrapText="1"/>
    </xf>
    <xf numFmtId="0" fontId="4" fillId="0" borderId="0" xfId="0" applyFont="1" applyBorder="1" applyAlignment="1">
      <alignment horizontal="right" vertical="top"/>
    </xf>
    <xf numFmtId="0" fontId="3" fillId="0" borderId="0" xfId="0" applyFont="1" applyBorder="1" applyAlignment="1">
      <alignment horizontal="left" vertical="top" wrapText="1" justifyLastLine="1"/>
    </xf>
    <xf numFmtId="1" fontId="13" fillId="0" borderId="0" xfId="0" applyNumberFormat="1" applyFont="1" applyBorder="1" applyAlignment="1">
      <alignment horizontal="left" wrapText="1"/>
    </xf>
    <xf numFmtId="2" fontId="13" fillId="0" borderId="0" xfId="0" applyNumberFormat="1" applyFont="1" applyBorder="1" applyAlignment="1">
      <alignment horizontal="center" wrapText="1"/>
    </xf>
    <xf numFmtId="0" fontId="13" fillId="0" borderId="0" xfId="0" applyFont="1" applyFill="1" applyBorder="1" applyAlignment="1">
      <alignment horizontal="left" vertical="center" wrapText="1"/>
    </xf>
    <xf numFmtId="0" fontId="3" fillId="0" borderId="0" xfId="0" applyFont="1" applyFill="1" applyBorder="1" applyAlignment="1">
      <alignment horizontal="left" vertical="center" wrapText="1" justifyLastLine="1"/>
    </xf>
    <xf numFmtId="0" fontId="8" fillId="0" borderId="0" xfId="0" applyFont="1" applyBorder="1" applyAlignment="1">
      <alignment horizontal="left"/>
    </xf>
    <xf numFmtId="0" fontId="4" fillId="0" borderId="0" xfId="0" applyFont="1" applyBorder="1" applyAlignment="1">
      <alignment horizontal="left"/>
    </xf>
    <xf numFmtId="1" fontId="10" fillId="0" borderId="4" xfId="0" applyNumberFormat="1" applyFont="1" applyBorder="1" applyAlignment="1"/>
    <xf numFmtId="0" fontId="4" fillId="0" borderId="0" xfId="0" applyFont="1" applyBorder="1" applyAlignment="1">
      <alignment horizontal="center" vertical="top"/>
    </xf>
    <xf numFmtId="2" fontId="13" fillId="0" borderId="0" xfId="0" applyNumberFormat="1" applyFont="1" applyBorder="1" applyAlignment="1">
      <alignment horizontal="center" wrapText="1"/>
    </xf>
    <xf numFmtId="1" fontId="13" fillId="0" borderId="0" xfId="0" applyNumberFormat="1" applyFont="1" applyBorder="1" applyAlignment="1">
      <alignment horizontal="center"/>
    </xf>
    <xf numFmtId="0" fontId="8" fillId="0" borderId="0" xfId="0" applyFont="1" applyBorder="1" applyAlignment="1">
      <alignment horizontal="left"/>
    </xf>
    <xf numFmtId="0" fontId="22" fillId="0" borderId="0" xfId="0" applyFont="1" applyBorder="1" applyAlignment="1">
      <alignment horizontal="left" vertical="top" wrapText="1"/>
    </xf>
    <xf numFmtId="0" fontId="3" fillId="0" borderId="0" xfId="0" applyFont="1" applyBorder="1" applyAlignment="1">
      <alignment horizontal="left" vertical="top" wrapText="1"/>
    </xf>
    <xf numFmtId="0" fontId="5" fillId="0" borderId="0" xfId="0" applyFont="1" applyAlignment="1">
      <alignment horizontal="center"/>
    </xf>
    <xf numFmtId="165" fontId="4" fillId="0" borderId="3" xfId="0" applyNumberFormat="1" applyFont="1" applyBorder="1" applyAlignment="1"/>
    <xf numFmtId="165" fontId="4" fillId="0" borderId="0" xfId="0" applyNumberFormat="1" applyFont="1" applyBorder="1" applyAlignment="1"/>
    <xf numFmtId="1" fontId="13" fillId="0" borderId="0" xfId="0" applyNumberFormat="1" applyFont="1" applyBorder="1" applyAlignment="1">
      <alignment horizontal="center" wrapText="1"/>
    </xf>
    <xf numFmtId="0" fontId="3" fillId="0" borderId="0" xfId="0" applyFont="1" applyBorder="1" applyAlignment="1">
      <alignment horizontal="left" vertical="top" wrapText="1"/>
    </xf>
    <xf numFmtId="0" fontId="3" fillId="0" borderId="0" xfId="0" applyFont="1" applyBorder="1" applyAlignment="1">
      <alignment horizontal="left" vertical="top" wrapText="1" justifyLastLine="1"/>
    </xf>
    <xf numFmtId="2" fontId="10" fillId="0" borderId="0" xfId="0" applyNumberFormat="1" applyFont="1" applyAlignment="1">
      <alignment horizontal="center"/>
    </xf>
    <xf numFmtId="1" fontId="13" fillId="0" borderId="0" xfId="0" applyNumberFormat="1" applyFont="1" applyBorder="1" applyAlignment="1">
      <alignment horizontal="center"/>
    </xf>
    <xf numFmtId="2" fontId="10" fillId="0" borderId="0" xfId="0" applyNumberFormat="1" applyFont="1" applyBorder="1" applyAlignment="1">
      <alignment horizontal="center"/>
    </xf>
    <xf numFmtId="0" fontId="24" fillId="0" borderId="0" xfId="0" applyFont="1" applyBorder="1" applyAlignment="1">
      <alignment horizontal="center"/>
    </xf>
    <xf numFmtId="0" fontId="4" fillId="0" borderId="0" xfId="0" applyFont="1" applyBorder="1" applyAlignment="1">
      <alignment horizontal="center" vertical="top"/>
    </xf>
    <xf numFmtId="0" fontId="4" fillId="0" borderId="0" xfId="0" applyFont="1" applyBorder="1" applyAlignment="1">
      <alignment horizontal="left" vertical="top" wrapText="1" justifyLastLine="1"/>
    </xf>
    <xf numFmtId="0" fontId="22" fillId="0" borderId="0" xfId="0" applyFont="1" applyFill="1" applyBorder="1" applyAlignment="1">
      <alignment horizontal="center"/>
    </xf>
    <xf numFmtId="2" fontId="13" fillId="0" borderId="0" xfId="0" applyNumberFormat="1" applyFont="1" applyBorder="1" applyAlignment="1">
      <alignment horizontal="center" wrapText="1"/>
    </xf>
    <xf numFmtId="0" fontId="10" fillId="0" borderId="0" xfId="0" applyFont="1" applyBorder="1" applyAlignment="1">
      <alignment horizontal="center"/>
    </xf>
    <xf numFmtId="0" fontId="4" fillId="0" borderId="0" xfId="0" applyFont="1" applyBorder="1" applyAlignment="1">
      <alignment horizontal="left"/>
    </xf>
    <xf numFmtId="2" fontId="13" fillId="0" borderId="0" xfId="0" applyNumberFormat="1" applyFont="1" applyBorder="1" applyAlignment="1">
      <alignment horizontal="center" wrapText="1"/>
    </xf>
    <xf numFmtId="2" fontId="10" fillId="0" borderId="0" xfId="0" applyNumberFormat="1" applyFont="1" applyAlignment="1">
      <alignment horizontal="center"/>
    </xf>
    <xf numFmtId="1" fontId="13" fillId="0" borderId="0" xfId="0" applyNumberFormat="1" applyFont="1" applyBorder="1" applyAlignment="1">
      <alignment horizontal="center"/>
    </xf>
    <xf numFmtId="0" fontId="4" fillId="0" borderId="0" xfId="0" applyFont="1" applyFill="1" applyBorder="1" applyAlignment="1">
      <alignment horizontal="center" wrapText="1"/>
    </xf>
    <xf numFmtId="0" fontId="22" fillId="0" borderId="0" xfId="0" applyFont="1" applyBorder="1" applyAlignment="1">
      <alignment horizontal="left" vertical="top" wrapText="1" justifyLastLine="1"/>
    </xf>
    <xf numFmtId="0" fontId="3" fillId="0" borderId="0" xfId="0" applyNumberFormat="1" applyFont="1" applyBorder="1" applyAlignment="1">
      <alignment horizontal="center" vertical="top" wrapText="1"/>
    </xf>
    <xf numFmtId="1" fontId="26" fillId="0" borderId="0" xfId="0" applyNumberFormat="1" applyFont="1" applyBorder="1" applyAlignment="1">
      <alignment horizontal="center"/>
    </xf>
    <xf numFmtId="0" fontId="10" fillId="0" borderId="0" xfId="0" applyFont="1" applyBorder="1" applyAlignment="1">
      <alignment horizontal="center" vertical="top" wrapText="1"/>
    </xf>
    <xf numFmtId="0" fontId="10" fillId="0" borderId="0" xfId="0" applyFont="1" applyBorder="1" applyAlignment="1">
      <alignment horizontal="center" vertical="center"/>
    </xf>
    <xf numFmtId="1" fontId="10" fillId="0" borderId="0" xfId="0" applyNumberFormat="1" applyFont="1" applyBorder="1" applyAlignment="1">
      <alignment horizontal="center" wrapText="1"/>
    </xf>
    <xf numFmtId="1" fontId="23" fillId="0" borderId="3" xfId="0" applyNumberFormat="1" applyFont="1" applyBorder="1" applyAlignment="1"/>
    <xf numFmtId="2" fontId="23" fillId="0" borderId="0" xfId="0" applyNumberFormat="1" applyFont="1" applyFill="1" applyBorder="1" applyAlignment="1">
      <alignment horizontal="center" wrapText="1"/>
    </xf>
    <xf numFmtId="1" fontId="23" fillId="0" borderId="3" xfId="0" applyNumberFormat="1" applyFont="1" applyBorder="1" applyAlignment="1">
      <alignment horizontal="center"/>
    </xf>
    <xf numFmtId="0" fontId="22" fillId="0" borderId="3" xfId="0" applyFont="1" applyBorder="1" applyAlignment="1">
      <alignment horizontal="left" vertical="top" wrapText="1"/>
    </xf>
    <xf numFmtId="0" fontId="3" fillId="0" borderId="0" xfId="0" applyFont="1" applyBorder="1" applyAlignment="1">
      <alignment horizontal="left" vertical="top" wrapText="1" justifyLastLine="1"/>
    </xf>
    <xf numFmtId="0" fontId="3" fillId="0" borderId="0" xfId="0" applyFont="1" applyBorder="1" applyAlignment="1">
      <alignment horizontal="left" vertical="top" wrapText="1"/>
    </xf>
    <xf numFmtId="2" fontId="10" fillId="0" borderId="0" xfId="0" applyNumberFormat="1" applyFont="1" applyAlignment="1">
      <alignment horizontal="center"/>
    </xf>
    <xf numFmtId="1" fontId="13" fillId="0" borderId="0" xfId="0" applyNumberFormat="1" applyFont="1" applyBorder="1" applyAlignment="1">
      <alignment horizontal="center"/>
    </xf>
    <xf numFmtId="2" fontId="10" fillId="0" borderId="0" xfId="0" applyNumberFormat="1" applyFont="1" applyBorder="1" applyAlignment="1">
      <alignment horizontal="center"/>
    </xf>
    <xf numFmtId="0" fontId="24" fillId="0" borderId="0" xfId="0" applyFont="1" applyBorder="1" applyAlignment="1">
      <alignment horizontal="center"/>
    </xf>
    <xf numFmtId="0" fontId="4" fillId="0" borderId="0" xfId="0" applyFont="1" applyBorder="1" applyAlignment="1">
      <alignment horizontal="center" vertical="top"/>
    </xf>
    <xf numFmtId="165" fontId="13" fillId="0" borderId="0" xfId="0" applyNumberFormat="1" applyFont="1" applyBorder="1" applyAlignment="1">
      <alignment horizontal="center" wrapText="1"/>
    </xf>
    <xf numFmtId="2" fontId="13" fillId="0" borderId="0" xfId="0" applyNumberFormat="1" applyFont="1" applyBorder="1" applyAlignment="1">
      <alignment horizontal="center" wrapText="1"/>
    </xf>
    <xf numFmtId="0" fontId="10" fillId="0" borderId="0" xfId="0" applyFont="1" applyBorder="1" applyAlignment="1">
      <alignment horizontal="center"/>
    </xf>
    <xf numFmtId="2" fontId="25" fillId="0" borderId="0" xfId="0" applyNumberFormat="1" applyFont="1" applyBorder="1" applyAlignment="1">
      <alignment horizontal="center" wrapText="1"/>
    </xf>
    <xf numFmtId="1" fontId="25" fillId="0" borderId="0" xfId="0" applyNumberFormat="1" applyFont="1" applyBorder="1" applyAlignment="1">
      <alignment horizontal="center"/>
    </xf>
    <xf numFmtId="0" fontId="6" fillId="0" borderId="0" xfId="0" applyFont="1" applyBorder="1" applyAlignment="1">
      <alignment horizontal="center"/>
    </xf>
    <xf numFmtId="1" fontId="6" fillId="0" borderId="0" xfId="0" applyNumberFormat="1" applyFont="1" applyBorder="1" applyAlignment="1"/>
    <xf numFmtId="0" fontId="27" fillId="0" borderId="0" xfId="0" applyNumberFormat="1" applyFont="1" applyBorder="1" applyAlignment="1">
      <alignment horizontal="center" vertical="top" wrapText="1"/>
    </xf>
    <xf numFmtId="165" fontId="22" fillId="0" borderId="0" xfId="0" applyNumberFormat="1" applyFont="1" applyBorder="1" applyAlignment="1">
      <alignment horizontal="center" vertical="top" wrapText="1"/>
    </xf>
    <xf numFmtId="2" fontId="10" fillId="0" borderId="0" xfId="0" applyNumberFormat="1" applyFont="1" applyAlignment="1">
      <alignment horizontal="center"/>
    </xf>
    <xf numFmtId="2" fontId="13" fillId="0" borderId="0" xfId="0" applyNumberFormat="1" applyFont="1" applyBorder="1" applyAlignment="1">
      <alignment horizontal="center" wrapText="1"/>
    </xf>
    <xf numFmtId="1" fontId="13" fillId="0" borderId="0" xfId="0" applyNumberFormat="1" applyFont="1" applyBorder="1" applyAlignment="1">
      <alignment horizontal="center"/>
    </xf>
    <xf numFmtId="0" fontId="13" fillId="0" borderId="0" xfId="0" applyFont="1" applyBorder="1" applyAlignment="1">
      <alignment vertical="top"/>
    </xf>
    <xf numFmtId="0" fontId="22" fillId="0" borderId="0" xfId="0" applyNumberFormat="1" applyFont="1" applyBorder="1" applyAlignment="1">
      <alignment horizontal="center" vertical="top" wrapText="1"/>
    </xf>
    <xf numFmtId="0" fontId="3" fillId="0" borderId="0" xfId="0" applyFont="1" applyBorder="1" applyAlignment="1">
      <alignment horizontal="center" vertical="top" wrapText="1"/>
    </xf>
    <xf numFmtId="0" fontId="3" fillId="0" borderId="0" xfId="0" applyFont="1" applyBorder="1" applyAlignment="1">
      <alignment horizontal="left" vertical="top"/>
    </xf>
    <xf numFmtId="0" fontId="3" fillId="0" borderId="0" xfId="0" applyFont="1" applyBorder="1" applyAlignment="1">
      <alignment horizontal="left" vertical="top" wrapText="1" justifyLastLine="1"/>
    </xf>
    <xf numFmtId="0" fontId="3" fillId="0" borderId="0" xfId="0" applyFont="1" applyBorder="1" applyAlignment="1">
      <alignment horizontal="left" vertical="top" wrapText="1"/>
    </xf>
    <xf numFmtId="0" fontId="4" fillId="0" borderId="0" xfId="0" applyFont="1" applyBorder="1" applyAlignment="1">
      <alignment horizontal="left" vertical="top"/>
    </xf>
    <xf numFmtId="1" fontId="13" fillId="0" borderId="0" xfId="0" applyNumberFormat="1" applyFont="1" applyBorder="1" applyAlignment="1">
      <alignment horizontal="center" wrapText="1"/>
    </xf>
    <xf numFmtId="165" fontId="13" fillId="0" borderId="0" xfId="0" applyNumberFormat="1" applyFont="1" applyBorder="1" applyAlignment="1">
      <alignment horizontal="center" wrapText="1"/>
    </xf>
    <xf numFmtId="0" fontId="4" fillId="0" borderId="0" xfId="0" applyFont="1" applyBorder="1" applyAlignment="1">
      <alignment horizontal="center" vertical="top"/>
    </xf>
    <xf numFmtId="2" fontId="10" fillId="0" borderId="0" xfId="0" applyNumberFormat="1" applyFont="1" applyBorder="1" applyAlignment="1">
      <alignment horizontal="center"/>
    </xf>
    <xf numFmtId="2" fontId="13" fillId="0" borderId="0" xfId="0" applyNumberFormat="1" applyFont="1" applyBorder="1" applyAlignment="1">
      <alignment horizontal="center" wrapText="1"/>
    </xf>
    <xf numFmtId="1" fontId="13" fillId="0" borderId="0" xfId="0" applyNumberFormat="1" applyFont="1" applyBorder="1" applyAlignment="1">
      <alignment horizontal="center"/>
    </xf>
    <xf numFmtId="0" fontId="10" fillId="0" borderId="0" xfId="0" applyFont="1" applyBorder="1" applyAlignment="1">
      <alignment horizontal="center"/>
    </xf>
    <xf numFmtId="0" fontId="22" fillId="0" borderId="0" xfId="0" applyFont="1" applyFill="1" applyBorder="1" applyAlignment="1">
      <alignment horizontal="center"/>
    </xf>
    <xf numFmtId="0" fontId="4" fillId="0" borderId="0" xfId="0" applyFont="1" applyFill="1" applyBorder="1" applyAlignment="1">
      <alignment horizontal="left" wrapText="1" justifyLastLine="1"/>
    </xf>
    <xf numFmtId="0" fontId="4" fillId="0" borderId="0" xfId="0" applyFont="1" applyBorder="1" applyAlignment="1">
      <alignment horizontal="center" vertical="top" wrapText="1"/>
    </xf>
    <xf numFmtId="2" fontId="10" fillId="0" borderId="0" xfId="0" applyNumberFormat="1" applyFont="1" applyBorder="1" applyAlignment="1">
      <alignment horizontal="center" wrapText="1"/>
    </xf>
    <xf numFmtId="2" fontId="10" fillId="0" borderId="0" xfId="0" applyNumberFormat="1" applyFont="1" applyAlignment="1">
      <alignment horizontal="center"/>
    </xf>
    <xf numFmtId="0" fontId="13" fillId="0" borderId="0" xfId="0" applyFont="1" applyFill="1" applyBorder="1" applyAlignment="1">
      <alignment horizontal="left" vertical="center" wrapText="1"/>
    </xf>
    <xf numFmtId="165" fontId="4" fillId="0" borderId="0" xfId="0" applyNumberFormat="1" applyFont="1" applyBorder="1"/>
    <xf numFmtId="0" fontId="2" fillId="0" borderId="0" xfId="0" applyFont="1" applyBorder="1" applyAlignment="1">
      <alignment horizontal="left" vertical="top" wrapText="1"/>
    </xf>
    <xf numFmtId="165" fontId="22" fillId="0" borderId="0" xfId="0" applyNumberFormat="1" applyFont="1" applyBorder="1" applyAlignment="1">
      <alignment horizontal="center"/>
    </xf>
    <xf numFmtId="0" fontId="3" fillId="0" borderId="0" xfId="0" applyFont="1" applyBorder="1" applyAlignment="1">
      <alignment horizontal="left" vertical="top" wrapText="1"/>
    </xf>
    <xf numFmtId="2" fontId="13" fillId="0" borderId="0" xfId="0" applyNumberFormat="1" applyFont="1" applyBorder="1" applyAlignment="1">
      <alignment horizontal="center" wrapText="1"/>
    </xf>
    <xf numFmtId="0" fontId="3" fillId="0" borderId="0" xfId="0" applyFont="1" applyBorder="1" applyAlignment="1">
      <alignment horizontal="left" vertical="top"/>
    </xf>
    <xf numFmtId="1" fontId="13" fillId="0" borderId="0" xfId="0" applyNumberFormat="1" applyFont="1" applyBorder="1" applyAlignment="1">
      <alignment horizontal="center" wrapText="1"/>
    </xf>
    <xf numFmtId="1" fontId="13" fillId="0" borderId="0" xfId="0" applyNumberFormat="1" applyFont="1" applyBorder="1" applyAlignment="1">
      <alignment horizontal="center"/>
    </xf>
    <xf numFmtId="0" fontId="10" fillId="0" borderId="0" xfId="0" applyFont="1" applyBorder="1" applyAlignment="1">
      <alignment horizontal="center"/>
    </xf>
    <xf numFmtId="0" fontId="3" fillId="0" borderId="0" xfId="0" applyFont="1" applyBorder="1" applyAlignment="1">
      <alignment horizontal="left" vertical="top" wrapText="1" justifyLastLine="1"/>
    </xf>
    <xf numFmtId="0" fontId="3" fillId="0" borderId="0" xfId="0" applyFont="1" applyBorder="1" applyAlignment="1">
      <alignment horizontal="left" vertical="top" wrapText="1"/>
    </xf>
    <xf numFmtId="2" fontId="13" fillId="0" borderId="0" xfId="0" applyNumberFormat="1" applyFont="1" applyBorder="1" applyAlignment="1">
      <alignment horizontal="center" wrapText="1"/>
    </xf>
    <xf numFmtId="1" fontId="13" fillId="0" borderId="0" xfId="0" applyNumberFormat="1" applyFont="1" applyBorder="1" applyAlignment="1">
      <alignment horizontal="center"/>
    </xf>
    <xf numFmtId="0" fontId="3" fillId="0" borderId="0" xfId="0" applyFont="1" applyBorder="1" applyAlignment="1">
      <alignment horizontal="center" vertical="top" wrapText="1"/>
    </xf>
    <xf numFmtId="0" fontId="4" fillId="0" borderId="0" xfId="0" applyFont="1" applyBorder="1" applyAlignment="1">
      <alignment horizontal="left" vertical="top" wrapText="1" justifyLastLine="1"/>
    </xf>
    <xf numFmtId="0" fontId="4" fillId="0" borderId="0" xfId="0" applyFont="1" applyBorder="1" applyAlignment="1">
      <alignment horizontal="left" vertical="top"/>
    </xf>
    <xf numFmtId="0" fontId="3" fillId="0" borderId="0" xfId="0" applyFont="1" applyBorder="1" applyAlignment="1">
      <alignment horizontal="left" vertical="top"/>
    </xf>
    <xf numFmtId="0" fontId="3" fillId="0" borderId="0" xfId="0" applyFont="1" applyFill="1" applyBorder="1" applyAlignment="1">
      <alignment horizontal="left" vertical="center" wrapText="1"/>
    </xf>
    <xf numFmtId="0" fontId="4" fillId="0" borderId="0" xfId="0" applyFont="1" applyBorder="1" applyAlignment="1">
      <alignment horizontal="center" vertical="top" wrapText="1"/>
    </xf>
    <xf numFmtId="0" fontId="4" fillId="0" borderId="0" xfId="0" applyFont="1" applyBorder="1" applyAlignment="1">
      <alignment horizontal="left" vertical="top" wrapText="1"/>
    </xf>
    <xf numFmtId="1" fontId="13" fillId="0" borderId="0" xfId="0" applyNumberFormat="1" applyFont="1" applyBorder="1" applyAlignment="1">
      <alignment horizontal="center" wrapText="1"/>
    </xf>
    <xf numFmtId="0" fontId="22" fillId="0" borderId="0" xfId="0" applyFont="1" applyFill="1" applyBorder="1" applyAlignment="1">
      <alignment horizontal="center"/>
    </xf>
    <xf numFmtId="0" fontId="4" fillId="0" borderId="0" xfId="0" applyFont="1" applyBorder="1" applyAlignment="1">
      <alignment horizontal="center" vertical="top"/>
    </xf>
    <xf numFmtId="0" fontId="10" fillId="0" borderId="0" xfId="0" applyFont="1" applyBorder="1" applyAlignment="1">
      <alignment horizontal="center"/>
    </xf>
    <xf numFmtId="1" fontId="4" fillId="0" borderId="4" xfId="0" applyNumberFormat="1" applyFont="1" applyBorder="1" applyAlignment="1"/>
    <xf numFmtId="165" fontId="10" fillId="0" borderId="3" xfId="0" applyNumberFormat="1" applyFont="1" applyBorder="1" applyAlignment="1"/>
    <xf numFmtId="0" fontId="23" fillId="0" borderId="0" xfId="0" applyFont="1" applyBorder="1" applyAlignment="1">
      <alignment vertical="top"/>
    </xf>
    <xf numFmtId="0" fontId="22" fillId="0" borderId="0" xfId="0" applyFont="1" applyFill="1" applyAlignment="1">
      <alignment horizontal="justify" vertical="center" wrapText="1"/>
    </xf>
    <xf numFmtId="0" fontId="23" fillId="0" borderId="0" xfId="0" applyFont="1"/>
    <xf numFmtId="2" fontId="23" fillId="0" borderId="0" xfId="0" applyNumberFormat="1" applyFont="1" applyBorder="1" applyAlignment="1">
      <alignment horizontal="center" wrapText="1"/>
    </xf>
    <xf numFmtId="0" fontId="23" fillId="0" borderId="0" xfId="0" applyFont="1" applyFill="1" applyAlignment="1">
      <alignment horizontal="center"/>
    </xf>
    <xf numFmtId="1" fontId="4" fillId="0" borderId="3" xfId="0" applyNumberFormat="1" applyFont="1" applyBorder="1" applyAlignment="1"/>
    <xf numFmtId="0" fontId="13" fillId="0" borderId="0" xfId="0" applyFont="1" applyFill="1" applyBorder="1" applyAlignment="1">
      <alignment horizontal="left" vertical="center" wrapText="1"/>
    </xf>
    <xf numFmtId="0" fontId="3" fillId="0" borderId="0" xfId="0" applyFont="1" applyBorder="1" applyAlignment="1">
      <alignment horizontal="left" vertical="top"/>
    </xf>
    <xf numFmtId="2" fontId="10" fillId="0" borderId="0" xfId="0" applyNumberFormat="1" applyFont="1" applyBorder="1" applyAlignment="1">
      <alignment horizontal="center"/>
    </xf>
    <xf numFmtId="0" fontId="4" fillId="0" borderId="0" xfId="0" applyFont="1" applyBorder="1" applyAlignment="1">
      <alignment horizontal="center" vertical="top"/>
    </xf>
    <xf numFmtId="0" fontId="10" fillId="0" borderId="0" xfId="0" applyFont="1" applyBorder="1" applyAlignment="1">
      <alignment horizontal="center"/>
    </xf>
    <xf numFmtId="0" fontId="22" fillId="0" borderId="0" xfId="0" applyFont="1" applyFill="1" applyBorder="1" applyAlignment="1">
      <alignment horizontal="center"/>
    </xf>
    <xf numFmtId="0" fontId="5" fillId="0" borderId="0" xfId="0" applyFont="1" applyAlignment="1">
      <alignment horizontal="center"/>
    </xf>
    <xf numFmtId="0" fontId="24" fillId="0" borderId="0" xfId="0" applyFont="1" applyBorder="1" applyAlignment="1">
      <alignment horizontal="center"/>
    </xf>
    <xf numFmtId="0" fontId="8" fillId="0" borderId="0" xfId="0" applyFont="1" applyBorder="1" applyAlignment="1">
      <alignment horizontal="left"/>
    </xf>
    <xf numFmtId="0" fontId="2" fillId="0" borderId="0" xfId="1"/>
    <xf numFmtId="0" fontId="2" fillId="0" borderId="0" xfId="1" applyAlignment="1">
      <alignment vertical="top"/>
    </xf>
    <xf numFmtId="0" fontId="9" fillId="0" borderId="2" xfId="1" applyFont="1" applyFill="1" applyBorder="1" applyAlignment="1">
      <alignment horizontal="center" vertical="center" wrapText="1"/>
    </xf>
    <xf numFmtId="0" fontId="9" fillId="0" borderId="2" xfId="1" applyFont="1" applyFill="1" applyBorder="1" applyAlignment="1">
      <alignment horizontal="center" vertical="center"/>
    </xf>
    <xf numFmtId="0" fontId="11" fillId="0" borderId="0" xfId="1" applyFont="1" applyBorder="1" applyAlignment="1">
      <alignment horizontal="center"/>
    </xf>
    <xf numFmtId="0" fontId="11" fillId="0" borderId="0" xfId="1" applyFont="1"/>
    <xf numFmtId="0" fontId="3" fillId="0" borderId="0" xfId="1" applyFont="1" applyBorder="1" applyAlignment="1">
      <alignment horizontal="center" vertical="top"/>
    </xf>
    <xf numFmtId="0" fontId="2" fillId="0" borderId="0" xfId="1" applyFont="1" applyBorder="1" applyAlignment="1">
      <alignment horizontal="center" wrapText="1" justifyLastLine="1"/>
    </xf>
    <xf numFmtId="0" fontId="2" fillId="0" borderId="0" xfId="1" applyFont="1" applyBorder="1" applyAlignment="1">
      <alignment horizontal="center"/>
    </xf>
    <xf numFmtId="0" fontId="2" fillId="0" borderId="0" xfId="1" applyFont="1" applyBorder="1" applyAlignment="1">
      <alignment horizontal="left"/>
    </xf>
    <xf numFmtId="164" fontId="2" fillId="0" borderId="0" xfId="1" applyNumberFormat="1" applyFont="1" applyBorder="1" applyAlignment="1">
      <alignment horizontal="center"/>
    </xf>
    <xf numFmtId="2" fontId="2" fillId="0" borderId="0" xfId="1" applyNumberFormat="1" applyFont="1" applyBorder="1" applyAlignment="1">
      <alignment horizontal="center"/>
    </xf>
    <xf numFmtId="1" fontId="2" fillId="0" borderId="0" xfId="1" applyNumberFormat="1" applyFont="1" applyBorder="1" applyAlignment="1">
      <alignment horizontal="center"/>
    </xf>
    <xf numFmtId="0" fontId="3" fillId="0" borderId="0" xfId="1" applyFont="1" applyBorder="1" applyAlignment="1">
      <alignment horizontal="center" vertical="top" wrapText="1"/>
    </xf>
    <xf numFmtId="0" fontId="2" fillId="0" borderId="0" xfId="1" applyAlignment="1">
      <alignment horizontal="center" vertical="top"/>
    </xf>
    <xf numFmtId="0" fontId="2" fillId="0" borderId="0" xfId="1" applyFont="1" applyBorder="1" applyAlignment="1">
      <alignment vertical="justify" wrapText="1" justifyLastLine="1"/>
    </xf>
    <xf numFmtId="0" fontId="2" fillId="0" borderId="0" xfId="1" applyFont="1" applyBorder="1" applyAlignment="1">
      <alignment horizontal="center" vertical="justify" wrapText="1" justifyLastLine="1"/>
    </xf>
    <xf numFmtId="0" fontId="2" fillId="0" borderId="0" xfId="1" applyFont="1" applyBorder="1" applyAlignment="1">
      <alignment horizontal="center" vertical="justify" wrapText="1"/>
    </xf>
    <xf numFmtId="0" fontId="2" fillId="0" borderId="0" xfId="1" applyFont="1" applyBorder="1" applyAlignment="1">
      <alignment horizontal="left" vertical="justify" wrapText="1"/>
    </xf>
    <xf numFmtId="0" fontId="2" fillId="0" borderId="0" xfId="1" applyFont="1" applyFill="1" applyBorder="1" applyAlignment="1">
      <alignment horizontal="center"/>
    </xf>
    <xf numFmtId="164" fontId="2" fillId="0" borderId="0" xfId="1" applyNumberFormat="1" applyFont="1" applyBorder="1" applyAlignment="1">
      <alignment horizontal="center" wrapText="1" justifyLastLine="1"/>
    </xf>
    <xf numFmtId="0" fontId="2" fillId="0" borderId="0" xfId="1" applyFont="1" applyBorder="1" applyAlignment="1">
      <alignment vertical="top" wrapText="1" justifyLastLine="1"/>
    </xf>
    <xf numFmtId="0" fontId="2" fillId="0" borderId="0" xfId="1" applyFont="1" applyAlignment="1">
      <alignment vertical="top"/>
    </xf>
    <xf numFmtId="0" fontId="2" fillId="0" borderId="0" xfId="1" applyFont="1" applyAlignment="1">
      <alignment vertical="top" wrapText="1"/>
    </xf>
    <xf numFmtId="164" fontId="2" fillId="0" borderId="0" xfId="1" applyNumberFormat="1" applyFont="1" applyFill="1" applyBorder="1" applyAlignment="1">
      <alignment horizontal="center"/>
    </xf>
    <xf numFmtId="0" fontId="2" fillId="0" borderId="0" xfId="1" applyFont="1" applyBorder="1" applyAlignment="1">
      <alignment vertical="top" wrapText="1"/>
    </xf>
    <xf numFmtId="0" fontId="2" fillId="0" borderId="0" xfId="1" applyFont="1" applyBorder="1" applyAlignment="1">
      <alignment horizontal="left" wrapText="1" justifyLastLine="1"/>
    </xf>
    <xf numFmtId="0" fontId="2" fillId="0" borderId="0" xfId="1" applyFont="1" applyBorder="1" applyAlignment="1">
      <alignment horizontal="left" vertical="top" wrapText="1" justifyLastLine="1"/>
    </xf>
    <xf numFmtId="0" fontId="2" fillId="0" borderId="0" xfId="1" applyFont="1" applyBorder="1" applyAlignment="1">
      <alignment wrapText="1" justifyLastLine="1"/>
    </xf>
    <xf numFmtId="0" fontId="2" fillId="0" borderId="0" xfId="1" applyFont="1" applyBorder="1" applyAlignment="1">
      <alignment horizontal="left" vertical="top" wrapText="1"/>
    </xf>
    <xf numFmtId="0" fontId="2" fillId="0" borderId="0" xfId="1" applyFont="1" applyBorder="1" applyAlignment="1">
      <alignment vertical="top"/>
    </xf>
    <xf numFmtId="0" fontId="2" fillId="0" borderId="0" xfId="1" applyFont="1" applyBorder="1" applyAlignment="1">
      <alignment horizontal="distributed" vertical="top" wrapText="1" justifyLastLine="1"/>
    </xf>
    <xf numFmtId="1" fontId="2" fillId="0" borderId="0" xfId="1" applyNumberFormat="1" applyFont="1" applyBorder="1" applyAlignment="1">
      <alignment horizontal="center" vertical="center"/>
    </xf>
    <xf numFmtId="0" fontId="2" fillId="0" borderId="0" xfId="1" applyFont="1" applyAlignment="1">
      <alignment horizontal="distributed" vertical="top" wrapText="1" justifyLastLine="1"/>
    </xf>
    <xf numFmtId="0" fontId="2" fillId="0" borderId="0" xfId="1" applyAlignment="1">
      <alignment horizontal="left"/>
    </xf>
    <xf numFmtId="164" fontId="2" fillId="0" borderId="0" xfId="1" applyNumberFormat="1" applyAlignment="1">
      <alignment horizontal="center"/>
    </xf>
    <xf numFmtId="0" fontId="2" fillId="0" borderId="0" xfId="1" applyFont="1"/>
    <xf numFmtId="0" fontId="2" fillId="0" borderId="0" xfId="1" applyAlignment="1">
      <alignment horizontal="center"/>
    </xf>
    <xf numFmtId="0" fontId="2" fillId="0" borderId="0" xfId="1" applyFont="1" applyAlignment="1">
      <alignment horizontal="center" wrapText="1"/>
    </xf>
    <xf numFmtId="0" fontId="2" fillId="0" borderId="0" xfId="1" applyAlignment="1">
      <alignment horizontal="center" wrapText="1"/>
    </xf>
    <xf numFmtId="0" fontId="2" fillId="0" borderId="0" xfId="1" applyFont="1" applyAlignment="1">
      <alignment horizontal="distributed" justifyLastLine="1"/>
    </xf>
    <xf numFmtId="0" fontId="2" fillId="0" borderId="0" xfId="1" applyFont="1" applyAlignment="1">
      <alignment horizontal="left" justifyLastLine="1"/>
    </xf>
    <xf numFmtId="2" fontId="2" fillId="0" borderId="0" xfId="1" applyNumberFormat="1"/>
    <xf numFmtId="0" fontId="2" fillId="0" borderId="0" xfId="1" applyFont="1" applyAlignment="1">
      <alignment horizontal="center" vertical="top" wrapText="1" justifyLastLine="1"/>
    </xf>
    <xf numFmtId="0" fontId="1" fillId="0" borderId="0" xfId="1" applyFont="1" applyFill="1" applyBorder="1" applyAlignment="1">
      <alignment wrapText="1"/>
    </xf>
    <xf numFmtId="0" fontId="1" fillId="0" borderId="0" xfId="1" applyFont="1" applyFill="1" applyBorder="1" applyAlignment="1">
      <alignment horizontal="center" wrapText="1"/>
    </xf>
    <xf numFmtId="0" fontId="2" fillId="0" borderId="0" xfId="1" applyFont="1" applyAlignment="1">
      <alignment horizontal="center" vertical="top" wrapText="1"/>
    </xf>
    <xf numFmtId="0" fontId="2" fillId="0" borderId="0" xfId="1" applyFont="1" applyAlignment="1">
      <alignment horizontal="left" vertical="top" wrapText="1" justifyLastLine="1"/>
    </xf>
    <xf numFmtId="0" fontId="2" fillId="0" borderId="3" xfId="1" applyFont="1" applyBorder="1" applyAlignment="1">
      <alignment horizontal="center"/>
    </xf>
    <xf numFmtId="1" fontId="2" fillId="0" borderId="3" xfId="1" applyNumberFormat="1" applyFont="1" applyBorder="1" applyAlignment="1">
      <alignment horizontal="center"/>
    </xf>
    <xf numFmtId="0" fontId="2" fillId="0" borderId="0" xfId="2" applyNumberFormat="1" applyFont="1" applyBorder="1" applyAlignment="1">
      <alignment wrapText="1" justifyLastLine="1"/>
    </xf>
    <xf numFmtId="0" fontId="2" fillId="0" borderId="0" xfId="1" applyFont="1" applyFill="1" applyBorder="1" applyAlignment="1">
      <alignment vertical="top" wrapText="1" justifyLastLine="1"/>
    </xf>
    <xf numFmtId="0" fontId="2" fillId="0" borderId="0" xfId="1" applyFont="1" applyFill="1" applyBorder="1" applyAlignment="1">
      <alignment vertical="top" wrapText="1"/>
    </xf>
    <xf numFmtId="0" fontId="2" fillId="0" borderId="3" xfId="1" applyFont="1" applyBorder="1" applyAlignment="1">
      <alignment horizontal="left" wrapText="1" justifyLastLine="1"/>
    </xf>
    <xf numFmtId="1" fontId="2" fillId="0" borderId="3" xfId="1" applyNumberFormat="1" applyFont="1" applyBorder="1" applyAlignment="1">
      <alignment horizontal="center" wrapText="1" justifyLastLine="1"/>
    </xf>
    <xf numFmtId="1" fontId="2" fillId="0" borderId="0" xfId="1" applyNumberFormat="1" applyFont="1" applyBorder="1" applyAlignment="1">
      <alignment horizontal="center" wrapText="1" justifyLastLine="1"/>
    </xf>
    <xf numFmtId="1" fontId="3" fillId="0" borderId="0" xfId="1" applyNumberFormat="1" applyFont="1" applyBorder="1" applyAlignment="1">
      <alignment horizontal="center"/>
    </xf>
    <xf numFmtId="0" fontId="2" fillId="0" borderId="0" xfId="1" applyFont="1" applyBorder="1"/>
    <xf numFmtId="1" fontId="2" fillId="0" borderId="0" xfId="1" applyNumberFormat="1" applyFont="1" applyBorder="1"/>
    <xf numFmtId="49" fontId="2" fillId="0" borderId="0" xfId="0" applyNumberFormat="1" applyFont="1" applyFill="1" applyAlignment="1">
      <alignment horizontal="left" vertical="center"/>
    </xf>
    <xf numFmtId="49" fontId="2" fillId="0" borderId="0" xfId="0" applyNumberFormat="1" applyFont="1" applyFill="1" applyAlignment="1">
      <alignment horizontal="center" vertical="center"/>
    </xf>
    <xf numFmtId="0" fontId="2" fillId="0" borderId="0" xfId="0" applyFont="1" applyFill="1" applyAlignment="1">
      <alignment vertical="center"/>
    </xf>
    <xf numFmtId="49" fontId="2" fillId="0" borderId="0" xfId="0" applyNumberFormat="1" applyFont="1" applyFill="1" applyAlignment="1">
      <alignment horizontal="left"/>
    </xf>
    <xf numFmtId="0" fontId="2" fillId="0" borderId="0" xfId="0" applyFont="1" applyFill="1" applyAlignment="1">
      <alignment horizontal="center" vertical="center"/>
    </xf>
    <xf numFmtId="0" fontId="3" fillId="0" borderId="0" xfId="0" applyFont="1" applyBorder="1" applyAlignment="1">
      <alignment horizontal="left" vertical="top"/>
    </xf>
    <xf numFmtId="0" fontId="3" fillId="0" borderId="0" xfId="0" applyFont="1" applyBorder="1" applyAlignment="1">
      <alignment horizontal="left" vertical="top" wrapText="1" justifyLastLine="1"/>
    </xf>
    <xf numFmtId="0" fontId="4" fillId="0" borderId="0" xfId="0" applyFont="1" applyBorder="1" applyAlignment="1">
      <alignment horizontal="left" vertical="top" wrapText="1" justifyLastLine="1"/>
    </xf>
    <xf numFmtId="0" fontId="3" fillId="0" borderId="0" xfId="0" applyFont="1" applyBorder="1" applyAlignment="1">
      <alignment horizontal="left" vertical="top" wrapText="1"/>
    </xf>
    <xf numFmtId="2" fontId="13" fillId="0" borderId="0" xfId="0" applyNumberFormat="1" applyFont="1" applyBorder="1" applyAlignment="1">
      <alignment horizontal="center" wrapText="1"/>
    </xf>
    <xf numFmtId="0" fontId="3" fillId="0" borderId="0" xfId="0" applyFont="1" applyBorder="1" applyAlignment="1">
      <alignment horizontal="center" vertical="top" wrapText="1" justifyLastLine="1"/>
    </xf>
    <xf numFmtId="0" fontId="4" fillId="0" borderId="0" xfId="0" applyFont="1" applyBorder="1" applyAlignment="1">
      <alignment horizontal="left" vertical="top" wrapText="1"/>
    </xf>
    <xf numFmtId="0" fontId="13" fillId="0" borderId="0" xfId="0" applyFont="1" applyBorder="1" applyAlignment="1">
      <alignment horizontal="left" vertical="top" wrapText="1"/>
    </xf>
    <xf numFmtId="0" fontId="3" fillId="0" borderId="0" xfId="0" applyFont="1" applyFill="1" applyBorder="1" applyAlignment="1">
      <alignment horizontal="left"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1" fontId="13" fillId="0" borderId="0" xfId="0" applyNumberFormat="1" applyFont="1" applyBorder="1" applyAlignment="1">
      <alignment horizontal="center"/>
    </xf>
    <xf numFmtId="2" fontId="10" fillId="0" borderId="0" xfId="0" applyNumberFormat="1" applyFont="1" applyBorder="1" applyAlignment="1">
      <alignment horizontal="center"/>
    </xf>
    <xf numFmtId="1" fontId="13" fillId="0" borderId="0" xfId="0" applyNumberFormat="1" applyFont="1" applyBorder="1" applyAlignment="1">
      <alignment horizontal="center" wrapText="1"/>
    </xf>
    <xf numFmtId="0" fontId="4" fillId="0" borderId="0" xfId="0" applyFont="1" applyBorder="1" applyAlignment="1">
      <alignment vertical="top" wrapText="1"/>
    </xf>
    <xf numFmtId="0" fontId="4" fillId="0" borderId="0" xfId="0" applyFont="1" applyFill="1" applyBorder="1" applyAlignment="1">
      <alignment horizontal="left" wrapText="1"/>
    </xf>
    <xf numFmtId="0" fontId="4" fillId="0" borderId="0" xfId="0" applyFont="1" applyBorder="1" applyAlignment="1">
      <alignment horizontal="left" vertical="top"/>
    </xf>
    <xf numFmtId="0" fontId="13" fillId="0" borderId="0" xfId="0" applyFont="1" applyBorder="1" applyAlignment="1">
      <alignment vertical="center" wrapText="1" justifyLastLine="1"/>
    </xf>
    <xf numFmtId="0" fontId="24" fillId="0" borderId="0" xfId="0" applyFont="1" applyBorder="1" applyAlignment="1">
      <alignment horizontal="center"/>
    </xf>
    <xf numFmtId="165" fontId="4" fillId="0" borderId="0" xfId="0" applyNumberFormat="1" applyFont="1" applyBorder="1" applyAlignment="1">
      <alignment horizontal="center"/>
    </xf>
    <xf numFmtId="0" fontId="10" fillId="0" borderId="0" xfId="0" applyFont="1" applyBorder="1" applyAlignment="1">
      <alignment horizontal="left" wrapText="1"/>
    </xf>
    <xf numFmtId="165" fontId="13" fillId="0" borderId="0" xfId="0" applyNumberFormat="1" applyFont="1" applyBorder="1" applyAlignment="1">
      <alignment horizontal="center" wrapText="1"/>
    </xf>
    <xf numFmtId="0" fontId="4" fillId="0" borderId="0" xfId="0" applyFont="1" applyBorder="1" applyAlignment="1">
      <alignment horizontal="center" vertical="top"/>
    </xf>
    <xf numFmtId="0" fontId="20" fillId="0" borderId="0" xfId="0" applyFont="1" applyAlignment="1">
      <alignment horizontal="left" vertical="top"/>
    </xf>
    <xf numFmtId="0" fontId="28" fillId="0" borderId="0" xfId="0" applyFont="1" applyAlignment="1">
      <alignment horizontal="left" vertical="distributed" wrapText="1" justifyLastLine="1"/>
    </xf>
    <xf numFmtId="0" fontId="12" fillId="2" borderId="5" xfId="0" applyFont="1" applyFill="1" applyBorder="1" applyAlignment="1">
      <alignment horizontal="center" vertical="center"/>
    </xf>
    <xf numFmtId="0" fontId="5" fillId="2" borderId="5" xfId="0" applyFont="1" applyFill="1" applyBorder="1" applyAlignment="1">
      <alignment horizontal="center" vertical="center"/>
    </xf>
    <xf numFmtId="0" fontId="5" fillId="0" borderId="0" xfId="0" applyFont="1" applyAlignment="1">
      <alignment horizontal="center" vertical="top"/>
    </xf>
    <xf numFmtId="0" fontId="22" fillId="0" borderId="0" xfId="0" applyFont="1" applyFill="1" applyBorder="1" applyAlignment="1">
      <alignment horizontal="center"/>
    </xf>
    <xf numFmtId="0" fontId="3" fillId="0" borderId="0" xfId="0" applyFont="1" applyBorder="1" applyAlignment="1">
      <alignment vertical="top" wrapText="1"/>
    </xf>
    <xf numFmtId="0" fontId="10" fillId="0" borderId="0" xfId="0" applyFont="1" applyBorder="1" applyAlignment="1">
      <alignment horizontal="center"/>
    </xf>
    <xf numFmtId="0" fontId="4" fillId="0" borderId="0" xfId="0" applyFont="1" applyBorder="1" applyAlignment="1">
      <alignment horizontal="distributed" vertical="top" wrapText="1" justifyLastLine="1"/>
    </xf>
    <xf numFmtId="0" fontId="4" fillId="0" borderId="0" xfId="0" applyFont="1" applyBorder="1" applyAlignment="1">
      <alignment horizontal="right" vertical="top"/>
    </xf>
    <xf numFmtId="2" fontId="10" fillId="0" borderId="0" xfId="0" applyNumberFormat="1" applyFont="1" applyBorder="1" applyAlignment="1">
      <alignment horizontal="left"/>
    </xf>
    <xf numFmtId="1" fontId="13" fillId="0" borderId="0" xfId="0" applyNumberFormat="1" applyFont="1" applyBorder="1" applyAlignment="1">
      <alignment horizontal="left" wrapText="1"/>
    </xf>
    <xf numFmtId="0" fontId="0" fillId="0" borderId="0" xfId="0" applyBorder="1" applyAlignment="1">
      <alignment wrapText="1"/>
    </xf>
    <xf numFmtId="0" fontId="12" fillId="2" borderId="6" xfId="0" applyFont="1" applyFill="1" applyBorder="1" applyAlignment="1">
      <alignment horizontal="center" vertical="center"/>
    </xf>
    <xf numFmtId="0" fontId="12" fillId="2" borderId="8" xfId="0" applyFont="1" applyFill="1" applyBorder="1" applyAlignment="1">
      <alignment horizontal="center" vertical="center"/>
    </xf>
    <xf numFmtId="0" fontId="12" fillId="2" borderId="7" xfId="0" applyFont="1" applyFill="1" applyBorder="1" applyAlignment="1">
      <alignment horizontal="center" vertical="center"/>
    </xf>
    <xf numFmtId="0" fontId="13" fillId="0" borderId="0" xfId="0" applyFont="1" applyFill="1" applyBorder="1" applyAlignment="1">
      <alignment horizontal="left" vertical="center" wrapText="1"/>
    </xf>
    <xf numFmtId="0" fontId="10" fillId="0" borderId="0" xfId="0" applyFont="1" applyAlignment="1">
      <alignment horizontal="left"/>
    </xf>
    <xf numFmtId="0" fontId="2" fillId="0" borderId="0" xfId="1" applyFont="1" applyBorder="1" applyAlignment="1">
      <alignment horizontal="justify" vertical="top" wrapText="1" justifyLastLine="1"/>
    </xf>
    <xf numFmtId="0" fontId="29" fillId="3" borderId="0" xfId="1" applyFont="1" applyFill="1" applyAlignment="1">
      <alignment horizontal="center" vertical="center" wrapText="1"/>
    </xf>
    <xf numFmtId="0" fontId="9" fillId="0" borderId="2" xfId="1" applyFont="1" applyFill="1" applyBorder="1" applyAlignment="1">
      <alignment horizontal="center" vertical="center" wrapText="1"/>
    </xf>
    <xf numFmtId="0" fontId="3" fillId="0" borderId="1" xfId="1" applyFont="1" applyBorder="1" applyAlignment="1">
      <alignment horizontal="left"/>
    </xf>
    <xf numFmtId="0" fontId="2" fillId="0" borderId="0" xfId="1" applyFont="1" applyAlignment="1">
      <alignment horizontal="justify" vertical="top" wrapText="1" justifyLastLine="1"/>
    </xf>
    <xf numFmtId="0" fontId="2" fillId="0" borderId="0" xfId="1" applyFont="1" applyBorder="1" applyAlignment="1">
      <alignment horizontal="justify" vertical="top" justifyLastLine="1"/>
    </xf>
    <xf numFmtId="0" fontId="2" fillId="3" borderId="0" xfId="1" applyFont="1" applyFill="1" applyBorder="1" applyAlignment="1">
      <alignment horizontal="justify" vertical="top" justifyLastLine="1"/>
    </xf>
    <xf numFmtId="0" fontId="2" fillId="0" borderId="0" xfId="1" applyFont="1" applyBorder="1" applyAlignment="1">
      <alignment horizontal="left" vertical="top" wrapText="1"/>
    </xf>
    <xf numFmtId="0" fontId="2" fillId="0" borderId="0" xfId="1" applyFont="1" applyAlignment="1">
      <alignment horizontal="justify" wrapText="1" justifyLastLine="1"/>
    </xf>
    <xf numFmtId="0" fontId="2" fillId="0" borderId="0" xfId="1" applyAlignment="1">
      <alignment horizontal="justify" wrapText="1" justifyLastLine="1"/>
    </xf>
    <xf numFmtId="0" fontId="2" fillId="0" borderId="0" xfId="1" applyFont="1" applyAlignment="1">
      <alignment horizontal="justify" justifyLastLine="1"/>
    </xf>
    <xf numFmtId="0" fontId="2" fillId="0" borderId="0" xfId="1" applyAlignment="1">
      <alignment horizontal="left" wrapText="1"/>
    </xf>
    <xf numFmtId="0" fontId="2" fillId="0" borderId="0" xfId="1" applyFont="1" applyAlignment="1">
      <alignment horizontal="justify" vertical="top" wrapText="1"/>
    </xf>
    <xf numFmtId="0" fontId="3" fillId="0" borderId="0" xfId="1" applyFont="1" applyAlignment="1">
      <alignment horizontal="right"/>
    </xf>
  </cellXfs>
  <cellStyles count="4">
    <cellStyle name="Comma 6" xfId="2"/>
    <cellStyle name="Normal" xfId="0" builtinId="0"/>
    <cellStyle name="Normal 2" xfId="1"/>
    <cellStyle name="Percent 2" xfId="3"/>
  </cellStyles>
  <dxfs count="0"/>
  <tableStyles count="0" defaultTableStyle="TableStyleMedium2" defaultPivotStyle="PivotStyleLight16"/>
  <colors>
    <mruColors>
      <color rgb="FF766000"/>
      <color rgb="FFFFFFFF"/>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bodyPr wrap="none" fromWordArt="1">
        <a:prstTxWarp prst="textButton">
          <a:avLst>
            <a:gd name="adj" fmla="val 10772088"/>
          </a:avLst>
        </a:prstTxWarp>
      </a:bodyPr>
      <a:lstStyle>
        <a:defPPr algn="ctr" rtl="0">
          <a:buNone/>
          <a:defRPr sz="3600" b="1" kern="10" spc="720">
            <a:ln w="9525">
              <a:solidFill>
                <a:srgbClr val="7F7F7F"/>
              </a:solidFill>
              <a:round/>
              <a:headEnd/>
              <a:tailEnd/>
            </a:ln>
            <a:solidFill>
              <a:srgbClr val="000000">
                <a:alpha val="80000"/>
              </a:srgbClr>
            </a:solidFill>
            <a:effectLst>
              <a:outerShdw dist="80322" dir="11906097" algn="ctr" rotWithShape="0">
                <a:srgbClr val="868686">
                  <a:alpha val="50000"/>
                </a:srgbClr>
              </a:outerShdw>
            </a:effectLst>
            <a:latin typeface="Arial Narrow" panose="020B0606020202030204" pitchFamily="34" charset="0"/>
          </a:defRPr>
        </a:defPPr>
      </a:lstStyle>
    </a:spDef>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O944"/>
  <sheetViews>
    <sheetView view="pageLayout" topLeftCell="A86" zoomScaleNormal="130" workbookViewId="0">
      <selection activeCell="B103" sqref="B103"/>
    </sheetView>
  </sheetViews>
  <sheetFormatPr defaultRowHeight="12.75"/>
  <cols>
    <col min="1" max="1" width="3.7109375" style="7" customWidth="1"/>
    <col min="2" max="2" width="16.42578125" style="9" customWidth="1"/>
    <col min="3" max="3" width="3.85546875" style="9" customWidth="1"/>
    <col min="4" max="4" width="2" style="10" customWidth="1"/>
    <col min="5" max="5" width="7.85546875" style="8" customWidth="1"/>
    <col min="6" max="6" width="2" style="8" customWidth="1"/>
    <col min="7" max="7" width="9.85546875" style="8" customWidth="1"/>
    <col min="8" max="8" width="2" style="8" customWidth="1"/>
    <col min="9" max="9" width="9.5703125" style="3" customWidth="1"/>
    <col min="10" max="10" width="2" style="3" customWidth="1"/>
    <col min="11" max="11" width="9.28515625" style="3" customWidth="1"/>
    <col min="12" max="12" width="2.28515625" style="3" customWidth="1"/>
    <col min="13" max="13" width="8.28515625" style="3" customWidth="1"/>
    <col min="14" max="14" width="13.42578125" style="3" customWidth="1"/>
    <col min="15" max="15" width="6.7109375" style="3" customWidth="1"/>
    <col min="16" max="16384" width="9.140625" style="3"/>
  </cols>
  <sheetData>
    <row r="1" spans="1:15" ht="49.5" customHeight="1">
      <c r="A1" s="469"/>
      <c r="B1" s="469"/>
      <c r="C1" s="470" t="s">
        <v>239</v>
      </c>
      <c r="D1" s="470"/>
      <c r="E1" s="470"/>
      <c r="F1" s="470"/>
      <c r="G1" s="470"/>
      <c r="H1" s="470"/>
      <c r="I1" s="470"/>
      <c r="J1" s="470"/>
      <c r="K1" s="470"/>
      <c r="L1" s="470"/>
      <c r="M1" s="470"/>
      <c r="N1" s="470"/>
    </row>
    <row r="2" spans="1:15" ht="49.5" customHeight="1" thickBot="1">
      <c r="A2" s="469" t="s">
        <v>8</v>
      </c>
      <c r="B2" s="469"/>
      <c r="C2" s="470" t="s">
        <v>77</v>
      </c>
      <c r="D2" s="470"/>
      <c r="E2" s="470"/>
      <c r="F2" s="470"/>
      <c r="G2" s="470"/>
      <c r="H2" s="470"/>
      <c r="I2" s="470"/>
      <c r="J2" s="470"/>
      <c r="K2" s="470"/>
      <c r="L2" s="470"/>
      <c r="M2" s="470"/>
      <c r="N2" s="470"/>
    </row>
    <row r="3" spans="1:15" ht="18.75" customHeight="1" thickTop="1" thickBot="1">
      <c r="A3" s="77" t="s">
        <v>45</v>
      </c>
      <c r="B3" s="482" t="s">
        <v>44</v>
      </c>
      <c r="C3" s="483"/>
      <c r="D3" s="483"/>
      <c r="E3" s="483"/>
      <c r="F3" s="484"/>
      <c r="G3" s="471" t="s">
        <v>271</v>
      </c>
      <c r="H3" s="471"/>
      <c r="I3" s="472" t="s">
        <v>272</v>
      </c>
      <c r="J3" s="472"/>
      <c r="K3" s="472" t="s">
        <v>273</v>
      </c>
      <c r="L3" s="472"/>
      <c r="M3" s="482" t="s">
        <v>6</v>
      </c>
      <c r="N3" s="484"/>
      <c r="O3" s="71"/>
    </row>
    <row r="4" spans="1:15" ht="2.25" customHeight="1" thickTop="1"/>
    <row r="5" spans="1:15" s="6" customFormat="1" ht="17.25" customHeight="1">
      <c r="A5" s="12">
        <v>1</v>
      </c>
      <c r="B5" s="447" t="s">
        <v>78</v>
      </c>
      <c r="C5" s="447"/>
      <c r="D5" s="447"/>
      <c r="E5" s="447"/>
      <c r="F5" s="447"/>
      <c r="G5" s="447"/>
      <c r="H5" s="447"/>
      <c r="I5" s="447"/>
      <c r="J5" s="447"/>
      <c r="K5" s="447"/>
      <c r="L5" s="337"/>
    </row>
    <row r="6" spans="1:15" s="6" customFormat="1" ht="15" hidden="1" customHeight="1">
      <c r="A6" s="12"/>
      <c r="B6" s="321" t="s">
        <v>79</v>
      </c>
      <c r="C6" s="15">
        <v>5</v>
      </c>
      <c r="D6" s="69" t="s">
        <v>43</v>
      </c>
      <c r="E6" s="138">
        <v>2</v>
      </c>
      <c r="F6" s="73" t="s">
        <v>43</v>
      </c>
      <c r="G6" s="450" t="s">
        <v>80</v>
      </c>
      <c r="H6" s="450"/>
      <c r="I6" s="450"/>
      <c r="J6" s="68" t="s">
        <v>43</v>
      </c>
      <c r="K6" s="141">
        <v>12</v>
      </c>
      <c r="L6" s="68" t="s">
        <v>7</v>
      </c>
      <c r="M6" s="75">
        <v>4320</v>
      </c>
      <c r="N6" s="218"/>
    </row>
    <row r="7" spans="1:15" s="6" customFormat="1" ht="14.25" hidden="1">
      <c r="A7" s="12"/>
      <c r="B7" s="321" t="s">
        <v>81</v>
      </c>
      <c r="C7" s="15">
        <v>1</v>
      </c>
      <c r="D7" s="69" t="s">
        <v>43</v>
      </c>
      <c r="E7" s="333">
        <v>2</v>
      </c>
      <c r="F7" s="332" t="s">
        <v>43</v>
      </c>
      <c r="G7" s="450" t="s">
        <v>82</v>
      </c>
      <c r="H7" s="450"/>
      <c r="I7" s="450"/>
      <c r="J7" s="68" t="s">
        <v>43</v>
      </c>
      <c r="K7" s="339">
        <v>12</v>
      </c>
      <c r="L7" s="68" t="s">
        <v>7</v>
      </c>
      <c r="M7" s="75">
        <v>660</v>
      </c>
      <c r="N7" s="226"/>
    </row>
    <row r="8" spans="1:15" s="6" customFormat="1" ht="14.25" hidden="1" customHeight="1">
      <c r="A8" s="12"/>
      <c r="B8" s="13" t="s">
        <v>83</v>
      </c>
      <c r="C8" s="15">
        <v>1</v>
      </c>
      <c r="D8" s="69" t="s">
        <v>43</v>
      </c>
      <c r="E8" s="333">
        <v>2</v>
      </c>
      <c r="F8" s="332" t="s">
        <v>43</v>
      </c>
      <c r="G8" s="450" t="s">
        <v>84</v>
      </c>
      <c r="H8" s="450"/>
      <c r="I8" s="450"/>
      <c r="J8" s="68" t="s">
        <v>43</v>
      </c>
      <c r="K8" s="339">
        <v>12</v>
      </c>
      <c r="L8" s="68" t="s">
        <v>7</v>
      </c>
      <c r="M8" s="74">
        <v>4999</v>
      </c>
      <c r="N8" s="226"/>
    </row>
    <row r="9" spans="1:15" s="6" customFormat="1" ht="14.25" hidden="1">
      <c r="A9" s="12"/>
      <c r="B9" s="13"/>
      <c r="C9" s="15"/>
      <c r="D9" s="69"/>
      <c r="E9" s="290"/>
      <c r="F9" s="288"/>
      <c r="G9" s="288"/>
      <c r="H9" s="290"/>
      <c r="I9" s="289"/>
      <c r="J9" s="68"/>
      <c r="K9" s="289"/>
      <c r="L9" s="68" t="s">
        <v>7</v>
      </c>
      <c r="M9" s="265">
        <f>SUM(M6:M8)</f>
        <v>9979</v>
      </c>
      <c r="N9" s="226"/>
    </row>
    <row r="10" spans="1:15" s="6" customFormat="1" ht="14.25" hidden="1">
      <c r="A10" s="12"/>
      <c r="B10" s="13"/>
      <c r="C10" s="15"/>
      <c r="D10" s="69"/>
      <c r="E10" s="163"/>
      <c r="F10" s="183"/>
      <c r="G10" s="486" t="s">
        <v>105</v>
      </c>
      <c r="H10" s="486"/>
      <c r="I10" s="486"/>
      <c r="J10" s="486"/>
      <c r="K10" s="486"/>
      <c r="L10" s="6" t="s">
        <v>7</v>
      </c>
      <c r="M10" s="6">
        <v>4490</v>
      </c>
    </row>
    <row r="11" spans="1:15" s="6" customFormat="1" ht="14.25">
      <c r="A11" s="12"/>
      <c r="B11" s="13"/>
      <c r="C11" s="15"/>
      <c r="D11" s="69"/>
      <c r="E11" s="163"/>
      <c r="F11" s="183"/>
      <c r="G11" s="157">
        <v>4990</v>
      </c>
      <c r="H11" s="159"/>
      <c r="I11" s="157">
        <v>226.88</v>
      </c>
      <c r="J11" s="159"/>
      <c r="K11" s="152" t="s">
        <v>61</v>
      </c>
      <c r="L11" s="164"/>
      <c r="M11" s="164"/>
      <c r="N11" s="164">
        <f>G11*I11%</f>
        <v>11321.312</v>
      </c>
    </row>
    <row r="12" spans="1:15" s="6" customFormat="1" ht="14.25">
      <c r="A12" s="12"/>
      <c r="B12" s="13"/>
      <c r="C12" s="15"/>
      <c r="D12" s="69"/>
      <c r="E12" s="221"/>
      <c r="F12" s="73"/>
      <c r="G12" s="217"/>
      <c r="H12" s="217"/>
      <c r="I12" s="217"/>
      <c r="J12" s="223"/>
      <c r="K12" s="180"/>
      <c r="L12" s="223"/>
      <c r="M12" s="75"/>
      <c r="N12" s="164"/>
    </row>
    <row r="13" spans="1:15" s="6" customFormat="1" ht="14.25">
      <c r="A13" s="266">
        <v>2</v>
      </c>
      <c r="B13" s="453" t="s">
        <v>85</v>
      </c>
      <c r="C13" s="453"/>
      <c r="D13" s="453"/>
      <c r="E13" s="453"/>
      <c r="F13" s="453"/>
      <c r="G13" s="453"/>
      <c r="H13" s="453"/>
      <c r="I13" s="453"/>
      <c r="J13" s="453"/>
      <c r="K13" s="453"/>
      <c r="L13" s="453"/>
      <c r="M13" s="184"/>
      <c r="N13" s="164"/>
    </row>
    <row r="14" spans="1:15" ht="14.25" hidden="1">
      <c r="A14" s="266"/>
      <c r="B14" s="111" t="s">
        <v>86</v>
      </c>
      <c r="C14" s="15">
        <v>1</v>
      </c>
      <c r="D14" s="69" t="s">
        <v>43</v>
      </c>
      <c r="E14" s="320">
        <v>1</v>
      </c>
      <c r="F14" s="319" t="s">
        <v>43</v>
      </c>
      <c r="G14" s="328">
        <v>5</v>
      </c>
      <c r="H14" s="320" t="s">
        <v>43</v>
      </c>
      <c r="I14" s="318">
        <v>16</v>
      </c>
      <c r="J14" s="68" t="s">
        <v>43</v>
      </c>
      <c r="K14" s="318">
        <v>20</v>
      </c>
      <c r="L14" s="68" t="s">
        <v>7</v>
      </c>
      <c r="M14" s="75">
        <f t="shared" ref="M14" si="0">K14*I14*G14*E14*C14</f>
        <v>1600</v>
      </c>
      <c r="N14" s="269"/>
    </row>
    <row r="15" spans="1:15" ht="14.25" hidden="1">
      <c r="A15" s="266"/>
      <c r="B15" s="111" t="s">
        <v>87</v>
      </c>
      <c r="C15" s="15">
        <v>1</v>
      </c>
      <c r="D15" s="69" t="s">
        <v>43</v>
      </c>
      <c r="E15" s="320">
        <v>1</v>
      </c>
      <c r="F15" s="319" t="s">
        <v>43</v>
      </c>
      <c r="G15" s="328">
        <v>1</v>
      </c>
      <c r="H15" s="320" t="s">
        <v>43</v>
      </c>
      <c r="I15" s="318">
        <v>12.5</v>
      </c>
      <c r="J15" s="68" t="s">
        <v>43</v>
      </c>
      <c r="K15" s="318">
        <v>15</v>
      </c>
      <c r="L15" s="68" t="s">
        <v>7</v>
      </c>
      <c r="M15" s="75">
        <f t="shared" ref="M15" si="1">K15*I15*G15*E15*C15</f>
        <v>187.5</v>
      </c>
      <c r="N15" s="20"/>
    </row>
    <row r="16" spans="1:15" ht="14.25" hidden="1">
      <c r="A16" s="266"/>
      <c r="B16" s="72" t="s">
        <v>88</v>
      </c>
      <c r="C16" s="15">
        <v>1</v>
      </c>
      <c r="D16" s="69" t="s">
        <v>43</v>
      </c>
      <c r="E16" s="268">
        <v>1</v>
      </c>
      <c r="F16" s="267" t="s">
        <v>43</v>
      </c>
      <c r="G16" s="328">
        <v>1</v>
      </c>
      <c r="H16" s="268" t="s">
        <v>43</v>
      </c>
      <c r="I16" s="339">
        <v>12.5</v>
      </c>
      <c r="J16" s="68" t="s">
        <v>43</v>
      </c>
      <c r="K16" s="237">
        <v>4</v>
      </c>
      <c r="L16" s="68" t="s">
        <v>7</v>
      </c>
      <c r="M16" s="75">
        <f>K16*I16*G16*E16*C16</f>
        <v>50</v>
      </c>
      <c r="N16" s="269"/>
    </row>
    <row r="17" spans="1:14" ht="14.25" hidden="1">
      <c r="A17" s="266"/>
      <c r="B17" s="340" t="s">
        <v>89</v>
      </c>
      <c r="C17" s="15">
        <v>1</v>
      </c>
      <c r="D17" s="69" t="s">
        <v>43</v>
      </c>
      <c r="E17" s="333">
        <v>1</v>
      </c>
      <c r="F17" s="332" t="s">
        <v>43</v>
      </c>
      <c r="G17" s="328">
        <v>1</v>
      </c>
      <c r="H17" s="333" t="s">
        <v>43</v>
      </c>
      <c r="I17" s="339">
        <v>98.12</v>
      </c>
      <c r="J17" s="68" t="s">
        <v>43</v>
      </c>
      <c r="K17" s="339">
        <v>6</v>
      </c>
      <c r="L17" s="68" t="s">
        <v>7</v>
      </c>
      <c r="M17" s="74">
        <f>K17*I17*G17*E17*C17</f>
        <v>588.72</v>
      </c>
      <c r="N17" s="164"/>
    </row>
    <row r="18" spans="1:14" ht="14.25" hidden="1">
      <c r="A18" s="308"/>
      <c r="B18" s="261"/>
      <c r="C18" s="15"/>
      <c r="D18" s="69"/>
      <c r="E18" s="14"/>
      <c r="F18" s="310"/>
      <c r="G18" s="309"/>
      <c r="H18" s="305"/>
      <c r="I18" s="304"/>
      <c r="J18" s="304"/>
      <c r="K18" s="304"/>
      <c r="L18" s="68" t="s">
        <v>7</v>
      </c>
      <c r="M18" s="265">
        <v>2427</v>
      </c>
      <c r="N18" s="164"/>
    </row>
    <row r="19" spans="1:14" ht="14.25" hidden="1">
      <c r="A19" s="330"/>
      <c r="B19" s="340"/>
      <c r="C19" s="15"/>
      <c r="D19" s="69"/>
      <c r="E19" s="14"/>
      <c r="F19" s="332"/>
      <c r="G19" s="486" t="s">
        <v>106</v>
      </c>
      <c r="H19" s="486"/>
      <c r="I19" s="486"/>
      <c r="J19" s="486"/>
      <c r="K19" s="486"/>
      <c r="L19" s="68" t="s">
        <v>7</v>
      </c>
      <c r="M19" s="75">
        <v>1214</v>
      </c>
      <c r="N19" s="164"/>
    </row>
    <row r="20" spans="1:14" ht="14.25">
      <c r="A20" s="330"/>
      <c r="B20" s="340"/>
      <c r="C20" s="15"/>
      <c r="D20" s="69"/>
      <c r="E20" s="14"/>
      <c r="F20" s="332"/>
      <c r="G20" s="157">
        <v>1214</v>
      </c>
      <c r="H20" s="159"/>
      <c r="I20" s="157">
        <v>75.63</v>
      </c>
      <c r="J20" s="159"/>
      <c r="K20" s="152" t="s">
        <v>61</v>
      </c>
      <c r="L20" s="164"/>
      <c r="M20" s="164"/>
      <c r="N20" s="164">
        <f>G20*I20%</f>
        <v>918.14819999999997</v>
      </c>
    </row>
    <row r="21" spans="1:14" ht="14.25">
      <c r="A21" s="330"/>
      <c r="B21" s="45"/>
      <c r="C21" s="15"/>
      <c r="D21" s="69"/>
      <c r="E21" s="14"/>
      <c r="F21" s="332"/>
      <c r="G21" s="329"/>
      <c r="H21" s="333"/>
      <c r="I21" s="331"/>
      <c r="J21" s="331"/>
      <c r="K21" s="331"/>
      <c r="L21" s="334"/>
      <c r="M21" s="75"/>
      <c r="N21" s="164"/>
    </row>
    <row r="22" spans="1:14" ht="45.75" customHeight="1">
      <c r="A22" s="330">
        <v>3</v>
      </c>
      <c r="B22" s="485" t="s">
        <v>66</v>
      </c>
      <c r="C22" s="485"/>
      <c r="D22" s="485"/>
      <c r="E22" s="485"/>
      <c r="F22" s="485"/>
      <c r="G22" s="485"/>
      <c r="H22" s="485"/>
      <c r="I22" s="485"/>
      <c r="J22" s="485"/>
      <c r="K22" s="485"/>
      <c r="L22" s="485"/>
      <c r="M22" s="75"/>
      <c r="N22" s="164"/>
    </row>
    <row r="23" spans="1:14" ht="14.25" hidden="1">
      <c r="A23" s="330" t="s">
        <v>74</v>
      </c>
      <c r="B23" s="111" t="s">
        <v>63</v>
      </c>
      <c r="C23" s="15">
        <v>1</v>
      </c>
      <c r="D23" s="69" t="s">
        <v>43</v>
      </c>
      <c r="E23" s="333">
        <v>3</v>
      </c>
      <c r="F23" s="332" t="s">
        <v>43</v>
      </c>
      <c r="G23" s="332">
        <v>33.25</v>
      </c>
      <c r="H23" s="333" t="s">
        <v>43</v>
      </c>
      <c r="I23" s="339">
        <v>3</v>
      </c>
      <c r="J23" s="68" t="s">
        <v>43</v>
      </c>
      <c r="K23" s="339">
        <v>3</v>
      </c>
      <c r="L23" s="68" t="s">
        <v>7</v>
      </c>
      <c r="M23" s="75">
        <f t="shared" ref="M23" si="2">K23*I23*G23*E23*C23</f>
        <v>897.75</v>
      </c>
      <c r="N23" s="164"/>
    </row>
    <row r="24" spans="1:14" ht="15" hidden="1" customHeight="1">
      <c r="A24" s="330"/>
      <c r="B24" s="111" t="s">
        <v>67</v>
      </c>
      <c r="C24" s="15">
        <v>1</v>
      </c>
      <c r="D24" s="69" t="s">
        <v>43</v>
      </c>
      <c r="E24" s="333">
        <v>3</v>
      </c>
      <c r="F24" s="332" t="s">
        <v>43</v>
      </c>
      <c r="G24" s="332">
        <v>16.13</v>
      </c>
      <c r="H24" s="333" t="s">
        <v>43</v>
      </c>
      <c r="I24" s="339">
        <v>3</v>
      </c>
      <c r="J24" s="68" t="s">
        <v>43</v>
      </c>
      <c r="K24" s="339">
        <v>3</v>
      </c>
      <c r="L24" s="68" t="s">
        <v>7</v>
      </c>
      <c r="M24" s="75">
        <f t="shared" ref="M24" si="3">K24*I24*G24*E24*C24</f>
        <v>435.51</v>
      </c>
      <c r="N24" s="164"/>
    </row>
    <row r="25" spans="1:14" ht="14.25" hidden="1">
      <c r="A25" s="330"/>
      <c r="B25" s="111" t="s">
        <v>65</v>
      </c>
      <c r="C25" s="15">
        <v>1</v>
      </c>
      <c r="D25" s="69" t="s">
        <v>43</v>
      </c>
      <c r="E25" s="333">
        <v>2</v>
      </c>
      <c r="F25" s="332" t="s">
        <v>43</v>
      </c>
      <c r="G25" s="332">
        <v>4.13</v>
      </c>
      <c r="H25" s="333" t="s">
        <v>43</v>
      </c>
      <c r="I25" s="339">
        <v>3</v>
      </c>
      <c r="J25" s="68" t="s">
        <v>43</v>
      </c>
      <c r="K25" s="339">
        <v>3</v>
      </c>
      <c r="L25" s="68" t="s">
        <v>7</v>
      </c>
      <c r="M25" s="75">
        <f t="shared" ref="M25" si="4">K25*I25*G25*E25*C25</f>
        <v>74.34</v>
      </c>
      <c r="N25" s="164"/>
    </row>
    <row r="26" spans="1:14" ht="14.25" hidden="1">
      <c r="A26" s="330"/>
      <c r="B26" s="111" t="s">
        <v>90</v>
      </c>
      <c r="C26" s="15">
        <v>1</v>
      </c>
      <c r="D26" s="69" t="s">
        <v>43</v>
      </c>
      <c r="E26" s="333">
        <v>1</v>
      </c>
      <c r="F26" s="332" t="s">
        <v>43</v>
      </c>
      <c r="G26" s="332">
        <v>10</v>
      </c>
      <c r="H26" s="333" t="s">
        <v>43</v>
      </c>
      <c r="I26" s="339">
        <v>4</v>
      </c>
      <c r="J26" s="68" t="s">
        <v>43</v>
      </c>
      <c r="K26" s="339">
        <v>0.5</v>
      </c>
      <c r="L26" s="68" t="s">
        <v>7</v>
      </c>
      <c r="M26" s="75">
        <f t="shared" ref="M26" si="5">K26*I26*G26*E26*C26</f>
        <v>20</v>
      </c>
      <c r="N26" s="164"/>
    </row>
    <row r="27" spans="1:14" ht="14.25" hidden="1">
      <c r="A27" s="330" t="s">
        <v>42</v>
      </c>
      <c r="B27" s="340" t="s">
        <v>91</v>
      </c>
      <c r="C27" s="15">
        <v>1</v>
      </c>
      <c r="D27" s="69" t="s">
        <v>43</v>
      </c>
      <c r="E27" s="333">
        <v>2</v>
      </c>
      <c r="F27" s="332" t="s">
        <v>43</v>
      </c>
      <c r="G27" s="332">
        <v>60</v>
      </c>
      <c r="H27" s="333" t="s">
        <v>43</v>
      </c>
      <c r="I27" s="339">
        <v>1.5</v>
      </c>
      <c r="J27" s="68" t="s">
        <v>43</v>
      </c>
      <c r="K27" s="339">
        <v>1</v>
      </c>
      <c r="L27" s="68" t="s">
        <v>7</v>
      </c>
      <c r="M27" s="75">
        <f t="shared" ref="M27" si="6">K27*I27*G27*E27*C27</f>
        <v>180</v>
      </c>
      <c r="N27" s="164"/>
    </row>
    <row r="28" spans="1:14" ht="14.25" hidden="1">
      <c r="A28" s="330"/>
      <c r="B28" s="340" t="s">
        <v>64</v>
      </c>
      <c r="C28" s="15">
        <v>1</v>
      </c>
      <c r="D28" s="69" t="s">
        <v>43</v>
      </c>
      <c r="E28" s="333">
        <v>1</v>
      </c>
      <c r="F28" s="332" t="s">
        <v>43</v>
      </c>
      <c r="G28" s="332">
        <v>9</v>
      </c>
      <c r="H28" s="333" t="s">
        <v>43</v>
      </c>
      <c r="I28" s="339">
        <v>1.5</v>
      </c>
      <c r="J28" s="68" t="s">
        <v>43</v>
      </c>
      <c r="K28" s="339">
        <v>1</v>
      </c>
      <c r="L28" s="68" t="s">
        <v>7</v>
      </c>
      <c r="M28" s="74">
        <f t="shared" ref="M28" si="7">K28*I28*G28*E28*C28</f>
        <v>13.5</v>
      </c>
      <c r="N28" s="164"/>
    </row>
    <row r="29" spans="1:14" ht="14.25" hidden="1">
      <c r="A29" s="330"/>
      <c r="B29" s="340"/>
      <c r="C29" s="15"/>
      <c r="D29" s="69"/>
      <c r="E29" s="333"/>
      <c r="F29" s="332"/>
      <c r="G29" s="332"/>
      <c r="H29" s="333"/>
      <c r="I29" s="331"/>
      <c r="J29" s="334"/>
      <c r="K29" s="331"/>
      <c r="L29" s="334"/>
      <c r="M29" s="75">
        <f>SUM(M23:M28)</f>
        <v>1621.1</v>
      </c>
      <c r="N29" s="164"/>
    </row>
    <row r="30" spans="1:14" ht="14.25">
      <c r="A30" s="330"/>
      <c r="B30" s="340"/>
      <c r="C30" s="15"/>
      <c r="D30" s="69"/>
      <c r="E30" s="14"/>
      <c r="F30" s="332"/>
      <c r="G30" s="163">
        <v>1621</v>
      </c>
      <c r="H30" s="183"/>
      <c r="I30" s="150">
        <v>3176.25</v>
      </c>
      <c r="J30" s="158"/>
      <c r="K30" s="152" t="s">
        <v>92</v>
      </c>
      <c r="L30" s="334"/>
      <c r="M30" s="75"/>
      <c r="N30" s="164">
        <f>G30*I30/1000</f>
        <v>5148.7012500000001</v>
      </c>
    </row>
    <row r="31" spans="1:14" ht="14.25">
      <c r="A31" s="330"/>
      <c r="B31" s="340"/>
      <c r="C31" s="15"/>
      <c r="D31" s="69"/>
      <c r="E31" s="14"/>
      <c r="F31" s="332"/>
      <c r="G31" s="329"/>
      <c r="H31" s="333"/>
      <c r="I31" s="331"/>
      <c r="J31" s="331"/>
      <c r="K31" s="331"/>
      <c r="L31" s="334"/>
      <c r="M31" s="75"/>
      <c r="N31" s="164"/>
    </row>
    <row r="32" spans="1:14" ht="30" customHeight="1">
      <c r="A32" s="330">
        <v>4</v>
      </c>
      <c r="B32" s="485" t="s">
        <v>51</v>
      </c>
      <c r="C32" s="485"/>
      <c r="D32" s="485"/>
      <c r="E32" s="485"/>
      <c r="F32" s="485"/>
      <c r="G32" s="485"/>
      <c r="H32" s="485"/>
      <c r="I32" s="485"/>
      <c r="J32" s="485"/>
      <c r="K32" s="485"/>
      <c r="L32" s="485"/>
      <c r="M32" s="75"/>
      <c r="N32" s="164"/>
    </row>
    <row r="33" spans="1:14" ht="14.25" hidden="1">
      <c r="A33" s="330"/>
      <c r="B33" s="111" t="s">
        <v>93</v>
      </c>
      <c r="C33" s="15">
        <v>1</v>
      </c>
      <c r="D33" s="69" t="s">
        <v>43</v>
      </c>
      <c r="E33" s="333">
        <v>3</v>
      </c>
      <c r="F33" s="332" t="s">
        <v>43</v>
      </c>
      <c r="G33" s="332">
        <v>33.25</v>
      </c>
      <c r="H33" s="333" t="s">
        <v>43</v>
      </c>
      <c r="I33" s="339">
        <v>3</v>
      </c>
      <c r="J33" s="68" t="s">
        <v>43</v>
      </c>
      <c r="K33" s="339">
        <v>0.75</v>
      </c>
      <c r="L33" s="68" t="s">
        <v>7</v>
      </c>
      <c r="M33" s="75">
        <f t="shared" ref="M33" si="8">K33*I33*G33*E33*C33</f>
        <v>224.4375</v>
      </c>
      <c r="N33" s="164"/>
    </row>
    <row r="34" spans="1:14" s="6" customFormat="1" ht="14.25" hidden="1">
      <c r="A34" s="330"/>
      <c r="B34" s="111" t="s">
        <v>64</v>
      </c>
      <c r="C34" s="15">
        <v>1</v>
      </c>
      <c r="D34" s="69" t="s">
        <v>43</v>
      </c>
      <c r="E34" s="333">
        <v>3</v>
      </c>
      <c r="F34" s="332" t="s">
        <v>43</v>
      </c>
      <c r="G34" s="332">
        <v>16.13</v>
      </c>
      <c r="H34" s="333" t="s">
        <v>43</v>
      </c>
      <c r="I34" s="339">
        <v>3</v>
      </c>
      <c r="J34" s="68" t="s">
        <v>43</v>
      </c>
      <c r="K34" s="339">
        <v>0.75</v>
      </c>
      <c r="L34" s="68" t="s">
        <v>7</v>
      </c>
      <c r="M34" s="75">
        <f t="shared" ref="M34" si="9">K34*I34*G34*E34*C34</f>
        <v>108.8775</v>
      </c>
      <c r="N34" s="164"/>
    </row>
    <row r="35" spans="1:14" s="6" customFormat="1" ht="14.25" hidden="1">
      <c r="A35" s="330"/>
      <c r="B35" s="111" t="s">
        <v>94</v>
      </c>
      <c r="C35" s="15">
        <v>1</v>
      </c>
      <c r="D35" s="69" t="s">
        <v>43</v>
      </c>
      <c r="E35" s="333">
        <v>2</v>
      </c>
      <c r="F35" s="332" t="s">
        <v>43</v>
      </c>
      <c r="G35" s="332">
        <v>4.13</v>
      </c>
      <c r="H35" s="333" t="s">
        <v>43</v>
      </c>
      <c r="I35" s="339">
        <v>3</v>
      </c>
      <c r="J35" s="68" t="s">
        <v>43</v>
      </c>
      <c r="K35" s="339">
        <v>0.75</v>
      </c>
      <c r="L35" s="68" t="s">
        <v>7</v>
      </c>
      <c r="M35" s="75">
        <f t="shared" ref="M35:M36" si="10">K35*I35*G35*E35*C35</f>
        <v>18.585000000000001</v>
      </c>
      <c r="N35" s="164"/>
    </row>
    <row r="36" spans="1:14" s="6" customFormat="1" ht="14.25" hidden="1">
      <c r="A36" s="330"/>
      <c r="B36" s="111" t="s">
        <v>90</v>
      </c>
      <c r="C36" s="15">
        <v>1</v>
      </c>
      <c r="D36" s="69" t="s">
        <v>43</v>
      </c>
      <c r="E36" s="333">
        <v>1</v>
      </c>
      <c r="F36" s="332" t="s">
        <v>43</v>
      </c>
      <c r="G36" s="332">
        <v>10</v>
      </c>
      <c r="H36" s="333" t="s">
        <v>43</v>
      </c>
      <c r="I36" s="339">
        <v>4</v>
      </c>
      <c r="J36" s="68" t="s">
        <v>43</v>
      </c>
      <c r="K36" s="339">
        <v>0.33</v>
      </c>
      <c r="L36" s="68" t="s">
        <v>7</v>
      </c>
      <c r="M36" s="75">
        <f t="shared" si="10"/>
        <v>13.200000000000001</v>
      </c>
      <c r="N36" s="233"/>
    </row>
    <row r="37" spans="1:14" s="6" customFormat="1" ht="14.25">
      <c r="A37" s="330"/>
      <c r="B37" s="340" t="s">
        <v>95</v>
      </c>
      <c r="C37" s="15"/>
      <c r="D37" s="69"/>
      <c r="E37" s="14"/>
      <c r="F37" s="332"/>
      <c r="G37" s="163"/>
      <c r="H37" s="183"/>
      <c r="I37" s="150"/>
      <c r="J37" s="159"/>
      <c r="K37" s="335"/>
      <c r="L37" s="22"/>
      <c r="M37" s="160"/>
      <c r="N37" s="164"/>
    </row>
    <row r="38" spans="1:14" s="6" customFormat="1" ht="14.25" hidden="1">
      <c r="A38" s="330"/>
      <c r="B38" s="111" t="s">
        <v>96</v>
      </c>
      <c r="C38" s="15">
        <v>1</v>
      </c>
      <c r="D38" s="69" t="s">
        <v>43</v>
      </c>
      <c r="E38" s="333">
        <v>2</v>
      </c>
      <c r="F38" s="332" t="s">
        <v>43</v>
      </c>
      <c r="G38" s="332">
        <v>13.63</v>
      </c>
      <c r="H38" s="333" t="s">
        <v>43</v>
      </c>
      <c r="I38" s="339">
        <v>17.63</v>
      </c>
      <c r="J38" s="68" t="s">
        <v>43</v>
      </c>
      <c r="K38" s="339">
        <v>0.37</v>
      </c>
      <c r="L38" s="68" t="s">
        <v>7</v>
      </c>
      <c r="M38" s="75">
        <f t="shared" ref="M38" si="11">K38*I38*G38*E38*C38</f>
        <v>177.819706</v>
      </c>
      <c r="N38" s="164"/>
    </row>
    <row r="39" spans="1:14" s="6" customFormat="1" ht="14.25" hidden="1">
      <c r="A39" s="330"/>
      <c r="B39" s="111" t="s">
        <v>97</v>
      </c>
      <c r="C39" s="15">
        <v>1</v>
      </c>
      <c r="D39" s="69" t="s">
        <v>43</v>
      </c>
      <c r="E39" s="333">
        <v>1</v>
      </c>
      <c r="F39" s="332" t="s">
        <v>43</v>
      </c>
      <c r="G39" s="332">
        <v>28.75</v>
      </c>
      <c r="H39" s="333" t="s">
        <v>43</v>
      </c>
      <c r="I39" s="339">
        <v>5.63</v>
      </c>
      <c r="J39" s="68" t="s">
        <v>43</v>
      </c>
      <c r="K39" s="339">
        <v>0.37</v>
      </c>
      <c r="L39" s="68" t="s">
        <v>7</v>
      </c>
      <c r="M39" s="75">
        <f t="shared" ref="M39:M42" si="12">K39*I39*G39*E39*C39</f>
        <v>59.889125</v>
      </c>
      <c r="N39" s="164"/>
    </row>
    <row r="40" spans="1:14" s="6" customFormat="1" ht="14.25" hidden="1">
      <c r="A40" s="330"/>
      <c r="B40" s="111" t="s">
        <v>98</v>
      </c>
      <c r="C40" s="15">
        <v>1</v>
      </c>
      <c r="D40" s="69" t="s">
        <v>43</v>
      </c>
      <c r="E40" s="333">
        <v>1</v>
      </c>
      <c r="F40" s="332" t="s">
        <v>43</v>
      </c>
      <c r="G40" s="332">
        <v>86</v>
      </c>
      <c r="H40" s="333" t="s">
        <v>43</v>
      </c>
      <c r="I40" s="339">
        <v>18</v>
      </c>
      <c r="J40" s="68" t="s">
        <v>43</v>
      </c>
      <c r="K40" s="339">
        <v>0.42</v>
      </c>
      <c r="L40" s="68" t="s">
        <v>7</v>
      </c>
      <c r="M40" s="75">
        <f t="shared" si="12"/>
        <v>650.16</v>
      </c>
      <c r="N40" s="164"/>
    </row>
    <row r="41" spans="1:14" s="6" customFormat="1" ht="14.25" hidden="1">
      <c r="A41" s="330"/>
      <c r="B41" s="340" t="s">
        <v>99</v>
      </c>
      <c r="C41" s="15">
        <v>1</v>
      </c>
      <c r="D41" s="69" t="s">
        <v>43</v>
      </c>
      <c r="E41" s="333">
        <v>2</v>
      </c>
      <c r="F41" s="332" t="s">
        <v>43</v>
      </c>
      <c r="G41" s="332">
        <v>60</v>
      </c>
      <c r="H41" s="333" t="s">
        <v>43</v>
      </c>
      <c r="I41" s="339">
        <v>1.5</v>
      </c>
      <c r="J41" s="68" t="s">
        <v>43</v>
      </c>
      <c r="K41" s="339">
        <v>0.5</v>
      </c>
      <c r="L41" s="68" t="s">
        <v>7</v>
      </c>
      <c r="M41" s="75">
        <f t="shared" si="12"/>
        <v>90</v>
      </c>
      <c r="N41" s="164"/>
    </row>
    <row r="42" spans="1:14" s="6" customFormat="1" ht="14.25" hidden="1">
      <c r="A42" s="330"/>
      <c r="B42" s="340" t="s">
        <v>71</v>
      </c>
      <c r="C42" s="15">
        <v>1</v>
      </c>
      <c r="D42" s="69" t="s">
        <v>43</v>
      </c>
      <c r="E42" s="333">
        <v>1</v>
      </c>
      <c r="F42" s="332" t="s">
        <v>43</v>
      </c>
      <c r="G42" s="332">
        <v>9</v>
      </c>
      <c r="H42" s="333" t="s">
        <v>43</v>
      </c>
      <c r="I42" s="339">
        <v>1.5</v>
      </c>
      <c r="J42" s="68" t="s">
        <v>43</v>
      </c>
      <c r="K42" s="339">
        <v>0.5</v>
      </c>
      <c r="L42" s="68" t="s">
        <v>7</v>
      </c>
      <c r="M42" s="75">
        <f t="shared" si="12"/>
        <v>6.75</v>
      </c>
      <c r="N42" s="164"/>
    </row>
    <row r="43" spans="1:14" ht="14.25" hidden="1">
      <c r="A43" s="330"/>
      <c r="B43" s="340" t="s">
        <v>100</v>
      </c>
      <c r="C43" s="15">
        <v>1</v>
      </c>
      <c r="D43" s="69" t="s">
        <v>43</v>
      </c>
      <c r="E43" s="333">
        <v>1</v>
      </c>
      <c r="F43" s="332" t="s">
        <v>43</v>
      </c>
      <c r="G43" s="332">
        <v>59.25</v>
      </c>
      <c r="H43" s="333" t="s">
        <v>43</v>
      </c>
      <c r="I43" s="339">
        <v>10.5</v>
      </c>
      <c r="J43" s="68" t="s">
        <v>43</v>
      </c>
      <c r="K43" s="339">
        <v>0.42</v>
      </c>
      <c r="L43" s="68" t="s">
        <v>7</v>
      </c>
      <c r="M43" s="74">
        <f t="shared" ref="M43" si="13">K43*I43*G43*E43*C43</f>
        <v>261.29250000000002</v>
      </c>
      <c r="N43" s="164"/>
    </row>
    <row r="44" spans="1:14" ht="14.25" hidden="1">
      <c r="A44" s="330"/>
      <c r="B44" s="340"/>
      <c r="C44" s="15"/>
      <c r="D44" s="69"/>
      <c r="E44" s="14"/>
      <c r="F44" s="332"/>
      <c r="G44" s="163"/>
      <c r="H44" s="183"/>
      <c r="I44" s="150"/>
      <c r="J44" s="159"/>
      <c r="K44" s="335"/>
      <c r="L44" s="22" t="s">
        <v>7</v>
      </c>
      <c r="M44" s="160">
        <f>SUM(M33:M43)</f>
        <v>1611.0113309999999</v>
      </c>
      <c r="N44" s="164"/>
    </row>
    <row r="45" spans="1:14" ht="14.25">
      <c r="A45" s="330"/>
      <c r="B45" s="340"/>
      <c r="C45" s="15"/>
      <c r="D45" s="69"/>
      <c r="E45" s="14"/>
      <c r="F45" s="332"/>
      <c r="G45" s="163">
        <v>1611</v>
      </c>
      <c r="H45" s="183"/>
      <c r="I45" s="150">
        <v>8694.9500000000007</v>
      </c>
      <c r="J45" s="159"/>
      <c r="K45" s="335" t="s">
        <v>73</v>
      </c>
      <c r="L45" s="159"/>
      <c r="M45" s="184"/>
      <c r="N45" s="164">
        <f>G45*I45%</f>
        <v>140075.64449999999</v>
      </c>
    </row>
    <row r="46" spans="1:14" ht="14.25">
      <c r="A46" s="330"/>
      <c r="B46" s="340"/>
      <c r="C46" s="340"/>
      <c r="D46" s="340"/>
      <c r="E46" s="340"/>
      <c r="F46" s="340"/>
      <c r="G46" s="340"/>
      <c r="H46" s="340"/>
      <c r="I46" s="340"/>
      <c r="J46" s="340"/>
      <c r="K46" s="340"/>
      <c r="L46" s="340"/>
      <c r="M46" s="75"/>
      <c r="N46" s="164"/>
    </row>
    <row r="47" spans="1:14" ht="14.25" customHeight="1">
      <c r="A47" s="330">
        <v>5</v>
      </c>
      <c r="B47" s="485" t="s">
        <v>101</v>
      </c>
      <c r="C47" s="485"/>
      <c r="D47" s="485"/>
      <c r="E47" s="485"/>
      <c r="F47" s="485"/>
      <c r="G47" s="485"/>
      <c r="H47" s="485"/>
      <c r="I47" s="485"/>
      <c r="J47" s="485"/>
      <c r="K47" s="485"/>
      <c r="L47" s="485"/>
      <c r="M47" s="75"/>
      <c r="N47" s="164"/>
    </row>
    <row r="48" spans="1:14" ht="14.25" hidden="1">
      <c r="A48" s="15"/>
      <c r="B48" s="111" t="s">
        <v>102</v>
      </c>
      <c r="C48" s="15">
        <v>1</v>
      </c>
      <c r="D48" s="69" t="s">
        <v>43</v>
      </c>
      <c r="E48" s="333">
        <v>3</v>
      </c>
      <c r="F48" s="332" t="s">
        <v>43</v>
      </c>
      <c r="G48" s="332">
        <v>32.130000000000003</v>
      </c>
      <c r="H48" s="333" t="s">
        <v>43</v>
      </c>
      <c r="I48" s="339">
        <v>1.88</v>
      </c>
      <c r="J48" s="68" t="s">
        <v>43</v>
      </c>
      <c r="K48" s="339">
        <v>0.75</v>
      </c>
      <c r="L48" s="68" t="s">
        <v>7</v>
      </c>
      <c r="M48" s="75">
        <f t="shared" ref="M48" si="14">K48*I48*G48*E48*C48</f>
        <v>135.90989999999999</v>
      </c>
      <c r="N48" s="164"/>
    </row>
    <row r="49" spans="1:14" ht="14.25" hidden="1">
      <c r="A49" s="15"/>
      <c r="B49" s="111" t="s">
        <v>67</v>
      </c>
      <c r="C49" s="15">
        <v>1</v>
      </c>
      <c r="D49" s="69" t="s">
        <v>43</v>
      </c>
      <c r="E49" s="333">
        <v>3</v>
      </c>
      <c r="F49" s="332" t="s">
        <v>43</v>
      </c>
      <c r="G49" s="332">
        <v>17.25</v>
      </c>
      <c r="H49" s="333" t="s">
        <v>43</v>
      </c>
      <c r="I49" s="339">
        <v>1.88</v>
      </c>
      <c r="J49" s="68" t="s">
        <v>43</v>
      </c>
      <c r="K49" s="339">
        <v>0.75</v>
      </c>
      <c r="L49" s="68" t="s">
        <v>7</v>
      </c>
      <c r="M49" s="75">
        <f t="shared" ref="M49" si="15">K49*I49*G49*E49*C49</f>
        <v>72.967500000000001</v>
      </c>
      <c r="N49" s="20"/>
    </row>
    <row r="50" spans="1:14" ht="14.25" hidden="1">
      <c r="A50" s="15"/>
      <c r="B50" s="111" t="s">
        <v>65</v>
      </c>
      <c r="C50" s="15">
        <v>1</v>
      </c>
      <c r="D50" s="69" t="s">
        <v>43</v>
      </c>
      <c r="E50" s="333">
        <v>2</v>
      </c>
      <c r="F50" s="332" t="s">
        <v>43</v>
      </c>
      <c r="G50" s="332">
        <v>5.25</v>
      </c>
      <c r="H50" s="333" t="s">
        <v>43</v>
      </c>
      <c r="I50" s="339">
        <v>1.88</v>
      </c>
      <c r="J50" s="68" t="s">
        <v>43</v>
      </c>
      <c r="K50" s="339">
        <v>0.75</v>
      </c>
      <c r="L50" s="68" t="s">
        <v>7</v>
      </c>
      <c r="M50" s="75">
        <f t="shared" ref="M50" si="16">K50*I50*G50*E50*C50</f>
        <v>14.805</v>
      </c>
      <c r="N50" s="20"/>
    </row>
    <row r="51" spans="1:14" ht="15" hidden="1">
      <c r="A51" s="15"/>
      <c r="B51" s="111" t="s">
        <v>90</v>
      </c>
      <c r="C51" s="15">
        <v>1</v>
      </c>
      <c r="D51" s="69" t="s">
        <v>43</v>
      </c>
      <c r="E51" s="14">
        <v>10</v>
      </c>
      <c r="F51" s="332" t="s">
        <v>43</v>
      </c>
      <c r="G51" s="450" t="s">
        <v>103</v>
      </c>
      <c r="H51" s="450"/>
      <c r="I51" s="450"/>
      <c r="J51" s="68" t="s">
        <v>43</v>
      </c>
      <c r="K51" s="339">
        <v>0.75</v>
      </c>
      <c r="L51" s="68" t="s">
        <v>7</v>
      </c>
      <c r="M51" s="75">
        <v>75</v>
      </c>
      <c r="N51" s="207"/>
    </row>
    <row r="52" spans="1:14" ht="15" hidden="1">
      <c r="A52" s="15"/>
      <c r="B52" s="111" t="s">
        <v>104</v>
      </c>
      <c r="C52" s="15">
        <v>1</v>
      </c>
      <c r="D52" s="69" t="s">
        <v>43</v>
      </c>
      <c r="E52" s="333">
        <v>3</v>
      </c>
      <c r="F52" s="332" t="s">
        <v>43</v>
      </c>
      <c r="G52" s="332">
        <v>31.75</v>
      </c>
      <c r="H52" s="333" t="s">
        <v>43</v>
      </c>
      <c r="I52" s="339">
        <v>1.5</v>
      </c>
      <c r="J52" s="68" t="s">
        <v>43</v>
      </c>
      <c r="K52" s="339">
        <v>2.75</v>
      </c>
      <c r="L52" s="68" t="s">
        <v>7</v>
      </c>
      <c r="M52" s="75">
        <f t="shared" ref="M52:M55" si="17">K52*I52*G52*E52*C52</f>
        <v>392.90625</v>
      </c>
      <c r="N52" s="207"/>
    </row>
    <row r="53" spans="1:14" ht="15" hidden="1">
      <c r="A53" s="15"/>
      <c r="B53" s="111" t="s">
        <v>67</v>
      </c>
      <c r="C53" s="15">
        <v>1</v>
      </c>
      <c r="D53" s="69" t="s">
        <v>43</v>
      </c>
      <c r="E53" s="333">
        <v>3</v>
      </c>
      <c r="F53" s="332" t="s">
        <v>43</v>
      </c>
      <c r="G53" s="332">
        <v>17.63</v>
      </c>
      <c r="H53" s="333" t="s">
        <v>43</v>
      </c>
      <c r="I53" s="339">
        <v>1.5</v>
      </c>
      <c r="J53" s="68" t="s">
        <v>43</v>
      </c>
      <c r="K53" s="339">
        <v>2.75</v>
      </c>
      <c r="L53" s="68" t="s">
        <v>7</v>
      </c>
      <c r="M53" s="75">
        <f t="shared" si="17"/>
        <v>218.17124999999999</v>
      </c>
      <c r="N53" s="207"/>
    </row>
    <row r="54" spans="1:14" ht="15" hidden="1">
      <c r="A54" s="15"/>
      <c r="B54" s="111" t="s">
        <v>65</v>
      </c>
      <c r="C54" s="15">
        <v>1</v>
      </c>
      <c r="D54" s="69" t="s">
        <v>43</v>
      </c>
      <c r="E54" s="333">
        <v>2</v>
      </c>
      <c r="F54" s="332" t="s">
        <v>43</v>
      </c>
      <c r="G54" s="332">
        <v>5.63</v>
      </c>
      <c r="H54" s="333" t="s">
        <v>43</v>
      </c>
      <c r="I54" s="339">
        <v>1.5</v>
      </c>
      <c r="J54" s="68" t="s">
        <v>43</v>
      </c>
      <c r="K54" s="339">
        <v>2.75</v>
      </c>
      <c r="L54" s="68" t="s">
        <v>7</v>
      </c>
      <c r="M54" s="75">
        <f t="shared" si="17"/>
        <v>46.447499999999998</v>
      </c>
      <c r="N54" s="207"/>
    </row>
    <row r="55" spans="1:14" ht="15" hidden="1">
      <c r="A55" s="15"/>
      <c r="B55" s="373" t="s">
        <v>229</v>
      </c>
      <c r="C55" s="15">
        <v>1</v>
      </c>
      <c r="D55" s="69" t="s">
        <v>43</v>
      </c>
      <c r="E55" s="333">
        <v>2</v>
      </c>
      <c r="F55" s="332" t="s">
        <v>43</v>
      </c>
      <c r="G55" s="332">
        <v>60</v>
      </c>
      <c r="H55" s="333" t="s">
        <v>43</v>
      </c>
      <c r="I55" s="339">
        <v>0.75</v>
      </c>
      <c r="J55" s="68" t="s">
        <v>43</v>
      </c>
      <c r="K55" s="339">
        <v>1.5</v>
      </c>
      <c r="L55" s="68" t="s">
        <v>7</v>
      </c>
      <c r="M55" s="75">
        <f t="shared" si="17"/>
        <v>135</v>
      </c>
      <c r="N55" s="207"/>
    </row>
    <row r="56" spans="1:14" ht="15" hidden="1">
      <c r="A56" s="15"/>
      <c r="B56" s="340" t="s">
        <v>71</v>
      </c>
      <c r="C56" s="15">
        <v>1</v>
      </c>
      <c r="D56" s="69" t="s">
        <v>43</v>
      </c>
      <c r="E56" s="333">
        <v>1</v>
      </c>
      <c r="F56" s="332" t="s">
        <v>43</v>
      </c>
      <c r="G56" s="332">
        <v>10.5</v>
      </c>
      <c r="H56" s="333" t="s">
        <v>43</v>
      </c>
      <c r="I56" s="339">
        <v>0.75</v>
      </c>
      <c r="J56" s="68" t="s">
        <v>43</v>
      </c>
      <c r="K56" s="339">
        <v>1.5</v>
      </c>
      <c r="L56" s="68" t="s">
        <v>7</v>
      </c>
      <c r="M56" s="74">
        <v>15</v>
      </c>
      <c r="N56" s="207"/>
    </row>
    <row r="57" spans="1:14" ht="15" hidden="1">
      <c r="A57" s="15"/>
      <c r="B57" s="45"/>
      <c r="C57" s="15"/>
      <c r="D57" s="69"/>
      <c r="E57" s="333"/>
      <c r="F57" s="332"/>
      <c r="G57" s="312"/>
      <c r="H57" s="313"/>
      <c r="I57" s="229"/>
      <c r="J57" s="314"/>
      <c r="K57" s="230"/>
      <c r="L57" s="22" t="s">
        <v>7</v>
      </c>
      <c r="M57" s="160">
        <f>SUM(M48:M56)</f>
        <v>1106.2074</v>
      </c>
      <c r="N57" s="207"/>
    </row>
    <row r="58" spans="1:14" ht="14.25">
      <c r="A58" s="15"/>
      <c r="B58" s="45"/>
      <c r="C58" s="15"/>
      <c r="D58" s="69"/>
      <c r="E58" s="333"/>
      <c r="F58" s="332"/>
      <c r="G58" s="163">
        <v>1106</v>
      </c>
      <c r="H58" s="183"/>
      <c r="I58" s="150">
        <v>11948.36</v>
      </c>
      <c r="J58" s="159"/>
      <c r="K58" s="335" t="s">
        <v>68</v>
      </c>
      <c r="L58" s="159"/>
      <c r="M58" s="184"/>
      <c r="N58" s="164">
        <f>G58*I58%</f>
        <v>132148.8616</v>
      </c>
    </row>
    <row r="59" spans="1:14" ht="15">
      <c r="A59" s="15"/>
      <c r="B59" s="45"/>
      <c r="C59" s="15"/>
      <c r="D59" s="69"/>
      <c r="E59" s="333"/>
      <c r="F59" s="332"/>
      <c r="G59" s="312"/>
      <c r="H59" s="313"/>
      <c r="I59" s="229"/>
      <c r="J59" s="314"/>
      <c r="K59" s="230"/>
      <c r="L59" s="314"/>
      <c r="M59" s="315"/>
      <c r="N59" s="207"/>
    </row>
    <row r="60" spans="1:14" ht="102" customHeight="1">
      <c r="A60" s="15">
        <v>6</v>
      </c>
      <c r="B60" s="449" t="s">
        <v>107</v>
      </c>
      <c r="C60" s="449"/>
      <c r="D60" s="449"/>
      <c r="E60" s="449"/>
      <c r="F60" s="449"/>
      <c r="G60" s="449"/>
      <c r="H60" s="449"/>
      <c r="I60" s="449"/>
      <c r="J60" s="449"/>
      <c r="K60" s="449"/>
      <c r="L60" s="449"/>
      <c r="M60" s="315"/>
      <c r="N60" s="207"/>
    </row>
    <row r="61" spans="1:14" ht="15" hidden="1">
      <c r="A61" s="15"/>
      <c r="B61" s="111" t="s">
        <v>108</v>
      </c>
      <c r="C61" s="15">
        <v>1</v>
      </c>
      <c r="D61" s="69" t="s">
        <v>43</v>
      </c>
      <c r="E61" s="333">
        <v>3</v>
      </c>
      <c r="F61" s="332" t="s">
        <v>43</v>
      </c>
      <c r="G61" s="332">
        <v>32.25</v>
      </c>
      <c r="H61" s="333" t="s">
        <v>43</v>
      </c>
      <c r="I61" s="339">
        <v>2</v>
      </c>
      <c r="J61" s="68" t="s">
        <v>43</v>
      </c>
      <c r="K61" s="339">
        <v>0.75</v>
      </c>
      <c r="L61" s="68" t="s">
        <v>7</v>
      </c>
      <c r="M61" s="75">
        <f t="shared" ref="M61:M64" si="18">K61*I61*G61*E61*C61</f>
        <v>145.125</v>
      </c>
      <c r="N61" s="207"/>
    </row>
    <row r="62" spans="1:14" ht="15" hidden="1">
      <c r="A62" s="15"/>
      <c r="B62" s="111" t="s">
        <v>67</v>
      </c>
      <c r="C62" s="15">
        <v>1</v>
      </c>
      <c r="D62" s="69" t="s">
        <v>43</v>
      </c>
      <c r="E62" s="333">
        <v>3</v>
      </c>
      <c r="F62" s="332" t="s">
        <v>43</v>
      </c>
      <c r="G62" s="332">
        <v>17.13</v>
      </c>
      <c r="H62" s="333" t="s">
        <v>43</v>
      </c>
      <c r="I62" s="339">
        <v>2</v>
      </c>
      <c r="J62" s="68" t="s">
        <v>43</v>
      </c>
      <c r="K62" s="339">
        <v>0.75</v>
      </c>
      <c r="L62" s="68" t="s">
        <v>7</v>
      </c>
      <c r="M62" s="75">
        <f t="shared" si="18"/>
        <v>77.085000000000008</v>
      </c>
      <c r="N62" s="207"/>
    </row>
    <row r="63" spans="1:14" ht="14.25" hidden="1">
      <c r="A63" s="15"/>
      <c r="B63" s="111" t="s">
        <v>65</v>
      </c>
      <c r="C63" s="15">
        <v>1</v>
      </c>
      <c r="D63" s="69" t="s">
        <v>43</v>
      </c>
      <c r="E63" s="333">
        <v>2</v>
      </c>
      <c r="F63" s="332" t="s">
        <v>43</v>
      </c>
      <c r="G63" s="332">
        <v>5.13</v>
      </c>
      <c r="H63" s="333" t="s">
        <v>43</v>
      </c>
      <c r="I63" s="339">
        <v>2</v>
      </c>
      <c r="J63" s="68" t="s">
        <v>43</v>
      </c>
      <c r="K63" s="339">
        <v>0.75</v>
      </c>
      <c r="L63" s="68" t="s">
        <v>7</v>
      </c>
      <c r="M63" s="75">
        <f t="shared" si="18"/>
        <v>15.39</v>
      </c>
      <c r="N63" s="164"/>
    </row>
    <row r="64" spans="1:14" ht="15" hidden="1">
      <c r="A64" s="15"/>
      <c r="B64" s="111" t="s">
        <v>109</v>
      </c>
      <c r="C64" s="15">
        <v>1</v>
      </c>
      <c r="D64" s="69" t="s">
        <v>43</v>
      </c>
      <c r="E64" s="333">
        <v>3</v>
      </c>
      <c r="F64" s="332" t="s">
        <v>43</v>
      </c>
      <c r="G64" s="332">
        <v>31.75</v>
      </c>
      <c r="H64" s="333" t="s">
        <v>43</v>
      </c>
      <c r="I64" s="339">
        <v>1.5</v>
      </c>
      <c r="J64" s="68" t="s">
        <v>43</v>
      </c>
      <c r="K64" s="339">
        <v>1</v>
      </c>
      <c r="L64" s="68" t="s">
        <v>7</v>
      </c>
      <c r="M64" s="75">
        <f t="shared" si="18"/>
        <v>142.875</v>
      </c>
      <c r="N64" s="207"/>
    </row>
    <row r="65" spans="1:14" ht="14.25" hidden="1">
      <c r="A65" s="15"/>
      <c r="B65" s="111" t="s">
        <v>67</v>
      </c>
      <c r="C65" s="15">
        <v>1</v>
      </c>
      <c r="D65" s="69" t="s">
        <v>43</v>
      </c>
      <c r="E65" s="333">
        <v>3</v>
      </c>
      <c r="F65" s="332" t="s">
        <v>43</v>
      </c>
      <c r="G65" s="332">
        <v>17.63</v>
      </c>
      <c r="H65" s="333" t="s">
        <v>43</v>
      </c>
      <c r="I65" s="339">
        <v>1.5</v>
      </c>
      <c r="J65" s="68" t="s">
        <v>43</v>
      </c>
      <c r="K65" s="339">
        <v>1</v>
      </c>
      <c r="L65" s="68" t="s">
        <v>7</v>
      </c>
      <c r="M65" s="75">
        <f t="shared" ref="M65:M66" si="19">K65*I65*G65*E65*C65</f>
        <v>79.335000000000008</v>
      </c>
      <c r="N65" s="164"/>
    </row>
    <row r="66" spans="1:14" ht="14.25" hidden="1">
      <c r="A66" s="15"/>
      <c r="B66" s="111" t="s">
        <v>65</v>
      </c>
      <c r="C66" s="15">
        <v>1</v>
      </c>
      <c r="D66" s="69" t="s">
        <v>43</v>
      </c>
      <c r="E66" s="333">
        <v>2</v>
      </c>
      <c r="F66" s="332" t="s">
        <v>43</v>
      </c>
      <c r="G66" s="332">
        <v>5.63</v>
      </c>
      <c r="H66" s="333" t="s">
        <v>43</v>
      </c>
      <c r="I66" s="339">
        <v>1.5</v>
      </c>
      <c r="J66" s="68" t="s">
        <v>43</v>
      </c>
      <c r="K66" s="339">
        <v>1</v>
      </c>
      <c r="L66" s="68" t="s">
        <v>7</v>
      </c>
      <c r="M66" s="75">
        <f t="shared" si="19"/>
        <v>16.89</v>
      </c>
      <c r="N66" s="164"/>
    </row>
    <row r="67" spans="1:14" ht="14.25" hidden="1">
      <c r="A67" s="15"/>
      <c r="B67" s="326" t="s">
        <v>110</v>
      </c>
      <c r="C67" s="15">
        <v>1</v>
      </c>
      <c r="D67" s="69" t="s">
        <v>43</v>
      </c>
      <c r="E67" s="333">
        <v>8</v>
      </c>
      <c r="F67" s="332" t="s">
        <v>43</v>
      </c>
      <c r="G67" s="332">
        <v>6</v>
      </c>
      <c r="H67" s="333" t="s">
        <v>43</v>
      </c>
      <c r="I67" s="339">
        <v>1.1299999999999999</v>
      </c>
      <c r="J67" s="68" t="s">
        <v>43</v>
      </c>
      <c r="K67" s="339">
        <v>0.75</v>
      </c>
      <c r="L67" s="68" t="s">
        <v>7</v>
      </c>
      <c r="M67" s="75">
        <f t="shared" ref="M67" si="20">K67*I67*G67*E67*C67</f>
        <v>40.679999999999993</v>
      </c>
      <c r="N67" s="164"/>
    </row>
    <row r="68" spans="1:14" ht="14.25" hidden="1">
      <c r="A68" s="15"/>
      <c r="B68" s="326" t="s">
        <v>111</v>
      </c>
      <c r="C68" s="15">
        <v>1</v>
      </c>
      <c r="D68" s="69" t="s">
        <v>43</v>
      </c>
      <c r="E68" s="333">
        <v>4</v>
      </c>
      <c r="F68" s="332" t="s">
        <v>43</v>
      </c>
      <c r="G68" s="332">
        <v>5</v>
      </c>
      <c r="H68" s="333" t="s">
        <v>43</v>
      </c>
      <c r="I68" s="339">
        <v>1.5</v>
      </c>
      <c r="J68" s="68" t="s">
        <v>43</v>
      </c>
      <c r="K68" s="339">
        <v>0.25</v>
      </c>
      <c r="L68" s="68" t="s">
        <v>7</v>
      </c>
      <c r="M68" s="75">
        <f t="shared" ref="M68" si="21">K68*I68*G68*E68*C68</f>
        <v>7.5</v>
      </c>
      <c r="N68" s="164"/>
    </row>
    <row r="69" spans="1:14" ht="14.25" hidden="1">
      <c r="A69" s="15"/>
      <c r="B69" s="324" t="s">
        <v>112</v>
      </c>
      <c r="C69" s="15">
        <v>4</v>
      </c>
      <c r="D69" s="69" t="s">
        <v>43</v>
      </c>
      <c r="E69" s="333">
        <v>2</v>
      </c>
      <c r="F69" s="332" t="s">
        <v>43</v>
      </c>
      <c r="G69" s="332">
        <v>1.5</v>
      </c>
      <c r="H69" s="333" t="s">
        <v>43</v>
      </c>
      <c r="I69" s="339">
        <v>0.5</v>
      </c>
      <c r="J69" s="68" t="s">
        <v>43</v>
      </c>
      <c r="K69" s="339">
        <v>0.25</v>
      </c>
      <c r="L69" s="68" t="s">
        <v>7</v>
      </c>
      <c r="M69" s="75">
        <f t="shared" ref="M69" si="22">K69*I69*G69*E69*C69</f>
        <v>1.5</v>
      </c>
      <c r="N69" s="164"/>
    </row>
    <row r="70" spans="1:14" s="6" customFormat="1" ht="14.25" hidden="1">
      <c r="A70" s="15"/>
      <c r="B70" s="324" t="s">
        <v>113</v>
      </c>
      <c r="C70" s="15">
        <v>1</v>
      </c>
      <c r="D70" s="69" t="s">
        <v>43</v>
      </c>
      <c r="E70" s="333">
        <v>1</v>
      </c>
      <c r="F70" s="332" t="s">
        <v>43</v>
      </c>
      <c r="G70" s="332">
        <v>31.37</v>
      </c>
      <c r="H70" s="333" t="s">
        <v>43</v>
      </c>
      <c r="I70" s="339">
        <v>0.75</v>
      </c>
      <c r="J70" s="68" t="s">
        <v>43</v>
      </c>
      <c r="K70" s="339">
        <v>4</v>
      </c>
      <c r="L70" s="68" t="s">
        <v>7</v>
      </c>
      <c r="M70" s="75">
        <f t="shared" ref="M70" si="23">K70*I70*G70*E70*C70</f>
        <v>94.11</v>
      </c>
      <c r="N70" s="164"/>
    </row>
    <row r="71" spans="1:14" s="6" customFormat="1" ht="14.25" hidden="1">
      <c r="A71" s="15"/>
      <c r="B71" s="324" t="s">
        <v>114</v>
      </c>
      <c r="C71" s="15">
        <v>1</v>
      </c>
      <c r="D71" s="69" t="s">
        <v>43</v>
      </c>
      <c r="E71" s="333">
        <v>2</v>
      </c>
      <c r="F71" s="332" t="s">
        <v>43</v>
      </c>
      <c r="G71" s="332">
        <v>8</v>
      </c>
      <c r="H71" s="333" t="s">
        <v>43</v>
      </c>
      <c r="I71" s="339">
        <v>0.75</v>
      </c>
      <c r="J71" s="68" t="s">
        <v>43</v>
      </c>
      <c r="K71" s="339">
        <v>4</v>
      </c>
      <c r="L71" s="68" t="s">
        <v>7</v>
      </c>
      <c r="M71" s="75">
        <f t="shared" ref="M71:M72" si="24">K71*I71*G71*E71*C71</f>
        <v>48</v>
      </c>
      <c r="N71" s="164"/>
    </row>
    <row r="72" spans="1:14" s="6" customFormat="1" ht="25.5" hidden="1">
      <c r="A72" s="15"/>
      <c r="B72" s="342" t="s">
        <v>115</v>
      </c>
      <c r="C72" s="15">
        <v>1</v>
      </c>
      <c r="D72" s="69" t="s">
        <v>43</v>
      </c>
      <c r="E72" s="333">
        <v>1</v>
      </c>
      <c r="F72" s="332" t="s">
        <v>43</v>
      </c>
      <c r="G72" s="332">
        <v>7.5</v>
      </c>
      <c r="H72" s="333" t="s">
        <v>43</v>
      </c>
      <c r="I72" s="339">
        <v>7.5</v>
      </c>
      <c r="J72" s="68" t="s">
        <v>43</v>
      </c>
      <c r="K72" s="339">
        <v>0.33</v>
      </c>
      <c r="L72" s="68" t="s">
        <v>7</v>
      </c>
      <c r="M72" s="74">
        <f t="shared" si="24"/>
        <v>18.5625</v>
      </c>
      <c r="N72" s="164"/>
    </row>
    <row r="73" spans="1:14" s="6" customFormat="1" ht="16.5" hidden="1" customHeight="1">
      <c r="A73" s="15"/>
      <c r="B73" s="324"/>
      <c r="C73" s="15"/>
      <c r="D73" s="69"/>
      <c r="E73" s="333"/>
      <c r="F73" s="332"/>
      <c r="G73" s="329"/>
      <c r="H73" s="333"/>
      <c r="I73" s="90"/>
      <c r="J73" s="334"/>
      <c r="K73" s="331"/>
      <c r="L73" s="334" t="s">
        <v>7</v>
      </c>
      <c r="M73" s="75">
        <v>688</v>
      </c>
      <c r="N73" s="164"/>
    </row>
    <row r="74" spans="1:14" ht="14.25" hidden="1">
      <c r="A74" s="15"/>
      <c r="B74" s="45" t="s">
        <v>69</v>
      </c>
      <c r="C74" s="15"/>
      <c r="D74" s="69"/>
      <c r="E74" s="333"/>
      <c r="F74" s="332"/>
      <c r="G74" s="332"/>
      <c r="H74" s="333"/>
      <c r="I74" s="331"/>
      <c r="J74" s="334"/>
      <c r="K74" s="90"/>
      <c r="L74" s="334"/>
      <c r="M74" s="75"/>
      <c r="N74" s="164"/>
    </row>
    <row r="75" spans="1:14" ht="14.25" hidden="1">
      <c r="A75" s="15"/>
      <c r="B75" s="324" t="s">
        <v>116</v>
      </c>
      <c r="C75" s="15">
        <v>1</v>
      </c>
      <c r="D75" s="69" t="s">
        <v>43</v>
      </c>
      <c r="E75" s="333">
        <v>7</v>
      </c>
      <c r="F75" s="332" t="s">
        <v>43</v>
      </c>
      <c r="G75" s="332">
        <v>3.5</v>
      </c>
      <c r="H75" s="333" t="s">
        <v>43</v>
      </c>
      <c r="I75" s="339">
        <v>0.75</v>
      </c>
      <c r="J75" s="68" t="s">
        <v>43</v>
      </c>
      <c r="K75" s="339">
        <v>0.75</v>
      </c>
      <c r="L75" s="68" t="s">
        <v>7</v>
      </c>
      <c r="M75" s="75">
        <f t="shared" ref="M75" si="25">K75*I75*G75*E75*C75</f>
        <v>13.78125</v>
      </c>
      <c r="N75" s="164"/>
    </row>
    <row r="76" spans="1:14" ht="15" hidden="1" customHeight="1">
      <c r="A76" s="15"/>
      <c r="B76" s="324" t="s">
        <v>71</v>
      </c>
      <c r="C76" s="15">
        <v>7</v>
      </c>
      <c r="D76" s="69" t="s">
        <v>43</v>
      </c>
      <c r="E76" s="14">
        <v>0.5</v>
      </c>
      <c r="F76" s="332" t="s">
        <v>43</v>
      </c>
      <c r="G76" s="332">
        <v>3.5</v>
      </c>
      <c r="H76" s="333" t="s">
        <v>43</v>
      </c>
      <c r="I76" s="339">
        <v>0.75</v>
      </c>
      <c r="J76" s="68" t="s">
        <v>43</v>
      </c>
      <c r="K76" s="339">
        <v>1.5</v>
      </c>
      <c r="L76" s="68" t="s">
        <v>7</v>
      </c>
      <c r="M76" s="74">
        <f t="shared" ref="M76" si="26">K76*I76*G76*E76*C76</f>
        <v>13.78125</v>
      </c>
      <c r="N76" s="164"/>
    </row>
    <row r="77" spans="1:14" ht="14.25" hidden="1">
      <c r="A77" s="15"/>
      <c r="B77" s="326"/>
      <c r="C77" s="15"/>
      <c r="D77" s="69"/>
      <c r="E77" s="333"/>
      <c r="F77" s="332"/>
      <c r="G77" s="329"/>
      <c r="H77" s="333"/>
      <c r="I77" s="90"/>
      <c r="J77" s="334"/>
      <c r="K77" s="90"/>
      <c r="L77" s="334" t="s">
        <v>7</v>
      </c>
      <c r="M77" s="265">
        <f>SUM(M75:M76)</f>
        <v>27.5625</v>
      </c>
      <c r="N77" s="164"/>
    </row>
    <row r="78" spans="1:14" ht="14.25" hidden="1">
      <c r="A78" s="15"/>
      <c r="B78" s="326"/>
      <c r="C78" s="15"/>
      <c r="D78" s="455" t="s">
        <v>117</v>
      </c>
      <c r="E78" s="455"/>
      <c r="F78" s="455"/>
      <c r="G78" s="455"/>
      <c r="H78" s="455"/>
      <c r="I78" s="455"/>
      <c r="J78" s="455"/>
      <c r="K78" s="331"/>
      <c r="L78" s="334" t="s">
        <v>7</v>
      </c>
      <c r="M78" s="75">
        <f>M73-M77</f>
        <v>660.4375</v>
      </c>
      <c r="N78" s="164"/>
    </row>
    <row r="79" spans="1:14" ht="16.5" customHeight="1">
      <c r="A79" s="15"/>
      <c r="B79" s="326"/>
      <c r="C79" s="15"/>
      <c r="D79" s="69"/>
      <c r="E79" s="333"/>
      <c r="F79" s="332"/>
      <c r="G79" s="163">
        <v>660</v>
      </c>
      <c r="H79" s="183"/>
      <c r="I79" s="157">
        <v>337</v>
      </c>
      <c r="J79" s="159"/>
      <c r="K79" s="152" t="s">
        <v>118</v>
      </c>
      <c r="L79" s="159"/>
      <c r="M79" s="184"/>
      <c r="N79" s="164">
        <f>G79*I79</f>
        <v>222420</v>
      </c>
    </row>
    <row r="80" spans="1:14" ht="14.25">
      <c r="A80" s="15"/>
      <c r="B80" s="45"/>
      <c r="C80" s="15"/>
      <c r="D80" s="69"/>
      <c r="E80" s="333"/>
      <c r="F80" s="332"/>
      <c r="G80" s="163"/>
      <c r="H80" s="183"/>
      <c r="I80" s="150"/>
      <c r="J80" s="159"/>
      <c r="K80" s="335"/>
      <c r="L80" s="22"/>
      <c r="M80" s="160"/>
      <c r="N80" s="164"/>
    </row>
    <row r="81" spans="1:14" ht="59.25" customHeight="1">
      <c r="A81" s="15">
        <v>7</v>
      </c>
      <c r="B81" s="449" t="s">
        <v>70</v>
      </c>
      <c r="C81" s="449"/>
      <c r="D81" s="449"/>
      <c r="E81" s="449"/>
      <c r="F81" s="449"/>
      <c r="G81" s="449"/>
      <c r="H81" s="449"/>
      <c r="I81" s="449"/>
      <c r="J81" s="449"/>
      <c r="K81" s="449"/>
      <c r="L81" s="449"/>
      <c r="M81" s="184"/>
      <c r="N81" s="164"/>
    </row>
    <row r="82" spans="1:14" ht="14.25" hidden="1">
      <c r="A82" s="15"/>
      <c r="B82" s="45"/>
      <c r="C82" s="447" t="s">
        <v>119</v>
      </c>
      <c r="D82" s="447"/>
      <c r="E82" s="447"/>
      <c r="F82" s="447"/>
      <c r="G82" s="447"/>
      <c r="H82" s="447"/>
      <c r="I82" s="447"/>
      <c r="J82" s="447"/>
      <c r="K82" s="447"/>
      <c r="L82" s="22" t="s">
        <v>7</v>
      </c>
      <c r="M82" s="273">
        <v>32.409999999999997</v>
      </c>
      <c r="N82" s="164"/>
    </row>
    <row r="83" spans="1:14" ht="14.25" hidden="1">
      <c r="A83" s="15"/>
      <c r="B83" s="324"/>
      <c r="C83" s="324"/>
      <c r="D83" s="324"/>
      <c r="E83" s="324"/>
      <c r="F83" s="324"/>
      <c r="G83" s="324"/>
      <c r="H83" s="324"/>
      <c r="I83" s="324"/>
      <c r="J83" s="324"/>
      <c r="K83" s="324"/>
      <c r="L83" s="324" t="s">
        <v>7</v>
      </c>
      <c r="M83" s="274">
        <v>32.409999999999997</v>
      </c>
      <c r="N83" s="164"/>
    </row>
    <row r="84" spans="1:14" ht="14.25">
      <c r="A84" s="15"/>
      <c r="B84" s="256"/>
      <c r="C84" s="15"/>
      <c r="D84" s="69"/>
      <c r="E84" s="333"/>
      <c r="F84" s="333"/>
      <c r="G84" s="343">
        <v>32.409999999999997</v>
      </c>
      <c r="H84" s="333"/>
      <c r="I84" s="157">
        <v>5001.7</v>
      </c>
      <c r="J84" s="270"/>
      <c r="K84" s="152" t="s">
        <v>62</v>
      </c>
      <c r="L84" s="334"/>
      <c r="M84" s="75"/>
      <c r="N84" s="164">
        <f>G84*I84</f>
        <v>162105.09699999998</v>
      </c>
    </row>
    <row r="85" spans="1:14" ht="14.25">
      <c r="A85" s="15"/>
      <c r="B85" s="256"/>
      <c r="C85" s="15"/>
      <c r="D85" s="69"/>
      <c r="E85" s="333"/>
      <c r="F85" s="332"/>
      <c r="G85" s="332"/>
      <c r="H85" s="333"/>
      <c r="I85" s="331"/>
      <c r="J85" s="334"/>
      <c r="K85" s="331"/>
      <c r="L85" s="334"/>
      <c r="M85" s="75"/>
      <c r="N85" s="164"/>
    </row>
    <row r="86" spans="1:14" ht="28.5" customHeight="1">
      <c r="A86" s="15">
        <v>8</v>
      </c>
      <c r="B86" s="461" t="s">
        <v>120</v>
      </c>
      <c r="C86" s="461"/>
      <c r="D86" s="461"/>
      <c r="E86" s="461"/>
      <c r="F86" s="461"/>
      <c r="G86" s="461"/>
      <c r="H86" s="461"/>
      <c r="I86" s="461"/>
      <c r="J86" s="461"/>
      <c r="K86" s="461"/>
      <c r="L86" s="461"/>
      <c r="M86" s="75"/>
      <c r="N86" s="164"/>
    </row>
    <row r="87" spans="1:14" ht="14.25" hidden="1">
      <c r="A87" s="15"/>
      <c r="B87" s="256"/>
      <c r="C87" s="447" t="s">
        <v>121</v>
      </c>
      <c r="D87" s="447"/>
      <c r="E87" s="447"/>
      <c r="F87" s="447"/>
      <c r="G87" s="447"/>
      <c r="H87" s="447"/>
      <c r="I87" s="447"/>
      <c r="J87" s="447"/>
      <c r="K87" s="447"/>
      <c r="L87" s="334" t="s">
        <v>7</v>
      </c>
      <c r="M87" s="74">
        <v>952</v>
      </c>
      <c r="N87" s="164"/>
    </row>
    <row r="88" spans="1:14" ht="14.25" hidden="1">
      <c r="A88" s="15"/>
      <c r="B88" s="256"/>
      <c r="C88" s="15"/>
      <c r="D88" s="69"/>
      <c r="E88" s="14"/>
      <c r="F88" s="332"/>
      <c r="G88" s="450"/>
      <c r="H88" s="450"/>
      <c r="I88" s="450"/>
      <c r="J88" s="334"/>
      <c r="K88" s="331"/>
      <c r="L88" s="334" t="s">
        <v>7</v>
      </c>
      <c r="M88" s="75">
        <v>952</v>
      </c>
      <c r="N88" s="164"/>
    </row>
    <row r="89" spans="1:14" ht="14.25">
      <c r="A89" s="15"/>
      <c r="B89" s="256"/>
      <c r="C89" s="15"/>
      <c r="D89" s="69"/>
      <c r="E89" s="14"/>
      <c r="F89" s="332"/>
      <c r="G89" s="163">
        <v>952</v>
      </c>
      <c r="H89" s="163"/>
      <c r="I89" s="157">
        <v>1512.5</v>
      </c>
      <c r="J89" s="159"/>
      <c r="K89" s="152" t="s">
        <v>92</v>
      </c>
      <c r="L89" s="159"/>
      <c r="M89" s="184"/>
      <c r="N89" s="164">
        <f>G89*I89/1000</f>
        <v>1439.9</v>
      </c>
    </row>
    <row r="90" spans="1:14" ht="14.25">
      <c r="A90" s="15"/>
      <c r="B90" s="256"/>
      <c r="C90" s="15"/>
      <c r="D90" s="69"/>
      <c r="E90" s="333"/>
      <c r="F90" s="332"/>
      <c r="G90" s="332"/>
      <c r="H90" s="333"/>
      <c r="I90" s="331"/>
      <c r="J90" s="334"/>
      <c r="K90" s="331"/>
      <c r="L90" s="334"/>
      <c r="M90" s="75"/>
      <c r="N90" s="164"/>
    </row>
    <row r="91" spans="1:14" ht="14.25">
      <c r="A91" s="15"/>
      <c r="B91" s="256"/>
      <c r="C91" s="15"/>
      <c r="D91" s="69"/>
      <c r="E91" s="333"/>
      <c r="F91" s="332"/>
      <c r="G91" s="332"/>
      <c r="H91" s="333"/>
      <c r="I91" s="331"/>
      <c r="J91" s="334"/>
      <c r="K91" s="331"/>
      <c r="L91" s="334"/>
      <c r="M91" s="75"/>
      <c r="N91" s="164"/>
    </row>
    <row r="92" spans="1:14" ht="14.25">
      <c r="A92" s="15"/>
      <c r="B92" s="256"/>
      <c r="C92" s="15"/>
      <c r="D92" s="69"/>
      <c r="E92" s="333"/>
      <c r="F92" s="332"/>
      <c r="G92" s="332"/>
      <c r="H92" s="333"/>
      <c r="I92" s="331"/>
      <c r="J92" s="334"/>
      <c r="K92" s="331"/>
      <c r="L92" s="334"/>
      <c r="M92" s="75"/>
      <c r="N92" s="164"/>
    </row>
    <row r="93" spans="1:14" ht="13.5" customHeight="1">
      <c r="A93" s="15">
        <v>9</v>
      </c>
      <c r="B93" s="461" t="s">
        <v>75</v>
      </c>
      <c r="C93" s="461"/>
      <c r="D93" s="461"/>
      <c r="E93" s="461"/>
      <c r="F93" s="461"/>
      <c r="G93" s="461"/>
      <c r="H93" s="461"/>
      <c r="I93" s="461"/>
      <c r="J93" s="461"/>
      <c r="K93" s="461"/>
      <c r="L93" s="461"/>
      <c r="M93" s="75"/>
      <c r="N93" s="164"/>
    </row>
    <row r="94" spans="1:14" ht="14.25" hidden="1">
      <c r="A94" s="15"/>
      <c r="B94" s="111" t="s">
        <v>96</v>
      </c>
      <c r="C94" s="15">
        <v>1</v>
      </c>
      <c r="D94" s="69" t="s">
        <v>43</v>
      </c>
      <c r="E94" s="333">
        <v>2</v>
      </c>
      <c r="F94" s="332" t="s">
        <v>43</v>
      </c>
      <c r="G94" s="332">
        <v>13.63</v>
      </c>
      <c r="H94" s="333" t="s">
        <v>43</v>
      </c>
      <c r="I94" s="339">
        <v>17.63</v>
      </c>
      <c r="J94" s="68" t="s">
        <v>43</v>
      </c>
      <c r="K94" s="339">
        <v>2.63</v>
      </c>
      <c r="L94" s="68" t="s">
        <v>7</v>
      </c>
      <c r="M94" s="75">
        <f t="shared" ref="M94" si="27">K94*I94*G94*E94*C94</f>
        <v>1263.9616939999999</v>
      </c>
      <c r="N94" s="164"/>
    </row>
    <row r="95" spans="1:14" ht="14.25" hidden="1">
      <c r="A95" s="15"/>
      <c r="B95" s="111" t="s">
        <v>97</v>
      </c>
      <c r="C95" s="15">
        <v>1</v>
      </c>
      <c r="D95" s="69" t="s">
        <v>43</v>
      </c>
      <c r="E95" s="333">
        <v>1</v>
      </c>
      <c r="F95" s="332" t="s">
        <v>43</v>
      </c>
      <c r="G95" s="332">
        <v>28.75</v>
      </c>
      <c r="H95" s="333" t="s">
        <v>43</v>
      </c>
      <c r="I95" s="339">
        <v>5.63</v>
      </c>
      <c r="J95" s="68" t="s">
        <v>43</v>
      </c>
      <c r="K95" s="339">
        <v>2.63</v>
      </c>
      <c r="L95" s="68" t="s">
        <v>7</v>
      </c>
      <c r="M95" s="75">
        <f t="shared" ref="M95" si="28">K95*I95*G95*E95*C95</f>
        <v>425.69837499999994</v>
      </c>
      <c r="N95" s="164"/>
    </row>
    <row r="96" spans="1:14" ht="14.25" hidden="1">
      <c r="A96" s="15"/>
      <c r="B96" s="111" t="s">
        <v>122</v>
      </c>
      <c r="C96" s="15">
        <v>1</v>
      </c>
      <c r="D96" s="69" t="s">
        <v>43</v>
      </c>
      <c r="E96" s="333">
        <v>1</v>
      </c>
      <c r="F96" s="332" t="s">
        <v>43</v>
      </c>
      <c r="G96" s="332">
        <v>86</v>
      </c>
      <c r="H96" s="333" t="s">
        <v>43</v>
      </c>
      <c r="I96" s="339">
        <v>18</v>
      </c>
      <c r="J96" s="68" t="s">
        <v>43</v>
      </c>
      <c r="K96" s="339">
        <v>0.5</v>
      </c>
      <c r="L96" s="68" t="s">
        <v>7</v>
      </c>
      <c r="M96" s="75">
        <f t="shared" ref="M96:M97" si="29">K96*I96*G96*E96*C96</f>
        <v>774</v>
      </c>
      <c r="N96" s="164"/>
    </row>
    <row r="97" spans="1:14" ht="14.25" hidden="1">
      <c r="A97" s="15"/>
      <c r="B97" s="111" t="s">
        <v>123</v>
      </c>
      <c r="C97" s="15">
        <v>1</v>
      </c>
      <c r="D97" s="69" t="s">
        <v>43</v>
      </c>
      <c r="E97" s="333">
        <v>1</v>
      </c>
      <c r="F97" s="332" t="s">
        <v>43</v>
      </c>
      <c r="G97" s="332">
        <v>59.25</v>
      </c>
      <c r="H97" s="333" t="s">
        <v>43</v>
      </c>
      <c r="I97" s="339">
        <v>10.5</v>
      </c>
      <c r="J97" s="68" t="s">
        <v>43</v>
      </c>
      <c r="K97" s="339">
        <v>6.42</v>
      </c>
      <c r="L97" s="68" t="s">
        <v>7</v>
      </c>
      <c r="M97" s="74">
        <f t="shared" si="29"/>
        <v>3994.0425</v>
      </c>
      <c r="N97" s="164"/>
    </row>
    <row r="98" spans="1:14" ht="14.25" hidden="1">
      <c r="A98" s="15"/>
      <c r="B98" s="256"/>
      <c r="C98" s="15"/>
      <c r="D98" s="69"/>
      <c r="E98" s="333"/>
      <c r="F98" s="332"/>
      <c r="G98" s="332"/>
      <c r="H98" s="333"/>
      <c r="I98" s="331"/>
      <c r="J98" s="334"/>
      <c r="K98" s="90"/>
      <c r="L98" s="334" t="s">
        <v>7</v>
      </c>
      <c r="M98" s="75">
        <f>SUM(M94:M97)</f>
        <v>6457.7025689999991</v>
      </c>
      <c r="N98" s="164"/>
    </row>
    <row r="99" spans="1:14" ht="14.25" hidden="1">
      <c r="A99" s="15"/>
      <c r="B99" s="45" t="s">
        <v>69</v>
      </c>
      <c r="C99" s="15"/>
      <c r="D99" s="69"/>
      <c r="E99" s="457"/>
      <c r="F99" s="457"/>
      <c r="G99" s="457"/>
      <c r="H99" s="333"/>
      <c r="I99" s="90"/>
      <c r="J99" s="334"/>
      <c r="K99" s="331"/>
      <c r="L99" s="334"/>
      <c r="M99" s="75"/>
      <c r="N99" s="164"/>
    </row>
    <row r="100" spans="1:14" ht="14.25" hidden="1" customHeight="1">
      <c r="A100" s="15"/>
      <c r="B100" s="256"/>
      <c r="C100" s="449" t="s">
        <v>230</v>
      </c>
      <c r="D100" s="449"/>
      <c r="E100" s="449"/>
      <c r="F100" s="449"/>
      <c r="G100" s="449"/>
      <c r="H100" s="449"/>
      <c r="I100" s="449"/>
      <c r="J100" s="449"/>
      <c r="K100" s="449"/>
      <c r="L100" s="334" t="s">
        <v>7</v>
      </c>
      <c r="M100" s="74">
        <v>952</v>
      </c>
      <c r="N100" s="164"/>
    </row>
    <row r="101" spans="1:14" ht="14.25" hidden="1">
      <c r="A101" s="15"/>
      <c r="B101" s="336"/>
      <c r="C101" s="15"/>
      <c r="D101" s="69"/>
      <c r="E101" s="457"/>
      <c r="F101" s="457"/>
      <c r="G101" s="457"/>
      <c r="H101" s="333"/>
      <c r="I101" s="90"/>
      <c r="J101" s="334"/>
      <c r="K101" s="331"/>
      <c r="L101" s="334" t="s">
        <v>7</v>
      </c>
      <c r="M101" s="75">
        <f>M98-M88</f>
        <v>5505.7025689999991</v>
      </c>
      <c r="N101" s="164"/>
    </row>
    <row r="102" spans="1:14" ht="14.25">
      <c r="A102" s="15"/>
      <c r="B102" s="336"/>
      <c r="C102" s="15"/>
      <c r="D102" s="69"/>
      <c r="E102" s="333"/>
      <c r="F102" s="332"/>
      <c r="G102" s="163">
        <v>2445</v>
      </c>
      <c r="H102" s="183"/>
      <c r="I102" s="157">
        <v>1141.25</v>
      </c>
      <c r="J102" s="159"/>
      <c r="K102" s="152" t="s">
        <v>55</v>
      </c>
      <c r="L102" s="159"/>
      <c r="M102" s="184"/>
      <c r="N102" s="164">
        <f>G102*I102%</f>
        <v>27903.5625</v>
      </c>
    </row>
    <row r="103" spans="1:14" ht="14.25">
      <c r="A103" s="15"/>
      <c r="B103" s="336"/>
      <c r="C103" s="15"/>
      <c r="D103" s="69"/>
      <c r="E103" s="333"/>
      <c r="F103" s="332"/>
      <c r="G103" s="329"/>
      <c r="H103" s="333"/>
      <c r="I103" s="90"/>
      <c r="J103" s="334"/>
      <c r="K103" s="331"/>
      <c r="L103" s="334"/>
      <c r="M103" s="75"/>
      <c r="N103" s="164"/>
    </row>
    <row r="104" spans="1:14" ht="14.25" customHeight="1">
      <c r="A104" s="15">
        <v>10</v>
      </c>
      <c r="B104" s="461" t="s">
        <v>76</v>
      </c>
      <c r="C104" s="461"/>
      <c r="D104" s="461"/>
      <c r="E104" s="461"/>
      <c r="F104" s="461"/>
      <c r="G104" s="461"/>
      <c r="H104" s="461"/>
      <c r="I104" s="461"/>
      <c r="J104" s="461"/>
      <c r="K104" s="461"/>
      <c r="L104" s="461"/>
      <c r="M104" s="75"/>
      <c r="N104" s="164"/>
    </row>
    <row r="105" spans="1:14" ht="14.25" hidden="1" customHeight="1">
      <c r="A105" s="15"/>
      <c r="B105" s="111" t="s">
        <v>93</v>
      </c>
      <c r="C105" s="15">
        <v>1</v>
      </c>
      <c r="D105" s="69" t="s">
        <v>43</v>
      </c>
      <c r="E105" s="348">
        <v>1</v>
      </c>
      <c r="F105" s="345" t="s">
        <v>43</v>
      </c>
      <c r="G105" s="347">
        <v>3</v>
      </c>
      <c r="H105" s="348" t="s">
        <v>43</v>
      </c>
      <c r="I105" s="339">
        <v>31.75</v>
      </c>
      <c r="J105" s="68" t="s">
        <v>43</v>
      </c>
      <c r="K105" s="339">
        <v>1.5</v>
      </c>
      <c r="L105" s="68" t="s">
        <v>7</v>
      </c>
      <c r="M105" s="75">
        <f t="shared" ref="M105:M106" si="30">K105*I105*G105*E105*C105</f>
        <v>142.875</v>
      </c>
      <c r="N105" s="164"/>
    </row>
    <row r="106" spans="1:14" ht="14.25" hidden="1">
      <c r="A106" s="15"/>
      <c r="B106" s="336" t="s">
        <v>67</v>
      </c>
      <c r="C106" s="15">
        <v>1</v>
      </c>
      <c r="D106" s="69" t="s">
        <v>43</v>
      </c>
      <c r="E106" s="348">
        <v>1</v>
      </c>
      <c r="F106" s="345" t="s">
        <v>43</v>
      </c>
      <c r="G106" s="347">
        <v>3</v>
      </c>
      <c r="H106" s="348" t="s">
        <v>43</v>
      </c>
      <c r="I106" s="339">
        <v>17.63</v>
      </c>
      <c r="J106" s="68" t="s">
        <v>43</v>
      </c>
      <c r="K106" s="339">
        <v>1.5</v>
      </c>
      <c r="L106" s="68" t="s">
        <v>7</v>
      </c>
      <c r="M106" s="75">
        <f t="shared" si="30"/>
        <v>79.335000000000008</v>
      </c>
      <c r="N106" s="164"/>
    </row>
    <row r="107" spans="1:14" s="6" customFormat="1" ht="14.25" hidden="1">
      <c r="A107" s="15"/>
      <c r="B107" s="336" t="s">
        <v>65</v>
      </c>
      <c r="C107" s="15">
        <v>1</v>
      </c>
      <c r="D107" s="69" t="s">
        <v>43</v>
      </c>
      <c r="E107" s="348">
        <v>1</v>
      </c>
      <c r="F107" s="345" t="s">
        <v>43</v>
      </c>
      <c r="G107" s="347">
        <v>2</v>
      </c>
      <c r="H107" s="348" t="s">
        <v>43</v>
      </c>
      <c r="I107" s="339">
        <v>5.63</v>
      </c>
      <c r="J107" s="68" t="s">
        <v>43</v>
      </c>
      <c r="K107" s="339">
        <v>1.5</v>
      </c>
      <c r="L107" s="68" t="s">
        <v>7</v>
      </c>
      <c r="M107" s="74">
        <f t="shared" ref="M107" si="31">K107*I107*G107*E107*C107</f>
        <v>16.89</v>
      </c>
      <c r="N107" s="164"/>
    </row>
    <row r="108" spans="1:14" s="6" customFormat="1" ht="14.25" hidden="1" customHeight="1">
      <c r="A108" s="15"/>
      <c r="B108" s="336"/>
      <c r="C108" s="15"/>
      <c r="D108" s="69"/>
      <c r="E108" s="333"/>
      <c r="F108" s="332"/>
      <c r="G108" s="332"/>
      <c r="H108" s="333"/>
      <c r="I108" s="331"/>
      <c r="J108" s="334"/>
      <c r="K108" s="331"/>
      <c r="L108" s="349" t="s">
        <v>7</v>
      </c>
      <c r="M108" s="75">
        <f>SUM(M105:M107)</f>
        <v>239.10000000000002</v>
      </c>
      <c r="N108" s="164"/>
    </row>
    <row r="109" spans="1:14" s="6" customFormat="1" ht="14.25">
      <c r="A109" s="15"/>
      <c r="B109" s="256"/>
      <c r="C109" s="15"/>
      <c r="D109" s="69"/>
      <c r="E109" s="333"/>
      <c r="F109" s="332"/>
      <c r="G109" s="163">
        <v>239</v>
      </c>
      <c r="H109" s="183"/>
      <c r="I109" s="152">
        <v>778.09</v>
      </c>
      <c r="J109" s="159"/>
      <c r="K109" s="152" t="s">
        <v>61</v>
      </c>
      <c r="L109" s="159"/>
      <c r="M109" s="184"/>
      <c r="N109" s="164">
        <f>G109*I109%</f>
        <v>1859.6351</v>
      </c>
    </row>
    <row r="110" spans="1:14" s="6" customFormat="1" ht="14.25">
      <c r="A110" s="15"/>
      <c r="B110" s="256"/>
      <c r="C110" s="15"/>
      <c r="D110" s="69"/>
      <c r="E110" s="333"/>
      <c r="F110" s="332"/>
      <c r="G110" s="332"/>
      <c r="H110" s="333"/>
      <c r="I110" s="331"/>
      <c r="J110" s="334"/>
      <c r="K110" s="331"/>
      <c r="L110" s="334"/>
      <c r="M110" s="75"/>
      <c r="N110" s="164"/>
    </row>
    <row r="111" spans="1:14" s="6" customFormat="1" ht="41.25" customHeight="1">
      <c r="A111" s="15">
        <v>11</v>
      </c>
      <c r="B111" s="461" t="s">
        <v>124</v>
      </c>
      <c r="C111" s="461"/>
      <c r="D111" s="461"/>
      <c r="E111" s="461"/>
      <c r="F111" s="461"/>
      <c r="G111" s="461"/>
      <c r="H111" s="461"/>
      <c r="I111" s="461"/>
      <c r="J111" s="461"/>
      <c r="K111" s="461"/>
      <c r="L111" s="461"/>
      <c r="M111" s="75"/>
      <c r="N111" s="164"/>
    </row>
    <row r="112" spans="1:14" s="6" customFormat="1" ht="14.25" hidden="1">
      <c r="A112" s="15"/>
      <c r="B112" s="326"/>
      <c r="C112" s="447" t="s">
        <v>125</v>
      </c>
      <c r="D112" s="447"/>
      <c r="E112" s="447"/>
      <c r="F112" s="447"/>
      <c r="G112" s="447"/>
      <c r="H112" s="447"/>
      <c r="I112" s="447"/>
      <c r="J112" s="447"/>
      <c r="K112" s="447"/>
      <c r="L112" s="349" t="s">
        <v>7</v>
      </c>
      <c r="M112" s="74">
        <v>239</v>
      </c>
      <c r="N112" s="164"/>
    </row>
    <row r="113" spans="1:14" s="6" customFormat="1" ht="14.25" hidden="1">
      <c r="A113" s="15"/>
      <c r="B113" s="256"/>
      <c r="C113" s="15"/>
      <c r="D113" s="69"/>
      <c r="E113" s="333"/>
      <c r="F113" s="332"/>
      <c r="G113" s="332"/>
      <c r="H113" s="333"/>
      <c r="I113" s="331"/>
      <c r="J113" s="334"/>
      <c r="K113" s="331"/>
      <c r="L113" s="349" t="s">
        <v>7</v>
      </c>
      <c r="M113" s="75">
        <v>239</v>
      </c>
      <c r="N113" s="164"/>
    </row>
    <row r="114" spans="1:14" s="6" customFormat="1" ht="14.25">
      <c r="A114" s="15"/>
      <c r="B114" s="324"/>
      <c r="C114" s="15"/>
      <c r="D114" s="69"/>
      <c r="E114" s="333"/>
      <c r="F114" s="332"/>
      <c r="G114" s="163">
        <v>239</v>
      </c>
      <c r="H114" s="183"/>
      <c r="I114" s="299">
        <v>10.7</v>
      </c>
      <c r="J114" s="159"/>
      <c r="K114" s="166" t="s">
        <v>126</v>
      </c>
      <c r="L114" s="159"/>
      <c r="M114" s="184"/>
      <c r="N114" s="164">
        <f>G114*I114</f>
        <v>2557.2999999999997</v>
      </c>
    </row>
    <row r="115" spans="1:14" s="6" customFormat="1" ht="14.25">
      <c r="A115" s="15"/>
      <c r="B115" s="45"/>
      <c r="C115" s="15"/>
      <c r="D115" s="69"/>
      <c r="E115" s="333"/>
      <c r="F115" s="332"/>
      <c r="G115" s="332"/>
      <c r="H115" s="333"/>
      <c r="I115" s="331"/>
      <c r="J115" s="334"/>
      <c r="K115" s="331"/>
      <c r="L115" s="334"/>
      <c r="M115" s="75"/>
      <c r="N115" s="164"/>
    </row>
    <row r="116" spans="1:14" s="6" customFormat="1" ht="27.75" customHeight="1">
      <c r="A116" s="15">
        <v>12</v>
      </c>
      <c r="B116" s="449" t="s">
        <v>127</v>
      </c>
      <c r="C116" s="449"/>
      <c r="D116" s="449"/>
      <c r="E116" s="449"/>
      <c r="F116" s="449"/>
      <c r="G116" s="449"/>
      <c r="H116" s="449"/>
      <c r="I116" s="449"/>
      <c r="J116" s="449"/>
      <c r="K116" s="449"/>
      <c r="L116" s="449"/>
      <c r="M116" s="75"/>
      <c r="N116" s="164"/>
    </row>
    <row r="117" spans="1:14" s="6" customFormat="1" ht="14.25" hidden="1">
      <c r="A117" s="15"/>
      <c r="B117" s="111" t="s">
        <v>93</v>
      </c>
      <c r="C117" s="15">
        <v>1</v>
      </c>
      <c r="D117" s="69" t="s">
        <v>43</v>
      </c>
      <c r="E117" s="348">
        <v>3</v>
      </c>
      <c r="F117" s="345" t="s">
        <v>43</v>
      </c>
      <c r="G117" s="345">
        <v>31.38</v>
      </c>
      <c r="H117" s="348" t="s">
        <v>43</v>
      </c>
      <c r="I117" s="339">
        <v>1.1299999999999999</v>
      </c>
      <c r="J117" s="68" t="s">
        <v>43</v>
      </c>
      <c r="K117" s="339">
        <v>12</v>
      </c>
      <c r="L117" s="68" t="s">
        <v>7</v>
      </c>
      <c r="M117" s="75">
        <f t="shared" ref="M117:M119" si="32">K117*I117*G117*E117*C117</f>
        <v>1276.5383999999999</v>
      </c>
      <c r="N117" s="164"/>
    </row>
    <row r="118" spans="1:14" s="6" customFormat="1" ht="15" hidden="1" customHeight="1">
      <c r="A118" s="15"/>
      <c r="B118" s="336" t="s">
        <v>67</v>
      </c>
      <c r="C118" s="15">
        <v>1</v>
      </c>
      <c r="D118" s="69" t="s">
        <v>43</v>
      </c>
      <c r="E118" s="348">
        <v>3</v>
      </c>
      <c r="F118" s="345" t="s">
        <v>43</v>
      </c>
      <c r="G118" s="345">
        <v>18</v>
      </c>
      <c r="H118" s="348" t="s">
        <v>43</v>
      </c>
      <c r="I118" s="339">
        <v>1.1299999999999999</v>
      </c>
      <c r="J118" s="68" t="s">
        <v>43</v>
      </c>
      <c r="K118" s="339">
        <v>12</v>
      </c>
      <c r="L118" s="68" t="s">
        <v>7</v>
      </c>
      <c r="M118" s="75">
        <f t="shared" si="32"/>
        <v>732.24</v>
      </c>
      <c r="N118" s="164"/>
    </row>
    <row r="119" spans="1:14" s="6" customFormat="1" ht="14.25" hidden="1">
      <c r="A119" s="15"/>
      <c r="B119" s="336" t="s">
        <v>65</v>
      </c>
      <c r="C119" s="15">
        <v>1</v>
      </c>
      <c r="D119" s="69" t="s">
        <v>43</v>
      </c>
      <c r="E119" s="348">
        <v>2</v>
      </c>
      <c r="F119" s="345" t="s">
        <v>43</v>
      </c>
      <c r="G119" s="347">
        <v>6</v>
      </c>
      <c r="H119" s="348" t="s">
        <v>43</v>
      </c>
      <c r="I119" s="339">
        <v>1.1299999999999999</v>
      </c>
      <c r="J119" s="68" t="s">
        <v>43</v>
      </c>
      <c r="K119" s="339">
        <v>12</v>
      </c>
      <c r="L119" s="68" t="s">
        <v>7</v>
      </c>
      <c r="M119" s="75">
        <f t="shared" si="32"/>
        <v>162.71999999999997</v>
      </c>
      <c r="N119" s="164"/>
    </row>
    <row r="120" spans="1:14" s="6" customFormat="1" ht="14.25" hidden="1">
      <c r="A120" s="15"/>
      <c r="B120" s="346" t="s">
        <v>130</v>
      </c>
      <c r="C120" s="15">
        <v>2</v>
      </c>
      <c r="D120" s="69" t="s">
        <v>43</v>
      </c>
      <c r="E120" s="457" t="s">
        <v>129</v>
      </c>
      <c r="F120" s="457"/>
      <c r="G120" s="457"/>
      <c r="H120" s="348" t="s">
        <v>43</v>
      </c>
      <c r="I120" s="339">
        <v>0.75</v>
      </c>
      <c r="J120" s="68" t="s">
        <v>43</v>
      </c>
      <c r="K120" s="339">
        <v>1.5</v>
      </c>
      <c r="L120" s="68" t="s">
        <v>7</v>
      </c>
      <c r="M120" s="75">
        <v>130</v>
      </c>
      <c r="N120" s="164"/>
    </row>
    <row r="121" spans="1:14" s="6" customFormat="1" ht="14.25" hidden="1">
      <c r="A121" s="15"/>
      <c r="B121" s="336" t="s">
        <v>128</v>
      </c>
      <c r="C121" s="15">
        <v>1</v>
      </c>
      <c r="D121" s="69" t="s">
        <v>43</v>
      </c>
      <c r="E121" s="348">
        <v>4</v>
      </c>
      <c r="F121" s="345" t="s">
        <v>43</v>
      </c>
      <c r="G121" s="345">
        <v>5.5</v>
      </c>
      <c r="H121" s="348" t="s">
        <v>43</v>
      </c>
      <c r="I121" s="339">
        <v>0.75</v>
      </c>
      <c r="J121" s="68" t="s">
        <v>43</v>
      </c>
      <c r="K121" s="339">
        <v>3</v>
      </c>
      <c r="L121" s="68" t="s">
        <v>7</v>
      </c>
      <c r="M121" s="75">
        <f t="shared" ref="M121" si="33">K121*I121*G121*E121*C121</f>
        <v>49.5</v>
      </c>
      <c r="N121" s="164"/>
    </row>
    <row r="122" spans="1:14" s="6" customFormat="1" ht="14.25" hidden="1" customHeight="1">
      <c r="A122" s="16"/>
      <c r="B122" s="336" t="s">
        <v>131</v>
      </c>
      <c r="C122" s="15">
        <v>1</v>
      </c>
      <c r="D122" s="69" t="s">
        <v>43</v>
      </c>
      <c r="E122" s="348">
        <v>2</v>
      </c>
      <c r="F122" s="345" t="s">
        <v>43</v>
      </c>
      <c r="G122" s="345">
        <v>5.5</v>
      </c>
      <c r="H122" s="348" t="s">
        <v>43</v>
      </c>
      <c r="I122" s="339">
        <v>0.75</v>
      </c>
      <c r="J122" s="68" t="s">
        <v>43</v>
      </c>
      <c r="K122" s="339">
        <v>3</v>
      </c>
      <c r="L122" s="68" t="s">
        <v>7</v>
      </c>
      <c r="M122" s="74">
        <f t="shared" ref="M122" si="34">K122*I122*G122*E122*C122</f>
        <v>24.75</v>
      </c>
      <c r="N122" s="164"/>
    </row>
    <row r="123" spans="1:14" s="6" customFormat="1" ht="14.25" hidden="1">
      <c r="A123" s="16"/>
      <c r="B123" s="45"/>
      <c r="C123" s="326"/>
      <c r="D123" s="326"/>
      <c r="E123" s="326"/>
      <c r="F123" s="326"/>
      <c r="G123" s="326"/>
      <c r="H123" s="326"/>
      <c r="I123" s="326"/>
      <c r="J123" s="326"/>
      <c r="K123" s="326"/>
      <c r="L123" s="344" t="s">
        <v>7</v>
      </c>
      <c r="M123" s="160">
        <f>SUM(M117:M122)</f>
        <v>2375.7483999999999</v>
      </c>
      <c r="N123" s="164"/>
    </row>
    <row r="124" spans="1:14" s="6" customFormat="1" ht="14.25" hidden="1">
      <c r="A124" s="16"/>
      <c r="B124" s="45" t="s">
        <v>69</v>
      </c>
      <c r="C124" s="344"/>
      <c r="D124" s="344"/>
      <c r="E124" s="344"/>
      <c r="F124" s="344"/>
      <c r="G124" s="344"/>
      <c r="H124" s="344"/>
      <c r="I124" s="344"/>
      <c r="J124" s="344"/>
      <c r="K124" s="344"/>
      <c r="L124" s="344"/>
      <c r="M124" s="184"/>
      <c r="N124" s="164"/>
    </row>
    <row r="125" spans="1:14" s="6" customFormat="1" ht="14.25" hidden="1">
      <c r="A125" s="16"/>
      <c r="B125" s="357" t="s">
        <v>132</v>
      </c>
      <c r="C125" s="15">
        <v>1</v>
      </c>
      <c r="D125" s="69" t="s">
        <v>43</v>
      </c>
      <c r="E125" s="353">
        <v>2</v>
      </c>
      <c r="F125" s="352" t="s">
        <v>43</v>
      </c>
      <c r="G125" s="352">
        <v>4</v>
      </c>
      <c r="H125" s="353" t="s">
        <v>43</v>
      </c>
      <c r="I125" s="339">
        <v>1.1299999999999999</v>
      </c>
      <c r="J125" s="68" t="s">
        <v>43</v>
      </c>
      <c r="K125" s="339">
        <v>7</v>
      </c>
      <c r="L125" s="68" t="s">
        <v>7</v>
      </c>
      <c r="M125" s="75">
        <f t="shared" ref="M125" si="35">K125*I125*G125*E125*C125</f>
        <v>63.279999999999994</v>
      </c>
      <c r="N125" s="233"/>
    </row>
    <row r="126" spans="1:14" s="6" customFormat="1" ht="14.25" hidden="1">
      <c r="A126" s="16"/>
      <c r="B126" s="357" t="s">
        <v>133</v>
      </c>
      <c r="C126" s="15">
        <v>1</v>
      </c>
      <c r="D126" s="69" t="s">
        <v>43</v>
      </c>
      <c r="E126" s="353">
        <v>6</v>
      </c>
      <c r="F126" s="352" t="s">
        <v>43</v>
      </c>
      <c r="G126" s="352">
        <v>4</v>
      </c>
      <c r="H126" s="353" t="s">
        <v>43</v>
      </c>
      <c r="I126" s="339">
        <v>1.1299999999999999</v>
      </c>
      <c r="J126" s="68" t="s">
        <v>43</v>
      </c>
      <c r="K126" s="339">
        <v>4</v>
      </c>
      <c r="L126" s="68" t="s">
        <v>7</v>
      </c>
      <c r="M126" s="75">
        <f t="shared" ref="M126" si="36">K126*I126*G126*E126*C126</f>
        <v>108.47999999999999</v>
      </c>
      <c r="N126" s="164"/>
    </row>
    <row r="127" spans="1:14" s="6" customFormat="1" ht="15" hidden="1" customHeight="1">
      <c r="A127" s="16"/>
      <c r="B127" s="374" t="s">
        <v>231</v>
      </c>
      <c r="C127" s="15">
        <v>1</v>
      </c>
      <c r="D127" s="69" t="s">
        <v>43</v>
      </c>
      <c r="E127" s="353">
        <v>5</v>
      </c>
      <c r="F127" s="352" t="s">
        <v>43</v>
      </c>
      <c r="G127" s="352">
        <v>5.5</v>
      </c>
      <c r="H127" s="353" t="s">
        <v>43</v>
      </c>
      <c r="I127" s="339">
        <v>1.1299999999999999</v>
      </c>
      <c r="J127" s="68" t="s">
        <v>43</v>
      </c>
      <c r="K127" s="339">
        <v>7</v>
      </c>
      <c r="L127" s="68" t="s">
        <v>7</v>
      </c>
      <c r="M127" s="75">
        <f t="shared" ref="M127" si="37">K127*I127*G127*E127*C127</f>
        <v>217.52499999999998</v>
      </c>
      <c r="N127" s="164"/>
    </row>
    <row r="128" spans="1:14" s="6" customFormat="1" ht="14.25" hidden="1">
      <c r="A128" s="16"/>
      <c r="B128" s="357"/>
      <c r="C128" s="15">
        <v>1</v>
      </c>
      <c r="D128" s="69" t="s">
        <v>43</v>
      </c>
      <c r="E128" s="353">
        <v>2</v>
      </c>
      <c r="F128" s="352" t="s">
        <v>43</v>
      </c>
      <c r="G128" s="352">
        <v>5.5</v>
      </c>
      <c r="H128" s="353" t="s">
        <v>43</v>
      </c>
      <c r="I128" s="339">
        <v>1.1299999999999999</v>
      </c>
      <c r="J128" s="68" t="s">
        <v>43</v>
      </c>
      <c r="K128" s="339">
        <v>7</v>
      </c>
      <c r="L128" s="68" t="s">
        <v>7</v>
      </c>
      <c r="M128" s="75">
        <f t="shared" ref="M128:M129" si="38">K128*I128*G128*E128*C128</f>
        <v>87.009999999999991</v>
      </c>
      <c r="N128" s="164"/>
    </row>
    <row r="129" spans="1:14" s="6" customFormat="1" ht="14.25" hidden="1">
      <c r="A129" s="16"/>
      <c r="B129" s="357" t="s">
        <v>134</v>
      </c>
      <c r="C129" s="15">
        <v>1</v>
      </c>
      <c r="D129" s="69" t="s">
        <v>43</v>
      </c>
      <c r="E129" s="353">
        <v>8</v>
      </c>
      <c r="F129" s="352" t="s">
        <v>43</v>
      </c>
      <c r="G129" s="352">
        <v>6</v>
      </c>
      <c r="H129" s="353" t="s">
        <v>43</v>
      </c>
      <c r="I129" s="339">
        <v>1.1299999999999999</v>
      </c>
      <c r="J129" s="68" t="s">
        <v>43</v>
      </c>
      <c r="K129" s="339">
        <v>0.75</v>
      </c>
      <c r="L129" s="68" t="s">
        <v>7</v>
      </c>
      <c r="M129" s="75">
        <f t="shared" si="38"/>
        <v>40.679999999999993</v>
      </c>
      <c r="N129" s="158"/>
    </row>
    <row r="130" spans="1:14" s="6" customFormat="1" ht="14.25" hidden="1">
      <c r="A130" s="16"/>
      <c r="B130" s="357" t="s">
        <v>135</v>
      </c>
      <c r="C130" s="15">
        <v>1</v>
      </c>
      <c r="D130" s="69" t="s">
        <v>43</v>
      </c>
      <c r="E130" s="353">
        <v>1</v>
      </c>
      <c r="F130" s="352" t="s">
        <v>43</v>
      </c>
      <c r="G130" s="352">
        <v>31.37</v>
      </c>
      <c r="H130" s="353" t="s">
        <v>43</v>
      </c>
      <c r="I130" s="339">
        <v>0.75</v>
      </c>
      <c r="J130" s="68" t="s">
        <v>43</v>
      </c>
      <c r="K130" s="339">
        <v>4</v>
      </c>
      <c r="L130" s="68" t="s">
        <v>7</v>
      </c>
      <c r="M130" s="75">
        <f t="shared" ref="M130" si="39">K130*I130*G130*E130*C130</f>
        <v>94.11</v>
      </c>
      <c r="N130" s="164"/>
    </row>
    <row r="131" spans="1:14" s="6" customFormat="1" ht="14.25" hidden="1">
      <c r="A131" s="16"/>
      <c r="B131" s="357" t="s">
        <v>136</v>
      </c>
      <c r="C131" s="15">
        <v>1</v>
      </c>
      <c r="D131" s="69" t="s">
        <v>43</v>
      </c>
      <c r="E131" s="353">
        <v>2</v>
      </c>
      <c r="F131" s="352" t="s">
        <v>43</v>
      </c>
      <c r="G131" s="352">
        <v>8</v>
      </c>
      <c r="H131" s="353" t="s">
        <v>43</v>
      </c>
      <c r="I131" s="339">
        <v>0.75</v>
      </c>
      <c r="J131" s="68" t="s">
        <v>43</v>
      </c>
      <c r="K131" s="339">
        <v>4</v>
      </c>
      <c r="L131" s="68" t="s">
        <v>7</v>
      </c>
      <c r="M131" s="74">
        <f t="shared" ref="M131" si="40">K131*I131*G131*E131*C131</f>
        <v>48</v>
      </c>
      <c r="N131" s="164"/>
    </row>
    <row r="132" spans="1:14" s="6" customFormat="1" ht="14.25" hidden="1">
      <c r="A132" s="16"/>
      <c r="B132" s="357"/>
      <c r="C132" s="15"/>
      <c r="D132" s="69"/>
      <c r="E132" s="457"/>
      <c r="F132" s="457"/>
      <c r="G132" s="457"/>
      <c r="H132" s="333"/>
      <c r="I132" s="90"/>
      <c r="J132" s="334"/>
      <c r="K132" s="331"/>
      <c r="L132" s="364" t="s">
        <v>7</v>
      </c>
      <c r="M132" s="265">
        <f>SUM(M125:M131)</f>
        <v>659.08499999999992</v>
      </c>
      <c r="N132" s="164"/>
    </row>
    <row r="133" spans="1:14" s="6" customFormat="1" ht="14.25" hidden="1">
      <c r="A133" s="16"/>
      <c r="B133" s="357"/>
      <c r="C133" s="15"/>
      <c r="D133" s="455" t="s">
        <v>137</v>
      </c>
      <c r="E133" s="455"/>
      <c r="F133" s="455"/>
      <c r="G133" s="455"/>
      <c r="H133" s="455"/>
      <c r="I133" s="455"/>
      <c r="J133" s="455"/>
      <c r="K133" s="331"/>
      <c r="L133" s="364" t="s">
        <v>7</v>
      </c>
      <c r="M133" s="75">
        <f>M123-M132</f>
        <v>1716.6633999999999</v>
      </c>
      <c r="N133" s="164"/>
    </row>
    <row r="134" spans="1:14" s="6" customFormat="1" ht="14.25">
      <c r="A134" s="16"/>
      <c r="B134" s="357"/>
      <c r="C134" s="15"/>
      <c r="D134" s="69"/>
      <c r="E134" s="14"/>
      <c r="F134" s="332"/>
      <c r="G134" s="163">
        <v>1717</v>
      </c>
      <c r="H134" s="183"/>
      <c r="I134" s="157">
        <v>12674.36</v>
      </c>
      <c r="J134" s="158"/>
      <c r="K134" s="152" t="s">
        <v>55</v>
      </c>
      <c r="L134" s="159"/>
      <c r="M134" s="184"/>
      <c r="N134" s="164">
        <f>G134*I134%</f>
        <v>217618.76120000001</v>
      </c>
    </row>
    <row r="135" spans="1:14" s="6" customFormat="1" ht="14.25">
      <c r="A135" s="16"/>
      <c r="B135" s="357"/>
      <c r="C135" s="15"/>
      <c r="D135" s="69"/>
      <c r="E135" s="14"/>
      <c r="F135" s="332"/>
      <c r="G135" s="332"/>
      <c r="H135" s="333"/>
      <c r="I135" s="458"/>
      <c r="J135" s="458"/>
      <c r="K135" s="458"/>
      <c r="L135" s="334"/>
      <c r="M135" s="75"/>
      <c r="N135" s="164"/>
    </row>
    <row r="136" spans="1:14" s="6" customFormat="1" ht="14.25">
      <c r="A136" s="16">
        <v>13</v>
      </c>
      <c r="B136" s="446" t="s">
        <v>138</v>
      </c>
      <c r="C136" s="446"/>
      <c r="D136" s="446"/>
      <c r="E136" s="446"/>
      <c r="F136" s="446"/>
      <c r="G136" s="446"/>
      <c r="H136" s="446"/>
      <c r="I136" s="446"/>
      <c r="J136" s="446"/>
      <c r="K136" s="446"/>
      <c r="L136" s="446"/>
      <c r="M136" s="75"/>
      <c r="N136" s="164"/>
    </row>
    <row r="137" spans="1:14" s="6" customFormat="1" ht="14.25" hidden="1">
      <c r="A137" s="16"/>
      <c r="B137" s="19" t="s">
        <v>139</v>
      </c>
      <c r="C137" s="15">
        <v>1</v>
      </c>
      <c r="D137" s="69" t="s">
        <v>43</v>
      </c>
      <c r="E137" s="353">
        <v>2</v>
      </c>
      <c r="F137" s="352" t="s">
        <v>43</v>
      </c>
      <c r="G137" s="361">
        <v>3</v>
      </c>
      <c r="H137" s="353" t="s">
        <v>43</v>
      </c>
      <c r="I137" s="339">
        <v>16</v>
      </c>
      <c r="J137" s="68" t="s">
        <v>43</v>
      </c>
      <c r="K137" s="339">
        <v>14</v>
      </c>
      <c r="L137" s="68" t="s">
        <v>7</v>
      </c>
      <c r="M137" s="75">
        <f t="shared" ref="M137" si="41">K137*I137*G137*E137*C137</f>
        <v>1344</v>
      </c>
      <c r="N137" s="164"/>
    </row>
    <row r="138" spans="1:14" s="6" customFormat="1" ht="14.25" hidden="1">
      <c r="A138" s="16"/>
      <c r="B138" s="357" t="s">
        <v>140</v>
      </c>
      <c r="C138" s="15">
        <v>1</v>
      </c>
      <c r="D138" s="69" t="s">
        <v>43</v>
      </c>
      <c r="E138" s="353">
        <v>1</v>
      </c>
      <c r="F138" s="352" t="s">
        <v>43</v>
      </c>
      <c r="G138" s="361">
        <v>6</v>
      </c>
      <c r="H138" s="353" t="s">
        <v>43</v>
      </c>
      <c r="I138" s="339">
        <v>8</v>
      </c>
      <c r="J138" s="68" t="s">
        <v>43</v>
      </c>
      <c r="K138" s="339">
        <v>11</v>
      </c>
      <c r="L138" s="68" t="s">
        <v>7</v>
      </c>
      <c r="M138" s="74">
        <f t="shared" ref="M138" si="42">K138*I138*G138*E138*C138</f>
        <v>528</v>
      </c>
      <c r="N138" s="164"/>
    </row>
    <row r="139" spans="1:14" s="6" customFormat="1" ht="14.25" hidden="1">
      <c r="A139" s="16"/>
      <c r="B139" s="357"/>
      <c r="C139" s="326"/>
      <c r="D139" s="326"/>
      <c r="E139" s="326"/>
      <c r="F139" s="326"/>
      <c r="G139" s="326"/>
      <c r="H139" s="326"/>
      <c r="I139" s="326"/>
      <c r="J139" s="326"/>
      <c r="K139" s="326"/>
      <c r="L139" s="351" t="s">
        <v>7</v>
      </c>
      <c r="M139" s="365">
        <f>SUM(M137:M138)</f>
        <v>1872</v>
      </c>
      <c r="N139" s="164"/>
    </row>
    <row r="140" spans="1:14" s="6" customFormat="1" ht="14.25" hidden="1">
      <c r="A140" s="16"/>
      <c r="B140" s="45"/>
      <c r="C140" s="326"/>
      <c r="D140" s="326"/>
      <c r="E140" s="326"/>
      <c r="F140" s="326"/>
      <c r="G140" s="326"/>
      <c r="H140" s="326"/>
      <c r="I140" s="326"/>
      <c r="J140" s="326"/>
      <c r="K140" s="326"/>
      <c r="L140" s="351" t="s">
        <v>7</v>
      </c>
      <c r="M140" s="365">
        <v>112</v>
      </c>
      <c r="N140" s="164"/>
    </row>
    <row r="141" spans="1:14" s="6" customFormat="1" ht="14.25" hidden="1">
      <c r="A141" s="16"/>
      <c r="B141" s="324"/>
      <c r="C141" s="15"/>
      <c r="D141" s="69"/>
      <c r="E141" s="333"/>
      <c r="F141" s="332"/>
      <c r="G141" s="163"/>
      <c r="H141" s="183"/>
      <c r="I141" s="158"/>
      <c r="J141" s="159"/>
      <c r="K141" s="158"/>
      <c r="L141" s="22" t="s">
        <v>7</v>
      </c>
      <c r="M141" s="274">
        <v>16.713999999999999</v>
      </c>
      <c r="N141" s="164"/>
    </row>
    <row r="142" spans="1:14" s="6" customFormat="1" ht="15" customHeight="1">
      <c r="A142" s="16"/>
      <c r="B142" s="324"/>
      <c r="C142" s="15"/>
      <c r="D142" s="69"/>
      <c r="E142" s="333"/>
      <c r="F142" s="332"/>
      <c r="G142" s="192">
        <v>16.713999999999999</v>
      </c>
      <c r="H142" s="183"/>
      <c r="I142" s="157">
        <v>3850</v>
      </c>
      <c r="J142" s="159"/>
      <c r="K142" s="152" t="s">
        <v>141</v>
      </c>
      <c r="L142" s="159"/>
      <c r="M142" s="184"/>
      <c r="N142" s="164">
        <f>G142*I142</f>
        <v>64348.899999999994</v>
      </c>
    </row>
    <row r="143" spans="1:14" s="6" customFormat="1" ht="14.25">
      <c r="A143" s="16"/>
      <c r="B143" s="324"/>
      <c r="C143" s="15"/>
      <c r="D143" s="69"/>
      <c r="E143" s="333"/>
      <c r="F143" s="332"/>
      <c r="G143" s="332"/>
      <c r="H143" s="333"/>
      <c r="I143" s="331"/>
      <c r="J143" s="334"/>
      <c r="K143" s="331"/>
      <c r="L143" s="334"/>
      <c r="M143" s="75"/>
      <c r="N143" s="164"/>
    </row>
    <row r="144" spans="1:14" s="6" customFormat="1" ht="14.25">
      <c r="A144" s="16">
        <v>14</v>
      </c>
      <c r="B144" s="446" t="s">
        <v>142</v>
      </c>
      <c r="C144" s="446"/>
      <c r="D144" s="446"/>
      <c r="E144" s="446"/>
      <c r="F144" s="446"/>
      <c r="G144" s="446"/>
      <c r="H144" s="446"/>
      <c r="I144" s="446"/>
      <c r="J144" s="446"/>
      <c r="K144" s="446"/>
      <c r="L144" s="446"/>
      <c r="M144" s="75"/>
      <c r="N144" s="164"/>
    </row>
    <row r="145" spans="1:14" ht="14.25" hidden="1">
      <c r="A145" s="16"/>
      <c r="B145" s="19" t="s">
        <v>143</v>
      </c>
      <c r="C145" s="15">
        <v>1</v>
      </c>
      <c r="D145" s="69" t="s">
        <v>43</v>
      </c>
      <c r="E145" s="353">
        <v>2</v>
      </c>
      <c r="F145" s="352" t="s">
        <v>43</v>
      </c>
      <c r="G145" s="361">
        <v>13</v>
      </c>
      <c r="H145" s="353" t="s">
        <v>43</v>
      </c>
      <c r="I145" s="339">
        <v>20</v>
      </c>
      <c r="J145" s="68" t="s">
        <v>43</v>
      </c>
      <c r="K145" s="339">
        <v>2.25</v>
      </c>
      <c r="L145" s="68" t="s">
        <v>7</v>
      </c>
      <c r="M145" s="75">
        <f t="shared" ref="M145:M146" si="43">K145*I145*G145*E145*C145</f>
        <v>1170</v>
      </c>
      <c r="N145" s="164"/>
    </row>
    <row r="146" spans="1:14" ht="14.25" hidden="1">
      <c r="A146" s="16"/>
      <c r="B146" s="357" t="s">
        <v>144</v>
      </c>
      <c r="C146" s="15">
        <v>1</v>
      </c>
      <c r="D146" s="69" t="s">
        <v>43</v>
      </c>
      <c r="E146" s="353">
        <v>1</v>
      </c>
      <c r="F146" s="352" t="s">
        <v>43</v>
      </c>
      <c r="G146" s="361">
        <v>5</v>
      </c>
      <c r="H146" s="353" t="s">
        <v>43</v>
      </c>
      <c r="I146" s="339">
        <v>31</v>
      </c>
      <c r="J146" s="68" t="s">
        <v>43</v>
      </c>
      <c r="K146" s="339">
        <v>2.25</v>
      </c>
      <c r="L146" s="68" t="s">
        <v>7</v>
      </c>
      <c r="M146" s="74">
        <f t="shared" si="43"/>
        <v>348.75</v>
      </c>
      <c r="N146" s="164"/>
    </row>
    <row r="147" spans="1:14" ht="14.25" hidden="1">
      <c r="A147" s="16"/>
      <c r="B147" s="45"/>
      <c r="C147" s="326"/>
      <c r="D147" s="326"/>
      <c r="E147" s="326"/>
      <c r="F147" s="326"/>
      <c r="G147" s="326"/>
      <c r="H147" s="326"/>
      <c r="I147" s="326"/>
      <c r="J147" s="326"/>
      <c r="K147" s="326"/>
      <c r="L147" s="351" t="s">
        <v>7</v>
      </c>
      <c r="M147" s="365">
        <f>SUM(M145:M146)</f>
        <v>1518.75</v>
      </c>
      <c r="N147" s="164"/>
    </row>
    <row r="148" spans="1:14" ht="15" hidden="1" customHeight="1">
      <c r="A148" s="16"/>
      <c r="B148" s="45"/>
      <c r="C148" s="326"/>
      <c r="D148" s="326"/>
      <c r="E148" s="455"/>
      <c r="F148" s="455"/>
      <c r="G148" s="455"/>
      <c r="H148" s="455"/>
      <c r="I148" s="455"/>
      <c r="J148" s="455"/>
      <c r="K148" s="455"/>
      <c r="L148" s="351" t="s">
        <v>7</v>
      </c>
      <c r="M148" s="365">
        <v>112</v>
      </c>
      <c r="N148" s="164"/>
    </row>
    <row r="149" spans="1:14" ht="14.25" hidden="1" customHeight="1">
      <c r="A149" s="16"/>
      <c r="B149" s="45"/>
      <c r="C149" s="326"/>
      <c r="D149" s="326"/>
      <c r="E149" s="326"/>
      <c r="F149" s="326"/>
      <c r="J149" s="270"/>
      <c r="K149" s="335"/>
      <c r="L149" s="351" t="s">
        <v>7</v>
      </c>
      <c r="M149" s="274">
        <v>13.561999999999999</v>
      </c>
      <c r="N149" s="164"/>
    </row>
    <row r="150" spans="1:14" ht="14.25">
      <c r="A150" s="16"/>
      <c r="B150" s="45"/>
      <c r="C150" s="326"/>
      <c r="D150" s="326"/>
      <c r="E150" s="326"/>
      <c r="F150" s="326"/>
      <c r="G150" s="317">
        <v>13.561999999999999</v>
      </c>
      <c r="H150" s="270"/>
      <c r="I150" s="157">
        <v>3575</v>
      </c>
      <c r="J150" s="270"/>
      <c r="K150" s="152" t="s">
        <v>141</v>
      </c>
      <c r="L150" s="270"/>
      <c r="M150" s="184"/>
      <c r="N150" s="164">
        <f>G150*I150</f>
        <v>48484.149999999994</v>
      </c>
    </row>
    <row r="151" spans="1:14" ht="7.5" customHeight="1">
      <c r="A151" s="16"/>
      <c r="B151" s="351"/>
      <c r="C151" s="351"/>
      <c r="D151" s="351"/>
      <c r="E151" s="351"/>
      <c r="F151" s="351"/>
      <c r="G151" s="351"/>
      <c r="H151" s="351"/>
      <c r="I151" s="351"/>
      <c r="J151" s="351"/>
      <c r="K151" s="351"/>
      <c r="L151" s="351"/>
      <c r="M151" s="184"/>
      <c r="N151" s="164"/>
    </row>
    <row r="152" spans="1:14" ht="14.25">
      <c r="A152" s="16">
        <v>15</v>
      </c>
      <c r="B152" s="446" t="s">
        <v>145</v>
      </c>
      <c r="C152" s="446"/>
      <c r="D152" s="446"/>
      <c r="E152" s="446"/>
      <c r="F152" s="446"/>
      <c r="G152" s="446"/>
      <c r="H152" s="446"/>
      <c r="I152" s="446"/>
      <c r="J152" s="446"/>
      <c r="K152" s="446"/>
      <c r="L152" s="334"/>
      <c r="M152" s="75"/>
      <c r="N152" s="164"/>
    </row>
    <row r="153" spans="1:14" ht="14.25" hidden="1" customHeight="1">
      <c r="A153" s="16"/>
      <c r="B153" s="326"/>
      <c r="C153" s="447" t="s">
        <v>146</v>
      </c>
      <c r="D153" s="447"/>
      <c r="E153" s="447"/>
      <c r="F153" s="447"/>
      <c r="G153" s="447"/>
      <c r="H153" s="447"/>
      <c r="I153" s="447"/>
      <c r="J153" s="447"/>
      <c r="K153" s="447"/>
      <c r="L153" s="350" t="s">
        <v>7</v>
      </c>
      <c r="M153" s="366">
        <v>29.911000000000001</v>
      </c>
      <c r="N153" s="164"/>
    </row>
    <row r="154" spans="1:14" ht="14.25" hidden="1">
      <c r="A154" s="16"/>
      <c r="B154" s="45"/>
      <c r="C154" s="326"/>
      <c r="D154" s="326"/>
      <c r="E154" s="326"/>
      <c r="F154" s="326"/>
      <c r="G154" s="148"/>
      <c r="H154" s="270"/>
      <c r="I154" s="150"/>
      <c r="J154" s="270"/>
      <c r="K154" s="335"/>
      <c r="L154" s="351" t="s">
        <v>7</v>
      </c>
      <c r="M154" s="274">
        <v>29.911000000000001</v>
      </c>
      <c r="N154" s="164"/>
    </row>
    <row r="155" spans="1:14" ht="14.25">
      <c r="A155" s="16"/>
      <c r="B155" s="45"/>
      <c r="C155" s="326"/>
      <c r="D155" s="326"/>
      <c r="E155" s="326"/>
      <c r="F155" s="326"/>
      <c r="G155" s="317">
        <v>30.276</v>
      </c>
      <c r="H155" s="270"/>
      <c r="I155" s="150">
        <v>186.34</v>
      </c>
      <c r="J155" s="270"/>
      <c r="K155" s="152" t="s">
        <v>141</v>
      </c>
      <c r="L155" s="270"/>
      <c r="M155" s="160"/>
      <c r="N155" s="164">
        <f>G155*I155</f>
        <v>5641.6298400000005</v>
      </c>
    </row>
    <row r="156" spans="1:14" ht="6.75" customHeight="1">
      <c r="A156" s="16"/>
      <c r="B156" s="45"/>
      <c r="C156" s="326"/>
      <c r="D156" s="326"/>
      <c r="E156" s="326"/>
      <c r="F156" s="326"/>
      <c r="G156" s="148"/>
      <c r="H156" s="270"/>
      <c r="I156" s="150"/>
      <c r="J156" s="270"/>
      <c r="K156" s="335"/>
      <c r="L156" s="270"/>
      <c r="M156" s="160"/>
      <c r="N156" s="164"/>
    </row>
    <row r="157" spans="1:14" ht="72" customHeight="1">
      <c r="A157" s="330">
        <v>16</v>
      </c>
      <c r="B157" s="460" t="s">
        <v>147</v>
      </c>
      <c r="C157" s="460"/>
      <c r="D157" s="460"/>
      <c r="E157" s="460"/>
      <c r="F157" s="460"/>
      <c r="G157" s="460"/>
      <c r="H157" s="460"/>
      <c r="I157" s="460"/>
      <c r="J157" s="460"/>
      <c r="K157" s="460"/>
      <c r="L157" s="460"/>
      <c r="M157" s="20"/>
      <c r="N157" s="20"/>
    </row>
    <row r="158" spans="1:14" ht="14.25" hidden="1">
      <c r="A158" s="330"/>
      <c r="B158" s="111" t="s">
        <v>148</v>
      </c>
      <c r="C158" s="15">
        <v>1</v>
      </c>
      <c r="D158" s="69" t="s">
        <v>43</v>
      </c>
      <c r="E158" s="353">
        <v>1</v>
      </c>
      <c r="F158" s="352" t="s">
        <v>43</v>
      </c>
      <c r="G158" s="361">
        <v>1</v>
      </c>
      <c r="H158" s="353" t="s">
        <v>43</v>
      </c>
      <c r="I158" s="339">
        <v>31.38</v>
      </c>
      <c r="J158" s="68" t="s">
        <v>43</v>
      </c>
      <c r="K158" s="339">
        <v>27.38</v>
      </c>
      <c r="L158" s="68" t="s">
        <v>7</v>
      </c>
      <c r="M158" s="74">
        <f t="shared" ref="M158" si="44">K158*I158*G158*E158*C158</f>
        <v>859.18439999999998</v>
      </c>
      <c r="N158" s="5"/>
    </row>
    <row r="159" spans="1:14" ht="14.25" hidden="1">
      <c r="A159" s="330"/>
      <c r="B159" s="111"/>
      <c r="C159" s="15"/>
      <c r="D159" s="69"/>
      <c r="E159" s="333"/>
      <c r="F159" s="332"/>
      <c r="G159" s="328"/>
      <c r="H159" s="333"/>
      <c r="I159" s="331"/>
      <c r="J159" s="334"/>
      <c r="K159" s="331"/>
      <c r="L159" s="364" t="s">
        <v>7</v>
      </c>
      <c r="M159" s="75">
        <v>859</v>
      </c>
      <c r="N159" s="5"/>
    </row>
    <row r="160" spans="1:14" ht="14.25" hidden="1" customHeight="1">
      <c r="A160" s="330"/>
      <c r="B160" s="111"/>
      <c r="C160" s="15"/>
      <c r="D160" s="69"/>
      <c r="E160" s="333"/>
      <c r="F160" s="332"/>
      <c r="G160" s="328"/>
      <c r="H160" s="333"/>
      <c r="I160" s="331"/>
      <c r="J160" s="334"/>
      <c r="K160" s="331"/>
      <c r="L160" s="334"/>
      <c r="M160" s="75"/>
      <c r="N160" s="5"/>
    </row>
    <row r="161" spans="1:14" ht="14.25" hidden="1" customHeight="1">
      <c r="A161" s="330"/>
      <c r="B161" s="111"/>
      <c r="C161" s="15"/>
      <c r="D161" s="69"/>
      <c r="E161" s="333"/>
      <c r="F161" s="332"/>
      <c r="G161" s="328"/>
      <c r="H161" s="333"/>
      <c r="I161" s="331"/>
      <c r="J161" s="334"/>
      <c r="K161" s="331"/>
      <c r="L161" s="334"/>
      <c r="M161" s="75"/>
      <c r="N161" s="5"/>
    </row>
    <row r="162" spans="1:14" ht="14.25">
      <c r="A162" s="330"/>
      <c r="B162" s="111"/>
      <c r="C162" s="15"/>
      <c r="D162" s="69"/>
      <c r="E162" s="333"/>
      <c r="F162" s="332"/>
      <c r="G162" s="163">
        <v>859</v>
      </c>
      <c r="H162" s="183"/>
      <c r="I162" s="152">
        <v>7607.25</v>
      </c>
      <c r="J162" s="159"/>
      <c r="K162" s="152" t="s">
        <v>55</v>
      </c>
      <c r="L162" s="159"/>
      <c r="M162" s="184"/>
      <c r="N162" s="164">
        <f>G162*I162%</f>
        <v>65346.277500000004</v>
      </c>
    </row>
    <row r="163" spans="1:14" ht="6" customHeight="1">
      <c r="A163" s="330"/>
      <c r="B163" s="111"/>
      <c r="C163" s="15"/>
      <c r="D163" s="69"/>
      <c r="E163" s="333"/>
      <c r="F163" s="332"/>
      <c r="G163" s="328"/>
      <c r="H163" s="333"/>
      <c r="I163" s="331"/>
      <c r="J163" s="334"/>
      <c r="K163" s="331"/>
      <c r="L163" s="334"/>
      <c r="M163" s="75"/>
      <c r="N163" s="5"/>
    </row>
    <row r="164" spans="1:14" ht="28.5" customHeight="1">
      <c r="A164" s="330">
        <v>17</v>
      </c>
      <c r="B164" s="452" t="s">
        <v>149</v>
      </c>
      <c r="C164" s="452"/>
      <c r="D164" s="452"/>
      <c r="E164" s="452"/>
      <c r="F164" s="452"/>
      <c r="G164" s="452"/>
      <c r="H164" s="452"/>
      <c r="I164" s="452"/>
      <c r="J164" s="452"/>
      <c r="K164" s="452"/>
      <c r="L164" s="452"/>
      <c r="M164" s="75"/>
      <c r="N164" s="5"/>
    </row>
    <row r="165" spans="1:14" ht="14.25" hidden="1">
      <c r="A165" s="330"/>
      <c r="B165" s="111" t="s">
        <v>148</v>
      </c>
      <c r="C165" s="15">
        <v>1</v>
      </c>
      <c r="D165" s="69" t="s">
        <v>43</v>
      </c>
      <c r="E165" s="353">
        <v>1</v>
      </c>
      <c r="F165" s="352" t="s">
        <v>43</v>
      </c>
      <c r="G165" s="361">
        <v>1</v>
      </c>
      <c r="H165" s="353" t="s">
        <v>43</v>
      </c>
      <c r="I165" s="339">
        <v>31.38</v>
      </c>
      <c r="J165" s="68" t="s">
        <v>43</v>
      </c>
      <c r="K165" s="339">
        <v>27.38</v>
      </c>
      <c r="L165" s="68" t="s">
        <v>7</v>
      </c>
      <c r="M165" s="75">
        <f t="shared" ref="M165" si="45">K165*I165*G165*E165*C165</f>
        <v>859.18439999999998</v>
      </c>
      <c r="N165" s="341"/>
    </row>
    <row r="166" spans="1:14" ht="14.25" hidden="1">
      <c r="A166" s="330"/>
      <c r="B166" s="111" t="s">
        <v>150</v>
      </c>
      <c r="C166" s="15">
        <v>1</v>
      </c>
      <c r="D166" s="69" t="s">
        <v>43</v>
      </c>
      <c r="E166" s="353">
        <v>1</v>
      </c>
      <c r="F166" s="352" t="s">
        <v>43</v>
      </c>
      <c r="G166" s="361">
        <v>1</v>
      </c>
      <c r="H166" s="353" t="s">
        <v>43</v>
      </c>
      <c r="I166" s="339">
        <v>100.38</v>
      </c>
      <c r="J166" s="68" t="s">
        <v>43</v>
      </c>
      <c r="K166" s="339">
        <v>29.38</v>
      </c>
      <c r="L166" s="68" t="s">
        <v>7</v>
      </c>
      <c r="M166" s="74">
        <f t="shared" ref="M166" si="46">K166*I166*G166*E166*C166</f>
        <v>2949.1643999999997</v>
      </c>
      <c r="N166" s="5"/>
    </row>
    <row r="167" spans="1:14" ht="14.25" hidden="1" customHeight="1">
      <c r="A167" s="330"/>
      <c r="B167" s="111"/>
      <c r="C167" s="111"/>
      <c r="D167" s="25"/>
      <c r="E167" s="22"/>
      <c r="F167" s="22"/>
      <c r="G167" s="159"/>
      <c r="H167" s="159"/>
      <c r="I167" s="150"/>
      <c r="J167" s="154"/>
      <c r="K167" s="335"/>
      <c r="L167" s="5" t="s">
        <v>7</v>
      </c>
      <c r="M167" s="76">
        <f>SUM(M165:M166)</f>
        <v>3808.3487999999998</v>
      </c>
      <c r="N167" s="164"/>
    </row>
    <row r="168" spans="1:14" ht="14.25">
      <c r="A168" s="16"/>
      <c r="B168" s="45"/>
      <c r="C168" s="326"/>
      <c r="D168" s="326"/>
      <c r="E168" s="326"/>
      <c r="F168" s="326"/>
      <c r="G168" s="148">
        <v>3808</v>
      </c>
      <c r="H168" s="270"/>
      <c r="I168" s="150">
        <v>1428.35</v>
      </c>
      <c r="J168" s="270"/>
      <c r="K168" s="152" t="s">
        <v>68</v>
      </c>
      <c r="L168" s="270"/>
      <c r="M168" s="184"/>
      <c r="N168" s="164">
        <f>G168*I168%</f>
        <v>54391.567999999992</v>
      </c>
    </row>
    <row r="169" spans="1:14" ht="7.5" customHeight="1">
      <c r="A169" s="330"/>
      <c r="B169" s="462"/>
      <c r="C169" s="462"/>
      <c r="D169" s="462"/>
      <c r="E169" s="462"/>
      <c r="F169" s="462"/>
      <c r="G169" s="462"/>
      <c r="H169" s="462"/>
      <c r="I169" s="462"/>
      <c r="J169" s="462"/>
      <c r="K169" s="462"/>
      <c r="L169" s="462"/>
      <c r="M169" s="5"/>
      <c r="N169" s="5"/>
    </row>
    <row r="170" spans="1:14" ht="57.75" customHeight="1">
      <c r="A170" s="330">
        <v>18</v>
      </c>
      <c r="B170" s="452" t="s">
        <v>151</v>
      </c>
      <c r="C170" s="452"/>
      <c r="D170" s="452"/>
      <c r="E170" s="452"/>
      <c r="F170" s="452"/>
      <c r="G170" s="452"/>
      <c r="H170" s="452"/>
      <c r="I170" s="452"/>
      <c r="J170" s="452"/>
      <c r="K170" s="452"/>
      <c r="L170" s="452"/>
      <c r="M170" s="75"/>
      <c r="N170" s="5"/>
    </row>
    <row r="171" spans="1:14" ht="14.25" hidden="1">
      <c r="A171" s="169" t="s">
        <v>74</v>
      </c>
      <c r="B171" s="367" t="s">
        <v>132</v>
      </c>
      <c r="C171" s="15">
        <v>1</v>
      </c>
      <c r="D171" s="69" t="s">
        <v>43</v>
      </c>
      <c r="E171" s="353">
        <v>1</v>
      </c>
      <c r="F171" s="352" t="s">
        <v>43</v>
      </c>
      <c r="G171" s="459" t="s">
        <v>152</v>
      </c>
      <c r="H171" s="459"/>
      <c r="I171" s="459"/>
      <c r="J171" s="459"/>
      <c r="K171" s="459"/>
      <c r="L171" s="364" t="s">
        <v>7</v>
      </c>
      <c r="M171" s="74">
        <v>36</v>
      </c>
      <c r="N171" s="5"/>
    </row>
    <row r="172" spans="1:14" ht="14.25" hidden="1">
      <c r="A172" s="330"/>
      <c r="B172" s="111"/>
      <c r="C172" s="15"/>
      <c r="D172" s="69"/>
      <c r="E172" s="333"/>
      <c r="F172" s="332"/>
      <c r="G172" s="328"/>
      <c r="H172" s="333"/>
      <c r="I172" s="331"/>
      <c r="J172" s="334"/>
      <c r="K172" s="331"/>
      <c r="L172" s="364" t="s">
        <v>7</v>
      </c>
      <c r="M172" s="75">
        <v>36</v>
      </c>
      <c r="N172" s="5"/>
    </row>
    <row r="173" spans="1:14" ht="14.25">
      <c r="A173" s="169" t="s">
        <v>74</v>
      </c>
      <c r="B173" s="368" t="s">
        <v>240</v>
      </c>
      <c r="C173" s="111"/>
      <c r="D173" s="25"/>
      <c r="E173" s="22"/>
      <c r="F173" s="22"/>
      <c r="G173" s="158">
        <v>36</v>
      </c>
      <c r="H173" s="159"/>
      <c r="I173" s="157">
        <v>228.9</v>
      </c>
      <c r="J173" s="154"/>
      <c r="K173" s="152" t="s">
        <v>153</v>
      </c>
      <c r="L173" s="154"/>
      <c r="M173" s="201"/>
      <c r="N173" s="164">
        <f>G173*I173</f>
        <v>8240.4</v>
      </c>
    </row>
    <row r="174" spans="1:14" ht="4.5" customHeight="1">
      <c r="A174" s="330"/>
      <c r="B174" s="111"/>
      <c r="C174" s="111"/>
      <c r="D174" s="25"/>
      <c r="E174" s="22"/>
      <c r="F174" s="22"/>
      <c r="G174" s="22"/>
      <c r="H174" s="22"/>
      <c r="I174" s="5"/>
      <c r="J174" s="5"/>
      <c r="K174" s="5"/>
      <c r="L174" s="5"/>
      <c r="M174" s="5"/>
      <c r="N174" s="5"/>
    </row>
    <row r="175" spans="1:14" ht="14.25" hidden="1">
      <c r="A175" s="169" t="s">
        <v>42</v>
      </c>
      <c r="B175" s="368" t="s">
        <v>154</v>
      </c>
      <c r="C175" s="15">
        <v>1</v>
      </c>
      <c r="D175" s="69" t="s">
        <v>43</v>
      </c>
      <c r="E175" s="353">
        <v>1</v>
      </c>
      <c r="F175" s="352" t="s">
        <v>43</v>
      </c>
      <c r="G175" s="361">
        <v>6</v>
      </c>
      <c r="H175" s="353" t="s">
        <v>43</v>
      </c>
      <c r="I175" s="339">
        <v>8</v>
      </c>
      <c r="J175" s="68" t="s">
        <v>43</v>
      </c>
      <c r="K175" s="339">
        <v>4</v>
      </c>
      <c r="L175" s="68" t="s">
        <v>7</v>
      </c>
      <c r="M175" s="74">
        <f t="shared" ref="M175" si="47">K175*I175*G175*E175*C175</f>
        <v>192</v>
      </c>
      <c r="N175" s="20"/>
    </row>
    <row r="176" spans="1:14" ht="14.25" hidden="1">
      <c r="A176" s="169" t="s">
        <v>42</v>
      </c>
      <c r="B176" s="368" t="s">
        <v>154</v>
      </c>
      <c r="C176" s="111"/>
      <c r="D176" s="25"/>
      <c r="E176" s="22"/>
      <c r="F176" s="22"/>
      <c r="G176" s="159"/>
      <c r="H176" s="159"/>
      <c r="I176" s="150"/>
      <c r="J176" s="154"/>
      <c r="K176" s="335"/>
      <c r="L176" s="5" t="s">
        <v>7</v>
      </c>
      <c r="M176" s="5">
        <v>192</v>
      </c>
      <c r="N176" s="164"/>
    </row>
    <row r="177" spans="1:14" ht="14.25">
      <c r="A177" s="169" t="s">
        <v>42</v>
      </c>
      <c r="B177" s="368" t="s">
        <v>154</v>
      </c>
      <c r="C177" s="351"/>
      <c r="D177" s="351"/>
      <c r="E177" s="351"/>
      <c r="F177" s="351"/>
      <c r="G177" s="148">
        <v>192</v>
      </c>
      <c r="H177" s="270"/>
      <c r="I177" s="157">
        <v>240.5</v>
      </c>
      <c r="J177" s="270"/>
      <c r="K177" s="152" t="s">
        <v>153</v>
      </c>
      <c r="L177" s="270"/>
      <c r="M177" s="184"/>
      <c r="N177" s="164">
        <f>G177*I177</f>
        <v>46176</v>
      </c>
    </row>
    <row r="178" spans="1:14" ht="5.25" customHeight="1">
      <c r="A178" s="330"/>
      <c r="B178" s="356"/>
      <c r="C178" s="356"/>
      <c r="D178" s="356"/>
      <c r="E178" s="356"/>
      <c r="F178" s="356"/>
      <c r="G178" s="356"/>
      <c r="H178" s="356"/>
      <c r="I178" s="356"/>
      <c r="J178" s="356"/>
      <c r="K178" s="356"/>
      <c r="L178" s="356"/>
      <c r="M178" s="154"/>
      <c r="N178" s="164"/>
    </row>
    <row r="179" spans="1:14" ht="43.5" customHeight="1">
      <c r="A179" s="330">
        <v>19</v>
      </c>
      <c r="B179" s="452" t="s">
        <v>155</v>
      </c>
      <c r="C179" s="452"/>
      <c r="D179" s="452"/>
      <c r="E179" s="452"/>
      <c r="F179" s="452"/>
      <c r="G179" s="452"/>
      <c r="H179" s="452"/>
      <c r="I179" s="452"/>
      <c r="J179" s="452"/>
      <c r="K179" s="452"/>
      <c r="L179" s="452"/>
      <c r="M179" s="341"/>
      <c r="N179" s="164"/>
    </row>
    <row r="180" spans="1:14" ht="14.25" hidden="1">
      <c r="A180" s="330"/>
      <c r="B180" s="111" t="s">
        <v>133</v>
      </c>
      <c r="C180" s="15">
        <v>1</v>
      </c>
      <c r="D180" s="69" t="s">
        <v>43</v>
      </c>
      <c r="E180" s="353">
        <v>6</v>
      </c>
      <c r="F180" s="352" t="s">
        <v>43</v>
      </c>
      <c r="G180" s="361">
        <v>3</v>
      </c>
      <c r="H180" s="353" t="s">
        <v>43</v>
      </c>
      <c r="I180" s="339">
        <v>1.08</v>
      </c>
      <c r="J180" s="68" t="s">
        <v>43</v>
      </c>
      <c r="K180" s="339">
        <v>3.66</v>
      </c>
      <c r="L180" s="68" t="s">
        <v>7</v>
      </c>
      <c r="M180" s="74">
        <f t="shared" ref="M180" si="48">K180*I180*G180*E180*C180</f>
        <v>71.150400000000005</v>
      </c>
      <c r="N180" s="164"/>
    </row>
    <row r="181" spans="1:14" ht="14.25" hidden="1">
      <c r="A181" s="330"/>
      <c r="B181" s="111"/>
      <c r="C181" s="111"/>
      <c r="D181" s="325"/>
      <c r="E181" s="325"/>
      <c r="F181" s="325"/>
      <c r="G181" s="161"/>
      <c r="H181" s="292"/>
      <c r="I181" s="150"/>
      <c r="J181" s="292"/>
      <c r="K181" s="335"/>
      <c r="L181" s="5" t="s">
        <v>7</v>
      </c>
      <c r="M181" s="5">
        <v>71</v>
      </c>
      <c r="N181" s="164"/>
    </row>
    <row r="182" spans="1:14" ht="14.25">
      <c r="A182" s="16"/>
      <c r="B182" s="45"/>
      <c r="C182" s="326"/>
      <c r="D182" s="326"/>
      <c r="E182" s="326"/>
      <c r="F182" s="326"/>
      <c r="G182" s="148">
        <v>71</v>
      </c>
      <c r="H182" s="270"/>
      <c r="I182" s="150">
        <v>180.5</v>
      </c>
      <c r="J182" s="270"/>
      <c r="K182" s="152" t="s">
        <v>126</v>
      </c>
      <c r="L182" s="270"/>
      <c r="M182" s="184"/>
      <c r="N182" s="164">
        <f>G182*I182</f>
        <v>12815.5</v>
      </c>
    </row>
    <row r="183" spans="1:14" ht="14.25">
      <c r="A183" s="16"/>
      <c r="B183" s="351"/>
      <c r="C183" s="351"/>
      <c r="D183" s="351"/>
      <c r="E183" s="351"/>
      <c r="F183" s="351"/>
      <c r="G183" s="351"/>
      <c r="H183" s="351"/>
      <c r="I183" s="351"/>
      <c r="J183" s="351"/>
      <c r="K183" s="351"/>
      <c r="L183" s="351"/>
      <c r="M183" s="184"/>
      <c r="N183" s="164"/>
    </row>
    <row r="184" spans="1:14" ht="58.5" customHeight="1">
      <c r="A184" s="16">
        <v>20</v>
      </c>
      <c r="B184" s="449" t="s">
        <v>156</v>
      </c>
      <c r="C184" s="449"/>
      <c r="D184" s="449"/>
      <c r="E184" s="449"/>
      <c r="F184" s="449"/>
      <c r="G184" s="449"/>
      <c r="H184" s="449"/>
      <c r="I184" s="449"/>
      <c r="J184" s="449"/>
      <c r="K184" s="449"/>
      <c r="L184" s="449"/>
      <c r="M184" s="75"/>
      <c r="N184" s="164"/>
    </row>
    <row r="185" spans="1:14" ht="14.25" hidden="1">
      <c r="A185" s="16"/>
      <c r="B185" s="357" t="s">
        <v>157</v>
      </c>
      <c r="C185" s="15">
        <v>1</v>
      </c>
      <c r="D185" s="69" t="s">
        <v>43</v>
      </c>
      <c r="E185" s="353">
        <v>1</v>
      </c>
      <c r="F185" s="352" t="s">
        <v>43</v>
      </c>
      <c r="G185" s="361">
        <v>2</v>
      </c>
      <c r="H185" s="353" t="s">
        <v>43</v>
      </c>
      <c r="I185" s="339">
        <v>4</v>
      </c>
      <c r="J185" s="68" t="s">
        <v>43</v>
      </c>
      <c r="K185" s="339">
        <v>7</v>
      </c>
      <c r="L185" s="68" t="s">
        <v>7</v>
      </c>
      <c r="M185" s="75">
        <f t="shared" ref="M185" si="49">K185*I185*G185*E185*C185</f>
        <v>56</v>
      </c>
      <c r="N185" s="164"/>
    </row>
    <row r="186" spans="1:14" ht="14.25" hidden="1">
      <c r="A186" s="16"/>
      <c r="B186" s="357" t="s">
        <v>158</v>
      </c>
      <c r="C186" s="15">
        <v>1</v>
      </c>
      <c r="D186" s="69" t="s">
        <v>43</v>
      </c>
      <c r="E186" s="353">
        <v>1</v>
      </c>
      <c r="F186" s="352" t="s">
        <v>43</v>
      </c>
      <c r="G186" s="361">
        <v>6</v>
      </c>
      <c r="H186" s="353" t="s">
        <v>43</v>
      </c>
      <c r="I186" s="339">
        <v>4</v>
      </c>
      <c r="J186" s="68" t="s">
        <v>43</v>
      </c>
      <c r="K186" s="339">
        <v>4</v>
      </c>
      <c r="L186" s="68" t="s">
        <v>7</v>
      </c>
      <c r="M186" s="74">
        <f t="shared" ref="M186" si="50">K186*I186*G186*E186*C186</f>
        <v>96</v>
      </c>
      <c r="N186" s="164"/>
    </row>
    <row r="187" spans="1:14" ht="14.25" hidden="1">
      <c r="A187" s="16"/>
      <c r="B187" s="45"/>
      <c r="C187" s="326"/>
      <c r="D187" s="326"/>
      <c r="E187" s="326"/>
      <c r="F187" s="326"/>
      <c r="G187" s="148"/>
      <c r="H187" s="270"/>
      <c r="I187" s="335"/>
      <c r="J187" s="270"/>
      <c r="K187" s="335"/>
      <c r="L187" s="351" t="s">
        <v>7</v>
      </c>
      <c r="M187" s="160">
        <f>SUM(M185:M186)</f>
        <v>152</v>
      </c>
      <c r="N187" s="164"/>
    </row>
    <row r="188" spans="1:14" ht="14.25">
      <c r="A188" s="16"/>
      <c r="B188" s="45"/>
      <c r="C188" s="326"/>
      <c r="D188" s="326"/>
      <c r="E188" s="326"/>
      <c r="F188" s="326"/>
      <c r="G188" s="148">
        <v>152</v>
      </c>
      <c r="H188" s="270"/>
      <c r="I188" s="150">
        <v>902.93</v>
      </c>
      <c r="J188" s="270"/>
      <c r="K188" s="152" t="s">
        <v>126</v>
      </c>
      <c r="L188" s="270"/>
      <c r="M188" s="184"/>
      <c r="N188" s="164">
        <f>G188*I188</f>
        <v>137245.35999999999</v>
      </c>
    </row>
    <row r="189" spans="1:14" ht="14.25">
      <c r="A189" s="16"/>
      <c r="B189" s="351"/>
      <c r="C189" s="351"/>
      <c r="D189" s="351"/>
      <c r="E189" s="351"/>
      <c r="F189" s="351"/>
      <c r="G189" s="351"/>
      <c r="H189" s="351"/>
      <c r="I189" s="351"/>
      <c r="J189" s="351"/>
      <c r="K189" s="351"/>
      <c r="L189" s="351"/>
      <c r="M189" s="184"/>
      <c r="N189" s="164"/>
    </row>
    <row r="190" spans="1:14" ht="14.25">
      <c r="A190" s="330">
        <v>21</v>
      </c>
      <c r="B190" s="452" t="s">
        <v>159</v>
      </c>
      <c r="C190" s="452"/>
      <c r="D190" s="452"/>
      <c r="E190" s="452"/>
      <c r="F190" s="452"/>
      <c r="G190" s="452"/>
      <c r="H190" s="452"/>
      <c r="I190" s="452"/>
      <c r="J190" s="452"/>
      <c r="K190" s="452"/>
      <c r="L190" s="452"/>
      <c r="M190" s="20"/>
      <c r="N190" s="20"/>
    </row>
    <row r="191" spans="1:14" ht="14.25" hidden="1">
      <c r="A191" s="330"/>
      <c r="B191" s="357" t="s">
        <v>160</v>
      </c>
      <c r="C191" s="15">
        <v>1</v>
      </c>
      <c r="D191" s="69" t="s">
        <v>43</v>
      </c>
      <c r="E191" s="353">
        <v>1</v>
      </c>
      <c r="F191" s="352" t="s">
        <v>43</v>
      </c>
      <c r="G191" s="361">
        <v>2</v>
      </c>
      <c r="H191" s="353" t="s">
        <v>43</v>
      </c>
      <c r="I191" s="339">
        <v>8</v>
      </c>
      <c r="J191" s="68" t="s">
        <v>43</v>
      </c>
      <c r="K191" s="339">
        <v>4</v>
      </c>
      <c r="L191" s="68" t="s">
        <v>7</v>
      </c>
      <c r="M191" s="74">
        <f t="shared" ref="M191" si="51">K191*I191*G191*E191*C191</f>
        <v>64</v>
      </c>
      <c r="N191" s="20"/>
    </row>
    <row r="192" spans="1:14" ht="14.25" hidden="1">
      <c r="A192" s="330"/>
      <c r="B192" s="324"/>
      <c r="C192" s="15"/>
      <c r="D192" s="69"/>
      <c r="E192" s="333"/>
      <c r="F192" s="332"/>
      <c r="L192" s="364" t="s">
        <v>7</v>
      </c>
      <c r="M192" s="75">
        <v>64</v>
      </c>
      <c r="N192" s="20"/>
    </row>
    <row r="193" spans="1:14" ht="14.25">
      <c r="A193" s="58"/>
      <c r="B193" s="61"/>
      <c r="C193" s="350"/>
      <c r="D193" s="350"/>
      <c r="E193" s="350"/>
      <c r="F193" s="350"/>
      <c r="G193" s="163">
        <v>64</v>
      </c>
      <c r="H193" s="183"/>
      <c r="I193" s="152">
        <v>58.11</v>
      </c>
      <c r="J193" s="369"/>
      <c r="K193" s="152" t="s">
        <v>161</v>
      </c>
      <c r="L193" s="159"/>
      <c r="M193" s="201"/>
      <c r="N193" s="164">
        <f>G193*I193</f>
        <v>3719.04</v>
      </c>
    </row>
    <row r="194" spans="1:14" ht="14.25">
      <c r="A194" s="58"/>
      <c r="B194" s="61"/>
      <c r="C194" s="61"/>
      <c r="D194" s="120"/>
      <c r="E194" s="59"/>
      <c r="F194" s="59"/>
      <c r="G194" s="158"/>
      <c r="H194" s="159"/>
      <c r="I194" s="299"/>
      <c r="J194" s="159"/>
      <c r="K194" s="166"/>
      <c r="L194" s="159"/>
      <c r="M194" s="159"/>
      <c r="N194" s="164"/>
    </row>
    <row r="195" spans="1:14" ht="14.25">
      <c r="A195" s="58">
        <v>22</v>
      </c>
      <c r="B195" s="462" t="s">
        <v>162</v>
      </c>
      <c r="C195" s="462"/>
      <c r="D195" s="462"/>
      <c r="E195" s="462"/>
      <c r="F195" s="462"/>
      <c r="G195" s="462"/>
      <c r="H195" s="462"/>
      <c r="I195" s="462"/>
      <c r="J195" s="462"/>
      <c r="K195" s="462"/>
      <c r="L195" s="462"/>
      <c r="M195" s="20"/>
      <c r="N195" s="20"/>
    </row>
    <row r="196" spans="1:14" ht="14.25" hidden="1">
      <c r="A196" s="16" t="s">
        <v>74</v>
      </c>
      <c r="B196" s="351" t="s">
        <v>163</v>
      </c>
      <c r="C196" s="15">
        <v>2</v>
      </c>
      <c r="D196" s="69" t="s">
        <v>43</v>
      </c>
      <c r="E196" s="353">
        <v>2</v>
      </c>
      <c r="F196" s="352" t="s">
        <v>43</v>
      </c>
      <c r="G196" s="450" t="s">
        <v>164</v>
      </c>
      <c r="H196" s="450"/>
      <c r="I196" s="450"/>
      <c r="J196" s="68" t="s">
        <v>43</v>
      </c>
      <c r="K196" s="339">
        <v>12</v>
      </c>
      <c r="L196" s="68" t="s">
        <v>7</v>
      </c>
      <c r="M196" s="75">
        <v>1536</v>
      </c>
      <c r="N196" s="164"/>
    </row>
    <row r="197" spans="1:14" ht="14.25" hidden="1">
      <c r="A197" s="16"/>
      <c r="B197" s="357" t="s">
        <v>165</v>
      </c>
      <c r="C197" s="15">
        <v>1</v>
      </c>
      <c r="D197" s="69" t="s">
        <v>43</v>
      </c>
      <c r="E197" s="353">
        <v>2</v>
      </c>
      <c r="F197" s="352" t="s">
        <v>43</v>
      </c>
      <c r="G197" s="450" t="s">
        <v>166</v>
      </c>
      <c r="H197" s="450"/>
      <c r="I197" s="450"/>
      <c r="J197" s="68" t="s">
        <v>43</v>
      </c>
      <c r="K197" s="339">
        <v>12</v>
      </c>
      <c r="L197" s="68" t="s">
        <v>7</v>
      </c>
      <c r="M197" s="75">
        <v>843</v>
      </c>
      <c r="N197" s="164"/>
    </row>
    <row r="198" spans="1:14" ht="14.25" hidden="1">
      <c r="A198" s="16"/>
      <c r="B198" s="357" t="s">
        <v>167</v>
      </c>
      <c r="C198" s="15">
        <v>1</v>
      </c>
      <c r="D198" s="69" t="s">
        <v>43</v>
      </c>
      <c r="E198" s="353">
        <v>1</v>
      </c>
      <c r="F198" s="352" t="s">
        <v>43</v>
      </c>
      <c r="G198" s="361">
        <v>1</v>
      </c>
      <c r="H198" s="353" t="s">
        <v>43</v>
      </c>
      <c r="I198" s="339">
        <v>31.38</v>
      </c>
      <c r="J198" s="68" t="s">
        <v>43</v>
      </c>
      <c r="K198" s="339">
        <v>12</v>
      </c>
      <c r="L198" s="68" t="s">
        <v>7</v>
      </c>
      <c r="M198" s="75">
        <f t="shared" ref="M198" si="52">K198*I198*G198*E198*C198</f>
        <v>376.56</v>
      </c>
      <c r="N198" s="164"/>
    </row>
    <row r="199" spans="1:14" ht="14.25" hidden="1">
      <c r="A199" s="16"/>
      <c r="B199" s="357" t="s">
        <v>131</v>
      </c>
      <c r="C199" s="15">
        <v>1</v>
      </c>
      <c r="D199" s="69" t="s">
        <v>43</v>
      </c>
      <c r="E199" s="353">
        <v>1</v>
      </c>
      <c r="F199" s="352" t="s">
        <v>43</v>
      </c>
      <c r="G199" s="361">
        <v>2</v>
      </c>
      <c r="H199" s="353" t="s">
        <v>43</v>
      </c>
      <c r="I199" s="339">
        <v>8.25</v>
      </c>
      <c r="J199" s="68" t="s">
        <v>43</v>
      </c>
      <c r="K199" s="339">
        <v>12</v>
      </c>
      <c r="L199" s="68" t="s">
        <v>7</v>
      </c>
      <c r="M199" s="75">
        <f t="shared" ref="M199" si="53">K199*I199*G199*E199*C199</f>
        <v>198</v>
      </c>
      <c r="N199" s="164"/>
    </row>
    <row r="200" spans="1:14" ht="15" hidden="1" customHeight="1">
      <c r="A200" s="16"/>
      <c r="B200" s="351" t="s">
        <v>168</v>
      </c>
      <c r="C200" s="15">
        <v>1</v>
      </c>
      <c r="D200" s="69" t="s">
        <v>43</v>
      </c>
      <c r="E200" s="353">
        <v>2</v>
      </c>
      <c r="F200" s="352" t="s">
        <v>43</v>
      </c>
      <c r="G200" s="450" t="s">
        <v>169</v>
      </c>
      <c r="H200" s="450"/>
      <c r="I200" s="450"/>
      <c r="J200" s="68" t="s">
        <v>43</v>
      </c>
      <c r="K200" s="339">
        <v>3</v>
      </c>
      <c r="L200" s="68" t="s">
        <v>7</v>
      </c>
      <c r="M200" s="75">
        <v>363</v>
      </c>
      <c r="N200" s="164"/>
    </row>
    <row r="201" spans="1:14" ht="14.25" hidden="1">
      <c r="A201" s="16" t="s">
        <v>42</v>
      </c>
      <c r="B201" s="351" t="s">
        <v>170</v>
      </c>
      <c r="C201" s="15">
        <v>1</v>
      </c>
      <c r="D201" s="69" t="s">
        <v>43</v>
      </c>
      <c r="E201" s="353">
        <v>2</v>
      </c>
      <c r="F201" s="352" t="s">
        <v>43</v>
      </c>
      <c r="G201" s="450" t="s">
        <v>171</v>
      </c>
      <c r="H201" s="450"/>
      <c r="I201" s="450"/>
      <c r="J201" s="68" t="s">
        <v>43</v>
      </c>
      <c r="K201" s="339">
        <v>1.5</v>
      </c>
      <c r="L201" s="68" t="s">
        <v>7</v>
      </c>
      <c r="M201" s="75">
        <v>176</v>
      </c>
      <c r="N201" s="164"/>
    </row>
    <row r="202" spans="1:14" ht="14.25" hidden="1">
      <c r="A202" s="322"/>
      <c r="B202" s="357" t="s">
        <v>172</v>
      </c>
      <c r="C202" s="15">
        <v>1</v>
      </c>
      <c r="D202" s="69" t="s">
        <v>43</v>
      </c>
      <c r="E202" s="353">
        <v>2</v>
      </c>
      <c r="F202" s="352" t="s">
        <v>43</v>
      </c>
      <c r="G202" s="450" t="s">
        <v>173</v>
      </c>
      <c r="H202" s="450"/>
      <c r="I202" s="450"/>
      <c r="J202" s="68" t="s">
        <v>43</v>
      </c>
      <c r="K202" s="339">
        <v>1.5</v>
      </c>
      <c r="L202" s="68" t="s">
        <v>7</v>
      </c>
      <c r="M202" s="75">
        <v>167</v>
      </c>
      <c r="N202" s="164"/>
    </row>
    <row r="203" spans="1:14" ht="14.25" hidden="1">
      <c r="A203" s="16"/>
      <c r="B203" s="357" t="s">
        <v>174</v>
      </c>
      <c r="C203" s="15">
        <v>1</v>
      </c>
      <c r="D203" s="69" t="s">
        <v>43</v>
      </c>
      <c r="E203" s="353">
        <v>2</v>
      </c>
      <c r="F203" s="352" t="s">
        <v>43</v>
      </c>
      <c r="G203" s="450" t="s">
        <v>129</v>
      </c>
      <c r="H203" s="450"/>
      <c r="I203" s="450"/>
      <c r="J203" s="68" t="s">
        <v>43</v>
      </c>
      <c r="K203" s="339">
        <v>0.75</v>
      </c>
      <c r="L203" s="68" t="s">
        <v>7</v>
      </c>
      <c r="M203" s="75">
        <v>86</v>
      </c>
      <c r="N203" s="164"/>
    </row>
    <row r="204" spans="1:14" ht="14.25" hidden="1" customHeight="1">
      <c r="A204" s="58"/>
      <c r="B204" s="111" t="s">
        <v>175</v>
      </c>
      <c r="C204" s="15">
        <v>1</v>
      </c>
      <c r="D204" s="69" t="s">
        <v>43</v>
      </c>
      <c r="E204" s="353">
        <v>1</v>
      </c>
      <c r="F204" s="352" t="s">
        <v>43</v>
      </c>
      <c r="G204" s="361">
        <v>1</v>
      </c>
      <c r="H204" s="353" t="s">
        <v>43</v>
      </c>
      <c r="I204" s="339">
        <v>10</v>
      </c>
      <c r="J204" s="68" t="s">
        <v>43</v>
      </c>
      <c r="K204" s="339">
        <v>6</v>
      </c>
      <c r="L204" s="68" t="s">
        <v>7</v>
      </c>
      <c r="M204" s="75">
        <f t="shared" ref="M204" si="54">K204*I204*G204*E204*C204</f>
        <v>60</v>
      </c>
      <c r="N204" s="20"/>
    </row>
    <row r="205" spans="1:14" ht="15" hidden="1" customHeight="1">
      <c r="A205" s="16"/>
      <c r="B205" s="374" t="s">
        <v>232</v>
      </c>
      <c r="C205" s="15">
        <v>1</v>
      </c>
      <c r="D205" s="69" t="s">
        <v>43</v>
      </c>
      <c r="E205" s="353">
        <v>2</v>
      </c>
      <c r="F205" s="352" t="s">
        <v>43</v>
      </c>
      <c r="G205" s="450" t="s">
        <v>233</v>
      </c>
      <c r="H205" s="450"/>
      <c r="I205" s="450"/>
      <c r="J205" s="68" t="s">
        <v>43</v>
      </c>
      <c r="K205" s="339">
        <v>1.5</v>
      </c>
      <c r="L205" s="68" t="s">
        <v>7</v>
      </c>
      <c r="M205" s="74">
        <v>216</v>
      </c>
      <c r="N205" s="164"/>
    </row>
    <row r="206" spans="1:14" ht="14.25" hidden="1">
      <c r="A206" s="16"/>
      <c r="B206" s="357"/>
      <c r="C206" s="15"/>
      <c r="D206" s="69"/>
      <c r="E206" s="333"/>
      <c r="F206" s="332"/>
      <c r="G206" s="332"/>
      <c r="H206" s="333"/>
      <c r="I206" s="331"/>
      <c r="J206" s="334"/>
      <c r="K206" s="331"/>
      <c r="L206" s="364" t="s">
        <v>7</v>
      </c>
      <c r="M206" s="75">
        <f>SUM(M196:M205)</f>
        <v>4021.56</v>
      </c>
      <c r="N206" s="164"/>
    </row>
    <row r="207" spans="1:14" ht="14.25" hidden="1">
      <c r="A207" s="322"/>
      <c r="B207" s="45" t="s">
        <v>69</v>
      </c>
      <c r="C207" s="15"/>
      <c r="D207" s="69"/>
      <c r="E207" s="333"/>
      <c r="F207" s="332"/>
      <c r="G207" s="328"/>
      <c r="H207" s="333"/>
      <c r="I207" s="37"/>
      <c r="J207" s="334"/>
      <c r="K207" s="90"/>
      <c r="L207" s="334"/>
      <c r="M207" s="75"/>
      <c r="N207" s="164"/>
    </row>
    <row r="208" spans="1:14" ht="14.25" hidden="1">
      <c r="A208" s="322"/>
      <c r="B208" s="72" t="s">
        <v>176</v>
      </c>
      <c r="C208" s="15">
        <v>1</v>
      </c>
      <c r="D208" s="69" t="s">
        <v>43</v>
      </c>
      <c r="E208" s="457" t="s">
        <v>234</v>
      </c>
      <c r="F208" s="457"/>
      <c r="G208" s="457"/>
      <c r="H208" s="353" t="s">
        <v>43</v>
      </c>
      <c r="I208" s="339">
        <v>5.5</v>
      </c>
      <c r="J208" s="68" t="s">
        <v>43</v>
      </c>
      <c r="K208" s="339">
        <v>7</v>
      </c>
      <c r="L208" s="68" t="s">
        <v>7</v>
      </c>
      <c r="M208" s="75">
        <v>270</v>
      </c>
      <c r="N208" s="164"/>
    </row>
    <row r="209" spans="1:14" ht="15" hidden="1" customHeight="1">
      <c r="A209" s="322"/>
      <c r="B209" s="72" t="s">
        <v>132</v>
      </c>
      <c r="C209" s="15">
        <v>1</v>
      </c>
      <c r="D209" s="69" t="s">
        <v>43</v>
      </c>
      <c r="E209" s="353">
        <v>1</v>
      </c>
      <c r="F209" s="352" t="s">
        <v>43</v>
      </c>
      <c r="G209" s="361">
        <v>2</v>
      </c>
      <c r="H209" s="353" t="s">
        <v>43</v>
      </c>
      <c r="I209" s="339">
        <v>4</v>
      </c>
      <c r="J209" s="68" t="s">
        <v>43</v>
      </c>
      <c r="K209" s="339">
        <v>7</v>
      </c>
      <c r="L209" s="68" t="s">
        <v>7</v>
      </c>
      <c r="M209" s="75">
        <f t="shared" ref="M209" si="55">K209*I209*G209*E209*C209</f>
        <v>56</v>
      </c>
      <c r="N209" s="164"/>
    </row>
    <row r="210" spans="1:14" ht="14.25" hidden="1">
      <c r="A210" s="322"/>
      <c r="B210" s="72" t="s">
        <v>133</v>
      </c>
      <c r="C210" s="15">
        <v>1</v>
      </c>
      <c r="D210" s="69" t="s">
        <v>43</v>
      </c>
      <c r="E210" s="353">
        <v>1</v>
      </c>
      <c r="F210" s="352" t="s">
        <v>43</v>
      </c>
      <c r="G210" s="361">
        <v>2</v>
      </c>
      <c r="H210" s="353" t="s">
        <v>43</v>
      </c>
      <c r="I210" s="339">
        <v>4</v>
      </c>
      <c r="J210" s="68" t="s">
        <v>43</v>
      </c>
      <c r="K210" s="339">
        <v>4</v>
      </c>
      <c r="L210" s="68" t="s">
        <v>7</v>
      </c>
      <c r="M210" s="74">
        <f t="shared" ref="M210" si="56">K210*I210*G210*E210*C210</f>
        <v>32</v>
      </c>
      <c r="N210" s="164"/>
    </row>
    <row r="211" spans="1:14" ht="14.25" hidden="1">
      <c r="A211" s="322"/>
      <c r="B211" s="72"/>
      <c r="C211" s="15"/>
      <c r="D211" s="69"/>
      <c r="E211" s="333"/>
      <c r="F211" s="332"/>
      <c r="G211" s="332"/>
      <c r="H211" s="333"/>
      <c r="I211" s="331"/>
      <c r="J211" s="334"/>
      <c r="K211" s="331"/>
      <c r="L211" s="364" t="s">
        <v>7</v>
      </c>
      <c r="M211" s="265">
        <f>SUM(M208:M210)</f>
        <v>358</v>
      </c>
      <c r="N211" s="164"/>
    </row>
    <row r="212" spans="1:14" ht="15" hidden="1" customHeight="1">
      <c r="A212" s="322"/>
      <c r="B212" s="72"/>
      <c r="C212" s="15"/>
      <c r="D212" s="455" t="s">
        <v>235</v>
      </c>
      <c r="E212" s="455"/>
      <c r="F212" s="455"/>
      <c r="G212" s="455"/>
      <c r="H212" s="455"/>
      <c r="I212" s="455"/>
      <c r="J212" s="455"/>
      <c r="K212" s="335"/>
      <c r="L212" s="22" t="s">
        <v>7</v>
      </c>
      <c r="M212" s="160">
        <f>M206-M211</f>
        <v>3663.56</v>
      </c>
      <c r="N212" s="164"/>
    </row>
    <row r="213" spans="1:14" ht="14.25">
      <c r="A213" s="322"/>
      <c r="B213" s="195"/>
      <c r="C213" s="15"/>
      <c r="D213" s="69"/>
      <c r="E213" s="333"/>
      <c r="F213" s="332"/>
      <c r="G213" s="163">
        <v>3664</v>
      </c>
      <c r="H213" s="183"/>
      <c r="I213" s="157">
        <v>2206.6</v>
      </c>
      <c r="J213" s="159"/>
      <c r="K213" s="152" t="s">
        <v>61</v>
      </c>
      <c r="L213" s="159"/>
      <c r="M213" s="184"/>
      <c r="N213" s="164">
        <f>G213*I213%</f>
        <v>80849.823999999993</v>
      </c>
    </row>
    <row r="214" spans="1:14" ht="14.25">
      <c r="A214" s="293"/>
      <c r="B214" s="358"/>
      <c r="C214" s="358"/>
      <c r="D214" s="358"/>
      <c r="E214" s="358"/>
      <c r="F214" s="358"/>
      <c r="G214" s="358"/>
      <c r="H214" s="358"/>
      <c r="I214" s="358"/>
      <c r="J214" s="358"/>
      <c r="K214" s="358"/>
      <c r="L214" s="358"/>
      <c r="M214" s="75"/>
      <c r="N214" s="164"/>
    </row>
    <row r="215" spans="1:14" ht="14.25">
      <c r="A215" s="293">
        <v>23</v>
      </c>
      <c r="B215" s="454" t="s">
        <v>177</v>
      </c>
      <c r="C215" s="454"/>
      <c r="D215" s="454"/>
      <c r="E215" s="454"/>
      <c r="F215" s="454"/>
      <c r="G215" s="454"/>
      <c r="H215" s="454"/>
      <c r="I215" s="454"/>
      <c r="J215" s="454"/>
      <c r="K215" s="454"/>
      <c r="L215" s="454"/>
      <c r="M215" s="75"/>
      <c r="N215" s="164"/>
    </row>
    <row r="216" spans="1:14" ht="14.25" hidden="1" customHeight="1">
      <c r="A216" s="322"/>
      <c r="B216" s="195"/>
      <c r="C216" s="15"/>
      <c r="D216" s="451" t="s">
        <v>178</v>
      </c>
      <c r="E216" s="451"/>
      <c r="F216" s="451"/>
      <c r="G216" s="451"/>
      <c r="H216" s="451"/>
      <c r="I216" s="451"/>
      <c r="J216" s="451"/>
      <c r="K216" s="451"/>
      <c r="L216" s="350" t="s">
        <v>7</v>
      </c>
      <c r="M216" s="74">
        <v>3664</v>
      </c>
      <c r="N216" s="164"/>
    </row>
    <row r="217" spans="1:14" ht="14.25" hidden="1">
      <c r="A217" s="322"/>
      <c r="B217" s="72"/>
      <c r="C217" s="15"/>
      <c r="D217" s="69"/>
      <c r="E217" s="333"/>
      <c r="F217" s="332"/>
      <c r="G217" s="328"/>
      <c r="H217" s="333"/>
      <c r="I217" s="90"/>
      <c r="J217" s="334"/>
      <c r="K217" s="331"/>
      <c r="L217" s="364" t="s">
        <v>7</v>
      </c>
      <c r="M217" s="75">
        <v>3664</v>
      </c>
      <c r="N217" s="164"/>
    </row>
    <row r="218" spans="1:14" ht="14.25">
      <c r="A218" s="322"/>
      <c r="B218" s="195"/>
      <c r="C218" s="15"/>
      <c r="D218" s="69"/>
      <c r="E218" s="333"/>
      <c r="F218" s="332"/>
      <c r="G218" s="163">
        <v>3664</v>
      </c>
      <c r="H218" s="183"/>
      <c r="I218" s="158">
        <v>2197.52</v>
      </c>
      <c r="J218" s="159"/>
      <c r="K218" s="152" t="s">
        <v>61</v>
      </c>
      <c r="L218" s="22"/>
      <c r="M218" s="160"/>
      <c r="N218" s="164">
        <f>G218*I218%</f>
        <v>80517.132800000007</v>
      </c>
    </row>
    <row r="219" spans="1:14" ht="14.25">
      <c r="A219" s="322"/>
      <c r="B219" s="195"/>
      <c r="C219" s="15"/>
      <c r="D219" s="69"/>
      <c r="E219" s="333"/>
      <c r="F219" s="332"/>
      <c r="G219" s="163"/>
      <c r="H219" s="183"/>
      <c r="I219" s="150"/>
      <c r="J219" s="159"/>
      <c r="K219" s="335"/>
      <c r="L219" s="159"/>
      <c r="M219" s="184"/>
      <c r="N219" s="164"/>
    </row>
    <row r="220" spans="1:14" ht="15.75" customHeight="1">
      <c r="A220" s="16">
        <v>24</v>
      </c>
      <c r="B220" s="446" t="s">
        <v>179</v>
      </c>
      <c r="C220" s="446"/>
      <c r="D220" s="446"/>
      <c r="E220" s="446"/>
      <c r="F220" s="446"/>
      <c r="G220" s="446"/>
      <c r="H220" s="446"/>
      <c r="I220" s="446"/>
      <c r="J220" s="446"/>
      <c r="K220" s="446"/>
      <c r="L220" s="446"/>
      <c r="M220" s="75"/>
      <c r="N220" s="164"/>
    </row>
    <row r="221" spans="1:14" ht="14.25" hidden="1">
      <c r="A221" s="16"/>
      <c r="B221" s="357" t="s">
        <v>180</v>
      </c>
      <c r="C221" s="15">
        <v>1</v>
      </c>
      <c r="D221" s="69" t="s">
        <v>43</v>
      </c>
      <c r="E221" s="353">
        <v>1</v>
      </c>
      <c r="F221" s="352" t="s">
        <v>43</v>
      </c>
      <c r="G221" s="361">
        <v>1</v>
      </c>
      <c r="H221" s="353" t="s">
        <v>43</v>
      </c>
      <c r="I221" s="339">
        <v>30.38</v>
      </c>
      <c r="J221" s="68" t="s">
        <v>43</v>
      </c>
      <c r="K221" s="339">
        <v>12</v>
      </c>
      <c r="L221" s="68" t="s">
        <v>7</v>
      </c>
      <c r="M221" s="75">
        <f t="shared" ref="M221" si="57">K221*I221*G221*E221*C221</f>
        <v>364.56</v>
      </c>
      <c r="N221" s="164"/>
    </row>
    <row r="222" spans="1:14" ht="14.25" hidden="1">
      <c r="A222" s="16"/>
      <c r="B222" s="356" t="s">
        <v>181</v>
      </c>
      <c r="C222" s="15">
        <v>1</v>
      </c>
      <c r="D222" s="69" t="s">
        <v>43</v>
      </c>
      <c r="E222" s="353">
        <v>1</v>
      </c>
      <c r="F222" s="352" t="s">
        <v>43</v>
      </c>
      <c r="G222" s="361">
        <v>2</v>
      </c>
      <c r="H222" s="353" t="s">
        <v>43</v>
      </c>
      <c r="I222" s="339">
        <v>19.25</v>
      </c>
      <c r="J222" s="68" t="s">
        <v>43</v>
      </c>
      <c r="K222" s="339">
        <v>12</v>
      </c>
      <c r="L222" s="68" t="s">
        <v>7</v>
      </c>
      <c r="M222" s="74">
        <f t="shared" ref="M222" si="58">K222*I222*G222*E222*C222</f>
        <v>462</v>
      </c>
      <c r="N222" s="294"/>
    </row>
    <row r="223" spans="1:14" ht="14.25" hidden="1">
      <c r="A223" s="16"/>
      <c r="B223" s="327"/>
      <c r="C223" s="295"/>
      <c r="D223" s="296"/>
      <c r="E223" s="37"/>
      <c r="F223" s="338"/>
      <c r="G223" s="456"/>
      <c r="H223" s="456"/>
      <c r="I223" s="456"/>
      <c r="J223" s="334"/>
      <c r="K223" s="205"/>
      <c r="L223" s="360" t="s">
        <v>7</v>
      </c>
      <c r="M223" s="160">
        <f>SUM(M221:M222)</f>
        <v>826.56</v>
      </c>
      <c r="N223" s="294"/>
    </row>
    <row r="224" spans="1:14" ht="14.25" hidden="1">
      <c r="A224" s="16"/>
      <c r="B224" s="45" t="s">
        <v>69</v>
      </c>
      <c r="C224" s="295"/>
      <c r="D224" s="296"/>
      <c r="E224" s="37"/>
      <c r="F224" s="338"/>
      <c r="G224" s="297"/>
      <c r="H224" s="37"/>
      <c r="I224" s="331"/>
      <c r="J224" s="334"/>
      <c r="K224" s="331"/>
      <c r="L224" s="334"/>
      <c r="M224" s="75"/>
      <c r="N224" s="294"/>
    </row>
    <row r="225" spans="1:14" ht="14.25" hidden="1">
      <c r="A225" s="16"/>
      <c r="B225" s="72" t="s">
        <v>133</v>
      </c>
      <c r="C225" s="15">
        <v>1</v>
      </c>
      <c r="D225" s="69" t="s">
        <v>43</v>
      </c>
      <c r="E225" s="353">
        <v>1</v>
      </c>
      <c r="F225" s="352" t="s">
        <v>43</v>
      </c>
      <c r="G225" s="361">
        <v>4</v>
      </c>
      <c r="H225" s="353" t="s">
        <v>43</v>
      </c>
      <c r="I225" s="339">
        <v>5</v>
      </c>
      <c r="J225" s="68" t="s">
        <v>43</v>
      </c>
      <c r="K225" s="339">
        <v>4.5</v>
      </c>
      <c r="L225" s="68" t="s">
        <v>7</v>
      </c>
      <c r="M225" s="75">
        <f t="shared" ref="M225" si="59">K225*I225*G225*E225*C225</f>
        <v>90</v>
      </c>
      <c r="N225" s="294"/>
    </row>
    <row r="226" spans="1:14" ht="14.25" hidden="1">
      <c r="A226" s="16"/>
      <c r="B226" s="356" t="s">
        <v>182</v>
      </c>
      <c r="C226" s="15">
        <v>1</v>
      </c>
      <c r="D226" s="69" t="s">
        <v>43</v>
      </c>
      <c r="E226" s="353">
        <v>1</v>
      </c>
      <c r="F226" s="352" t="s">
        <v>43</v>
      </c>
      <c r="G226" s="361">
        <v>4</v>
      </c>
      <c r="H226" s="353" t="s">
        <v>43</v>
      </c>
      <c r="I226" s="339">
        <v>6</v>
      </c>
      <c r="J226" s="68" t="s">
        <v>43</v>
      </c>
      <c r="K226" s="339">
        <v>0.75</v>
      </c>
      <c r="L226" s="68" t="s">
        <v>7</v>
      </c>
      <c r="M226" s="74">
        <f t="shared" ref="M226" si="60">K226*I226*G226*E226*C226</f>
        <v>18</v>
      </c>
      <c r="N226" s="294"/>
    </row>
    <row r="227" spans="1:14" ht="14.25" hidden="1">
      <c r="A227" s="16"/>
      <c r="B227" s="327"/>
      <c r="C227" s="295"/>
      <c r="D227" s="296"/>
      <c r="E227" s="37"/>
      <c r="F227" s="338"/>
      <c r="G227" s="297"/>
      <c r="H227" s="37"/>
      <c r="I227" s="331"/>
      <c r="J227" s="334"/>
      <c r="K227" s="331"/>
      <c r="L227" s="364" t="s">
        <v>7</v>
      </c>
      <c r="M227" s="265">
        <f>SUM(M225:M226)</f>
        <v>108</v>
      </c>
      <c r="N227" s="294"/>
    </row>
    <row r="228" spans="1:14" ht="14.25" hidden="1">
      <c r="A228" s="16"/>
      <c r="B228" s="327"/>
      <c r="C228" s="295"/>
      <c r="D228" s="455" t="s">
        <v>183</v>
      </c>
      <c r="E228" s="455"/>
      <c r="F228" s="455"/>
      <c r="G228" s="455"/>
      <c r="H228" s="455"/>
      <c r="I228" s="455"/>
      <c r="J228" s="455"/>
      <c r="K228" s="359"/>
      <c r="L228" s="360" t="s">
        <v>7</v>
      </c>
      <c r="M228" s="160">
        <f>M223-M227</f>
        <v>718.56</v>
      </c>
      <c r="N228" s="294"/>
    </row>
    <row r="229" spans="1:14" ht="14.25" customHeight="1">
      <c r="A229" s="16"/>
      <c r="B229" s="327"/>
      <c r="C229" s="295"/>
      <c r="D229" s="296"/>
      <c r="E229" s="37"/>
      <c r="F229" s="338"/>
      <c r="G229" s="370">
        <v>719</v>
      </c>
      <c r="H229" s="164"/>
      <c r="I229" s="152">
        <v>1287.44</v>
      </c>
      <c r="J229" s="159"/>
      <c r="K229" s="152" t="s">
        <v>61</v>
      </c>
      <c r="L229" s="159"/>
      <c r="M229" s="184"/>
      <c r="N229" s="164">
        <f>G229*I229%</f>
        <v>9256.6936000000005</v>
      </c>
    </row>
    <row r="230" spans="1:14" ht="14.25" customHeight="1">
      <c r="A230" s="16"/>
      <c r="B230" s="324"/>
      <c r="C230" s="15"/>
      <c r="D230" s="69"/>
      <c r="E230" s="333"/>
      <c r="F230" s="332"/>
      <c r="G230" s="328"/>
      <c r="H230" s="333"/>
      <c r="I230" s="331"/>
      <c r="J230" s="334"/>
      <c r="K230" s="331"/>
      <c r="L230" s="334"/>
      <c r="M230" s="75"/>
      <c r="N230" s="164"/>
    </row>
    <row r="231" spans="1:14" ht="57.75" customHeight="1">
      <c r="A231" s="16">
        <v>25</v>
      </c>
      <c r="B231" s="452" t="s">
        <v>184</v>
      </c>
      <c r="C231" s="452"/>
      <c r="D231" s="452"/>
      <c r="E231" s="452"/>
      <c r="F231" s="452"/>
      <c r="G231" s="452"/>
      <c r="H231" s="452"/>
      <c r="I231" s="452"/>
      <c r="J231" s="452"/>
      <c r="K231" s="452"/>
      <c r="L231" s="452"/>
      <c r="M231" s="75"/>
      <c r="N231" s="294"/>
    </row>
    <row r="232" spans="1:14" ht="14.25" hidden="1" customHeight="1">
      <c r="A232" s="16"/>
      <c r="B232" s="111" t="s">
        <v>185</v>
      </c>
      <c r="C232" s="15">
        <v>1</v>
      </c>
      <c r="D232" s="69" t="s">
        <v>43</v>
      </c>
      <c r="E232" s="353">
        <v>2</v>
      </c>
      <c r="F232" s="352" t="s">
        <v>43</v>
      </c>
      <c r="G232" s="450" t="s">
        <v>169</v>
      </c>
      <c r="H232" s="450"/>
      <c r="I232" s="450"/>
      <c r="J232" s="450"/>
      <c r="K232" s="450"/>
      <c r="L232" s="68" t="s">
        <v>7</v>
      </c>
      <c r="M232" s="75">
        <v>121</v>
      </c>
      <c r="N232" s="164"/>
    </row>
    <row r="233" spans="1:14" ht="14.25" hidden="1">
      <c r="A233" s="16"/>
      <c r="B233" s="357" t="s">
        <v>186</v>
      </c>
      <c r="C233" s="15">
        <v>1</v>
      </c>
      <c r="D233" s="69" t="s">
        <v>43</v>
      </c>
      <c r="E233" s="353">
        <v>1</v>
      </c>
      <c r="F233" s="352" t="s">
        <v>43</v>
      </c>
      <c r="G233" s="361">
        <v>1</v>
      </c>
      <c r="H233" s="353" t="s">
        <v>43</v>
      </c>
      <c r="I233" s="339">
        <v>4</v>
      </c>
      <c r="J233" s="68" t="s">
        <v>43</v>
      </c>
      <c r="K233" s="339">
        <v>12</v>
      </c>
      <c r="L233" s="68" t="s">
        <v>7</v>
      </c>
      <c r="M233" s="75">
        <f t="shared" ref="M233" si="61">K233*I233*G233*E233*C233</f>
        <v>48</v>
      </c>
      <c r="N233" s="164"/>
    </row>
    <row r="234" spans="1:14" ht="14.25" hidden="1">
      <c r="A234" s="16"/>
      <c r="B234" s="357" t="s">
        <v>133</v>
      </c>
      <c r="C234" s="15">
        <v>1</v>
      </c>
      <c r="D234" s="69" t="s">
        <v>43</v>
      </c>
      <c r="E234" s="353">
        <v>4</v>
      </c>
      <c r="F234" s="352" t="s">
        <v>43</v>
      </c>
      <c r="G234" s="450" t="s">
        <v>187</v>
      </c>
      <c r="H234" s="450"/>
      <c r="I234" s="450"/>
      <c r="J234" s="450"/>
      <c r="K234" s="450"/>
      <c r="L234" s="68" t="s">
        <v>7</v>
      </c>
      <c r="M234" s="74">
        <v>52</v>
      </c>
      <c r="N234" s="164"/>
    </row>
    <row r="235" spans="1:14" ht="14.25" hidden="1">
      <c r="A235" s="16"/>
      <c r="B235" s="111"/>
      <c r="C235" s="295"/>
      <c r="D235" s="296"/>
      <c r="E235" s="37"/>
      <c r="F235" s="338"/>
      <c r="G235" s="297"/>
      <c r="H235" s="37"/>
      <c r="I235" s="331"/>
      <c r="J235" s="334"/>
      <c r="K235" s="331"/>
      <c r="L235" s="364" t="s">
        <v>7</v>
      </c>
      <c r="M235" s="75">
        <f>SUM(M232:M234)</f>
        <v>221</v>
      </c>
      <c r="N235" s="164"/>
    </row>
    <row r="236" spans="1:14" ht="14.25">
      <c r="A236" s="16"/>
      <c r="B236" s="327"/>
      <c r="C236" s="295"/>
      <c r="D236" s="296"/>
      <c r="E236" s="37"/>
      <c r="F236" s="338"/>
      <c r="G236" s="370">
        <v>221</v>
      </c>
      <c r="H236" s="164"/>
      <c r="I236" s="152">
        <v>19.36</v>
      </c>
      <c r="J236" s="159"/>
      <c r="K236" s="152" t="s">
        <v>19</v>
      </c>
      <c r="L236" s="159"/>
      <c r="M236" s="184"/>
      <c r="N236" s="164">
        <f>G236*I236</f>
        <v>4278.5599999999995</v>
      </c>
    </row>
    <row r="237" spans="1:14" ht="14.25">
      <c r="A237" s="16"/>
      <c r="B237" s="326"/>
      <c r="C237" s="15"/>
      <c r="D237" s="69"/>
      <c r="E237" s="333"/>
      <c r="F237" s="332"/>
      <c r="G237" s="328"/>
      <c r="H237" s="333"/>
      <c r="I237" s="331"/>
      <c r="J237" s="334"/>
      <c r="K237" s="331"/>
      <c r="L237" s="334"/>
      <c r="M237" s="75"/>
      <c r="N237" s="164"/>
    </row>
    <row r="238" spans="1:14" ht="60" customHeight="1">
      <c r="A238" s="16">
        <v>26</v>
      </c>
      <c r="B238" s="452" t="s">
        <v>188</v>
      </c>
      <c r="C238" s="452"/>
      <c r="D238" s="452"/>
      <c r="E238" s="452"/>
      <c r="F238" s="452"/>
      <c r="G238" s="452"/>
      <c r="H238" s="452"/>
      <c r="I238" s="452"/>
      <c r="J238" s="452"/>
      <c r="K238" s="452"/>
      <c r="L238" s="452"/>
      <c r="M238" s="76"/>
      <c r="N238" s="164"/>
    </row>
    <row r="239" spans="1:14" ht="14.25" hidden="1">
      <c r="A239" s="16"/>
      <c r="B239" s="357" t="s">
        <v>189</v>
      </c>
      <c r="C239" s="15">
        <v>1</v>
      </c>
      <c r="D239" s="69" t="s">
        <v>43</v>
      </c>
      <c r="E239" s="353">
        <v>2</v>
      </c>
      <c r="F239" s="352" t="s">
        <v>43</v>
      </c>
      <c r="G239" s="450" t="s">
        <v>190</v>
      </c>
      <c r="H239" s="450"/>
      <c r="I239" s="450"/>
      <c r="J239" s="450"/>
      <c r="K239" s="450"/>
      <c r="L239" s="68" t="s">
        <v>7</v>
      </c>
      <c r="M239" s="74">
        <v>127</v>
      </c>
      <c r="N239" s="164"/>
    </row>
    <row r="240" spans="1:14" ht="14.25" hidden="1">
      <c r="A240" s="16"/>
      <c r="B240" s="324"/>
      <c r="C240" s="15"/>
      <c r="D240" s="69"/>
      <c r="E240" s="333"/>
      <c r="F240" s="332"/>
      <c r="G240" s="328"/>
      <c r="H240" s="333"/>
      <c r="I240" s="331"/>
      <c r="J240" s="334"/>
      <c r="K240" s="331"/>
      <c r="L240" s="364" t="s">
        <v>7</v>
      </c>
      <c r="M240" s="75">
        <v>127</v>
      </c>
      <c r="N240" s="164"/>
    </row>
    <row r="241" spans="1:14" ht="14.25">
      <c r="A241" s="16"/>
      <c r="B241" s="324"/>
      <c r="C241" s="15"/>
      <c r="D241" s="69"/>
      <c r="E241" s="333"/>
      <c r="F241" s="332"/>
      <c r="G241" s="163">
        <v>127</v>
      </c>
      <c r="H241" s="183"/>
      <c r="I241" s="371">
        <v>7.71</v>
      </c>
      <c r="J241" s="159"/>
      <c r="K241" s="152" t="s">
        <v>19</v>
      </c>
      <c r="L241" s="159"/>
      <c r="M241" s="184"/>
      <c r="N241" s="164">
        <f>G241*I241</f>
        <v>979.17</v>
      </c>
    </row>
    <row r="242" spans="1:14" ht="14.25">
      <c r="A242" s="16"/>
      <c r="B242" s="324"/>
      <c r="C242" s="15"/>
      <c r="D242" s="69"/>
      <c r="E242" s="333"/>
      <c r="F242" s="332"/>
      <c r="G242" s="328"/>
      <c r="H242" s="333"/>
      <c r="I242" s="331"/>
      <c r="J242" s="334"/>
      <c r="K242" s="331"/>
      <c r="L242" s="334"/>
      <c r="M242" s="75"/>
      <c r="N242" s="164"/>
    </row>
    <row r="243" spans="1:14" ht="42.75" hidden="1" customHeight="1">
      <c r="A243" s="16">
        <v>27</v>
      </c>
      <c r="B243" s="453" t="s">
        <v>191</v>
      </c>
      <c r="C243" s="453"/>
      <c r="D243" s="453"/>
      <c r="E243" s="453"/>
      <c r="F243" s="453"/>
      <c r="G243" s="453"/>
      <c r="H243" s="453"/>
      <c r="I243" s="453"/>
      <c r="J243" s="453"/>
      <c r="K243" s="453"/>
      <c r="L243" s="453"/>
      <c r="M243" s="75"/>
      <c r="N243" s="164"/>
    </row>
    <row r="244" spans="1:14" ht="14.25" hidden="1">
      <c r="A244" s="16"/>
      <c r="B244" s="324"/>
      <c r="C244" s="15">
        <v>1</v>
      </c>
      <c r="D244" s="69" t="s">
        <v>43</v>
      </c>
      <c r="E244" s="353">
        <v>1</v>
      </c>
      <c r="F244" s="352" t="s">
        <v>43</v>
      </c>
      <c r="G244" s="352">
        <v>59.25</v>
      </c>
      <c r="H244" s="353" t="s">
        <v>43</v>
      </c>
      <c r="I244" s="339">
        <v>10.5</v>
      </c>
      <c r="J244" s="68" t="s">
        <v>43</v>
      </c>
      <c r="K244" s="339">
        <v>0.17</v>
      </c>
      <c r="L244" s="68" t="s">
        <v>7</v>
      </c>
      <c r="M244" s="74">
        <f t="shared" ref="M244" si="62">K244*I244*G244*E244*C244</f>
        <v>105.76125</v>
      </c>
      <c r="N244" s="164"/>
    </row>
    <row r="245" spans="1:14" ht="14.25" hidden="1">
      <c r="A245" s="16"/>
      <c r="B245" s="324"/>
      <c r="C245" s="15"/>
      <c r="D245" s="69"/>
      <c r="E245" s="333"/>
      <c r="F245" s="332"/>
      <c r="G245" s="328"/>
      <c r="H245" s="333"/>
      <c r="I245" s="331"/>
      <c r="J245" s="334"/>
      <c r="K245" s="331"/>
      <c r="L245" s="364" t="s">
        <v>7</v>
      </c>
      <c r="M245" s="75">
        <v>106</v>
      </c>
      <c r="N245" s="164"/>
    </row>
    <row r="246" spans="1:14" ht="14.25" hidden="1">
      <c r="A246" s="16"/>
      <c r="B246" s="324"/>
      <c r="C246" s="15"/>
      <c r="D246" s="69"/>
      <c r="E246" s="333"/>
      <c r="F246" s="332"/>
      <c r="G246" s="163">
        <v>0</v>
      </c>
      <c r="H246" s="183"/>
      <c r="I246" s="157">
        <v>14429.25</v>
      </c>
      <c r="J246" s="159"/>
      <c r="K246" s="152" t="s">
        <v>55</v>
      </c>
      <c r="L246" s="159"/>
      <c r="M246" s="184"/>
      <c r="N246" s="164"/>
    </row>
    <row r="247" spans="1:14" ht="14.25" hidden="1">
      <c r="A247" s="16"/>
      <c r="B247" s="45"/>
      <c r="C247" s="326"/>
      <c r="D247" s="326"/>
      <c r="E247" s="326"/>
      <c r="F247" s="326"/>
      <c r="G247" s="326"/>
      <c r="H247" s="326"/>
      <c r="I247" s="326"/>
      <c r="J247" s="326"/>
      <c r="K247" s="326"/>
      <c r="L247" s="326"/>
      <c r="M247" s="160"/>
      <c r="N247" s="164"/>
    </row>
    <row r="248" spans="1:14" ht="45.75" customHeight="1">
      <c r="A248" s="16">
        <v>28</v>
      </c>
      <c r="B248" s="449" t="s">
        <v>192</v>
      </c>
      <c r="C248" s="449"/>
      <c r="D248" s="449"/>
      <c r="E248" s="449"/>
      <c r="F248" s="449"/>
      <c r="G248" s="449"/>
      <c r="H248" s="449"/>
      <c r="I248" s="449"/>
      <c r="J248" s="449"/>
      <c r="K248" s="449"/>
      <c r="L248" s="449"/>
      <c r="M248" s="160"/>
      <c r="N248" s="164"/>
    </row>
    <row r="249" spans="1:14" ht="14.25" hidden="1">
      <c r="A249" s="16"/>
      <c r="B249" s="357" t="s">
        <v>193</v>
      </c>
      <c r="C249" s="15">
        <v>1</v>
      </c>
      <c r="D249" s="69" t="s">
        <v>43</v>
      </c>
      <c r="E249" s="353">
        <v>2</v>
      </c>
      <c r="F249" s="352" t="s">
        <v>43</v>
      </c>
      <c r="G249" s="352">
        <v>14</v>
      </c>
      <c r="H249" s="353" t="s">
        <v>43</v>
      </c>
      <c r="I249" s="339">
        <v>18</v>
      </c>
      <c r="J249" s="68" t="s">
        <v>43</v>
      </c>
      <c r="K249" s="339">
        <v>0.17</v>
      </c>
      <c r="L249" s="68" t="s">
        <v>7</v>
      </c>
      <c r="M249" s="75">
        <f t="shared" ref="M249" si="63">K249*I249*G249*E249*C249</f>
        <v>85.68</v>
      </c>
      <c r="N249" s="164"/>
    </row>
    <row r="250" spans="1:14" ht="14.25" hidden="1">
      <c r="A250" s="16"/>
      <c r="B250" s="357" t="s">
        <v>194</v>
      </c>
      <c r="C250" s="15">
        <v>1</v>
      </c>
      <c r="D250" s="69" t="s">
        <v>43</v>
      </c>
      <c r="E250" s="353">
        <v>1</v>
      </c>
      <c r="F250" s="352" t="s">
        <v>43</v>
      </c>
      <c r="G250" s="352">
        <v>29.13</v>
      </c>
      <c r="H250" s="353" t="s">
        <v>43</v>
      </c>
      <c r="I250" s="339">
        <v>6</v>
      </c>
      <c r="J250" s="68" t="s">
        <v>43</v>
      </c>
      <c r="K250" s="339">
        <v>0.17</v>
      </c>
      <c r="L250" s="68" t="s">
        <v>7</v>
      </c>
      <c r="M250" s="75">
        <f t="shared" ref="M250" si="64">K250*I250*G250*E250*C250</f>
        <v>29.712599999999998</v>
      </c>
      <c r="N250" s="164"/>
    </row>
    <row r="251" spans="1:14" ht="14.25" hidden="1">
      <c r="A251" s="16"/>
      <c r="B251" s="357" t="s">
        <v>122</v>
      </c>
      <c r="C251" s="15">
        <v>1</v>
      </c>
      <c r="D251" s="69" t="s">
        <v>43</v>
      </c>
      <c r="E251" s="353">
        <v>1</v>
      </c>
      <c r="F251" s="352" t="s">
        <v>43</v>
      </c>
      <c r="G251" s="352">
        <v>86</v>
      </c>
      <c r="H251" s="353" t="s">
        <v>43</v>
      </c>
      <c r="I251" s="339">
        <v>18</v>
      </c>
      <c r="J251" s="68" t="s">
        <v>43</v>
      </c>
      <c r="K251" s="339">
        <v>0.17</v>
      </c>
      <c r="L251" s="68" t="s">
        <v>7</v>
      </c>
      <c r="M251" s="74">
        <f t="shared" ref="M251" si="65">K251*I251*G251*E251*C251</f>
        <v>263.16000000000003</v>
      </c>
      <c r="N251" s="164"/>
    </row>
    <row r="252" spans="1:14" ht="14.25" hidden="1">
      <c r="A252" s="16"/>
      <c r="B252" s="45"/>
      <c r="C252" s="326"/>
      <c r="D252" s="350"/>
      <c r="E252" s="350"/>
      <c r="F252" s="350"/>
      <c r="G252" s="350"/>
      <c r="H252" s="350"/>
      <c r="I252" s="350"/>
      <c r="J252" s="350"/>
      <c r="K252" s="350"/>
      <c r="L252" s="351" t="s">
        <v>7</v>
      </c>
      <c r="M252" s="160">
        <f>SUM(M249:M251)</f>
        <v>378.55260000000004</v>
      </c>
      <c r="N252" s="164"/>
    </row>
    <row r="253" spans="1:14" ht="14.25">
      <c r="A253" s="16"/>
      <c r="B253" s="45"/>
      <c r="C253" s="326"/>
      <c r="D253" s="325"/>
      <c r="E253" s="325"/>
      <c r="F253" s="325"/>
      <c r="G253" s="165">
        <v>485</v>
      </c>
      <c r="H253" s="292"/>
      <c r="I253" s="157">
        <v>12595</v>
      </c>
      <c r="J253" s="292"/>
      <c r="K253" s="152" t="s">
        <v>55</v>
      </c>
      <c r="L253" s="270"/>
      <c r="M253" s="184"/>
      <c r="N253" s="164">
        <f>G253*I253%</f>
        <v>61085.75</v>
      </c>
    </row>
    <row r="254" spans="1:14" ht="14.25">
      <c r="A254" s="16"/>
      <c r="B254" s="324"/>
      <c r="C254" s="15"/>
      <c r="D254" s="69"/>
      <c r="E254" s="333"/>
      <c r="F254" s="332"/>
      <c r="G254" s="328"/>
      <c r="H254" s="333"/>
      <c r="I254" s="331"/>
      <c r="J254" s="334"/>
      <c r="K254" s="331"/>
      <c r="L254" s="334"/>
      <c r="M254" s="75"/>
      <c r="N254" s="164"/>
    </row>
    <row r="255" spans="1:14" ht="71.25" customHeight="1">
      <c r="A255" s="16">
        <v>29</v>
      </c>
      <c r="B255" s="449" t="s">
        <v>195</v>
      </c>
      <c r="C255" s="449"/>
      <c r="D255" s="449"/>
      <c r="E255" s="449"/>
      <c r="F255" s="449"/>
      <c r="G255" s="449"/>
      <c r="H255" s="449"/>
      <c r="I255" s="449"/>
      <c r="J255" s="449"/>
      <c r="K255" s="449"/>
      <c r="L255" s="449"/>
      <c r="M255" s="75"/>
      <c r="N255" s="164"/>
    </row>
    <row r="256" spans="1:14" ht="14.25" hidden="1">
      <c r="A256" s="16"/>
      <c r="B256" s="357" t="s">
        <v>122</v>
      </c>
      <c r="C256" s="15">
        <v>1</v>
      </c>
      <c r="D256" s="69" t="s">
        <v>43</v>
      </c>
      <c r="E256" s="353">
        <v>1</v>
      </c>
      <c r="F256" s="352" t="s">
        <v>43</v>
      </c>
      <c r="G256" s="361">
        <v>1</v>
      </c>
      <c r="H256" s="353" t="s">
        <v>43</v>
      </c>
      <c r="I256" s="339">
        <v>86</v>
      </c>
      <c r="J256" s="68" t="s">
        <v>43</v>
      </c>
      <c r="K256" s="339">
        <v>18</v>
      </c>
      <c r="L256" s="68" t="s">
        <v>7</v>
      </c>
      <c r="M256" s="75">
        <f t="shared" ref="M256" si="66">K256*I256*G256*E256*C256</f>
        <v>1548</v>
      </c>
      <c r="N256" s="164"/>
    </row>
    <row r="257" spans="1:14" ht="14.25" hidden="1">
      <c r="A257" s="16"/>
      <c r="B257" s="45"/>
      <c r="C257" s="15">
        <v>1</v>
      </c>
      <c r="D257" s="69" t="s">
        <v>43</v>
      </c>
      <c r="E257" s="353">
        <v>1</v>
      </c>
      <c r="F257" s="352" t="s">
        <v>43</v>
      </c>
      <c r="G257" s="361">
        <v>1</v>
      </c>
      <c r="H257" s="353" t="s">
        <v>43</v>
      </c>
      <c r="I257" s="339">
        <v>59.25</v>
      </c>
      <c r="J257" s="68" t="s">
        <v>43</v>
      </c>
      <c r="K257" s="339">
        <v>10.5</v>
      </c>
      <c r="L257" s="68" t="s">
        <v>7</v>
      </c>
      <c r="M257" s="74">
        <f t="shared" ref="M257" si="67">K257*I257*G257*E257*C257</f>
        <v>622.125</v>
      </c>
      <c r="N257" s="164"/>
    </row>
    <row r="258" spans="1:14" ht="14.25" hidden="1" customHeight="1">
      <c r="A258" s="16"/>
      <c r="B258" s="45"/>
      <c r="C258" s="326"/>
      <c r="D258" s="326"/>
      <c r="E258" s="326"/>
      <c r="F258" s="326"/>
      <c r="G258" s="148"/>
      <c r="H258" s="270"/>
      <c r="I258" s="335"/>
      <c r="J258" s="270"/>
      <c r="K258" s="147"/>
      <c r="L258" s="354" t="s">
        <v>7</v>
      </c>
      <c r="M258" s="160">
        <f>SUM(M256:M257)</f>
        <v>2170.125</v>
      </c>
      <c r="N258" s="164"/>
    </row>
    <row r="259" spans="1:14" ht="14.25">
      <c r="A259" s="16"/>
      <c r="B259" s="45"/>
      <c r="C259" s="326"/>
      <c r="D259" s="326"/>
      <c r="E259" s="326"/>
      <c r="F259" s="326"/>
      <c r="G259" s="148">
        <v>2170</v>
      </c>
      <c r="H259" s="270"/>
      <c r="I259" s="157">
        <v>223.97</v>
      </c>
      <c r="J259" s="270"/>
      <c r="K259" s="152" t="s">
        <v>126</v>
      </c>
      <c r="L259" s="270"/>
      <c r="M259" s="184"/>
      <c r="N259" s="164">
        <f>G259*I259</f>
        <v>486014.9</v>
      </c>
    </row>
    <row r="260" spans="1:14" ht="14.25">
      <c r="A260" s="16"/>
      <c r="B260" s="446"/>
      <c r="C260" s="446"/>
      <c r="D260" s="446"/>
      <c r="E260" s="446"/>
      <c r="F260" s="446"/>
      <c r="G260" s="446"/>
      <c r="H260" s="446"/>
      <c r="I260" s="446"/>
      <c r="J260" s="446"/>
      <c r="K260" s="446"/>
      <c r="L260" s="446"/>
      <c r="M260" s="184"/>
      <c r="N260" s="164"/>
    </row>
    <row r="261" spans="1:14" ht="29.25" customHeight="1">
      <c r="A261" s="363">
        <v>30</v>
      </c>
      <c r="B261" s="449" t="s">
        <v>196</v>
      </c>
      <c r="C261" s="449"/>
      <c r="D261" s="449"/>
      <c r="E261" s="449"/>
      <c r="F261" s="449"/>
      <c r="G261" s="449"/>
      <c r="H261" s="449"/>
      <c r="I261" s="449"/>
      <c r="J261" s="449"/>
      <c r="K261" s="449"/>
      <c r="L261" s="449"/>
      <c r="M261" s="160"/>
      <c r="N261" s="164"/>
    </row>
    <row r="262" spans="1:14" ht="14.25" hidden="1">
      <c r="A262" s="293"/>
      <c r="B262" s="357" t="s">
        <v>185</v>
      </c>
      <c r="C262" s="15">
        <v>1</v>
      </c>
      <c r="D262" s="69" t="s">
        <v>43</v>
      </c>
      <c r="E262" s="353">
        <v>1</v>
      </c>
      <c r="F262" s="352" t="s">
        <v>43</v>
      </c>
      <c r="G262" s="361">
        <v>2</v>
      </c>
      <c r="H262" s="353" t="s">
        <v>43</v>
      </c>
      <c r="I262" s="339">
        <v>14</v>
      </c>
      <c r="J262" s="68" t="s">
        <v>43</v>
      </c>
      <c r="K262" s="339">
        <v>18</v>
      </c>
      <c r="L262" s="68" t="s">
        <v>7</v>
      </c>
      <c r="M262" s="74">
        <f t="shared" ref="M262" si="68">K262*I262*G262*E262*C262</f>
        <v>504</v>
      </c>
      <c r="N262" s="164"/>
    </row>
    <row r="263" spans="1:14" ht="14.25" hidden="1">
      <c r="A263" s="293"/>
      <c r="B263" s="357"/>
      <c r="C263" s="354"/>
      <c r="D263" s="203"/>
      <c r="E263" s="27"/>
      <c r="F263" s="191"/>
      <c r="G263" s="191"/>
      <c r="H263" s="27"/>
      <c r="I263" s="465"/>
      <c r="J263" s="465"/>
      <c r="K263" s="465"/>
      <c r="L263" s="22" t="s">
        <v>7</v>
      </c>
      <c r="M263" s="160">
        <v>504</v>
      </c>
      <c r="N263" s="164"/>
    </row>
    <row r="264" spans="1:14" ht="14.25">
      <c r="A264" s="293"/>
      <c r="B264" s="357"/>
      <c r="C264" s="354"/>
      <c r="D264" s="203"/>
      <c r="E264" s="27"/>
      <c r="F264" s="191"/>
      <c r="G264" s="163">
        <v>504</v>
      </c>
      <c r="H264" s="183"/>
      <c r="I264" s="152">
        <v>10964.99</v>
      </c>
      <c r="J264" s="159"/>
      <c r="K264" s="152" t="s">
        <v>197</v>
      </c>
      <c r="L264" s="159"/>
      <c r="M264" s="184"/>
      <c r="N264" s="164">
        <f>G264*I264%</f>
        <v>55263.549599999998</v>
      </c>
    </row>
    <row r="265" spans="1:14" ht="14.25">
      <c r="A265" s="293"/>
      <c r="B265" s="357"/>
      <c r="C265" s="354"/>
      <c r="D265" s="203"/>
      <c r="E265" s="27"/>
      <c r="F265" s="191"/>
      <c r="G265" s="196"/>
      <c r="H265" s="27"/>
      <c r="I265" s="177"/>
      <c r="J265" s="22"/>
      <c r="K265" s="177"/>
      <c r="L265" s="22"/>
      <c r="M265" s="160"/>
      <c r="N265" s="164"/>
    </row>
    <row r="266" spans="1:14" ht="87" customHeight="1">
      <c r="A266" s="293">
        <v>31</v>
      </c>
      <c r="B266" s="449" t="s">
        <v>198</v>
      </c>
      <c r="C266" s="449"/>
      <c r="D266" s="449"/>
      <c r="E266" s="449"/>
      <c r="F266" s="449"/>
      <c r="G266" s="449"/>
      <c r="H266" s="449"/>
      <c r="I266" s="449"/>
      <c r="J266" s="449"/>
      <c r="K266" s="449"/>
      <c r="L266" s="449"/>
      <c r="M266" s="160"/>
      <c r="N266" s="164"/>
    </row>
    <row r="267" spans="1:14" ht="14.25" hidden="1">
      <c r="A267" s="293"/>
      <c r="B267" s="357" t="s">
        <v>194</v>
      </c>
      <c r="C267" s="15">
        <v>1</v>
      </c>
      <c r="D267" s="69" t="s">
        <v>43</v>
      </c>
      <c r="E267" s="353">
        <v>1</v>
      </c>
      <c r="F267" s="352" t="s">
        <v>43</v>
      </c>
      <c r="G267" s="361">
        <v>1</v>
      </c>
      <c r="H267" s="353" t="s">
        <v>43</v>
      </c>
      <c r="I267" s="339">
        <v>29.16</v>
      </c>
      <c r="J267" s="68" t="s">
        <v>43</v>
      </c>
      <c r="K267" s="339">
        <v>6</v>
      </c>
      <c r="L267" s="68" t="s">
        <v>7</v>
      </c>
      <c r="M267" s="74">
        <f t="shared" ref="M267" si="69">K267*I267*G267*E267*C267</f>
        <v>174.96</v>
      </c>
      <c r="N267" s="164"/>
    </row>
    <row r="268" spans="1:14" ht="14.25" hidden="1">
      <c r="A268" s="293"/>
      <c r="B268" s="357"/>
      <c r="C268" s="354"/>
      <c r="D268" s="203"/>
      <c r="E268" s="27"/>
      <c r="F268" s="191"/>
      <c r="G268" s="196"/>
      <c r="H268" s="27"/>
      <c r="I268" s="177"/>
      <c r="J268" s="22"/>
      <c r="K268" s="177"/>
      <c r="L268" s="22" t="s">
        <v>7</v>
      </c>
      <c r="M268" s="160">
        <v>175</v>
      </c>
      <c r="N268" s="164"/>
    </row>
    <row r="269" spans="1:14" ht="14.25">
      <c r="A269" s="16"/>
      <c r="B269" s="324"/>
      <c r="C269" s="15"/>
      <c r="D269" s="69"/>
      <c r="E269" s="333"/>
      <c r="F269" s="332"/>
      <c r="G269" s="163">
        <v>175</v>
      </c>
      <c r="H269" s="183"/>
      <c r="I269" s="166">
        <v>310.43</v>
      </c>
      <c r="J269" s="159"/>
      <c r="K269" s="166" t="s">
        <v>126</v>
      </c>
      <c r="L269" s="159"/>
      <c r="M269" s="184"/>
      <c r="N269" s="164">
        <f>G269*I269</f>
        <v>54325.25</v>
      </c>
    </row>
    <row r="270" spans="1:14" ht="14.25">
      <c r="A270" s="16"/>
      <c r="B270" s="324"/>
      <c r="C270" s="15"/>
      <c r="D270" s="69"/>
      <c r="E270" s="333"/>
      <c r="F270" s="332"/>
      <c r="G270" s="328"/>
      <c r="H270" s="333"/>
      <c r="I270" s="331"/>
      <c r="J270" s="334"/>
      <c r="K270" s="331"/>
      <c r="L270" s="334"/>
      <c r="M270" s="75"/>
      <c r="N270" s="164"/>
    </row>
    <row r="271" spans="1:14" ht="86.25" customHeight="1">
      <c r="A271" s="16">
        <v>32</v>
      </c>
      <c r="B271" s="449" t="s">
        <v>199</v>
      </c>
      <c r="C271" s="449"/>
      <c r="D271" s="449"/>
      <c r="E271" s="449"/>
      <c r="F271" s="449"/>
      <c r="G271" s="449"/>
      <c r="H271" s="449"/>
      <c r="I271" s="449"/>
      <c r="J271" s="449"/>
      <c r="K271" s="449"/>
      <c r="L271" s="449"/>
      <c r="M271" s="75"/>
      <c r="N271" s="164"/>
    </row>
    <row r="272" spans="1:14" ht="14.25" hidden="1" customHeight="1">
      <c r="A272" s="16"/>
      <c r="B272" s="357" t="s">
        <v>200</v>
      </c>
      <c r="C272" s="15">
        <v>1</v>
      </c>
      <c r="D272" s="69" t="s">
        <v>43</v>
      </c>
      <c r="E272" s="353">
        <v>2</v>
      </c>
      <c r="F272" s="352" t="s">
        <v>43</v>
      </c>
      <c r="G272" s="450" t="s">
        <v>201</v>
      </c>
      <c r="H272" s="450"/>
      <c r="I272" s="450"/>
      <c r="J272" s="68" t="s">
        <v>43</v>
      </c>
      <c r="K272" s="339">
        <v>0.5</v>
      </c>
      <c r="L272" s="68" t="s">
        <v>7</v>
      </c>
      <c r="M272" s="74">
        <v>35</v>
      </c>
      <c r="N272" s="164"/>
    </row>
    <row r="273" spans="1:14" ht="14.25" hidden="1">
      <c r="A273" s="16"/>
      <c r="B273" s="45"/>
      <c r="C273" s="326"/>
      <c r="D273" s="326"/>
      <c r="E273" s="354"/>
      <c r="F273" s="354"/>
      <c r="G273" s="354"/>
      <c r="H273" s="354"/>
      <c r="I273" s="354"/>
      <c r="J273" s="354"/>
      <c r="K273" s="354"/>
      <c r="L273" s="351" t="s">
        <v>7</v>
      </c>
      <c r="M273" s="160">
        <v>35</v>
      </c>
      <c r="N273" s="164"/>
    </row>
    <row r="274" spans="1:14" ht="14.25">
      <c r="A274" s="16"/>
      <c r="B274" s="45"/>
      <c r="C274" s="326"/>
      <c r="D274" s="326"/>
      <c r="E274" s="326"/>
      <c r="F274" s="326"/>
      <c r="G274" s="148">
        <v>35</v>
      </c>
      <c r="H274" s="270"/>
      <c r="I274" s="335">
        <v>186.04</v>
      </c>
      <c r="J274" s="270"/>
      <c r="K274" s="166" t="s">
        <v>126</v>
      </c>
      <c r="L274" s="270"/>
      <c r="M274" s="184"/>
      <c r="N274" s="164">
        <f>G274*I274</f>
        <v>6511.4</v>
      </c>
    </row>
    <row r="275" spans="1:14" ht="6" customHeight="1">
      <c r="A275" s="16"/>
      <c r="B275" s="45"/>
      <c r="C275" s="326"/>
      <c r="D275" s="326"/>
      <c r="E275" s="326"/>
      <c r="F275" s="326"/>
      <c r="G275" s="326"/>
      <c r="H275" s="326"/>
      <c r="I275" s="326"/>
      <c r="J275" s="326"/>
      <c r="K275" s="326"/>
      <c r="L275" s="326"/>
      <c r="M275" s="184"/>
      <c r="N275" s="164"/>
    </row>
    <row r="276" spans="1:14" ht="87.75" customHeight="1">
      <c r="A276" s="16">
        <v>33</v>
      </c>
      <c r="B276" s="449" t="s">
        <v>202</v>
      </c>
      <c r="C276" s="449"/>
      <c r="D276" s="449"/>
      <c r="E276" s="449"/>
      <c r="F276" s="449"/>
      <c r="G276" s="449"/>
      <c r="H276" s="449"/>
      <c r="I276" s="449"/>
      <c r="J276" s="449"/>
      <c r="K276" s="449"/>
      <c r="L276" s="449"/>
      <c r="M276" s="184"/>
      <c r="N276" s="164"/>
    </row>
    <row r="277" spans="1:14" ht="14.25" hidden="1" customHeight="1">
      <c r="A277" s="58"/>
      <c r="B277" s="374" t="s">
        <v>236</v>
      </c>
      <c r="C277" s="15">
        <v>1</v>
      </c>
      <c r="D277" s="69" t="s">
        <v>43</v>
      </c>
      <c r="E277" s="353">
        <v>1</v>
      </c>
      <c r="F277" s="352" t="s">
        <v>43</v>
      </c>
      <c r="G277" s="361">
        <v>7</v>
      </c>
      <c r="H277" s="353" t="s">
        <v>43</v>
      </c>
      <c r="I277" s="339">
        <v>0.67</v>
      </c>
      <c r="J277" s="68" t="s">
        <v>43</v>
      </c>
      <c r="K277" s="339">
        <v>12</v>
      </c>
      <c r="L277" s="68" t="s">
        <v>7</v>
      </c>
      <c r="M277" s="74">
        <f t="shared" ref="M277" si="70">K277*I277*G277*E277*C277</f>
        <v>56.280000000000008</v>
      </c>
      <c r="N277" s="164"/>
    </row>
    <row r="278" spans="1:14" ht="14.25" hidden="1">
      <c r="A278" s="16"/>
      <c r="B278" s="324"/>
      <c r="C278" s="15"/>
      <c r="D278" s="69"/>
      <c r="E278" s="333"/>
      <c r="F278" s="332"/>
      <c r="G278" s="197"/>
      <c r="H278" s="183"/>
      <c r="I278" s="158"/>
      <c r="J278" s="159"/>
      <c r="K278" s="158"/>
      <c r="L278" s="22" t="s">
        <v>7</v>
      </c>
      <c r="M278" s="160">
        <v>56</v>
      </c>
      <c r="N278" s="164"/>
    </row>
    <row r="279" spans="1:14" ht="14.25">
      <c r="A279" s="16"/>
      <c r="B279" s="324"/>
      <c r="C279" s="15"/>
      <c r="D279" s="69"/>
      <c r="E279" s="333"/>
      <c r="F279" s="332"/>
      <c r="G279" s="163">
        <v>56</v>
      </c>
      <c r="H279" s="183"/>
      <c r="I279" s="152">
        <v>34520.31</v>
      </c>
      <c r="J279" s="159"/>
      <c r="K279" s="152" t="s">
        <v>61</v>
      </c>
      <c r="L279" s="159"/>
      <c r="M279" s="184"/>
      <c r="N279" s="164">
        <f>G279*I279%</f>
        <v>19331.373599999999</v>
      </c>
    </row>
    <row r="280" spans="1:14" ht="6" customHeight="1">
      <c r="A280" s="16"/>
      <c r="B280" s="324"/>
      <c r="C280" s="15"/>
      <c r="D280" s="69"/>
      <c r="E280" s="333"/>
      <c r="F280" s="332"/>
      <c r="G280" s="328"/>
      <c r="H280" s="333"/>
      <c r="I280" s="331"/>
      <c r="J280" s="334"/>
      <c r="K280" s="331"/>
      <c r="L280" s="334"/>
      <c r="M280" s="75"/>
      <c r="N280" s="164"/>
    </row>
    <row r="281" spans="1:14" ht="14.25">
      <c r="A281" s="16">
        <v>34</v>
      </c>
      <c r="B281" s="446" t="s">
        <v>203</v>
      </c>
      <c r="C281" s="446"/>
      <c r="D281" s="446"/>
      <c r="E281" s="446"/>
      <c r="F281" s="446"/>
      <c r="G281" s="446"/>
      <c r="H281" s="446"/>
      <c r="I281" s="446"/>
      <c r="J281" s="446"/>
      <c r="K281" s="446"/>
      <c r="L281" s="446"/>
      <c r="M281" s="160"/>
      <c r="N281" s="164"/>
    </row>
    <row r="282" spans="1:14" ht="14.25" hidden="1">
      <c r="A282" s="16"/>
      <c r="B282" s="45"/>
      <c r="C282" s="326"/>
      <c r="D282" s="451" t="s">
        <v>204</v>
      </c>
      <c r="E282" s="451"/>
      <c r="F282" s="451"/>
      <c r="G282" s="451"/>
      <c r="H282" s="451"/>
      <c r="I282" s="451"/>
      <c r="J282" s="451"/>
      <c r="K282" s="451"/>
      <c r="L282" s="354" t="s">
        <v>7</v>
      </c>
      <c r="M282" s="372">
        <v>719</v>
      </c>
      <c r="N282" s="164"/>
    </row>
    <row r="283" spans="1:14" ht="14.25" hidden="1" customHeight="1">
      <c r="A283" s="16"/>
      <c r="B283" s="45"/>
      <c r="C283" s="326"/>
      <c r="D283" s="326"/>
      <c r="E283" s="326"/>
      <c r="F283" s="326"/>
      <c r="G283" s="326"/>
      <c r="H283" s="326"/>
      <c r="I283" s="326"/>
      <c r="J283" s="326"/>
      <c r="K283" s="326"/>
      <c r="L283" s="351" t="s">
        <v>7</v>
      </c>
      <c r="M283" s="160">
        <v>719</v>
      </c>
      <c r="N283" s="164"/>
    </row>
    <row r="284" spans="1:14" ht="14.25" customHeight="1">
      <c r="A284" s="16"/>
      <c r="B284" s="351"/>
      <c r="C284" s="351"/>
      <c r="D284" s="351"/>
      <c r="E284" s="351"/>
      <c r="F284" s="351"/>
      <c r="G284" s="148">
        <v>719</v>
      </c>
      <c r="H284" s="270"/>
      <c r="I284" s="152">
        <v>416.63</v>
      </c>
      <c r="J284" s="270"/>
      <c r="K284" s="152" t="s">
        <v>61</v>
      </c>
      <c r="L284" s="270"/>
      <c r="M284" s="184"/>
      <c r="N284" s="164">
        <f>G284*I284%</f>
        <v>2995.5696999999996</v>
      </c>
    </row>
    <row r="285" spans="1:14" ht="6" customHeight="1">
      <c r="A285" s="58"/>
      <c r="B285" s="324"/>
      <c r="C285" s="15"/>
      <c r="D285" s="69"/>
      <c r="E285" s="333"/>
      <c r="F285" s="332"/>
      <c r="G285" s="328"/>
      <c r="H285" s="333"/>
      <c r="I285" s="37"/>
      <c r="J285" s="334"/>
      <c r="K285" s="331"/>
      <c r="L285" s="334"/>
      <c r="M285" s="75"/>
      <c r="N285" s="164"/>
    </row>
    <row r="286" spans="1:14" ht="14.25">
      <c r="A286" s="16">
        <v>35</v>
      </c>
      <c r="B286" s="446" t="s">
        <v>205</v>
      </c>
      <c r="C286" s="446"/>
      <c r="D286" s="446"/>
      <c r="E286" s="446"/>
      <c r="F286" s="446"/>
      <c r="G286" s="446"/>
      <c r="H286" s="446"/>
      <c r="I286" s="446"/>
      <c r="J286" s="446"/>
      <c r="K286" s="446"/>
      <c r="L286" s="446"/>
      <c r="M286" s="75"/>
      <c r="N286" s="164"/>
    </row>
    <row r="287" spans="1:14" ht="14.25" hidden="1">
      <c r="A287" s="16"/>
      <c r="B287" s="324"/>
      <c r="C287" s="15"/>
      <c r="D287" s="451" t="s">
        <v>204</v>
      </c>
      <c r="E287" s="451"/>
      <c r="F287" s="451"/>
      <c r="G287" s="451"/>
      <c r="H287" s="451"/>
      <c r="I287" s="451"/>
      <c r="J287" s="451"/>
      <c r="K287" s="451"/>
      <c r="L287" s="354" t="s">
        <v>7</v>
      </c>
      <c r="M287" s="160">
        <v>719</v>
      </c>
      <c r="N287" s="164"/>
    </row>
    <row r="288" spans="1:14" ht="14.25" hidden="1">
      <c r="A288" s="16"/>
      <c r="B288" s="357" t="s">
        <v>213</v>
      </c>
      <c r="C288" s="15">
        <v>1</v>
      </c>
      <c r="D288" s="69" t="s">
        <v>43</v>
      </c>
      <c r="E288" s="353">
        <v>1</v>
      </c>
      <c r="F288" s="352" t="s">
        <v>43</v>
      </c>
      <c r="G288" s="361">
        <v>1</v>
      </c>
      <c r="H288" s="353" t="s">
        <v>43</v>
      </c>
      <c r="I288" s="339">
        <v>85.66</v>
      </c>
      <c r="J288" s="68" t="s">
        <v>43</v>
      </c>
      <c r="K288" s="339">
        <v>11.5</v>
      </c>
      <c r="L288" s="68" t="s">
        <v>7</v>
      </c>
      <c r="M288" s="75">
        <f t="shared" ref="M288" si="71">K288*I288*G288*E288*C288</f>
        <v>985.08999999999992</v>
      </c>
      <c r="N288" s="164"/>
    </row>
    <row r="289" spans="1:14" ht="14.25" hidden="1">
      <c r="A289" s="16"/>
      <c r="B289" s="357" t="s">
        <v>214</v>
      </c>
      <c r="C289" s="15">
        <v>1</v>
      </c>
      <c r="D289" s="69" t="s">
        <v>43</v>
      </c>
      <c r="E289" s="353">
        <v>1</v>
      </c>
      <c r="F289" s="352" t="s">
        <v>43</v>
      </c>
      <c r="G289" s="361">
        <v>1</v>
      </c>
      <c r="H289" s="353" t="s">
        <v>43</v>
      </c>
      <c r="I289" s="339">
        <v>29.37</v>
      </c>
      <c r="J289" s="68" t="s">
        <v>43</v>
      </c>
      <c r="K289" s="339">
        <v>11.5</v>
      </c>
      <c r="L289" s="68" t="s">
        <v>7</v>
      </c>
      <c r="M289" s="74">
        <f t="shared" ref="M289" si="72">K289*I289*G289*E289*C289</f>
        <v>337.755</v>
      </c>
      <c r="N289" s="164"/>
    </row>
    <row r="290" spans="1:14" ht="14.25" hidden="1">
      <c r="A290" s="16"/>
      <c r="B290" s="324"/>
      <c r="C290" s="15"/>
      <c r="D290" s="69"/>
      <c r="E290" s="333"/>
      <c r="F290" s="332"/>
      <c r="G290" s="328"/>
      <c r="H290" s="333"/>
      <c r="I290" s="37"/>
      <c r="J290" s="334"/>
      <c r="K290" s="331"/>
      <c r="L290" s="364"/>
      <c r="M290" s="75">
        <f>SUM(M287:M289)</f>
        <v>2041.8449999999998</v>
      </c>
      <c r="N290" s="164"/>
    </row>
    <row r="291" spans="1:14" ht="14.25" customHeight="1">
      <c r="A291" s="16"/>
      <c r="B291" s="324"/>
      <c r="C291" s="15"/>
      <c r="D291" s="69"/>
      <c r="E291" s="333"/>
      <c r="F291" s="332"/>
      <c r="G291" s="163">
        <v>2042</v>
      </c>
      <c r="H291" s="183"/>
      <c r="I291" s="157">
        <v>859.9</v>
      </c>
      <c r="J291" s="159"/>
      <c r="K291" s="152" t="s">
        <v>61</v>
      </c>
      <c r="L291" s="159"/>
      <c r="M291" s="184"/>
      <c r="N291" s="164">
        <f>G291*I291%</f>
        <v>17559.157999999999</v>
      </c>
    </row>
    <row r="292" spans="1:14" ht="7.5" customHeight="1">
      <c r="A292" s="16"/>
      <c r="B292" s="324"/>
      <c r="C292" s="15"/>
      <c r="D292" s="69"/>
      <c r="E292" s="333"/>
      <c r="F292" s="332"/>
      <c r="G292" s="328"/>
      <c r="H292" s="333"/>
      <c r="I292" s="37"/>
      <c r="J292" s="334"/>
      <c r="K292" s="331"/>
      <c r="L292" s="334"/>
      <c r="M292" s="75"/>
      <c r="N292" s="164"/>
    </row>
    <row r="293" spans="1:14" ht="14.25">
      <c r="A293" s="16">
        <v>36</v>
      </c>
      <c r="B293" s="446" t="s">
        <v>206</v>
      </c>
      <c r="C293" s="446"/>
      <c r="D293" s="446"/>
      <c r="E293" s="446"/>
      <c r="F293" s="446"/>
      <c r="G293" s="446"/>
      <c r="H293" s="446"/>
      <c r="I293" s="446"/>
      <c r="J293" s="446"/>
      <c r="K293" s="446"/>
      <c r="L293" s="446"/>
      <c r="M293" s="75"/>
      <c r="N293" s="164"/>
    </row>
    <row r="294" spans="1:14" ht="14.25" hidden="1">
      <c r="A294" s="16"/>
      <c r="B294" s="357" t="s">
        <v>207</v>
      </c>
      <c r="C294" s="15">
        <v>1</v>
      </c>
      <c r="D294" s="69" t="s">
        <v>43</v>
      </c>
      <c r="E294" s="353">
        <v>1</v>
      </c>
      <c r="F294" s="352" t="s">
        <v>43</v>
      </c>
      <c r="G294" s="361">
        <v>2</v>
      </c>
      <c r="H294" s="353" t="s">
        <v>43</v>
      </c>
      <c r="I294" s="339">
        <v>14</v>
      </c>
      <c r="J294" s="68" t="s">
        <v>43</v>
      </c>
      <c r="K294" s="339">
        <v>18</v>
      </c>
      <c r="L294" s="68" t="s">
        <v>7</v>
      </c>
      <c r="M294" s="75">
        <f t="shared" ref="M294" si="73">K294*I294*G294*E294*C294</f>
        <v>504</v>
      </c>
      <c r="N294" s="164"/>
    </row>
    <row r="295" spans="1:14" ht="14.25" hidden="1">
      <c r="A295" s="16"/>
      <c r="B295" s="357" t="s">
        <v>208</v>
      </c>
      <c r="C295" s="15">
        <v>1</v>
      </c>
      <c r="D295" s="69" t="s">
        <v>43</v>
      </c>
      <c r="E295" s="353">
        <v>1</v>
      </c>
      <c r="F295" s="352" t="s">
        <v>43</v>
      </c>
      <c r="G295" s="361">
        <v>1</v>
      </c>
      <c r="H295" s="353" t="s">
        <v>43</v>
      </c>
      <c r="I295" s="339">
        <v>29.13</v>
      </c>
      <c r="J295" s="68" t="s">
        <v>43</v>
      </c>
      <c r="K295" s="339">
        <v>6</v>
      </c>
      <c r="L295" s="68" t="s">
        <v>7</v>
      </c>
      <c r="M295" s="74">
        <f t="shared" ref="M295" si="74">K295*I295*G295*E295*C295</f>
        <v>174.78</v>
      </c>
      <c r="N295" s="164"/>
    </row>
    <row r="296" spans="1:14" ht="14.25" hidden="1">
      <c r="A296" s="16"/>
      <c r="B296" s="45"/>
      <c r="C296" s="326"/>
      <c r="D296" s="326"/>
      <c r="E296" s="326"/>
      <c r="F296" s="326"/>
      <c r="G296" s="148"/>
      <c r="H296" s="270"/>
      <c r="I296" s="335"/>
      <c r="J296" s="270"/>
      <c r="K296" s="335"/>
      <c r="L296" s="351" t="s">
        <v>7</v>
      </c>
      <c r="M296" s="160">
        <f>SUM(M294:M295)</f>
        <v>678.78</v>
      </c>
      <c r="N296" s="164"/>
    </row>
    <row r="297" spans="1:14" ht="14.25" customHeight="1">
      <c r="A297" s="16"/>
      <c r="B297" s="357"/>
      <c r="C297" s="357"/>
      <c r="D297" s="357"/>
      <c r="E297" s="357"/>
      <c r="F297" s="357"/>
      <c r="G297" s="155">
        <v>679</v>
      </c>
      <c r="H297" s="156"/>
      <c r="I297" s="152">
        <v>829.95</v>
      </c>
      <c r="J297" s="156"/>
      <c r="K297" s="152" t="s">
        <v>68</v>
      </c>
      <c r="L297" s="156"/>
      <c r="M297" s="184"/>
      <c r="N297" s="164">
        <f>G297*I297%</f>
        <v>5635.3604999999998</v>
      </c>
    </row>
    <row r="298" spans="1:14" ht="6" customHeight="1">
      <c r="A298" s="16"/>
      <c r="B298" s="324"/>
      <c r="C298" s="15"/>
      <c r="D298" s="69"/>
      <c r="E298" s="333"/>
      <c r="F298" s="332"/>
      <c r="G298" s="328"/>
      <c r="H298" s="333"/>
      <c r="I298" s="37"/>
      <c r="J298" s="334"/>
      <c r="K298" s="331"/>
      <c r="L298" s="334"/>
      <c r="M298" s="75"/>
      <c r="N298" s="164"/>
    </row>
    <row r="299" spans="1:14" ht="14.25">
      <c r="A299" s="16">
        <v>37</v>
      </c>
      <c r="B299" s="446" t="s">
        <v>209</v>
      </c>
      <c r="C299" s="446"/>
      <c r="D299" s="446"/>
      <c r="E299" s="446"/>
      <c r="F299" s="446"/>
      <c r="G299" s="446"/>
      <c r="H299" s="446"/>
      <c r="I299" s="446"/>
      <c r="J299" s="446"/>
      <c r="K299" s="446"/>
      <c r="L299" s="446"/>
      <c r="M299" s="75"/>
      <c r="N299" s="164"/>
    </row>
    <row r="300" spans="1:14" ht="14.25" hidden="1">
      <c r="A300" s="16"/>
      <c r="B300" s="45"/>
      <c r="C300" s="326"/>
      <c r="D300" s="447" t="s">
        <v>210</v>
      </c>
      <c r="E300" s="447"/>
      <c r="F300" s="447"/>
      <c r="G300" s="447"/>
      <c r="H300" s="447"/>
      <c r="I300" s="447"/>
      <c r="J300" s="447"/>
      <c r="K300" s="447"/>
      <c r="L300" s="351" t="s">
        <v>7</v>
      </c>
      <c r="M300" s="372">
        <v>3317</v>
      </c>
      <c r="N300" s="164"/>
    </row>
    <row r="301" spans="1:14" ht="14.25" hidden="1">
      <c r="A301" s="16"/>
      <c r="B301" s="45"/>
      <c r="C301" s="326"/>
      <c r="D301" s="326"/>
      <c r="E301" s="326"/>
      <c r="F301" s="326"/>
      <c r="G301" s="326"/>
      <c r="H301" s="326"/>
      <c r="I301" s="326"/>
      <c r="J301" s="326"/>
      <c r="K301" s="326"/>
      <c r="L301" s="351" t="s">
        <v>7</v>
      </c>
      <c r="M301" s="160">
        <v>3317</v>
      </c>
      <c r="N301" s="164"/>
    </row>
    <row r="302" spans="1:14" ht="14.25">
      <c r="A302" s="16"/>
      <c r="B302" s="351"/>
      <c r="C302" s="351"/>
      <c r="D302" s="351"/>
      <c r="E302" s="351"/>
      <c r="F302" s="351"/>
      <c r="G302" s="148">
        <v>3317</v>
      </c>
      <c r="H302" s="270"/>
      <c r="I302" s="152">
        <v>442.75</v>
      </c>
      <c r="J302" s="270"/>
      <c r="K302" s="152" t="s">
        <v>68</v>
      </c>
      <c r="L302" s="270"/>
      <c r="M302" s="184"/>
      <c r="N302" s="164">
        <f>G302*I302%</f>
        <v>14686.0175</v>
      </c>
    </row>
    <row r="303" spans="1:14" ht="6" customHeight="1">
      <c r="A303" s="322"/>
      <c r="B303" s="195"/>
      <c r="C303" s="15"/>
      <c r="D303" s="69"/>
      <c r="E303" s="333"/>
      <c r="F303" s="332"/>
      <c r="G303" s="328"/>
      <c r="H303" s="333"/>
      <c r="I303" s="331"/>
      <c r="J303" s="334"/>
      <c r="K303" s="331"/>
      <c r="L303" s="334"/>
      <c r="M303" s="75"/>
      <c r="N303" s="164"/>
    </row>
    <row r="304" spans="1:14" ht="14.25">
      <c r="A304" s="16">
        <v>38</v>
      </c>
      <c r="B304" s="449" t="s">
        <v>211</v>
      </c>
      <c r="C304" s="449"/>
      <c r="D304" s="449"/>
      <c r="E304" s="449"/>
      <c r="F304" s="449"/>
      <c r="G304" s="449"/>
      <c r="H304" s="449"/>
      <c r="I304" s="449"/>
      <c r="J304" s="449"/>
      <c r="K304" s="449"/>
      <c r="L304" s="449"/>
      <c r="M304" s="160"/>
      <c r="N304" s="164"/>
    </row>
    <row r="305" spans="1:14" ht="14.25" hidden="1">
      <c r="A305" s="16"/>
      <c r="B305" s="326"/>
      <c r="C305" s="326"/>
      <c r="D305" s="447" t="s">
        <v>212</v>
      </c>
      <c r="E305" s="447"/>
      <c r="F305" s="447"/>
      <c r="G305" s="447"/>
      <c r="H305" s="447"/>
      <c r="I305" s="447"/>
      <c r="J305" s="447"/>
      <c r="K305" s="447"/>
      <c r="L305" s="351" t="s">
        <v>7</v>
      </c>
      <c r="M305" s="372">
        <v>3317</v>
      </c>
      <c r="N305" s="164"/>
    </row>
    <row r="306" spans="1:14" ht="14.25" hidden="1" customHeight="1">
      <c r="A306" s="16"/>
      <c r="B306" s="326"/>
      <c r="C306" s="326"/>
      <c r="D306" s="326"/>
      <c r="E306" s="326"/>
      <c r="F306" s="326"/>
      <c r="G306" s="326"/>
      <c r="H306" s="326"/>
      <c r="I306" s="326"/>
      <c r="J306" s="326"/>
      <c r="K306" s="326"/>
      <c r="L306" s="351" t="s">
        <v>7</v>
      </c>
      <c r="M306" s="160">
        <v>3317</v>
      </c>
      <c r="N306" s="164"/>
    </row>
    <row r="307" spans="1:14" ht="14.25">
      <c r="A307" s="169"/>
      <c r="B307" s="195"/>
      <c r="C307" s="326"/>
      <c r="D307" s="326"/>
      <c r="E307" s="326"/>
      <c r="F307" s="326"/>
      <c r="G307" s="148">
        <v>3317</v>
      </c>
      <c r="H307" s="270"/>
      <c r="I307" s="157">
        <v>1079.6500000000001</v>
      </c>
      <c r="J307" s="270"/>
      <c r="K307" s="152" t="s">
        <v>68</v>
      </c>
      <c r="L307" s="270"/>
      <c r="M307" s="184"/>
      <c r="N307" s="164">
        <f>G307*I307%</f>
        <v>35811.990500000007</v>
      </c>
    </row>
    <row r="308" spans="1:14" ht="6" customHeight="1">
      <c r="A308" s="16"/>
      <c r="B308" s="324"/>
      <c r="C308" s="15"/>
      <c r="D308" s="69"/>
      <c r="E308" s="333"/>
      <c r="F308" s="332"/>
      <c r="G308" s="328"/>
      <c r="H308" s="333"/>
      <c r="I308" s="331"/>
      <c r="J308" s="334"/>
      <c r="K308" s="331"/>
      <c r="L308" s="334"/>
      <c r="M308" s="75"/>
      <c r="N308" s="164"/>
    </row>
    <row r="309" spans="1:14" ht="57" customHeight="1">
      <c r="A309" s="16">
        <v>39</v>
      </c>
      <c r="B309" s="449" t="s">
        <v>215</v>
      </c>
      <c r="C309" s="449"/>
      <c r="D309" s="449"/>
      <c r="E309" s="449"/>
      <c r="F309" s="449"/>
      <c r="G309" s="449"/>
      <c r="H309" s="449"/>
      <c r="I309" s="449"/>
      <c r="J309" s="449"/>
      <c r="K309" s="449"/>
      <c r="L309" s="449"/>
      <c r="M309" s="160"/>
      <c r="N309" s="164"/>
    </row>
    <row r="310" spans="1:14" ht="14.25" hidden="1">
      <c r="A310" s="16"/>
      <c r="B310" s="357" t="s">
        <v>216</v>
      </c>
      <c r="C310" s="15">
        <v>1</v>
      </c>
      <c r="D310" s="69" t="s">
        <v>43</v>
      </c>
      <c r="E310" s="353">
        <v>2</v>
      </c>
      <c r="F310" s="352" t="s">
        <v>43</v>
      </c>
      <c r="G310" s="450" t="s">
        <v>171</v>
      </c>
      <c r="H310" s="450"/>
      <c r="I310" s="450"/>
      <c r="J310" s="68" t="s">
        <v>43</v>
      </c>
      <c r="K310" s="339">
        <v>1.5</v>
      </c>
      <c r="L310" s="68" t="s">
        <v>7</v>
      </c>
      <c r="M310" s="75">
        <v>176</v>
      </c>
      <c r="N310" s="164"/>
    </row>
    <row r="311" spans="1:14" ht="14.25" hidden="1" customHeight="1">
      <c r="A311" s="16"/>
      <c r="B311" s="357" t="s">
        <v>217</v>
      </c>
      <c r="C311" s="15">
        <v>1</v>
      </c>
      <c r="D311" s="69" t="s">
        <v>43</v>
      </c>
      <c r="E311" s="353">
        <v>1</v>
      </c>
      <c r="F311" s="352" t="s">
        <v>43</v>
      </c>
      <c r="G311" s="361">
        <v>4</v>
      </c>
      <c r="H311" s="353" t="s">
        <v>43</v>
      </c>
      <c r="I311" s="339">
        <v>12</v>
      </c>
      <c r="J311" s="68" t="s">
        <v>43</v>
      </c>
      <c r="K311" s="339">
        <v>0.5</v>
      </c>
      <c r="L311" s="68" t="s">
        <v>7</v>
      </c>
      <c r="M311" s="75">
        <f t="shared" ref="M311" si="75">K311*I311*G311*E311*C311</f>
        <v>24</v>
      </c>
      <c r="N311" s="164"/>
    </row>
    <row r="312" spans="1:14" ht="14.25" hidden="1">
      <c r="A312" s="316"/>
      <c r="B312" s="357" t="s">
        <v>218</v>
      </c>
      <c r="C312" s="15">
        <v>1</v>
      </c>
      <c r="D312" s="69" t="s">
        <v>43</v>
      </c>
      <c r="E312" s="353">
        <v>4</v>
      </c>
      <c r="F312" s="352" t="s">
        <v>43</v>
      </c>
      <c r="G312" s="450" t="s">
        <v>219</v>
      </c>
      <c r="H312" s="450"/>
      <c r="I312" s="450"/>
      <c r="J312" s="68" t="s">
        <v>43</v>
      </c>
      <c r="K312" s="339">
        <v>0.5</v>
      </c>
      <c r="L312" s="68" t="s">
        <v>7</v>
      </c>
      <c r="M312" s="74">
        <v>26</v>
      </c>
      <c r="N312" s="164"/>
    </row>
    <row r="313" spans="1:14" ht="14.25" hidden="1">
      <c r="A313" s="16"/>
      <c r="B313" s="324"/>
      <c r="C313" s="15"/>
      <c r="D313" s="69"/>
      <c r="E313" s="333"/>
      <c r="F313" s="332"/>
      <c r="G313" s="328"/>
      <c r="H313" s="333"/>
      <c r="I313" s="331"/>
      <c r="J313" s="334"/>
      <c r="K313" s="331"/>
      <c r="L313" s="364" t="s">
        <v>7</v>
      </c>
      <c r="M313" s="75">
        <f>SUM(M310:M312)</f>
        <v>226</v>
      </c>
      <c r="N313" s="164"/>
    </row>
    <row r="314" spans="1:14" ht="14.25">
      <c r="A314" s="58"/>
      <c r="B314" s="324"/>
      <c r="C314" s="15"/>
      <c r="D314" s="69"/>
      <c r="E314" s="333"/>
      <c r="F314" s="332"/>
      <c r="G314" s="163">
        <v>226</v>
      </c>
      <c r="H314" s="183"/>
      <c r="I314" s="152">
        <v>2567.9499999999998</v>
      </c>
      <c r="J314" s="159"/>
      <c r="K314" s="152" t="s">
        <v>68</v>
      </c>
      <c r="L314" s="159"/>
      <c r="M314" s="184"/>
      <c r="N314" s="164">
        <f>G314*I314%</f>
        <v>5803.5669999999991</v>
      </c>
    </row>
    <row r="315" spans="1:14" ht="14.25">
      <c r="A315" s="16"/>
      <c r="B315" s="45"/>
      <c r="C315" s="326"/>
      <c r="D315" s="326"/>
      <c r="E315" s="326"/>
      <c r="F315" s="326"/>
      <c r="G315" s="326"/>
      <c r="H315" s="326"/>
      <c r="I315" s="326"/>
      <c r="J315" s="326"/>
      <c r="K315" s="326"/>
      <c r="L315" s="326"/>
      <c r="M315" s="160"/>
      <c r="N315" s="164"/>
    </row>
    <row r="316" spans="1:14" ht="30" customHeight="1">
      <c r="A316" s="16">
        <v>40</v>
      </c>
      <c r="B316" s="449" t="s">
        <v>220</v>
      </c>
      <c r="C316" s="449"/>
      <c r="D316" s="449"/>
      <c r="E316" s="449"/>
      <c r="F316" s="449"/>
      <c r="G316" s="449"/>
      <c r="H316" s="449"/>
      <c r="I316" s="449"/>
      <c r="J316" s="449"/>
      <c r="K316" s="449"/>
      <c r="L316" s="449"/>
      <c r="M316" s="184"/>
      <c r="N316" s="164"/>
    </row>
    <row r="317" spans="1:14" ht="14.25" hidden="1">
      <c r="A317" s="58"/>
      <c r="B317" s="111" t="s">
        <v>132</v>
      </c>
      <c r="C317" s="15">
        <v>1</v>
      </c>
      <c r="D317" s="69" t="s">
        <v>43</v>
      </c>
      <c r="E317" s="353">
        <v>2</v>
      </c>
      <c r="F317" s="352" t="s">
        <v>43</v>
      </c>
      <c r="G317" s="361">
        <v>2</v>
      </c>
      <c r="H317" s="353" t="s">
        <v>43</v>
      </c>
      <c r="I317" s="339">
        <v>4</v>
      </c>
      <c r="J317" s="68" t="s">
        <v>43</v>
      </c>
      <c r="K317" s="339">
        <v>7</v>
      </c>
      <c r="L317" s="68" t="s">
        <v>7</v>
      </c>
      <c r="M317" s="75">
        <f t="shared" ref="M317" si="76">K317*I317*G317*E317*C317</f>
        <v>112</v>
      </c>
      <c r="N317" s="5"/>
    </row>
    <row r="318" spans="1:14" ht="14.25" hidden="1">
      <c r="A318" s="16"/>
      <c r="B318" s="351" t="s">
        <v>133</v>
      </c>
      <c r="C318" s="15">
        <v>1</v>
      </c>
      <c r="D318" s="69" t="s">
        <v>43</v>
      </c>
      <c r="E318" s="353">
        <v>2</v>
      </c>
      <c r="F318" s="352" t="s">
        <v>43</v>
      </c>
      <c r="G318" s="361">
        <v>6</v>
      </c>
      <c r="H318" s="353" t="s">
        <v>43</v>
      </c>
      <c r="I318" s="339">
        <v>4</v>
      </c>
      <c r="J318" s="68" t="s">
        <v>43</v>
      </c>
      <c r="K318" s="339">
        <v>4</v>
      </c>
      <c r="L318" s="68" t="s">
        <v>7</v>
      </c>
      <c r="M318" s="74">
        <f t="shared" ref="M318" si="77">K318*I318*G318*E318*C318</f>
        <v>192</v>
      </c>
      <c r="N318" s="164"/>
    </row>
    <row r="319" spans="1:14" ht="14.25" hidden="1">
      <c r="A319" s="16"/>
      <c r="B319" s="357"/>
      <c r="C319" s="354"/>
      <c r="D319" s="203"/>
      <c r="E319" s="27"/>
      <c r="F319" s="191"/>
      <c r="G319" s="455"/>
      <c r="H319" s="455"/>
      <c r="I319" s="455"/>
      <c r="J319" s="22"/>
      <c r="K319" s="162"/>
      <c r="L319" s="351" t="s">
        <v>7</v>
      </c>
      <c r="M319" s="160">
        <f>SUM(M317:M318)</f>
        <v>304</v>
      </c>
      <c r="N319" s="164"/>
    </row>
    <row r="320" spans="1:14" ht="14.25">
      <c r="A320" s="16"/>
      <c r="B320" s="357"/>
      <c r="C320" s="354"/>
      <c r="D320" s="203"/>
      <c r="E320" s="27"/>
      <c r="F320" s="191"/>
      <c r="G320" s="148">
        <v>304</v>
      </c>
      <c r="H320" s="149"/>
      <c r="I320" s="152">
        <v>2116.41</v>
      </c>
      <c r="J320" s="159"/>
      <c r="K320" s="152" t="s">
        <v>68</v>
      </c>
      <c r="L320" s="270"/>
      <c r="M320" s="184"/>
      <c r="N320" s="164">
        <f>G320*I320%</f>
        <v>6433.8863999999994</v>
      </c>
    </row>
    <row r="321" spans="1:14" ht="14.25">
      <c r="A321" s="58"/>
      <c r="B321" s="45"/>
      <c r="C321" s="351"/>
      <c r="D321" s="351"/>
      <c r="E321" s="351"/>
      <c r="F321" s="351"/>
      <c r="G321" s="162"/>
      <c r="H321" s="351"/>
      <c r="I321" s="291"/>
      <c r="J321" s="351"/>
      <c r="K321" s="291"/>
      <c r="L321" s="351"/>
      <c r="M321" s="160"/>
      <c r="N321" s="164"/>
    </row>
    <row r="322" spans="1:14" ht="42.75" customHeight="1">
      <c r="A322" s="16">
        <v>41</v>
      </c>
      <c r="B322" s="449" t="s">
        <v>221</v>
      </c>
      <c r="C322" s="449"/>
      <c r="D322" s="449"/>
      <c r="E322" s="449"/>
      <c r="F322" s="449"/>
      <c r="G322" s="449"/>
      <c r="H322" s="449"/>
      <c r="I322" s="449"/>
      <c r="J322" s="449"/>
      <c r="K322" s="449"/>
      <c r="L322" s="449"/>
      <c r="M322" s="184"/>
      <c r="N322" s="164"/>
    </row>
    <row r="323" spans="1:14" ht="14.25" hidden="1">
      <c r="A323" s="58"/>
      <c r="B323" s="111" t="s">
        <v>139</v>
      </c>
      <c r="C323" s="15">
        <v>1</v>
      </c>
      <c r="D323" s="69" t="s">
        <v>43</v>
      </c>
      <c r="E323" s="353">
        <v>2</v>
      </c>
      <c r="F323" s="352" t="s">
        <v>43</v>
      </c>
      <c r="G323" s="361">
        <v>3</v>
      </c>
      <c r="H323" s="353" t="s">
        <v>43</v>
      </c>
      <c r="I323" s="339">
        <v>16</v>
      </c>
      <c r="J323" s="68" t="s">
        <v>43</v>
      </c>
      <c r="K323" s="339">
        <v>2.66</v>
      </c>
      <c r="L323" s="68" t="s">
        <v>7</v>
      </c>
      <c r="M323" s="75">
        <f t="shared" ref="M323" si="78">K323*I323*G323*E323*C323</f>
        <v>255.36</v>
      </c>
      <c r="N323" s="5"/>
    </row>
    <row r="324" spans="1:14" ht="14.25" hidden="1">
      <c r="A324" s="58"/>
      <c r="B324" s="111" t="s">
        <v>140</v>
      </c>
      <c r="C324" s="15">
        <v>1</v>
      </c>
      <c r="D324" s="69" t="s">
        <v>43</v>
      </c>
      <c r="E324" s="353">
        <v>1</v>
      </c>
      <c r="F324" s="352" t="s">
        <v>43</v>
      </c>
      <c r="G324" s="361">
        <v>6</v>
      </c>
      <c r="H324" s="353" t="s">
        <v>43</v>
      </c>
      <c r="I324" s="339">
        <v>8</v>
      </c>
      <c r="J324" s="68" t="s">
        <v>43</v>
      </c>
      <c r="K324" s="339">
        <v>2.66</v>
      </c>
      <c r="L324" s="68" t="s">
        <v>7</v>
      </c>
      <c r="M324" s="75">
        <f t="shared" ref="M324:M325" si="79">K324*I324*G324*E324*C324</f>
        <v>127.68</v>
      </c>
      <c r="N324" s="20"/>
    </row>
    <row r="325" spans="1:14" ht="14.25" hidden="1">
      <c r="A325" s="58"/>
      <c r="B325" s="111" t="s">
        <v>143</v>
      </c>
      <c r="C325" s="15">
        <v>1</v>
      </c>
      <c r="D325" s="69" t="s">
        <v>43</v>
      </c>
      <c r="E325" s="353">
        <v>2</v>
      </c>
      <c r="F325" s="352" t="s">
        <v>43</v>
      </c>
      <c r="G325" s="361">
        <v>13</v>
      </c>
      <c r="H325" s="353" t="s">
        <v>43</v>
      </c>
      <c r="I325" s="339">
        <v>20</v>
      </c>
      <c r="J325" s="68" t="s">
        <v>43</v>
      </c>
      <c r="K325" s="339">
        <v>0.66</v>
      </c>
      <c r="L325" s="68" t="s">
        <v>7</v>
      </c>
      <c r="M325" s="75">
        <f t="shared" si="79"/>
        <v>343.20000000000005</v>
      </c>
      <c r="N325" s="20"/>
    </row>
    <row r="326" spans="1:14" ht="14.25" hidden="1">
      <c r="A326" s="16"/>
      <c r="B326" s="111" t="s">
        <v>144</v>
      </c>
      <c r="C326" s="15">
        <v>1</v>
      </c>
      <c r="D326" s="69" t="s">
        <v>43</v>
      </c>
      <c r="E326" s="353">
        <v>1</v>
      </c>
      <c r="F326" s="352" t="s">
        <v>43</v>
      </c>
      <c r="G326" s="361">
        <v>5</v>
      </c>
      <c r="H326" s="353" t="s">
        <v>43</v>
      </c>
      <c r="I326" s="339">
        <v>31</v>
      </c>
      <c r="J326" s="68" t="s">
        <v>43</v>
      </c>
      <c r="K326" s="339">
        <v>0.66</v>
      </c>
      <c r="L326" s="68" t="s">
        <v>7</v>
      </c>
      <c r="M326" s="74">
        <f t="shared" ref="M326" si="80">K326*I326*G326*E326*C326</f>
        <v>102.30000000000001</v>
      </c>
      <c r="N326" s="164"/>
    </row>
    <row r="327" spans="1:14" ht="14.25" hidden="1">
      <c r="A327" s="58"/>
      <c r="B327" s="324"/>
      <c r="C327" s="15"/>
      <c r="D327" s="69"/>
      <c r="E327" s="333"/>
      <c r="F327" s="332"/>
      <c r="G327" s="328"/>
      <c r="H327" s="333"/>
      <c r="I327" s="37"/>
      <c r="J327" s="334"/>
      <c r="K327" s="331"/>
      <c r="L327" s="364" t="s">
        <v>7</v>
      </c>
      <c r="M327" s="75">
        <f>SUM(M323:M326)</f>
        <v>828.54</v>
      </c>
      <c r="N327" s="164"/>
    </row>
    <row r="328" spans="1:14" ht="14.25">
      <c r="A328" s="58"/>
      <c r="B328" s="324"/>
      <c r="C328" s="15"/>
      <c r="D328" s="69"/>
      <c r="E328" s="333"/>
      <c r="F328" s="332"/>
      <c r="G328" s="163">
        <v>828</v>
      </c>
      <c r="H328" s="183"/>
      <c r="I328" s="152">
        <v>1270.83</v>
      </c>
      <c r="J328" s="159"/>
      <c r="K328" s="362" t="s">
        <v>68</v>
      </c>
      <c r="L328" s="159"/>
      <c r="M328" s="184"/>
      <c r="N328" s="164">
        <f>G328*I328%</f>
        <v>10522.472399999999</v>
      </c>
    </row>
    <row r="329" spans="1:14" ht="14.25">
      <c r="A329" s="58"/>
      <c r="B329" s="324"/>
      <c r="C329" s="15"/>
      <c r="D329" s="69"/>
      <c r="E329" s="333"/>
      <c r="F329" s="332"/>
      <c r="G329" s="455"/>
      <c r="H329" s="455"/>
      <c r="I329" s="455"/>
      <c r="J329" s="334"/>
      <c r="K329" s="323"/>
      <c r="L329" s="326"/>
      <c r="M329" s="160"/>
      <c r="N329" s="164"/>
    </row>
    <row r="330" spans="1:14" ht="14.25">
      <c r="A330" s="16">
        <v>42</v>
      </c>
      <c r="B330" s="446" t="s">
        <v>222</v>
      </c>
      <c r="C330" s="446"/>
      <c r="D330" s="446"/>
      <c r="E330" s="446"/>
      <c r="F330" s="446"/>
      <c r="G330" s="446"/>
      <c r="H330" s="446"/>
      <c r="I330" s="446"/>
      <c r="J330" s="446"/>
      <c r="K330" s="446"/>
      <c r="L330" s="446"/>
      <c r="M330" s="160"/>
      <c r="N330" s="164"/>
    </row>
    <row r="331" spans="1:14" ht="14.25" hidden="1">
      <c r="A331" s="16"/>
      <c r="B331" s="45"/>
      <c r="C331" s="326"/>
      <c r="D331" s="447" t="s">
        <v>223</v>
      </c>
      <c r="E331" s="447"/>
      <c r="F331" s="447"/>
      <c r="G331" s="447"/>
      <c r="H331" s="447"/>
      <c r="I331" s="447"/>
      <c r="J331" s="447"/>
      <c r="K331" s="447"/>
      <c r="L331" s="351" t="s">
        <v>7</v>
      </c>
      <c r="M331" s="372">
        <v>4490</v>
      </c>
      <c r="N331" s="164"/>
    </row>
    <row r="332" spans="1:14" ht="14.25" hidden="1">
      <c r="A332" s="16"/>
      <c r="B332" s="45"/>
      <c r="C332" s="326"/>
      <c r="D332" s="326"/>
      <c r="E332" s="326"/>
      <c r="F332" s="326"/>
      <c r="G332" s="148"/>
      <c r="H332" s="270"/>
      <c r="I332" s="150"/>
      <c r="J332" s="270"/>
      <c r="K332" s="335"/>
      <c r="L332" s="351" t="s">
        <v>7</v>
      </c>
      <c r="M332" s="160">
        <v>4490</v>
      </c>
      <c r="N332" s="164"/>
    </row>
    <row r="333" spans="1:14" ht="14.25">
      <c r="A333" s="16"/>
      <c r="B333" s="45"/>
      <c r="C333" s="326"/>
      <c r="D333" s="326"/>
      <c r="E333" s="326"/>
      <c r="F333" s="326"/>
      <c r="G333" s="148">
        <v>9980</v>
      </c>
      <c r="H333" s="270"/>
      <c r="I333" s="157">
        <v>1043.9000000000001</v>
      </c>
      <c r="J333" s="270"/>
      <c r="K333" s="362" t="s">
        <v>68</v>
      </c>
      <c r="L333" s="270"/>
      <c r="M333" s="184"/>
      <c r="N333" s="164">
        <f>G333*I333%</f>
        <v>104181.22</v>
      </c>
    </row>
    <row r="334" spans="1:14" ht="14.25">
      <c r="A334" s="16"/>
      <c r="B334" s="351"/>
      <c r="C334" s="351"/>
      <c r="D334" s="351"/>
      <c r="E334" s="351"/>
      <c r="F334" s="351"/>
      <c r="G334" s="351"/>
      <c r="H334" s="351"/>
      <c r="I334" s="351"/>
      <c r="J334" s="351"/>
      <c r="K334" s="351"/>
      <c r="L334" s="351"/>
      <c r="M334" s="184"/>
      <c r="N334" s="164"/>
    </row>
    <row r="335" spans="1:14" ht="14.25">
      <c r="A335" s="16">
        <v>43</v>
      </c>
      <c r="B335" s="446" t="s">
        <v>224</v>
      </c>
      <c r="C335" s="446"/>
      <c r="D335" s="446"/>
      <c r="E335" s="446"/>
      <c r="F335" s="446"/>
      <c r="G335" s="446"/>
      <c r="H335" s="446"/>
      <c r="I335" s="446"/>
      <c r="J335" s="446"/>
      <c r="K335" s="446"/>
      <c r="L335" s="446"/>
      <c r="M335" s="75"/>
      <c r="N335" s="164"/>
    </row>
    <row r="336" spans="1:14" ht="14.25" hidden="1">
      <c r="A336" s="58"/>
      <c r="B336" s="45"/>
      <c r="C336" s="326"/>
      <c r="D336" s="447" t="s">
        <v>225</v>
      </c>
      <c r="E336" s="447"/>
      <c r="F336" s="447"/>
      <c r="G336" s="447"/>
      <c r="H336" s="447"/>
      <c r="I336" s="447"/>
      <c r="J336" s="447"/>
      <c r="K336" s="447"/>
      <c r="L336" s="351" t="s">
        <v>7</v>
      </c>
      <c r="M336" s="372">
        <v>1214</v>
      </c>
      <c r="N336" s="164"/>
    </row>
    <row r="337" spans="1:14" ht="14.25" hidden="1">
      <c r="A337" s="16"/>
      <c r="B337" s="45"/>
      <c r="C337" s="326"/>
      <c r="D337" s="326"/>
      <c r="E337" s="326"/>
      <c r="F337" s="326"/>
      <c r="G337" s="148"/>
      <c r="H337" s="270"/>
      <c r="I337" s="150"/>
      <c r="J337" s="270"/>
      <c r="K337" s="335"/>
      <c r="L337" s="351" t="s">
        <v>7</v>
      </c>
      <c r="M337" s="160">
        <v>1214</v>
      </c>
      <c r="N337" s="164"/>
    </row>
    <row r="338" spans="1:14" ht="14.25">
      <c r="A338" s="58"/>
      <c r="B338" s="45"/>
      <c r="C338" s="326"/>
      <c r="D338" s="326"/>
      <c r="E338" s="326"/>
      <c r="F338" s="326"/>
      <c r="G338" s="148">
        <v>2428</v>
      </c>
      <c r="H338" s="270"/>
      <c r="I338" s="152">
        <v>425.84</v>
      </c>
      <c r="J338" s="270"/>
      <c r="K338" s="362" t="s">
        <v>68</v>
      </c>
      <c r="L338" s="270"/>
      <c r="M338" s="184"/>
      <c r="N338" s="164">
        <f>G338*I338%</f>
        <v>10339.395199999999</v>
      </c>
    </row>
    <row r="339" spans="1:14" ht="14.25">
      <c r="A339" s="16"/>
      <c r="B339" s="303"/>
      <c r="C339" s="303"/>
      <c r="D339" s="303"/>
      <c r="E339" s="303"/>
      <c r="F339" s="303"/>
      <c r="G339" s="148"/>
      <c r="H339" s="270"/>
      <c r="I339" s="152"/>
      <c r="J339" s="270"/>
      <c r="K339" s="152"/>
      <c r="L339" s="270"/>
      <c r="M339" s="184"/>
      <c r="N339" s="164"/>
    </row>
    <row r="340" spans="1:14" ht="14.25">
      <c r="A340" s="282">
        <v>44</v>
      </c>
      <c r="B340" s="448" t="s">
        <v>50</v>
      </c>
      <c r="C340" s="448"/>
      <c r="D340" s="448"/>
      <c r="E340" s="448"/>
      <c r="F340" s="448"/>
      <c r="G340" s="448"/>
      <c r="H340" s="448"/>
      <c r="I340" s="278"/>
      <c r="J340" s="68"/>
      <c r="K340" s="278"/>
      <c r="L340" s="68"/>
      <c r="M340" s="94"/>
      <c r="N340" s="164"/>
    </row>
    <row r="341" spans="1:14" ht="14.25" hidden="1" customHeight="1">
      <c r="A341" s="282" t="s">
        <v>46</v>
      </c>
      <c r="B341" s="448" t="s">
        <v>227</v>
      </c>
      <c r="C341" s="448"/>
      <c r="D341" s="448"/>
      <c r="E341" s="448"/>
      <c r="F341" s="448"/>
      <c r="G341" s="448"/>
      <c r="H341" s="279"/>
      <c r="I341" s="278"/>
      <c r="J341" s="68"/>
      <c r="K341" s="278"/>
      <c r="L341" s="68" t="s">
        <v>7</v>
      </c>
      <c r="M341" s="94">
        <v>116</v>
      </c>
      <c r="N341" s="164"/>
    </row>
    <row r="342" spans="1:14" ht="14.25" hidden="1">
      <c r="A342" s="282" t="s">
        <v>47</v>
      </c>
      <c r="B342" s="448" t="s">
        <v>237</v>
      </c>
      <c r="C342" s="448"/>
      <c r="D342" s="448"/>
      <c r="E342" s="448"/>
      <c r="F342" s="448"/>
      <c r="G342" s="448"/>
      <c r="H342" s="279"/>
      <c r="I342" s="278"/>
      <c r="J342" s="68"/>
      <c r="K342" s="278"/>
      <c r="L342" s="68" t="s">
        <v>7</v>
      </c>
      <c r="M342" s="94">
        <v>125</v>
      </c>
      <c r="N342" s="164"/>
    </row>
    <row r="343" spans="1:14" ht="14.25" hidden="1">
      <c r="A343" s="282" t="s">
        <v>48</v>
      </c>
      <c r="B343" s="448" t="s">
        <v>238</v>
      </c>
      <c r="C343" s="448"/>
      <c r="D343" s="448"/>
      <c r="E343" s="448"/>
      <c r="F343" s="448"/>
      <c r="G343" s="448"/>
      <c r="H343" s="448"/>
      <c r="I343" s="448"/>
      <c r="J343" s="448"/>
      <c r="K343" s="278"/>
      <c r="L343" s="68" t="s">
        <v>7</v>
      </c>
      <c r="M343" s="94">
        <v>33</v>
      </c>
      <c r="N343" s="164"/>
    </row>
    <row r="344" spans="1:14" ht="14.25" hidden="1">
      <c r="A344" s="363" t="s">
        <v>226</v>
      </c>
      <c r="B344" s="448" t="s">
        <v>228</v>
      </c>
      <c r="C344" s="448"/>
      <c r="D344" s="448"/>
      <c r="E344" s="448"/>
      <c r="F344" s="448"/>
      <c r="G344" s="448"/>
      <c r="H344" s="448"/>
      <c r="I344" s="448"/>
      <c r="J344" s="355"/>
      <c r="K344" s="339"/>
      <c r="L344" s="68" t="s">
        <v>7</v>
      </c>
      <c r="M344" s="95">
        <v>5</v>
      </c>
      <c r="N344" s="164"/>
    </row>
    <row r="345" spans="1:14" ht="14.25" hidden="1">
      <c r="B345" s="283"/>
      <c r="C345" s="15"/>
      <c r="D345" s="69"/>
      <c r="E345" s="279"/>
      <c r="F345" s="285"/>
      <c r="G345" s="275"/>
      <c r="H345" s="279"/>
      <c r="I345" s="278"/>
      <c r="J345" s="68"/>
      <c r="K345" s="278"/>
      <c r="L345" s="68" t="s">
        <v>7</v>
      </c>
      <c r="M345" s="94">
        <f>SUM(M341:M344)</f>
        <v>279</v>
      </c>
      <c r="N345" s="164"/>
    </row>
    <row r="346" spans="1:14" ht="14.25">
      <c r="B346" s="45"/>
      <c r="C346" s="276"/>
      <c r="D346" s="276"/>
      <c r="E346" s="276"/>
      <c r="F346" s="276"/>
      <c r="G346" s="148">
        <v>279</v>
      </c>
      <c r="H346" s="270"/>
      <c r="I346" s="151">
        <v>40</v>
      </c>
      <c r="J346" s="270"/>
      <c r="K346" s="149" t="s">
        <v>49</v>
      </c>
      <c r="L346" s="301"/>
      <c r="M346" s="298"/>
      <c r="N346" s="300">
        <f>G346*I346</f>
        <v>11160</v>
      </c>
    </row>
    <row r="347" spans="1:14" ht="15">
      <c r="A347" s="282"/>
      <c r="B347" s="258"/>
      <c r="C347" s="15"/>
      <c r="D347" s="69"/>
      <c r="E347" s="244"/>
      <c r="F347" s="260"/>
      <c r="G347" s="260"/>
      <c r="H347" s="244"/>
      <c r="I347" s="249"/>
      <c r="J347" s="245"/>
      <c r="K347" s="249"/>
      <c r="L347" s="464" t="s">
        <v>9</v>
      </c>
      <c r="M347" s="464"/>
      <c r="N347" s="38">
        <v>2444310</v>
      </c>
    </row>
    <row r="348" spans="1:14" ht="14.25">
      <c r="A348" s="16"/>
      <c r="B348" s="277"/>
      <c r="C348" s="15"/>
      <c r="D348" s="69"/>
      <c r="E348" s="279"/>
      <c r="F348" s="285"/>
      <c r="G348" s="285"/>
      <c r="H348" s="279"/>
      <c r="I348" s="280"/>
      <c r="J348" s="286"/>
      <c r="K348" s="280"/>
      <c r="L348" s="281"/>
      <c r="M348" s="380" t="s">
        <v>241</v>
      </c>
      <c r="N348" s="151">
        <f>N346</f>
        <v>11160</v>
      </c>
    </row>
    <row r="349" spans="1:14" ht="14.25">
      <c r="A349" s="16"/>
      <c r="B349" s="302"/>
      <c r="C349" s="15"/>
      <c r="D349" s="69"/>
      <c r="E349" s="305"/>
      <c r="F349" s="310"/>
      <c r="G349" s="310"/>
      <c r="H349" s="305"/>
      <c r="I349" s="306"/>
      <c r="J349" s="311"/>
      <c r="K349" s="306"/>
      <c r="L349" s="307"/>
      <c r="M349" s="307" t="s">
        <v>72</v>
      </c>
      <c r="N349" s="151">
        <v>54325</v>
      </c>
    </row>
    <row r="350" spans="1:14" ht="14.25">
      <c r="A350" s="16"/>
      <c r="B350" s="302"/>
      <c r="C350" s="15"/>
      <c r="D350" s="69"/>
      <c r="E350" s="305"/>
      <c r="F350" s="310"/>
      <c r="G350" s="310"/>
      <c r="H350" s="305"/>
      <c r="I350" s="306"/>
      <c r="J350" s="311"/>
      <c r="K350" s="306"/>
      <c r="L350" s="307"/>
      <c r="M350" s="307"/>
    </row>
    <row r="351" spans="1:14" ht="14.25">
      <c r="A351" s="16"/>
      <c r="B351" s="302"/>
      <c r="C351" s="15"/>
      <c r="D351" s="69"/>
      <c r="E351" s="305"/>
      <c r="F351" s="310"/>
      <c r="G351" s="310"/>
      <c r="H351" s="305"/>
      <c r="I351" s="306"/>
      <c r="J351" s="311"/>
      <c r="K351" s="306"/>
      <c r="L351" s="307"/>
      <c r="M351" s="307" t="s">
        <v>57</v>
      </c>
      <c r="N351" s="153">
        <f>N347-N349</f>
        <v>2389985</v>
      </c>
    </row>
    <row r="352" spans="1:14" ht="14.25">
      <c r="A352" s="16"/>
      <c r="B352" s="350"/>
      <c r="C352" s="15"/>
      <c r="D352" s="69"/>
      <c r="E352" s="305"/>
      <c r="F352" s="310"/>
      <c r="G352" s="310"/>
      <c r="H352" s="305"/>
      <c r="I352" s="306"/>
      <c r="J352" s="311"/>
      <c r="K352" s="306"/>
      <c r="L352" s="307"/>
      <c r="M352" s="307"/>
    </row>
    <row r="353" spans="1:14" ht="14.25">
      <c r="A353" s="441" t="s">
        <v>262</v>
      </c>
      <c r="B353" s="442"/>
      <c r="C353" s="443"/>
      <c r="E353" s="443"/>
      <c r="F353" s="443"/>
      <c r="G353" s="443"/>
      <c r="H353" s="443"/>
      <c r="I353" s="375"/>
      <c r="J353" s="443" t="s">
        <v>263</v>
      </c>
      <c r="K353" s="375"/>
      <c r="L353" s="380"/>
      <c r="M353" s="380"/>
    </row>
    <row r="354" spans="1:14" ht="15">
      <c r="A354" s="442"/>
      <c r="B354" s="442"/>
      <c r="C354" s="443"/>
      <c r="E354" s="443"/>
      <c r="F354" s="443"/>
      <c r="G354" s="443"/>
      <c r="H354" s="443"/>
      <c r="I354" s="375"/>
      <c r="J354" s="443" t="s">
        <v>264</v>
      </c>
      <c r="K354" s="375"/>
      <c r="L354" s="380"/>
      <c r="M354" s="380"/>
      <c r="N354" s="38"/>
    </row>
    <row r="355" spans="1:14" ht="15">
      <c r="A355" s="441"/>
      <c r="B355" s="444" t="s">
        <v>265</v>
      </c>
      <c r="C355" s="443"/>
      <c r="D355" s="443"/>
      <c r="E355" s="443"/>
      <c r="F355" s="443"/>
      <c r="G355" s="443"/>
      <c r="H355" s="443"/>
      <c r="I355" s="375"/>
      <c r="J355" s="377"/>
      <c r="K355" s="375"/>
      <c r="L355" s="380"/>
      <c r="M355" s="380"/>
      <c r="N355" s="38"/>
    </row>
    <row r="356" spans="1:14" ht="15">
      <c r="A356" s="441"/>
      <c r="B356" s="444" t="s">
        <v>266</v>
      </c>
      <c r="C356" s="443"/>
      <c r="D356" s="443"/>
      <c r="E356" s="443"/>
      <c r="F356" s="443"/>
      <c r="G356" s="443"/>
      <c r="H356" s="443"/>
      <c r="I356" s="375"/>
      <c r="J356" s="377"/>
      <c r="K356" s="375"/>
      <c r="L356" s="380"/>
      <c r="M356" s="380"/>
      <c r="N356" s="38"/>
    </row>
    <row r="357" spans="1:14" ht="15">
      <c r="A357" s="442"/>
      <c r="B357" s="444" t="s">
        <v>267</v>
      </c>
      <c r="C357" s="443"/>
      <c r="D357" s="443"/>
      <c r="E357" s="443"/>
      <c r="F357" s="443"/>
      <c r="G357" s="443"/>
      <c r="H357" s="443"/>
      <c r="I357" s="375"/>
      <c r="J357" s="377"/>
      <c r="K357" s="375"/>
      <c r="L357" s="380"/>
      <c r="M357" s="380"/>
      <c r="N357" s="38"/>
    </row>
    <row r="358" spans="1:14" ht="14.25">
      <c r="A358" s="442"/>
      <c r="B358" s="444"/>
      <c r="C358" s="443"/>
      <c r="D358" s="443"/>
      <c r="E358" s="443"/>
      <c r="F358" s="443"/>
      <c r="G358" s="443"/>
      <c r="H358" s="443"/>
      <c r="I358" s="150"/>
      <c r="J358" s="159"/>
      <c r="K358" s="378"/>
      <c r="L358" s="159"/>
      <c r="M358" s="184"/>
      <c r="N358" s="164"/>
    </row>
    <row r="359" spans="1:14" ht="14.25">
      <c r="A359" s="442"/>
      <c r="B359" s="444"/>
      <c r="C359" s="443"/>
      <c r="D359" s="443"/>
      <c r="E359" s="443"/>
      <c r="F359" s="443"/>
      <c r="G359" s="443"/>
      <c r="H359" s="443"/>
      <c r="I359" s="379"/>
      <c r="J359" s="379"/>
      <c r="K359" s="379"/>
      <c r="L359" s="379"/>
      <c r="M359" s="379"/>
      <c r="N359" s="379"/>
    </row>
    <row r="360" spans="1:14" ht="14.25">
      <c r="A360" s="442"/>
      <c r="B360" s="442"/>
      <c r="C360" s="443"/>
      <c r="D360" s="443"/>
      <c r="E360" s="443"/>
      <c r="F360" s="443"/>
      <c r="G360" s="443"/>
      <c r="H360" s="443"/>
      <c r="I360" s="379"/>
      <c r="J360" s="379"/>
      <c r="K360" s="379"/>
      <c r="L360" s="379"/>
      <c r="M360" s="379"/>
      <c r="N360" s="379"/>
    </row>
    <row r="361" spans="1:14" ht="14.25">
      <c r="A361" s="442"/>
      <c r="B361" s="442"/>
      <c r="C361" s="443"/>
      <c r="D361" s="443"/>
      <c r="F361" s="443"/>
      <c r="G361" s="443"/>
      <c r="H361" s="443"/>
      <c r="I361" s="379"/>
      <c r="J361" s="379"/>
      <c r="K361" s="445" t="s">
        <v>0</v>
      </c>
      <c r="L361" s="379"/>
      <c r="M361" s="379"/>
      <c r="N361" s="379"/>
    </row>
    <row r="362" spans="1:14" ht="14.25">
      <c r="A362" s="442"/>
      <c r="B362" s="442" t="s">
        <v>268</v>
      </c>
      <c r="C362" s="443"/>
      <c r="D362" s="445"/>
      <c r="F362" s="445"/>
      <c r="G362" s="443"/>
      <c r="H362" s="443"/>
      <c r="I362" s="375"/>
      <c r="J362" s="377"/>
      <c r="K362" s="445" t="s">
        <v>269</v>
      </c>
      <c r="L362" s="377"/>
      <c r="M362" s="75"/>
      <c r="N362" s="226"/>
    </row>
    <row r="363" spans="1:14" ht="14.25">
      <c r="A363" s="442"/>
      <c r="B363" s="442"/>
      <c r="C363" s="443"/>
      <c r="D363" s="445"/>
      <c r="F363" s="445"/>
      <c r="G363" s="443"/>
      <c r="H363" s="443"/>
      <c r="I363" s="20"/>
      <c r="J363" s="20"/>
      <c r="K363" s="445" t="s">
        <v>270</v>
      </c>
      <c r="L363" s="20"/>
      <c r="M363" s="20"/>
      <c r="N363" s="226"/>
    </row>
    <row r="364" spans="1:14" ht="15">
      <c r="A364" s="16"/>
      <c r="B364" s="452"/>
      <c r="C364" s="452"/>
      <c r="D364" s="452"/>
      <c r="E364" s="452"/>
      <c r="F364" s="452"/>
      <c r="G364" s="452"/>
      <c r="H364" s="452"/>
      <c r="I364" s="452"/>
      <c r="J364" s="452"/>
      <c r="K364" s="452"/>
      <c r="L364" s="452"/>
      <c r="M364" s="75"/>
      <c r="N364" s="272"/>
    </row>
    <row r="365" spans="1:14" ht="15">
      <c r="A365" s="16"/>
      <c r="B365" s="195"/>
      <c r="C365" s="61"/>
      <c r="D365" s="120"/>
      <c r="E365" s="59"/>
      <c r="F365" s="59"/>
      <c r="G365" s="59"/>
      <c r="H365" s="59"/>
      <c r="I365" s="20"/>
      <c r="J365" s="20"/>
      <c r="K365" s="20"/>
      <c r="L365" s="20"/>
      <c r="M365" s="75"/>
      <c r="N365" s="272"/>
    </row>
    <row r="366" spans="1:14" ht="15">
      <c r="A366" s="16"/>
      <c r="B366" s="45"/>
      <c r="C366" s="15"/>
      <c r="D366" s="69"/>
      <c r="E366" s="244"/>
      <c r="F366" s="260"/>
      <c r="G366" s="246"/>
      <c r="H366" s="244"/>
      <c r="I366" s="249"/>
      <c r="J366" s="245"/>
      <c r="K366" s="249"/>
      <c r="L366" s="245"/>
      <c r="M366" s="75"/>
      <c r="N366" s="272"/>
    </row>
    <row r="367" spans="1:14" ht="14.25">
      <c r="A367" s="16"/>
      <c r="B367" s="111"/>
      <c r="C367" s="15"/>
      <c r="D367" s="69"/>
      <c r="E367" s="244"/>
      <c r="F367" s="260"/>
      <c r="G367" s="260"/>
      <c r="H367" s="244"/>
      <c r="I367" s="249"/>
      <c r="J367" s="245"/>
      <c r="K367" s="249"/>
      <c r="L367" s="245"/>
      <c r="M367" s="75"/>
      <c r="N367" s="226"/>
    </row>
    <row r="368" spans="1:14" ht="14.25">
      <c r="A368" s="16"/>
      <c r="B368" s="111"/>
      <c r="C368" s="15"/>
      <c r="D368" s="69"/>
      <c r="E368" s="244"/>
      <c r="F368" s="260"/>
      <c r="G368" s="163"/>
      <c r="H368" s="197"/>
      <c r="I368" s="150"/>
      <c r="J368" s="159"/>
      <c r="K368" s="255"/>
      <c r="L368" s="159"/>
      <c r="M368" s="154"/>
      <c r="N368" s="20"/>
    </row>
    <row r="369" spans="1:14" ht="14.25">
      <c r="A369" s="16"/>
      <c r="B369" s="111"/>
      <c r="C369" s="15"/>
      <c r="D369" s="69"/>
      <c r="E369" s="244"/>
      <c r="F369" s="260"/>
      <c r="G369" s="260"/>
      <c r="H369" s="244"/>
      <c r="I369" s="249"/>
      <c r="J369" s="245"/>
      <c r="K369" s="249"/>
      <c r="L369" s="245"/>
      <c r="M369" s="75"/>
      <c r="N369" s="226"/>
    </row>
    <row r="370" spans="1:14" ht="14.25">
      <c r="A370" s="15"/>
      <c r="B370" s="452"/>
      <c r="C370" s="452"/>
      <c r="D370" s="452"/>
      <c r="E370" s="452"/>
      <c r="F370" s="452"/>
      <c r="G370" s="452"/>
      <c r="H370" s="452"/>
      <c r="I370" s="452"/>
      <c r="J370" s="452"/>
      <c r="K370" s="452"/>
      <c r="L370" s="452"/>
      <c r="M370" s="75"/>
      <c r="N370" s="263"/>
    </row>
    <row r="371" spans="1:14" ht="14.25">
      <c r="A371" s="252"/>
      <c r="B371" s="111"/>
      <c r="C371" s="15"/>
      <c r="D371" s="69"/>
      <c r="E371" s="244"/>
      <c r="F371" s="260"/>
      <c r="G371" s="246"/>
      <c r="H371" s="244"/>
      <c r="I371" s="249"/>
      <c r="J371" s="245"/>
      <c r="K371" s="249"/>
      <c r="L371" s="245"/>
      <c r="M371" s="75"/>
      <c r="N371" s="263"/>
    </row>
    <row r="372" spans="1:14" ht="14.25">
      <c r="A372" s="252"/>
      <c r="B372" s="239"/>
      <c r="C372" s="15"/>
      <c r="D372" s="69"/>
      <c r="E372" s="244"/>
      <c r="F372" s="260"/>
      <c r="G372" s="450"/>
      <c r="H372" s="450"/>
      <c r="I372" s="450"/>
      <c r="J372" s="245"/>
      <c r="K372" s="249"/>
      <c r="L372" s="245"/>
      <c r="M372" s="75"/>
      <c r="N372" s="226"/>
    </row>
    <row r="373" spans="1:14" ht="14.25">
      <c r="A373" s="252"/>
      <c r="B373" s="232"/>
      <c r="C373" s="15"/>
      <c r="D373" s="69"/>
      <c r="E373" s="279"/>
      <c r="F373" s="285"/>
      <c r="G373" s="163"/>
      <c r="H373" s="183"/>
      <c r="I373" s="150"/>
      <c r="J373" s="159"/>
      <c r="K373" s="284"/>
      <c r="L373" s="159"/>
      <c r="M373" s="184"/>
      <c r="N373" s="164"/>
    </row>
    <row r="374" spans="1:14" ht="14.25" customHeight="1">
      <c r="A374" s="252"/>
      <c r="B374" s="111"/>
      <c r="C374" s="15"/>
      <c r="D374" s="69"/>
      <c r="E374" s="279"/>
      <c r="F374" s="285"/>
      <c r="G374" s="285"/>
      <c r="H374" s="279"/>
      <c r="I374" s="280"/>
      <c r="J374" s="286"/>
      <c r="K374" s="280"/>
      <c r="L374" s="286"/>
      <c r="M374" s="75"/>
      <c r="N374" s="226"/>
    </row>
    <row r="375" spans="1:14" ht="14.25">
      <c r="A375" s="252"/>
      <c r="B375" s="452"/>
      <c r="C375" s="452"/>
      <c r="D375" s="452"/>
      <c r="E375" s="452"/>
      <c r="F375" s="452"/>
      <c r="G375" s="452"/>
      <c r="H375" s="452"/>
      <c r="I375" s="452"/>
      <c r="J375" s="452"/>
      <c r="K375" s="452"/>
      <c r="L375" s="452"/>
      <c r="M375" s="75"/>
      <c r="N375" s="164"/>
    </row>
    <row r="376" spans="1:14" ht="14.25">
      <c r="A376" s="252"/>
      <c r="M376" s="184"/>
      <c r="N376" s="287"/>
    </row>
    <row r="377" spans="1:14" ht="14.25">
      <c r="A377" s="252"/>
      <c r="N377" s="226"/>
    </row>
    <row r="378" spans="1:14" ht="14.25">
      <c r="A378" s="252"/>
      <c r="N378" s="164"/>
    </row>
    <row r="379" spans="1:14">
      <c r="N379" s="263"/>
    </row>
    <row r="380" spans="1:14">
      <c r="N380" s="20"/>
    </row>
    <row r="381" spans="1:14" ht="14.25">
      <c r="N381" s="226"/>
    </row>
    <row r="382" spans="1:14">
      <c r="N382" s="20"/>
    </row>
    <row r="383" spans="1:14" ht="14.25">
      <c r="B383" s="111"/>
      <c r="C383" s="15"/>
      <c r="D383" s="69"/>
      <c r="E383" s="244"/>
      <c r="F383" s="260"/>
      <c r="G383" s="260"/>
      <c r="H383" s="244"/>
      <c r="I383" s="249"/>
      <c r="J383" s="245"/>
      <c r="K383" s="249"/>
      <c r="L383" s="245"/>
      <c r="M383" s="75"/>
      <c r="N383" s="20"/>
    </row>
    <row r="384" spans="1:14" ht="14.25">
      <c r="B384" s="111"/>
      <c r="C384" s="15"/>
      <c r="D384" s="69"/>
      <c r="E384" s="244"/>
      <c r="F384" s="260"/>
      <c r="G384" s="260"/>
      <c r="H384" s="244"/>
      <c r="I384" s="249"/>
      <c r="J384" s="245"/>
      <c r="K384" s="249"/>
      <c r="L384" s="245"/>
      <c r="M384" s="75"/>
      <c r="N384" s="20"/>
    </row>
    <row r="385" spans="1:14" ht="14.25">
      <c r="B385" s="111"/>
      <c r="C385" s="15"/>
      <c r="D385" s="69"/>
      <c r="E385" s="244"/>
      <c r="F385" s="260"/>
      <c r="G385" s="260"/>
      <c r="H385" s="244"/>
      <c r="I385" s="249"/>
      <c r="J385" s="245"/>
      <c r="K385" s="249"/>
      <c r="L385" s="245"/>
      <c r="M385" s="75"/>
      <c r="N385" s="159"/>
    </row>
    <row r="386" spans="1:14" ht="14.25">
      <c r="A386" s="15"/>
      <c r="B386" s="111"/>
      <c r="C386" s="15"/>
      <c r="D386" s="69"/>
      <c r="E386" s="244"/>
      <c r="F386" s="260"/>
      <c r="G386" s="260"/>
      <c r="H386" s="244"/>
      <c r="I386" s="249"/>
      <c r="J386" s="245"/>
      <c r="K386" s="249"/>
      <c r="L386" s="245"/>
      <c r="M386" s="75"/>
      <c r="N386" s="20"/>
    </row>
    <row r="387" spans="1:14" ht="14.25">
      <c r="A387" s="15"/>
      <c r="B387" s="111"/>
      <c r="C387" s="15"/>
      <c r="D387" s="69"/>
      <c r="E387" s="244"/>
      <c r="F387" s="260"/>
      <c r="G387" s="260"/>
      <c r="H387" s="244"/>
      <c r="I387" s="249"/>
      <c r="J387" s="245"/>
      <c r="K387" s="249"/>
      <c r="L387" s="245"/>
      <c r="M387" s="75"/>
      <c r="N387" s="164"/>
    </row>
    <row r="391" spans="1:14" ht="48" customHeight="1"/>
    <row r="404" spans="1:14" ht="29.25" customHeight="1"/>
    <row r="405" spans="1:14" ht="14.25">
      <c r="A405" s="16"/>
      <c r="B405" s="45"/>
      <c r="C405" s="271"/>
      <c r="D405" s="271"/>
      <c r="E405" s="271"/>
      <c r="F405" s="271"/>
      <c r="G405" s="271"/>
      <c r="H405" s="271"/>
      <c r="I405" s="271"/>
      <c r="J405" s="271"/>
      <c r="K405" s="271"/>
      <c r="L405" s="271"/>
      <c r="M405" s="184"/>
      <c r="N405" s="164"/>
    </row>
    <row r="406" spans="1:14" ht="14.25">
      <c r="A406" s="252"/>
      <c r="B406" s="449"/>
      <c r="C406" s="449"/>
      <c r="D406" s="449"/>
      <c r="E406" s="449"/>
      <c r="F406" s="449"/>
      <c r="G406" s="449"/>
      <c r="H406" s="449"/>
      <c r="I406" s="449"/>
      <c r="J406" s="449"/>
      <c r="K406" s="449"/>
      <c r="L406" s="449"/>
      <c r="M406" s="184"/>
      <c r="N406" s="164"/>
    </row>
    <row r="407" spans="1:14" ht="14.25">
      <c r="A407" s="252"/>
      <c r="B407" s="248"/>
      <c r="C407" s="451"/>
      <c r="D407" s="451"/>
      <c r="E407" s="451"/>
      <c r="F407" s="451"/>
      <c r="G407" s="451"/>
      <c r="H407" s="451"/>
      <c r="I407" s="451"/>
      <c r="J407" s="451"/>
      <c r="K407" s="451"/>
      <c r="L407" s="245"/>
      <c r="M407" s="75"/>
      <c r="N407" s="20"/>
    </row>
    <row r="408" spans="1:14" ht="14.25">
      <c r="A408" s="252"/>
      <c r="B408" s="111"/>
      <c r="C408" s="15"/>
      <c r="D408" s="69"/>
      <c r="E408" s="244"/>
      <c r="F408" s="260"/>
      <c r="G408" s="260"/>
      <c r="H408" s="244"/>
      <c r="I408" s="249"/>
      <c r="J408" s="245"/>
      <c r="K408" s="249"/>
      <c r="L408" s="245"/>
      <c r="M408" s="75"/>
      <c r="N408" s="20"/>
    </row>
    <row r="409" spans="1:14" ht="58.5" customHeight="1">
      <c r="A409" s="252"/>
      <c r="B409" s="242"/>
      <c r="C409" s="242"/>
      <c r="D409" s="242"/>
      <c r="E409" s="242"/>
      <c r="F409" s="242"/>
      <c r="G409" s="208"/>
      <c r="H409" s="209"/>
      <c r="I409" s="150"/>
      <c r="J409" s="209"/>
      <c r="K409" s="255"/>
      <c r="L409" s="209"/>
      <c r="M409" s="184"/>
      <c r="N409" s="164"/>
    </row>
    <row r="410" spans="1:14" ht="14.25">
      <c r="A410" s="252"/>
      <c r="B410" s="111"/>
      <c r="C410" s="15"/>
      <c r="D410" s="69"/>
      <c r="E410" s="244"/>
      <c r="F410" s="260"/>
      <c r="G410" s="260"/>
      <c r="H410" s="244"/>
      <c r="I410" s="249"/>
      <c r="J410" s="245"/>
      <c r="K410" s="249"/>
      <c r="L410" s="245"/>
      <c r="M410" s="75"/>
      <c r="N410" s="20"/>
    </row>
    <row r="411" spans="1:14" ht="14.25">
      <c r="A411" s="252"/>
      <c r="B411" s="61"/>
      <c r="C411" s="61"/>
      <c r="D411" s="120"/>
      <c r="E411" s="59"/>
      <c r="F411" s="59"/>
      <c r="G411" s="59"/>
      <c r="H411" s="59"/>
      <c r="I411" s="20"/>
      <c r="J411" s="20"/>
      <c r="K411" s="20"/>
      <c r="L411" s="20"/>
      <c r="M411" s="75"/>
      <c r="N411" s="164"/>
    </row>
    <row r="412" spans="1:14" ht="14.25" customHeight="1">
      <c r="A412" s="252"/>
      <c r="B412" s="111"/>
      <c r="C412" s="15"/>
      <c r="D412" s="69"/>
      <c r="E412" s="244"/>
      <c r="F412" s="260"/>
      <c r="G412" s="260"/>
      <c r="H412" s="244"/>
      <c r="I412" s="249"/>
      <c r="J412" s="245"/>
      <c r="K412" s="249"/>
      <c r="L412" s="245"/>
      <c r="M412" s="75"/>
      <c r="N412" s="20"/>
    </row>
    <row r="413" spans="1:14" ht="14.25">
      <c r="A413" s="252"/>
      <c r="B413" s="19"/>
      <c r="C413" s="15"/>
      <c r="D413" s="69"/>
      <c r="E413" s="244"/>
      <c r="F413" s="260"/>
      <c r="G413" s="260"/>
      <c r="H413" s="244"/>
      <c r="I413" s="249"/>
      <c r="J413" s="245"/>
      <c r="K413" s="249"/>
      <c r="L413" s="245"/>
      <c r="M413" s="75"/>
      <c r="N413" s="20"/>
    </row>
    <row r="414" spans="1:14" ht="14.25" customHeight="1">
      <c r="A414" s="252"/>
      <c r="B414" s="13"/>
      <c r="C414" s="15"/>
      <c r="D414" s="69"/>
      <c r="E414" s="244"/>
      <c r="F414" s="260"/>
      <c r="G414" s="260"/>
      <c r="H414" s="244"/>
      <c r="I414" s="249"/>
      <c r="J414" s="245"/>
      <c r="K414" s="249"/>
      <c r="L414" s="245"/>
      <c r="M414" s="75"/>
      <c r="N414" s="159"/>
    </row>
    <row r="415" spans="1:14" ht="14.25">
      <c r="A415" s="252"/>
      <c r="B415" s="248"/>
      <c r="C415" s="15"/>
      <c r="D415" s="69"/>
      <c r="E415" s="244"/>
      <c r="F415" s="260"/>
      <c r="G415" s="260"/>
      <c r="H415" s="244"/>
      <c r="I415" s="249"/>
      <c r="J415" s="245"/>
      <c r="K415" s="249"/>
      <c r="L415" s="245"/>
      <c r="M415" s="75"/>
      <c r="N415" s="20"/>
    </row>
    <row r="416" spans="1:14" ht="14.25">
      <c r="A416" s="252"/>
      <c r="B416" s="111"/>
      <c r="C416" s="15"/>
      <c r="D416" s="69"/>
      <c r="E416" s="244"/>
      <c r="F416" s="260"/>
      <c r="G416" s="260"/>
      <c r="H416" s="244"/>
      <c r="I416" s="249"/>
      <c r="J416" s="245"/>
      <c r="K416" s="249"/>
      <c r="L416" s="245"/>
      <c r="M416" s="75"/>
      <c r="N416" s="19"/>
    </row>
    <row r="417" spans="1:14" ht="14.25">
      <c r="A417" s="252"/>
      <c r="B417" s="248"/>
      <c r="C417" s="15"/>
      <c r="D417" s="69"/>
      <c r="E417" s="244"/>
      <c r="F417" s="260"/>
      <c r="G417" s="260"/>
      <c r="H417" s="244"/>
      <c r="I417" s="249"/>
      <c r="J417" s="245"/>
      <c r="K417" s="249"/>
      <c r="L417" s="245"/>
      <c r="M417" s="75"/>
      <c r="N417" s="19"/>
    </row>
    <row r="418" spans="1:14" ht="14.25">
      <c r="A418" s="58"/>
      <c r="B418" s="45"/>
      <c r="C418" s="15"/>
      <c r="D418" s="69"/>
      <c r="E418" s="244"/>
      <c r="F418" s="260"/>
      <c r="G418" s="260"/>
      <c r="H418" s="244"/>
      <c r="I418" s="249"/>
      <c r="J418" s="245"/>
      <c r="K418" s="249"/>
      <c r="L418" s="245"/>
      <c r="M418" s="75"/>
      <c r="N418" s="20"/>
    </row>
    <row r="419" spans="1:14" ht="14.25">
      <c r="A419" s="12"/>
      <c r="B419" s="45"/>
      <c r="C419" s="451"/>
      <c r="D419" s="451"/>
      <c r="E419" s="451"/>
      <c r="F419" s="451"/>
      <c r="G419" s="451"/>
      <c r="H419" s="451"/>
      <c r="I419" s="451"/>
      <c r="J419" s="451"/>
      <c r="K419" s="451"/>
      <c r="L419" s="245"/>
      <c r="M419" s="75"/>
      <c r="N419" s="19"/>
    </row>
    <row r="420" spans="1:14" ht="14.25">
      <c r="A420" s="12"/>
      <c r="B420" s="111"/>
      <c r="C420" s="15"/>
      <c r="D420" s="69"/>
      <c r="E420" s="455"/>
      <c r="F420" s="455"/>
      <c r="G420" s="455"/>
      <c r="H420" s="455"/>
      <c r="I420" s="455"/>
      <c r="J420" s="455"/>
      <c r="K420" s="455"/>
      <c r="L420" s="245"/>
      <c r="M420" s="75"/>
      <c r="N420" s="226"/>
    </row>
    <row r="421" spans="1:14" ht="14.25">
      <c r="A421" s="12"/>
      <c r="B421" s="64"/>
      <c r="C421" s="15"/>
      <c r="D421" s="69"/>
      <c r="E421" s="14"/>
      <c r="F421" s="260"/>
      <c r="G421" s="59"/>
      <c r="H421" s="59"/>
      <c r="I421" s="20"/>
      <c r="J421" s="20"/>
      <c r="K421" s="20"/>
      <c r="L421" s="20"/>
      <c r="M421" s="20"/>
      <c r="N421" s="20"/>
    </row>
    <row r="422" spans="1:14" ht="14.25">
      <c r="A422" s="12"/>
      <c r="B422" s="236"/>
      <c r="C422" s="236"/>
      <c r="D422" s="236"/>
      <c r="E422" s="236"/>
      <c r="F422" s="236"/>
      <c r="G422" s="236"/>
      <c r="H422" s="236"/>
      <c r="I422" s="236"/>
      <c r="J422" s="236"/>
      <c r="K422" s="236"/>
      <c r="L422" s="245"/>
      <c r="M422" s="75"/>
      <c r="N422" s="5"/>
    </row>
    <row r="423" spans="1:14" ht="14.25">
      <c r="A423" s="12"/>
      <c r="B423" s="475"/>
      <c r="C423" s="475"/>
      <c r="D423" s="475"/>
      <c r="E423" s="475"/>
      <c r="F423" s="475"/>
      <c r="G423" s="475"/>
      <c r="H423" s="475"/>
      <c r="I423" s="475"/>
      <c r="J423" s="475"/>
      <c r="K423" s="475"/>
      <c r="L423" s="475"/>
      <c r="M423" s="75"/>
      <c r="N423" s="5"/>
    </row>
    <row r="424" spans="1:14" ht="14.25">
      <c r="A424" s="12"/>
      <c r="B424" s="258"/>
      <c r="C424" s="15"/>
      <c r="D424" s="69"/>
      <c r="E424" s="244"/>
      <c r="F424" s="260"/>
      <c r="G424" s="246"/>
      <c r="H424" s="244"/>
      <c r="I424" s="249"/>
      <c r="J424" s="245"/>
      <c r="K424" s="249"/>
      <c r="L424" s="245"/>
      <c r="M424" s="75"/>
      <c r="N424" s="20"/>
    </row>
    <row r="425" spans="1:14" ht="14.25">
      <c r="A425" s="12"/>
      <c r="B425" s="239"/>
      <c r="C425" s="15"/>
      <c r="D425" s="69"/>
      <c r="E425" s="244"/>
      <c r="F425" s="260"/>
      <c r="G425" s="246"/>
      <c r="H425" s="244"/>
      <c r="I425" s="249"/>
      <c r="J425" s="245"/>
      <c r="K425" s="249"/>
      <c r="L425" s="245"/>
      <c r="M425" s="75"/>
      <c r="N425" s="19"/>
    </row>
    <row r="426" spans="1:14" ht="14.25">
      <c r="A426" s="12"/>
      <c r="B426" s="19"/>
      <c r="C426" s="15"/>
      <c r="D426" s="69"/>
      <c r="E426" s="244"/>
      <c r="F426" s="260"/>
      <c r="G426" s="260"/>
      <c r="H426" s="244"/>
      <c r="I426" s="249"/>
      <c r="J426" s="245"/>
      <c r="K426" s="249"/>
      <c r="L426" s="245"/>
      <c r="M426" s="75"/>
      <c r="N426" s="20"/>
    </row>
    <row r="427" spans="1:14" ht="14.25">
      <c r="A427" s="19"/>
      <c r="B427" s="248"/>
      <c r="C427" s="15"/>
      <c r="D427" s="69"/>
      <c r="E427" s="244"/>
      <c r="F427" s="260"/>
      <c r="G427" s="260"/>
      <c r="H427" s="244"/>
      <c r="I427" s="249"/>
      <c r="J427" s="245"/>
      <c r="K427" s="249"/>
      <c r="L427" s="245"/>
      <c r="M427" s="94"/>
      <c r="N427" s="20"/>
    </row>
    <row r="428" spans="1:14" ht="14.25">
      <c r="A428" s="252"/>
      <c r="B428" s="236"/>
      <c r="C428" s="241"/>
      <c r="D428" s="241"/>
      <c r="E428" s="241"/>
      <c r="F428" s="241"/>
      <c r="G428" s="158"/>
      <c r="H428" s="161"/>
      <c r="I428" s="150"/>
      <c r="J428" s="161"/>
      <c r="K428" s="255"/>
      <c r="L428" s="159"/>
      <c r="M428" s="234"/>
      <c r="N428" s="226"/>
    </row>
    <row r="429" spans="1:14" ht="14.25">
      <c r="A429" s="12"/>
      <c r="B429" s="32"/>
      <c r="C429" s="15"/>
      <c r="D429" s="69"/>
      <c r="E429" s="244"/>
      <c r="F429" s="260"/>
      <c r="G429" s="165"/>
      <c r="H429" s="183"/>
      <c r="I429" s="150"/>
      <c r="J429" s="159"/>
      <c r="K429" s="255"/>
      <c r="L429" s="159"/>
      <c r="M429" s="184"/>
      <c r="N429" s="159"/>
    </row>
    <row r="430" spans="1:14" ht="14.25">
      <c r="A430" s="15"/>
      <c r="B430" s="463"/>
      <c r="C430" s="463"/>
      <c r="D430" s="463"/>
      <c r="E430" s="463"/>
      <c r="F430" s="463"/>
      <c r="G430" s="463"/>
      <c r="H430" s="463"/>
      <c r="I430" s="463"/>
      <c r="J430" s="463"/>
      <c r="K430" s="463"/>
      <c r="L430" s="463"/>
      <c r="M430" s="75"/>
      <c r="N430" s="5"/>
    </row>
    <row r="431" spans="1:14" ht="14.25">
      <c r="A431" s="15"/>
      <c r="B431" s="238"/>
      <c r="C431" s="15"/>
      <c r="D431" s="69"/>
      <c r="E431" s="244"/>
      <c r="F431" s="260"/>
      <c r="G431" s="246"/>
      <c r="H431" s="244"/>
      <c r="I431" s="249"/>
      <c r="J431" s="245"/>
      <c r="K431" s="249"/>
      <c r="L431" s="245"/>
      <c r="M431" s="75"/>
      <c r="N431" s="20"/>
    </row>
    <row r="432" spans="1:14" ht="14.25">
      <c r="A432" s="15"/>
      <c r="B432" s="248"/>
      <c r="C432" s="15"/>
      <c r="D432" s="69"/>
      <c r="E432" s="244"/>
      <c r="F432" s="260"/>
      <c r="G432" s="246"/>
      <c r="H432" s="244"/>
      <c r="I432" s="249"/>
      <c r="J432" s="245"/>
      <c r="K432" s="249"/>
      <c r="L432" s="245"/>
      <c r="M432" s="75"/>
      <c r="N432" s="226"/>
    </row>
    <row r="433" spans="1:14" ht="14.25">
      <c r="A433" s="15"/>
      <c r="B433" s="32"/>
      <c r="C433" s="15"/>
      <c r="D433" s="69"/>
      <c r="E433" s="244"/>
      <c r="F433" s="260"/>
      <c r="G433" s="260"/>
      <c r="H433" s="244"/>
      <c r="I433" s="249"/>
      <c r="J433" s="245"/>
      <c r="K433" s="249"/>
      <c r="L433" s="245"/>
      <c r="M433" s="75"/>
      <c r="N433" s="164"/>
    </row>
    <row r="434" spans="1:14" ht="14.25">
      <c r="A434" s="16"/>
      <c r="B434" s="45"/>
      <c r="C434" s="236"/>
      <c r="D434" s="236"/>
      <c r="E434" s="236"/>
      <c r="F434" s="236"/>
      <c r="G434" s="236"/>
      <c r="H434" s="236"/>
      <c r="I434" s="236"/>
      <c r="J434" s="236"/>
      <c r="K434" s="236"/>
      <c r="L434" s="245"/>
      <c r="M434" s="75"/>
      <c r="N434" s="164"/>
    </row>
    <row r="435" spans="1:14" ht="14.25">
      <c r="A435" s="58"/>
      <c r="B435" s="248"/>
      <c r="C435" s="15"/>
      <c r="D435" s="69"/>
      <c r="E435" s="244"/>
      <c r="F435" s="260"/>
      <c r="G435" s="192"/>
      <c r="H435" s="183"/>
      <c r="I435" s="150"/>
      <c r="J435" s="159"/>
      <c r="K435" s="255"/>
      <c r="L435" s="159"/>
      <c r="M435" s="184"/>
      <c r="N435" s="20"/>
    </row>
    <row r="436" spans="1:14" ht="14.25">
      <c r="A436" s="16"/>
      <c r="B436" s="254"/>
      <c r="C436" s="15"/>
      <c r="D436" s="69"/>
      <c r="E436" s="244"/>
      <c r="F436" s="260"/>
      <c r="G436" s="260"/>
      <c r="H436" s="244"/>
      <c r="I436" s="249"/>
      <c r="J436" s="245"/>
      <c r="K436" s="249"/>
      <c r="L436" s="245"/>
      <c r="M436" s="75"/>
      <c r="N436" s="20"/>
    </row>
    <row r="437" spans="1:14" ht="14.25">
      <c r="A437" s="16"/>
      <c r="B437" s="452"/>
      <c r="C437" s="452"/>
      <c r="D437" s="452"/>
      <c r="E437" s="452"/>
      <c r="F437" s="452"/>
      <c r="G437" s="452"/>
      <c r="H437" s="452"/>
      <c r="I437" s="452"/>
      <c r="J437" s="452"/>
      <c r="K437" s="452"/>
      <c r="L437" s="452"/>
      <c r="M437" s="75"/>
      <c r="N437" s="5"/>
    </row>
    <row r="438" spans="1:14" ht="14.25">
      <c r="A438" s="16"/>
      <c r="B438" s="195"/>
      <c r="C438" s="451"/>
      <c r="D438" s="451"/>
      <c r="E438" s="451"/>
      <c r="F438" s="451"/>
      <c r="G438" s="451"/>
      <c r="H438" s="451"/>
      <c r="I438" s="451"/>
      <c r="J438" s="451"/>
      <c r="K438" s="451"/>
      <c r="L438" s="245"/>
      <c r="M438" s="178"/>
      <c r="N438" s="226"/>
    </row>
    <row r="439" spans="1:14" ht="14.25">
      <c r="A439" s="16"/>
      <c r="B439" s="111"/>
      <c r="C439" s="15"/>
      <c r="D439" s="69"/>
      <c r="E439" s="244"/>
      <c r="F439" s="260"/>
      <c r="G439" s="246"/>
      <c r="H439" s="244"/>
      <c r="I439" s="249"/>
      <c r="J439" s="245"/>
      <c r="K439" s="249"/>
      <c r="L439" s="245"/>
      <c r="M439" s="178"/>
      <c r="N439" s="19"/>
    </row>
    <row r="440" spans="1:14" ht="14.25">
      <c r="A440" s="16"/>
      <c r="B440" s="111"/>
      <c r="C440" s="15"/>
      <c r="D440" s="69"/>
      <c r="E440" s="247"/>
      <c r="F440" s="247"/>
      <c r="G440" s="149"/>
      <c r="H440" s="149"/>
      <c r="I440" s="150"/>
      <c r="J440" s="149"/>
      <c r="K440" s="255"/>
      <c r="L440" s="159"/>
      <c r="M440" s="184"/>
      <c r="N440" s="164"/>
    </row>
    <row r="441" spans="1:14" ht="14.25">
      <c r="A441" s="16"/>
      <c r="B441" s="111"/>
      <c r="C441" s="15"/>
      <c r="D441" s="69"/>
      <c r="E441" s="244"/>
      <c r="F441" s="260"/>
      <c r="G441" s="163"/>
      <c r="H441" s="197"/>
      <c r="I441" s="150"/>
      <c r="J441" s="159"/>
      <c r="K441" s="255"/>
      <c r="L441" s="159"/>
      <c r="M441" s="154"/>
      <c r="N441" s="19"/>
    </row>
    <row r="442" spans="1:14" ht="14.25">
      <c r="A442" s="12"/>
      <c r="B442" s="454"/>
      <c r="C442" s="454"/>
      <c r="D442" s="454"/>
      <c r="E442" s="454"/>
      <c r="F442" s="454"/>
      <c r="G442" s="454"/>
      <c r="H442" s="454"/>
      <c r="I442" s="454"/>
      <c r="J442" s="454"/>
      <c r="K442" s="454"/>
      <c r="L442" s="454"/>
      <c r="M442" s="75"/>
      <c r="N442" s="19"/>
    </row>
    <row r="443" spans="1:14" ht="7.5" customHeight="1">
      <c r="A443" s="12"/>
      <c r="B443" s="248"/>
      <c r="C443" s="15"/>
      <c r="D443" s="69"/>
      <c r="E443" s="244"/>
      <c r="F443" s="260"/>
      <c r="G443" s="246"/>
      <c r="H443" s="244"/>
      <c r="I443" s="249"/>
      <c r="J443" s="245"/>
      <c r="K443" s="249"/>
      <c r="L443" s="245"/>
      <c r="M443" s="75"/>
      <c r="N443" s="19"/>
    </row>
    <row r="444" spans="1:14" ht="45" customHeight="1">
      <c r="A444" s="12"/>
      <c r="B444" s="248"/>
      <c r="C444" s="15"/>
      <c r="D444" s="69"/>
      <c r="E444" s="244"/>
      <c r="F444" s="260"/>
      <c r="G444" s="246"/>
      <c r="H444" s="244"/>
      <c r="I444" s="249"/>
      <c r="J444" s="245"/>
      <c r="K444" s="249"/>
      <c r="L444" s="245"/>
      <c r="M444" s="75"/>
      <c r="N444" s="226"/>
    </row>
    <row r="445" spans="1:14" ht="14.25">
      <c r="A445" s="12"/>
      <c r="B445" s="248"/>
      <c r="C445" s="248"/>
      <c r="D445" s="248"/>
      <c r="E445" s="248"/>
      <c r="F445" s="248"/>
      <c r="G445" s="155"/>
      <c r="H445" s="156"/>
      <c r="I445" s="255"/>
      <c r="J445" s="156"/>
      <c r="K445" s="255"/>
      <c r="L445" s="159"/>
      <c r="M445" s="184"/>
      <c r="N445" s="164"/>
    </row>
    <row r="446" spans="1:14" ht="14.25">
      <c r="A446" s="194"/>
      <c r="B446" s="45"/>
      <c r="C446" s="15"/>
      <c r="D446" s="69"/>
      <c r="E446" s="244"/>
      <c r="F446" s="260"/>
      <c r="G446" s="163"/>
      <c r="H446" s="183"/>
      <c r="I446" s="150"/>
      <c r="J446" s="159"/>
      <c r="K446" s="255"/>
      <c r="L446" s="159"/>
      <c r="M446" s="184"/>
      <c r="N446" s="164"/>
    </row>
    <row r="447" spans="1:14" ht="14.25">
      <c r="A447" s="12"/>
      <c r="B447" s="449"/>
      <c r="C447" s="449"/>
      <c r="D447" s="449"/>
      <c r="E447" s="449"/>
      <c r="F447" s="449"/>
      <c r="G447" s="449"/>
      <c r="H447" s="449"/>
      <c r="I447" s="449"/>
      <c r="J447" s="449"/>
      <c r="K447" s="449"/>
      <c r="L447" s="449"/>
      <c r="M447" s="75"/>
      <c r="N447" s="19"/>
    </row>
    <row r="448" spans="1:14" ht="14.25">
      <c r="A448" s="12"/>
      <c r="B448" s="19"/>
      <c r="C448" s="15"/>
      <c r="D448" s="69"/>
      <c r="E448" s="244"/>
      <c r="F448" s="260"/>
      <c r="G448" s="246"/>
      <c r="H448" s="244"/>
      <c r="I448" s="249"/>
      <c r="J448" s="245"/>
      <c r="K448" s="249"/>
      <c r="L448" s="245"/>
      <c r="M448" s="75"/>
      <c r="N448" s="19"/>
    </row>
    <row r="449" spans="1:14" ht="14.25">
      <c r="A449" s="12"/>
      <c r="B449" s="243"/>
      <c r="C449" s="243"/>
      <c r="D449" s="243"/>
      <c r="E449" s="243"/>
      <c r="F449" s="243"/>
      <c r="G449" s="243"/>
      <c r="H449" s="243"/>
      <c r="I449" s="243"/>
      <c r="J449" s="243"/>
      <c r="K449" s="243"/>
      <c r="L449" s="243"/>
      <c r="M449" s="75"/>
      <c r="N449" s="19"/>
    </row>
    <row r="450" spans="1:14" ht="14.25">
      <c r="A450" s="51"/>
      <c r="B450" s="248"/>
      <c r="C450" s="15"/>
      <c r="D450" s="69"/>
      <c r="E450" s="244"/>
      <c r="F450" s="260"/>
      <c r="G450" s="163"/>
      <c r="H450" s="183"/>
      <c r="I450" s="255"/>
      <c r="J450" s="159"/>
      <c r="K450" s="255"/>
      <c r="L450" s="159"/>
      <c r="M450" s="184"/>
      <c r="N450" s="164"/>
    </row>
    <row r="451" spans="1:14" ht="14.25">
      <c r="A451" s="12"/>
      <c r="B451" s="72"/>
      <c r="C451" s="15"/>
      <c r="D451" s="69"/>
      <c r="E451" s="244"/>
      <c r="F451" s="260"/>
      <c r="G451" s="253"/>
      <c r="H451" s="244"/>
      <c r="I451" s="90"/>
      <c r="J451" s="245"/>
      <c r="K451" s="249"/>
      <c r="L451" s="245"/>
      <c r="M451" s="75"/>
      <c r="N451" s="164"/>
    </row>
    <row r="452" spans="1:14" ht="6" customHeight="1">
      <c r="A452" s="17"/>
      <c r="B452" s="466"/>
      <c r="C452" s="466"/>
      <c r="D452" s="466"/>
      <c r="E452" s="466"/>
      <c r="F452" s="466"/>
      <c r="G452" s="466"/>
      <c r="H452" s="466"/>
      <c r="I452" s="466"/>
      <c r="J452" s="466"/>
      <c r="K452" s="466"/>
      <c r="L452" s="466"/>
      <c r="M452" s="75"/>
      <c r="N452" s="226"/>
    </row>
    <row r="453" spans="1:14" ht="30.75" customHeight="1">
      <c r="A453" s="17"/>
      <c r="B453" s="248"/>
      <c r="C453" s="15"/>
      <c r="D453" s="69"/>
      <c r="E453" s="244"/>
      <c r="F453" s="260"/>
      <c r="G453" s="260"/>
      <c r="H453" s="244"/>
      <c r="I453" s="249"/>
      <c r="J453" s="245"/>
      <c r="K453" s="249"/>
      <c r="L453" s="245"/>
      <c r="M453" s="75"/>
      <c r="N453" s="164"/>
    </row>
    <row r="454" spans="1:14" ht="14.25">
      <c r="A454" s="17"/>
      <c r="B454" s="19"/>
      <c r="C454" s="15"/>
      <c r="D454" s="69"/>
      <c r="E454" s="244"/>
      <c r="F454" s="260"/>
      <c r="G454" s="260"/>
      <c r="H454" s="244"/>
      <c r="I454" s="249"/>
      <c r="J454" s="245"/>
      <c r="K454" s="249"/>
      <c r="L454" s="245"/>
      <c r="M454" s="75"/>
      <c r="N454" s="19"/>
    </row>
    <row r="455" spans="1:14" ht="14.25">
      <c r="A455" s="17"/>
      <c r="B455" s="19"/>
      <c r="C455" s="15"/>
      <c r="D455" s="69"/>
      <c r="E455" s="244"/>
      <c r="F455" s="260"/>
      <c r="G455" s="260"/>
      <c r="H455" s="244"/>
      <c r="I455" s="249"/>
      <c r="J455" s="245"/>
      <c r="K455" s="249"/>
      <c r="L455" s="245"/>
      <c r="M455" s="75"/>
      <c r="N455" s="164"/>
    </row>
    <row r="456" spans="1:14" ht="14.25">
      <c r="A456" s="19"/>
      <c r="B456" s="227"/>
      <c r="C456" s="15"/>
      <c r="D456" s="69"/>
      <c r="E456" s="457"/>
      <c r="F456" s="457"/>
      <c r="G456" s="457"/>
      <c r="H456" s="244"/>
      <c r="I456" s="249"/>
      <c r="J456" s="245"/>
      <c r="K456" s="249"/>
      <c r="L456" s="245"/>
      <c r="M456" s="75"/>
      <c r="N456" s="19"/>
    </row>
    <row r="457" spans="1:14" ht="6" customHeight="1">
      <c r="A457" s="129"/>
      <c r="B457" s="19"/>
      <c r="C457" s="15"/>
      <c r="D457" s="69"/>
      <c r="E457" s="244"/>
      <c r="F457" s="260"/>
      <c r="G457" s="476"/>
      <c r="H457" s="476"/>
      <c r="I457" s="476"/>
      <c r="J457" s="476"/>
      <c r="K457" s="476"/>
      <c r="L457" s="245"/>
      <c r="M457" s="235"/>
      <c r="N457" s="198"/>
    </row>
    <row r="458" spans="1:14" ht="62.25" customHeight="1">
      <c r="A458" s="129"/>
      <c r="B458" s="19"/>
      <c r="C458" s="15"/>
      <c r="D458" s="69"/>
      <c r="E458" s="244"/>
      <c r="F458" s="260"/>
      <c r="G458" s="476"/>
      <c r="H458" s="476"/>
      <c r="I458" s="476"/>
      <c r="J458" s="476"/>
      <c r="K458" s="476"/>
      <c r="L458" s="245"/>
      <c r="M458" s="19"/>
      <c r="N458" s="164"/>
    </row>
    <row r="459" spans="1:14" ht="14.25">
      <c r="A459" s="22"/>
      <c r="B459" s="45"/>
      <c r="C459" s="19"/>
      <c r="D459" s="19"/>
      <c r="E459" s="19"/>
      <c r="F459" s="19"/>
      <c r="G459" s="19"/>
      <c r="H459" s="19"/>
      <c r="I459" s="158"/>
      <c r="J459" s="154"/>
      <c r="K459" s="150"/>
      <c r="L459" s="5"/>
      <c r="M459" s="199"/>
      <c r="N459" s="159"/>
    </row>
    <row r="460" spans="1:14" ht="14.25">
      <c r="A460" s="12"/>
      <c r="B460" s="226"/>
      <c r="C460" s="15"/>
      <c r="D460" s="69"/>
      <c r="E460" s="244"/>
      <c r="F460" s="260"/>
      <c r="G460" s="260"/>
      <c r="H460" s="244"/>
      <c r="I460" s="249"/>
      <c r="J460" s="245"/>
      <c r="K460" s="249"/>
      <c r="L460" s="245"/>
      <c r="M460" s="75"/>
      <c r="N460" s="245"/>
    </row>
    <row r="461" spans="1:14" ht="14.25">
      <c r="A461" s="12"/>
      <c r="B461" s="225"/>
      <c r="C461" s="15"/>
      <c r="D461" s="69"/>
      <c r="E461" s="244"/>
      <c r="F461" s="260"/>
      <c r="G461" s="260"/>
      <c r="H461" s="244"/>
      <c r="I461" s="249"/>
      <c r="J461" s="245"/>
      <c r="K461" s="249"/>
      <c r="L461" s="245"/>
      <c r="M461" s="75"/>
      <c r="N461" s="19"/>
    </row>
    <row r="462" spans="1:14" ht="14.25">
      <c r="A462" s="12"/>
      <c r="B462" s="107"/>
      <c r="C462" s="15"/>
      <c r="D462" s="69"/>
      <c r="E462" s="244"/>
      <c r="F462" s="260"/>
      <c r="G462" s="260"/>
      <c r="H462" s="244"/>
      <c r="I462" s="249"/>
      <c r="J462" s="245"/>
      <c r="K462" s="249"/>
      <c r="L462" s="245"/>
      <c r="M462" s="75"/>
      <c r="N462" s="19"/>
    </row>
    <row r="463" spans="1:14" ht="14.25">
      <c r="A463" s="19"/>
      <c r="B463" s="64"/>
      <c r="C463" s="15"/>
      <c r="D463" s="69"/>
      <c r="E463" s="244"/>
      <c r="F463" s="260"/>
      <c r="G463" s="246"/>
      <c r="H463" s="244"/>
      <c r="I463" s="249"/>
      <c r="J463" s="245"/>
      <c r="K463" s="249"/>
      <c r="L463" s="245"/>
      <c r="M463" s="75"/>
      <c r="N463" s="226"/>
    </row>
    <row r="464" spans="1:14" ht="14.25">
      <c r="A464" s="129"/>
      <c r="B464" s="64"/>
      <c r="C464" s="15"/>
      <c r="D464" s="69"/>
      <c r="E464" s="244"/>
      <c r="F464" s="260"/>
      <c r="G464" s="260"/>
      <c r="H464" s="244"/>
      <c r="I464" s="249"/>
      <c r="J464" s="245"/>
      <c r="K464" s="249"/>
      <c r="L464" s="245"/>
      <c r="M464" s="75"/>
      <c r="N464" s="164"/>
    </row>
    <row r="465" spans="1:14" ht="14.25">
      <c r="A465" s="245"/>
      <c r="B465" s="236"/>
      <c r="C465" s="15"/>
      <c r="D465" s="69"/>
      <c r="E465" s="244"/>
      <c r="F465" s="260"/>
      <c r="G465" s="260"/>
      <c r="H465" s="244"/>
      <c r="I465" s="249"/>
      <c r="J465" s="245"/>
      <c r="K465" s="249"/>
      <c r="L465" s="245"/>
      <c r="M465" s="75"/>
      <c r="N465" s="164"/>
    </row>
    <row r="466" spans="1:14" ht="14.25">
      <c r="A466" s="19"/>
      <c r="B466" s="236"/>
      <c r="C466" s="15"/>
      <c r="D466" s="69"/>
      <c r="E466" s="244"/>
      <c r="F466" s="260"/>
      <c r="G466" s="260"/>
      <c r="H466" s="244"/>
      <c r="I466" s="249"/>
      <c r="J466" s="245"/>
      <c r="K466" s="249"/>
      <c r="L466" s="245"/>
      <c r="M466" s="75"/>
      <c r="N466" s="19"/>
    </row>
    <row r="467" spans="1:14" ht="14.25">
      <c r="A467" s="19"/>
      <c r="B467" s="239"/>
      <c r="C467" s="239"/>
      <c r="D467" s="239"/>
      <c r="E467" s="239"/>
      <c r="F467" s="239"/>
      <c r="G467" s="239"/>
      <c r="H467" s="239"/>
      <c r="I467" s="239"/>
      <c r="J467" s="239"/>
      <c r="K467" s="239"/>
      <c r="L467" s="239"/>
      <c r="M467" s="235"/>
      <c r="N467" s="19"/>
    </row>
    <row r="468" spans="1:14" ht="14.25">
      <c r="A468" s="19"/>
      <c r="B468" s="236"/>
      <c r="C468" s="15"/>
      <c r="D468" s="69"/>
      <c r="E468" s="455"/>
      <c r="F468" s="455"/>
      <c r="G468" s="455"/>
      <c r="H468" s="455"/>
      <c r="I468" s="455"/>
      <c r="J468" s="455"/>
      <c r="K468" s="455"/>
      <c r="L468" s="245"/>
      <c r="M468" s="75"/>
      <c r="N468" s="226"/>
    </row>
    <row r="469" spans="1:14" ht="6" customHeight="1">
      <c r="A469" s="12"/>
      <c r="B469" s="111"/>
      <c r="C469" s="15"/>
      <c r="D469" s="69"/>
      <c r="E469" s="244"/>
      <c r="F469" s="260"/>
      <c r="G469" s="163"/>
      <c r="H469" s="183"/>
      <c r="I469" s="150"/>
      <c r="J469" s="159"/>
      <c r="K469" s="255"/>
      <c r="L469" s="159"/>
      <c r="M469" s="184"/>
      <c r="N469" s="164"/>
    </row>
    <row r="470" spans="1:14" ht="72.75" customHeight="1">
      <c r="A470" s="12"/>
      <c r="B470" s="80"/>
      <c r="C470" s="15"/>
      <c r="D470" s="69"/>
      <c r="E470" s="244"/>
      <c r="F470" s="260"/>
      <c r="G470" s="59"/>
      <c r="H470" s="59"/>
      <c r="I470" s="20"/>
      <c r="J470" s="20"/>
      <c r="K470" s="20"/>
      <c r="L470" s="20"/>
      <c r="M470" s="20"/>
      <c r="N470" s="164"/>
    </row>
    <row r="471" spans="1:14" ht="14.25">
      <c r="A471" s="12"/>
      <c r="B471" s="466"/>
      <c r="C471" s="466"/>
      <c r="D471" s="466"/>
      <c r="E471" s="466"/>
      <c r="F471" s="466"/>
      <c r="G471" s="466"/>
      <c r="H471" s="466"/>
      <c r="I471" s="466"/>
      <c r="J471" s="466"/>
      <c r="K471" s="466"/>
      <c r="L471" s="466"/>
      <c r="M471" s="184"/>
      <c r="N471" s="19"/>
    </row>
    <row r="472" spans="1:14" ht="14.25">
      <c r="A472" s="12"/>
      <c r="B472" s="236"/>
      <c r="C472" s="15"/>
      <c r="D472" s="69"/>
      <c r="E472" s="244"/>
      <c r="F472" s="260"/>
      <c r="G472" s="246"/>
      <c r="H472" s="244"/>
      <c r="I472" s="458"/>
      <c r="J472" s="458"/>
      <c r="K472" s="458"/>
      <c r="L472" s="245"/>
      <c r="M472" s="75"/>
      <c r="N472" s="19"/>
    </row>
    <row r="473" spans="1:14" ht="14.25">
      <c r="A473" s="12"/>
      <c r="B473" s="236"/>
      <c r="C473" s="236"/>
      <c r="D473" s="236"/>
      <c r="E473" s="236"/>
      <c r="F473" s="236"/>
      <c r="G473" s="236"/>
      <c r="H473" s="236"/>
      <c r="I473" s="236"/>
      <c r="J473" s="236"/>
      <c r="K473" s="236"/>
      <c r="L473" s="236"/>
      <c r="M473" s="75"/>
      <c r="N473" s="19"/>
    </row>
    <row r="474" spans="1:14" ht="6.75" customHeight="1">
      <c r="A474" s="12"/>
      <c r="B474" s="248"/>
      <c r="C474" s="15"/>
      <c r="D474" s="69"/>
      <c r="E474" s="244"/>
      <c r="F474" s="260"/>
      <c r="G474" s="163"/>
      <c r="H474" s="183"/>
      <c r="I474" s="150"/>
      <c r="J474" s="159"/>
      <c r="K474" s="255"/>
      <c r="L474" s="159"/>
      <c r="M474" s="184"/>
      <c r="N474" s="164"/>
    </row>
    <row r="475" spans="1:14" ht="14.25">
      <c r="A475" s="12"/>
      <c r="B475" s="248"/>
      <c r="C475" s="15"/>
      <c r="D475" s="69"/>
      <c r="E475" s="244"/>
      <c r="F475" s="260"/>
      <c r="G475" s="246"/>
      <c r="H475" s="244"/>
      <c r="I475" s="249"/>
      <c r="J475" s="245"/>
      <c r="K475" s="249"/>
      <c r="L475" s="245"/>
      <c r="M475" s="75"/>
      <c r="N475" s="20"/>
    </row>
    <row r="476" spans="1:14" ht="14.25">
      <c r="A476" s="12"/>
      <c r="B476" s="50"/>
      <c r="C476" s="15"/>
      <c r="D476" s="69"/>
      <c r="E476" s="244"/>
      <c r="F476" s="260"/>
      <c r="G476" s="246"/>
      <c r="H476" s="244"/>
      <c r="I476" s="249"/>
      <c r="J476" s="245"/>
      <c r="K476" s="249"/>
      <c r="L476" s="245"/>
      <c r="M476" s="75"/>
      <c r="N476" s="164"/>
    </row>
    <row r="477" spans="1:14" ht="14.25">
      <c r="A477" s="12"/>
      <c r="B477" s="45"/>
      <c r="C477" s="15"/>
      <c r="D477" s="69"/>
      <c r="E477" s="244"/>
      <c r="F477" s="260"/>
      <c r="G477" s="246"/>
      <c r="H477" s="244"/>
      <c r="I477" s="249"/>
      <c r="J477" s="245"/>
      <c r="K477" s="249"/>
      <c r="L477" s="245"/>
      <c r="M477" s="75"/>
      <c r="N477" s="19"/>
    </row>
    <row r="478" spans="1:14" ht="14.25">
      <c r="A478" s="12"/>
      <c r="B478" s="239"/>
      <c r="C478" s="15"/>
      <c r="D478" s="69"/>
      <c r="E478" s="244"/>
      <c r="F478" s="260"/>
      <c r="G478" s="246"/>
      <c r="H478" s="244"/>
      <c r="I478" s="249"/>
      <c r="J478" s="245"/>
      <c r="K478" s="249"/>
      <c r="L478" s="245"/>
      <c r="M478" s="75"/>
      <c r="N478" s="19"/>
    </row>
    <row r="479" spans="1:14" ht="14.25">
      <c r="A479" s="12"/>
      <c r="B479" s="262"/>
      <c r="C479" s="15"/>
      <c r="D479" s="69"/>
      <c r="E479" s="455"/>
      <c r="F479" s="455"/>
      <c r="G479" s="455"/>
      <c r="H479" s="455"/>
      <c r="I479" s="455"/>
      <c r="J479" s="455"/>
      <c r="K479" s="455"/>
      <c r="L479" s="245"/>
      <c r="M479" s="75"/>
      <c r="N479" s="164"/>
    </row>
    <row r="480" spans="1:14" ht="14.25">
      <c r="A480" s="12"/>
      <c r="B480" s="262"/>
      <c r="C480" s="15"/>
      <c r="D480" s="69"/>
      <c r="E480" s="247"/>
      <c r="F480" s="247"/>
      <c r="G480" s="158"/>
      <c r="H480" s="149"/>
      <c r="I480" s="150"/>
      <c r="J480" s="149"/>
      <c r="K480" s="255"/>
      <c r="L480" s="159"/>
      <c r="M480" s="255"/>
      <c r="N480" s="19"/>
    </row>
    <row r="481" spans="1:14" ht="14.25">
      <c r="A481" s="12"/>
      <c r="B481" s="63"/>
      <c r="C481" s="15"/>
      <c r="D481" s="69"/>
      <c r="E481" s="244"/>
      <c r="F481" s="260"/>
      <c r="G481" s="259"/>
      <c r="H481" s="259"/>
      <c r="I481" s="259"/>
      <c r="J481" s="259"/>
      <c r="K481" s="259"/>
      <c r="L481" s="245"/>
      <c r="M481" s="75"/>
      <c r="N481" s="19"/>
    </row>
    <row r="482" spans="1:14" ht="14.25">
      <c r="A482" s="12"/>
      <c r="B482" s="449"/>
      <c r="C482" s="449"/>
      <c r="D482" s="449"/>
      <c r="E482" s="449"/>
      <c r="F482" s="449"/>
      <c r="G482" s="449"/>
      <c r="H482" s="449"/>
      <c r="I482" s="449"/>
      <c r="J482" s="449"/>
      <c r="K482" s="449"/>
      <c r="L482" s="449"/>
      <c r="M482" s="75"/>
      <c r="N482" s="226"/>
    </row>
    <row r="483" spans="1:14" ht="14.25">
      <c r="A483" s="12"/>
      <c r="B483" s="111"/>
      <c r="C483" s="15"/>
      <c r="D483" s="69"/>
      <c r="E483" s="244"/>
      <c r="F483" s="260"/>
      <c r="G483" s="246"/>
      <c r="H483" s="244"/>
      <c r="I483" s="249"/>
      <c r="J483" s="245"/>
      <c r="K483" s="249"/>
      <c r="L483" s="245"/>
      <c r="M483" s="75"/>
      <c r="N483" s="19"/>
    </row>
    <row r="484" spans="1:14" ht="9" customHeight="1">
      <c r="A484" s="51"/>
      <c r="B484" s="239"/>
      <c r="C484" s="15"/>
      <c r="D484" s="69"/>
      <c r="E484" s="244"/>
      <c r="F484" s="260"/>
      <c r="G484" s="246"/>
      <c r="H484" s="244"/>
      <c r="I484" s="249"/>
      <c r="J484" s="245"/>
      <c r="K484" s="249"/>
      <c r="L484" s="245"/>
      <c r="M484" s="75"/>
      <c r="N484" s="226"/>
    </row>
    <row r="485" spans="1:14" ht="14.25">
      <c r="A485" s="51"/>
      <c r="B485" s="239"/>
      <c r="C485" s="15"/>
      <c r="D485" s="69"/>
      <c r="E485" s="244"/>
      <c r="F485" s="260"/>
      <c r="G485" s="163"/>
      <c r="H485" s="197"/>
      <c r="I485" s="150"/>
      <c r="J485" s="197"/>
      <c r="K485" s="255"/>
      <c r="L485" s="159"/>
      <c r="M485" s="184"/>
      <c r="N485" s="164"/>
    </row>
    <row r="486" spans="1:14" ht="14.25">
      <c r="A486" s="51"/>
      <c r="B486" s="239"/>
      <c r="C486" s="15"/>
      <c r="D486" s="69"/>
      <c r="E486" s="244"/>
      <c r="F486" s="260"/>
      <c r="G486" s="253"/>
      <c r="H486" s="253"/>
      <c r="I486" s="253"/>
      <c r="J486" s="245"/>
      <c r="K486" s="249"/>
      <c r="L486" s="245"/>
      <c r="M486" s="75"/>
      <c r="N486" s="19"/>
    </row>
    <row r="487" spans="1:14" ht="14.25">
      <c r="A487" s="51"/>
      <c r="B487" s="452"/>
      <c r="C487" s="452"/>
      <c r="D487" s="452"/>
      <c r="E487" s="452"/>
      <c r="F487" s="452"/>
      <c r="G487" s="452"/>
      <c r="H487" s="452"/>
      <c r="I487" s="452"/>
      <c r="J487" s="452"/>
      <c r="K487" s="452"/>
      <c r="L487" s="452"/>
      <c r="M487" s="75"/>
      <c r="N487" s="19"/>
    </row>
    <row r="488" spans="1:14" ht="14.25">
      <c r="A488" s="51"/>
      <c r="B488" s="239"/>
      <c r="C488" s="15"/>
      <c r="D488" s="69"/>
      <c r="E488" s="244"/>
      <c r="F488" s="260"/>
      <c r="G488" s="246"/>
      <c r="H488" s="244"/>
      <c r="I488" s="249"/>
      <c r="J488" s="245"/>
      <c r="K488" s="249"/>
      <c r="L488" s="245"/>
      <c r="M488" s="75"/>
      <c r="N488" s="19"/>
    </row>
    <row r="489" spans="1:14" ht="14.25">
      <c r="A489" s="49"/>
      <c r="B489" s="239"/>
      <c r="C489" s="15"/>
      <c r="D489" s="69"/>
      <c r="E489" s="244"/>
      <c r="F489" s="260"/>
      <c r="G489" s="246"/>
      <c r="H489" s="244"/>
      <c r="I489" s="37"/>
      <c r="J489" s="245"/>
      <c r="K489" s="249"/>
      <c r="L489" s="245"/>
      <c r="M489" s="75"/>
      <c r="N489" s="226"/>
    </row>
    <row r="490" spans="1:14" ht="14.25">
      <c r="A490" s="51"/>
      <c r="B490" s="45"/>
      <c r="C490" s="15"/>
      <c r="D490" s="69"/>
      <c r="E490" s="244"/>
      <c r="F490" s="244"/>
      <c r="G490" s="244"/>
      <c r="H490" s="244"/>
      <c r="I490" s="244"/>
      <c r="J490" s="245"/>
      <c r="K490" s="260"/>
      <c r="L490" s="19"/>
      <c r="M490" s="75"/>
      <c r="N490" s="164"/>
    </row>
    <row r="491" spans="1:14" ht="14.25">
      <c r="A491" s="51"/>
      <c r="B491" s="239"/>
      <c r="C491" s="15"/>
      <c r="D491" s="69"/>
      <c r="E491" s="244"/>
      <c r="F491" s="260"/>
      <c r="G491" s="246"/>
      <c r="H491" s="244"/>
      <c r="I491" s="249"/>
      <c r="J491" s="245"/>
      <c r="K491" s="249"/>
      <c r="L491" s="245"/>
      <c r="M491" s="75"/>
      <c r="N491" s="226"/>
    </row>
    <row r="492" spans="1:14" ht="14.25">
      <c r="A492" s="51"/>
      <c r="B492" s="254"/>
      <c r="C492" s="15"/>
      <c r="D492" s="69"/>
      <c r="E492" s="244"/>
      <c r="F492" s="260"/>
      <c r="G492" s="246"/>
      <c r="H492" s="244"/>
      <c r="I492" s="249"/>
      <c r="J492" s="245"/>
      <c r="K492" s="249"/>
      <c r="L492" s="245"/>
      <c r="M492" s="75"/>
      <c r="N492" s="20"/>
    </row>
    <row r="493" spans="1:14" ht="14.25">
      <c r="A493" s="51"/>
      <c r="B493" s="61"/>
      <c r="C493" s="15"/>
      <c r="D493" s="69"/>
      <c r="E493" s="244"/>
      <c r="F493" s="260"/>
      <c r="G493" s="246"/>
      <c r="H493" s="244"/>
      <c r="I493" s="249"/>
      <c r="J493" s="245"/>
      <c r="K493" s="249"/>
      <c r="L493" s="245"/>
      <c r="M493" s="75"/>
      <c r="N493" s="20"/>
    </row>
    <row r="494" spans="1:14" ht="14.25">
      <c r="A494" s="51"/>
      <c r="B494" s="248"/>
      <c r="C494" s="15"/>
      <c r="D494" s="69"/>
      <c r="E494" s="244"/>
      <c r="F494" s="260"/>
      <c r="G494" s="459"/>
      <c r="H494" s="459"/>
      <c r="I494" s="459"/>
      <c r="J494" s="245"/>
      <c r="K494" s="249"/>
      <c r="L494" s="245"/>
      <c r="M494" s="75"/>
      <c r="N494" s="19"/>
    </row>
    <row r="495" spans="1:14" ht="14.25">
      <c r="A495" s="51"/>
      <c r="B495" s="248"/>
      <c r="C495" s="15"/>
      <c r="D495" s="455"/>
      <c r="E495" s="455"/>
      <c r="F495" s="455"/>
      <c r="G495" s="455"/>
      <c r="H495" s="455"/>
      <c r="I495" s="455"/>
      <c r="J495" s="455"/>
      <c r="K495" s="255"/>
      <c r="L495" s="22"/>
      <c r="M495" s="185"/>
      <c r="N495" s="226"/>
    </row>
    <row r="496" spans="1:14" ht="14.25">
      <c r="A496" s="51"/>
      <c r="B496" s="47"/>
      <c r="C496" s="15"/>
      <c r="D496" s="69"/>
      <c r="E496" s="244"/>
      <c r="F496" s="260"/>
      <c r="G496" s="163"/>
      <c r="H496" s="183"/>
      <c r="I496" s="150"/>
      <c r="J496" s="159"/>
      <c r="K496" s="255"/>
      <c r="L496" s="159"/>
      <c r="M496" s="184"/>
      <c r="N496" s="20"/>
    </row>
    <row r="497" spans="1:14" ht="15" customHeight="1">
      <c r="A497" s="51"/>
      <c r="B497" s="239"/>
      <c r="C497" s="239"/>
      <c r="D497" s="239"/>
      <c r="E497" s="239"/>
      <c r="F497" s="239"/>
      <c r="G497" s="239"/>
      <c r="H497" s="239"/>
      <c r="I497" s="239"/>
      <c r="J497" s="239"/>
      <c r="K497" s="239"/>
      <c r="L497" s="239"/>
      <c r="M497" s="75"/>
      <c r="N497" s="20"/>
    </row>
    <row r="498" spans="1:14" ht="15" customHeight="1">
      <c r="A498" s="51"/>
      <c r="B498" s="462"/>
      <c r="C498" s="462"/>
      <c r="D498" s="462"/>
      <c r="E498" s="462"/>
      <c r="F498" s="462"/>
      <c r="G498" s="462"/>
      <c r="H498" s="462"/>
      <c r="I498" s="462"/>
      <c r="J498" s="462"/>
      <c r="K498" s="462"/>
      <c r="L498" s="462"/>
      <c r="M498" s="75"/>
      <c r="N498" s="20"/>
    </row>
    <row r="499" spans="1:14" ht="15" customHeight="1">
      <c r="A499" s="51"/>
      <c r="B499" s="127"/>
      <c r="C499" s="451"/>
      <c r="D499" s="451"/>
      <c r="E499" s="451"/>
      <c r="F499" s="451"/>
      <c r="G499" s="451"/>
      <c r="H499" s="451"/>
      <c r="I499" s="451"/>
      <c r="J499" s="451"/>
      <c r="K499" s="451"/>
      <c r="L499" s="127"/>
      <c r="M499" s="228"/>
      <c r="N499" s="226"/>
    </row>
    <row r="500" spans="1:14" ht="14.25">
      <c r="A500" s="51"/>
      <c r="B500" s="45"/>
      <c r="C500" s="15"/>
      <c r="D500" s="69"/>
      <c r="E500" s="244"/>
      <c r="F500" s="260"/>
      <c r="G500" s="163"/>
      <c r="H500" s="183"/>
      <c r="I500" s="255"/>
      <c r="J500" s="159"/>
      <c r="K500" s="255"/>
      <c r="L500" s="159"/>
      <c r="M500" s="184"/>
      <c r="N500" s="164"/>
    </row>
    <row r="501" spans="1:14" ht="14.25">
      <c r="A501" s="252"/>
      <c r="B501" s="45"/>
      <c r="C501" s="15"/>
      <c r="D501" s="69"/>
      <c r="E501" s="244"/>
      <c r="F501" s="260"/>
      <c r="G501" s="163"/>
      <c r="H501" s="183"/>
      <c r="I501" s="255"/>
      <c r="J501" s="159"/>
      <c r="K501" s="255"/>
      <c r="L501" s="159"/>
      <c r="M501" s="184"/>
      <c r="N501" s="164"/>
    </row>
    <row r="502" spans="1:14" ht="14.25">
      <c r="A502" s="252"/>
      <c r="B502" s="45"/>
      <c r="C502" s="15"/>
      <c r="D502" s="69"/>
      <c r="E502" s="244"/>
      <c r="F502" s="260"/>
      <c r="G502" s="163"/>
      <c r="H502" s="183"/>
      <c r="I502" s="255"/>
      <c r="J502" s="159"/>
      <c r="K502" s="255"/>
      <c r="L502" s="159"/>
      <c r="M502" s="184"/>
      <c r="N502" s="19"/>
    </row>
    <row r="503" spans="1:14" ht="14.25">
      <c r="A503" s="252"/>
      <c r="B503" s="45"/>
      <c r="C503" s="15"/>
      <c r="D503" s="69"/>
      <c r="E503" s="244"/>
      <c r="F503" s="260"/>
      <c r="G503" s="163"/>
      <c r="H503" s="183"/>
      <c r="I503" s="255"/>
      <c r="J503" s="159"/>
      <c r="K503" s="255"/>
      <c r="L503" s="159"/>
      <c r="M503" s="184"/>
      <c r="N503" s="5"/>
    </row>
    <row r="504" spans="1:14" ht="14.25">
      <c r="A504" s="52"/>
      <c r="B504" s="45"/>
      <c r="C504" s="15"/>
      <c r="D504" s="69"/>
      <c r="E504" s="244"/>
      <c r="F504" s="260"/>
      <c r="G504" s="163"/>
      <c r="H504" s="183"/>
      <c r="I504" s="255"/>
      <c r="J504" s="159"/>
      <c r="K504" s="255"/>
      <c r="L504" s="159"/>
      <c r="M504" s="184"/>
      <c r="N504" s="226"/>
    </row>
    <row r="505" spans="1:14" ht="14.25">
      <c r="A505" s="252"/>
      <c r="B505" s="446"/>
      <c r="C505" s="446"/>
      <c r="D505" s="446"/>
      <c r="E505" s="446"/>
      <c r="F505" s="446"/>
      <c r="G505" s="446"/>
      <c r="H505" s="446"/>
      <c r="I505" s="446"/>
      <c r="J505" s="446"/>
      <c r="K505" s="446"/>
      <c r="L505" s="446"/>
      <c r="M505" s="184"/>
      <c r="N505" s="164"/>
    </row>
    <row r="506" spans="1:14" ht="14.25">
      <c r="A506" s="252"/>
      <c r="B506" s="248"/>
      <c r="C506" s="15"/>
      <c r="D506" s="69"/>
      <c r="E506" s="244"/>
      <c r="F506" s="260"/>
      <c r="G506" s="246"/>
      <c r="H506" s="244"/>
      <c r="I506" s="249"/>
      <c r="J506" s="245"/>
      <c r="K506" s="249"/>
      <c r="L506" s="245"/>
      <c r="M506" s="75"/>
      <c r="N506" s="164"/>
    </row>
    <row r="507" spans="1:14" ht="14.25">
      <c r="A507" s="58"/>
      <c r="B507" s="248"/>
      <c r="C507" s="15"/>
      <c r="D507" s="69"/>
      <c r="E507" s="244"/>
      <c r="F507" s="260"/>
      <c r="G507" s="246"/>
      <c r="H507" s="244"/>
      <c r="I507" s="458"/>
      <c r="J507" s="458"/>
      <c r="K507" s="458"/>
      <c r="L507" s="245"/>
      <c r="M507" s="75"/>
      <c r="N507" s="164"/>
    </row>
    <row r="508" spans="1:14" ht="14.25">
      <c r="A508" s="58"/>
      <c r="B508" s="45"/>
      <c r="C508" s="15"/>
      <c r="D508" s="69"/>
      <c r="E508" s="244"/>
      <c r="F508" s="260"/>
      <c r="G508" s="246"/>
      <c r="H508" s="244"/>
      <c r="I508" s="249"/>
      <c r="J508" s="245"/>
      <c r="K508" s="249"/>
      <c r="L508" s="245"/>
      <c r="M508" s="75"/>
      <c r="N508" s="164"/>
    </row>
    <row r="509" spans="1:14" ht="14.25">
      <c r="A509" s="58"/>
      <c r="B509" s="45"/>
      <c r="C509" s="15"/>
      <c r="D509" s="69"/>
      <c r="E509" s="244"/>
      <c r="F509" s="260"/>
      <c r="G509" s="246"/>
      <c r="H509" s="244"/>
      <c r="I509" s="249"/>
      <c r="J509" s="245"/>
      <c r="K509" s="249"/>
      <c r="L509" s="245"/>
      <c r="M509" s="75"/>
      <c r="N509" s="164"/>
    </row>
    <row r="510" spans="1:14" ht="14.25">
      <c r="A510" s="58"/>
      <c r="B510" s="45"/>
      <c r="C510" s="15"/>
      <c r="D510" s="69"/>
      <c r="E510" s="244"/>
      <c r="F510" s="260"/>
      <c r="G510" s="246"/>
      <c r="H510" s="244"/>
      <c r="I510" s="249"/>
      <c r="J510" s="245"/>
      <c r="K510" s="249"/>
      <c r="L510" s="245"/>
      <c r="M510" s="75"/>
      <c r="N510" s="164"/>
    </row>
    <row r="511" spans="1:14" ht="14.25">
      <c r="A511" s="58"/>
      <c r="B511" s="45"/>
      <c r="C511" s="15"/>
      <c r="D511" s="69"/>
      <c r="E511" s="244"/>
      <c r="F511" s="260"/>
      <c r="G511" s="246"/>
      <c r="H511" s="244"/>
      <c r="I511" s="249"/>
      <c r="J511" s="245"/>
      <c r="K511" s="249"/>
      <c r="L511" s="245"/>
      <c r="M511" s="75"/>
      <c r="N511" s="164"/>
    </row>
    <row r="512" spans="1:14" ht="14.25">
      <c r="A512" s="58"/>
      <c r="B512" s="45"/>
      <c r="C512" s="15"/>
      <c r="D512" s="69"/>
      <c r="E512" s="455"/>
      <c r="F512" s="455"/>
      <c r="G512" s="455"/>
      <c r="H512" s="455"/>
      <c r="I512" s="455"/>
      <c r="J512" s="455"/>
      <c r="K512" s="455"/>
      <c r="L512" s="245"/>
      <c r="M512" s="75"/>
      <c r="N512" s="164"/>
    </row>
    <row r="513" spans="1:14" ht="14.25">
      <c r="A513" s="58"/>
      <c r="B513" s="45"/>
      <c r="C513" s="15"/>
      <c r="D513" s="69"/>
      <c r="E513" s="244"/>
      <c r="F513" s="260"/>
      <c r="G513" s="163"/>
      <c r="H513" s="183"/>
      <c r="I513" s="255"/>
      <c r="J513" s="159"/>
      <c r="K513" s="255"/>
      <c r="L513" s="159"/>
      <c r="M513" s="184"/>
      <c r="N513" s="164"/>
    </row>
    <row r="514" spans="1:14" ht="14.25">
      <c r="A514" s="58"/>
      <c r="B514" s="240"/>
      <c r="C514" s="15"/>
      <c r="D514" s="69"/>
      <c r="E514" s="244"/>
      <c r="F514" s="260"/>
      <c r="G514" s="246"/>
      <c r="H514" s="244"/>
      <c r="I514" s="249"/>
      <c r="J514" s="245"/>
      <c r="K514" s="249"/>
      <c r="L514" s="245"/>
      <c r="M514" s="75"/>
      <c r="N514" s="164"/>
    </row>
    <row r="515" spans="1:14" ht="14.25">
      <c r="A515" s="58"/>
      <c r="B515" s="449"/>
      <c r="C515" s="449"/>
      <c r="D515" s="449"/>
      <c r="E515" s="449"/>
      <c r="F515" s="449"/>
      <c r="G515" s="449"/>
      <c r="H515" s="449"/>
      <c r="I515" s="449"/>
      <c r="J515" s="449"/>
      <c r="K515" s="449"/>
      <c r="L515" s="449"/>
      <c r="M515" s="75"/>
      <c r="N515" s="164"/>
    </row>
    <row r="516" spans="1:14" ht="14.25">
      <c r="A516" s="58"/>
      <c r="B516" s="248"/>
      <c r="C516" s="15"/>
      <c r="D516" s="69"/>
      <c r="E516" s="244"/>
      <c r="F516" s="260"/>
      <c r="G516" s="246"/>
      <c r="H516" s="244"/>
      <c r="I516" s="249"/>
      <c r="J516" s="245"/>
      <c r="K516" s="249"/>
      <c r="L516" s="245"/>
      <c r="M516" s="75"/>
      <c r="N516" s="164"/>
    </row>
    <row r="517" spans="1:14" ht="14.25">
      <c r="A517" s="58"/>
      <c r="B517" s="254"/>
      <c r="C517" s="15"/>
      <c r="D517" s="69"/>
      <c r="E517" s="244"/>
      <c r="F517" s="260"/>
      <c r="G517" s="246"/>
      <c r="H517" s="244"/>
      <c r="I517" s="249"/>
      <c r="J517" s="245"/>
      <c r="K517" s="249"/>
      <c r="L517" s="245"/>
      <c r="M517" s="75"/>
      <c r="N517" s="164"/>
    </row>
    <row r="518" spans="1:14" ht="14.25">
      <c r="A518" s="58"/>
      <c r="B518" s="240"/>
      <c r="C518" s="15"/>
      <c r="D518" s="69"/>
      <c r="E518" s="244"/>
      <c r="F518" s="260"/>
      <c r="G518" s="246"/>
      <c r="H518" s="244"/>
      <c r="I518" s="249"/>
      <c r="J518" s="245"/>
      <c r="K518" s="249"/>
      <c r="L518" s="245"/>
      <c r="M518" s="75"/>
      <c r="N518" s="164"/>
    </row>
    <row r="519" spans="1:14" ht="14.25">
      <c r="A519" s="58"/>
      <c r="B519" s="240"/>
      <c r="C519" s="15"/>
      <c r="D519" s="69"/>
      <c r="E519" s="244"/>
      <c r="F519" s="260"/>
      <c r="G519" s="260"/>
      <c r="H519" s="244"/>
      <c r="I519" s="249"/>
      <c r="J519" s="245"/>
      <c r="K519" s="249"/>
      <c r="L519" s="245"/>
      <c r="M519" s="75"/>
      <c r="N519" s="20"/>
    </row>
    <row r="520" spans="1:14" ht="14.25">
      <c r="A520" s="58"/>
      <c r="B520" s="240"/>
      <c r="C520" s="15"/>
      <c r="D520" s="69"/>
      <c r="E520" s="244"/>
      <c r="F520" s="260"/>
      <c r="G520" s="260"/>
      <c r="H520" s="244"/>
      <c r="I520" s="458"/>
      <c r="J520" s="458"/>
      <c r="K520" s="458"/>
      <c r="L520" s="245"/>
      <c r="M520" s="75"/>
      <c r="N520" s="226"/>
    </row>
    <row r="521" spans="1:14" ht="14.25">
      <c r="A521" s="58"/>
      <c r="B521" s="254"/>
      <c r="C521" s="15"/>
      <c r="D521" s="69"/>
      <c r="E521" s="244"/>
      <c r="F521" s="260"/>
      <c r="G521" s="163"/>
      <c r="H521" s="183"/>
      <c r="I521" s="255"/>
      <c r="J521" s="159"/>
      <c r="K521" s="255"/>
      <c r="L521" s="159"/>
      <c r="M521" s="184"/>
      <c r="N521" s="164"/>
    </row>
    <row r="522" spans="1:14" ht="14.25">
      <c r="A522" s="252"/>
      <c r="B522" s="240"/>
      <c r="C522" s="15"/>
      <c r="D522" s="69"/>
      <c r="E522" s="244"/>
      <c r="F522" s="260"/>
      <c r="G522" s="246"/>
      <c r="H522" s="244"/>
      <c r="I522" s="249"/>
      <c r="J522" s="245"/>
      <c r="K522" s="249"/>
      <c r="L522" s="245"/>
      <c r="M522" s="75"/>
      <c r="N522" s="19"/>
    </row>
    <row r="523" spans="1:14" ht="14.25">
      <c r="A523" s="252"/>
      <c r="B523" s="452"/>
      <c r="C523" s="452"/>
      <c r="D523" s="452"/>
      <c r="E523" s="452"/>
      <c r="F523" s="452"/>
      <c r="G523" s="452"/>
      <c r="H523" s="452"/>
      <c r="I523" s="452"/>
      <c r="J523" s="452"/>
      <c r="K523" s="452"/>
      <c r="L523" s="452"/>
      <c r="M523" s="75"/>
      <c r="N523" s="240"/>
    </row>
    <row r="524" spans="1:14" ht="14.25">
      <c r="A524" s="252"/>
      <c r="B524" s="240"/>
      <c r="C524" s="15"/>
      <c r="D524" s="69"/>
      <c r="E524" s="244"/>
      <c r="F524" s="260"/>
      <c r="G524" s="459"/>
      <c r="H524" s="459"/>
      <c r="I524" s="459"/>
      <c r="J524" s="245"/>
      <c r="K524" s="249"/>
      <c r="L524" s="245"/>
      <c r="M524" s="75"/>
      <c r="N524" s="240"/>
    </row>
    <row r="525" spans="1:14" ht="14.25">
      <c r="A525" s="252"/>
      <c r="B525" s="240"/>
      <c r="C525" s="15"/>
      <c r="D525" s="69"/>
      <c r="E525" s="244"/>
      <c r="F525" s="260"/>
      <c r="G525" s="459"/>
      <c r="H525" s="459"/>
      <c r="I525" s="459"/>
      <c r="J525" s="245"/>
      <c r="K525" s="249"/>
      <c r="L525" s="245"/>
      <c r="M525" s="75"/>
      <c r="N525" s="19"/>
    </row>
    <row r="526" spans="1:14" ht="14.25">
      <c r="A526" s="252"/>
      <c r="B526" s="111"/>
      <c r="C526" s="15"/>
      <c r="D526" s="69"/>
      <c r="E526" s="244"/>
      <c r="F526" s="260"/>
      <c r="G526" s="459"/>
      <c r="H526" s="459"/>
      <c r="I526" s="459"/>
      <c r="J526" s="245"/>
      <c r="K526" s="249"/>
      <c r="L526" s="245"/>
      <c r="M526" s="75"/>
      <c r="N526" s="200"/>
    </row>
    <row r="527" spans="1:14" ht="14.25">
      <c r="A527" s="252"/>
      <c r="B527" s="45"/>
      <c r="C527" s="15"/>
      <c r="D527" s="69"/>
      <c r="E527" s="244"/>
      <c r="F527" s="260"/>
      <c r="G527" s="459"/>
      <c r="H527" s="459"/>
      <c r="I527" s="459"/>
      <c r="J527" s="245"/>
      <c r="K527" s="249"/>
      <c r="L527" s="245"/>
      <c r="M527" s="75"/>
      <c r="N527" s="19"/>
    </row>
    <row r="528" spans="1:14" ht="14.25">
      <c r="A528" s="252"/>
      <c r="B528" s="111"/>
      <c r="C528" s="15"/>
      <c r="D528" s="69"/>
      <c r="E528" s="244"/>
      <c r="F528" s="260"/>
      <c r="G528" s="246"/>
      <c r="H528" s="244"/>
      <c r="I528" s="249"/>
      <c r="J528" s="245"/>
      <c r="K528" s="249"/>
      <c r="L528" s="245"/>
      <c r="M528" s="75"/>
      <c r="N528" s="19"/>
    </row>
    <row r="529" spans="1:14" ht="14.25">
      <c r="A529" s="252"/>
      <c r="B529" s="45"/>
      <c r="C529" s="15"/>
      <c r="D529" s="69"/>
      <c r="E529" s="244"/>
      <c r="F529" s="260"/>
      <c r="G529" s="246"/>
      <c r="H529" s="244"/>
      <c r="I529" s="249"/>
      <c r="J529" s="245"/>
      <c r="K529" s="249"/>
      <c r="L529" s="245"/>
      <c r="M529" s="75"/>
      <c r="N529" s="19"/>
    </row>
    <row r="530" spans="1:14" ht="14.25">
      <c r="A530" s="252"/>
      <c r="B530" s="240"/>
      <c r="C530" s="15"/>
      <c r="D530" s="69"/>
      <c r="E530" s="244"/>
      <c r="F530" s="260"/>
      <c r="G530" s="246"/>
      <c r="H530" s="244"/>
      <c r="I530" s="249"/>
      <c r="J530" s="245"/>
      <c r="K530" s="249"/>
      <c r="L530" s="245"/>
      <c r="M530" s="75"/>
      <c r="N530" s="19"/>
    </row>
    <row r="531" spans="1:14" ht="14.25">
      <c r="A531" s="252"/>
      <c r="B531" s="240"/>
      <c r="C531" s="15"/>
      <c r="D531" s="69"/>
      <c r="E531" s="244"/>
      <c r="F531" s="260"/>
      <c r="G531" s="246"/>
      <c r="H531" s="244"/>
      <c r="I531" s="249"/>
      <c r="J531" s="245"/>
      <c r="K531" s="249"/>
      <c r="L531" s="245"/>
      <c r="M531" s="75"/>
      <c r="N531" s="19"/>
    </row>
    <row r="532" spans="1:14" ht="14.25">
      <c r="A532" s="252"/>
      <c r="B532" s="72"/>
      <c r="C532" s="61"/>
      <c r="D532" s="120"/>
      <c r="E532" s="59"/>
      <c r="F532" s="59"/>
      <c r="G532" s="59"/>
      <c r="H532" s="59"/>
      <c r="I532" s="20"/>
      <c r="J532" s="245"/>
      <c r="K532" s="249"/>
      <c r="L532" s="245"/>
      <c r="M532" s="75"/>
      <c r="N532" s="19"/>
    </row>
    <row r="533" spans="1:14" ht="14.25">
      <c r="A533" s="252"/>
      <c r="B533" s="72"/>
      <c r="C533" s="455"/>
      <c r="D533" s="455"/>
      <c r="E533" s="455"/>
      <c r="F533" s="455"/>
      <c r="G533" s="455"/>
      <c r="H533" s="455"/>
      <c r="I533" s="455"/>
      <c r="J533" s="245"/>
      <c r="K533" s="249"/>
      <c r="L533" s="245"/>
      <c r="M533" s="75"/>
      <c r="N533" s="19"/>
    </row>
    <row r="534" spans="1:14" ht="14.25">
      <c r="A534" s="252"/>
      <c r="B534" s="72"/>
      <c r="C534" s="247"/>
      <c r="D534" s="247"/>
      <c r="E534" s="247"/>
      <c r="F534" s="247"/>
      <c r="G534" s="148"/>
      <c r="H534" s="149"/>
      <c r="I534" s="150"/>
      <c r="J534" s="159"/>
      <c r="K534" s="255"/>
      <c r="L534" s="159"/>
      <c r="M534" s="255"/>
      <c r="N534" s="19"/>
    </row>
    <row r="535" spans="1:14" ht="14.25">
      <c r="A535" s="252"/>
      <c r="B535" s="72"/>
      <c r="C535" s="247"/>
      <c r="D535" s="247"/>
      <c r="E535" s="247"/>
      <c r="F535" s="247"/>
      <c r="G535" s="247"/>
      <c r="H535" s="247"/>
      <c r="I535" s="162"/>
      <c r="J535" s="245"/>
      <c r="K535" s="249"/>
      <c r="L535" s="245"/>
      <c r="M535" s="75"/>
      <c r="N535" s="19"/>
    </row>
    <row r="536" spans="1:14" ht="14.25">
      <c r="A536" s="252"/>
      <c r="B536" s="454"/>
      <c r="C536" s="454"/>
      <c r="D536" s="454"/>
      <c r="E536" s="454"/>
      <c r="F536" s="454"/>
      <c r="G536" s="454"/>
      <c r="H536" s="454"/>
      <c r="I536" s="454"/>
      <c r="J536" s="454"/>
      <c r="K536" s="454"/>
      <c r="L536" s="454"/>
      <c r="M536" s="76"/>
      <c r="N536" s="20"/>
    </row>
    <row r="537" spans="1:14" ht="14.25">
      <c r="A537" s="252"/>
      <c r="B537" s="72"/>
      <c r="C537" s="15"/>
      <c r="D537" s="69"/>
      <c r="E537" s="244"/>
      <c r="F537" s="260"/>
      <c r="G537" s="246"/>
      <c r="H537" s="244"/>
      <c r="I537" s="249"/>
      <c r="J537" s="245"/>
      <c r="K537" s="249"/>
      <c r="L537" s="245"/>
      <c r="M537" s="75"/>
      <c r="N537" s="240"/>
    </row>
    <row r="538" spans="1:14" ht="14.25">
      <c r="A538" s="252"/>
      <c r="B538" s="72"/>
      <c r="C538" s="15"/>
      <c r="D538" s="69"/>
      <c r="E538" s="244"/>
      <c r="F538" s="260"/>
      <c r="G538" s="467"/>
      <c r="H538" s="467"/>
      <c r="I538" s="467"/>
      <c r="J538" s="245"/>
      <c r="K538" s="249"/>
      <c r="L538" s="245"/>
      <c r="M538" s="75"/>
      <c r="N538" s="226"/>
    </row>
    <row r="539" spans="1:14" ht="14.25">
      <c r="A539" s="252"/>
      <c r="B539" s="72"/>
      <c r="C539" s="15"/>
      <c r="D539" s="69"/>
      <c r="E539" s="244"/>
      <c r="F539" s="260"/>
      <c r="G539" s="246"/>
      <c r="H539" s="244"/>
      <c r="I539" s="249"/>
      <c r="J539" s="245"/>
      <c r="K539" s="249"/>
      <c r="L539" s="245"/>
      <c r="M539" s="75"/>
      <c r="N539" s="164"/>
    </row>
    <row r="540" spans="1:14" ht="15">
      <c r="A540" s="252"/>
      <c r="B540" s="72"/>
      <c r="C540" s="240"/>
      <c r="D540" s="25"/>
      <c r="E540" s="26"/>
      <c r="F540" s="66"/>
      <c r="G540" s="150"/>
      <c r="H540" s="164"/>
      <c r="I540" s="255"/>
      <c r="J540" s="154"/>
      <c r="K540" s="255"/>
      <c r="L540" s="154"/>
      <c r="M540" s="201"/>
      <c r="N540" s="226"/>
    </row>
    <row r="541" spans="1:14" ht="15">
      <c r="A541" s="252"/>
      <c r="B541" s="72"/>
      <c r="C541" s="240"/>
      <c r="D541" s="25"/>
      <c r="E541" s="26"/>
      <c r="F541" s="66"/>
      <c r="G541" s="147"/>
      <c r="H541" s="29"/>
      <c r="I541" s="159"/>
      <c r="J541" s="154"/>
      <c r="K541" s="166"/>
      <c r="L541" s="154"/>
      <c r="M541" s="166"/>
      <c r="N541" s="19"/>
    </row>
    <row r="542" spans="1:14" ht="14.25">
      <c r="A542" s="252"/>
      <c r="B542" s="454"/>
      <c r="C542" s="454"/>
      <c r="D542" s="454"/>
      <c r="E542" s="454"/>
      <c r="F542" s="454"/>
      <c r="G542" s="454"/>
      <c r="H542" s="454"/>
      <c r="I542" s="454"/>
      <c r="J542" s="454"/>
      <c r="K542" s="454"/>
      <c r="L542" s="454"/>
      <c r="M542" s="76"/>
      <c r="N542" s="19"/>
    </row>
    <row r="543" spans="1:14" ht="14.25">
      <c r="A543" s="252"/>
      <c r="B543" s="250"/>
      <c r="C543" s="15"/>
      <c r="D543" s="69"/>
      <c r="E543" s="244"/>
      <c r="F543" s="260"/>
      <c r="G543" s="246"/>
      <c r="H543" s="244"/>
      <c r="I543" s="249"/>
      <c r="J543" s="245"/>
      <c r="K543" s="249"/>
      <c r="L543" s="245"/>
      <c r="M543" s="75"/>
      <c r="N543" s="19"/>
    </row>
    <row r="544" spans="1:14" ht="14.25">
      <c r="A544" s="252"/>
      <c r="B544" s="72"/>
      <c r="C544" s="15"/>
      <c r="D544" s="69"/>
      <c r="E544" s="244"/>
      <c r="F544" s="260"/>
      <c r="G544" s="246"/>
      <c r="H544" s="244"/>
      <c r="I544" s="249"/>
      <c r="J544" s="245"/>
      <c r="K544" s="249"/>
      <c r="L544" s="245"/>
      <c r="M544" s="75"/>
      <c r="N544" s="19"/>
    </row>
    <row r="545" spans="1:14" ht="14.25">
      <c r="A545" s="252"/>
      <c r="B545" s="72"/>
      <c r="C545" s="15"/>
      <c r="D545" s="69"/>
      <c r="E545" s="244"/>
      <c r="F545" s="260"/>
      <c r="G545" s="246"/>
      <c r="H545" s="244"/>
      <c r="I545" s="249"/>
      <c r="J545" s="245"/>
      <c r="K545" s="249"/>
      <c r="L545" s="245"/>
      <c r="M545" s="75"/>
      <c r="N545" s="164"/>
    </row>
    <row r="546" spans="1:14" ht="14.25">
      <c r="A546" s="252"/>
      <c r="B546" s="72"/>
      <c r="C546" s="15"/>
      <c r="D546" s="69"/>
      <c r="E546" s="244"/>
      <c r="F546" s="260"/>
      <c r="G546" s="246"/>
      <c r="H546" s="244"/>
      <c r="I546" s="249"/>
      <c r="J546" s="245"/>
      <c r="K546" s="249"/>
      <c r="L546" s="245"/>
      <c r="M546" s="75"/>
      <c r="N546" s="164"/>
    </row>
    <row r="547" spans="1:14" ht="14.25">
      <c r="A547" s="252"/>
      <c r="B547" s="72"/>
      <c r="C547" s="15"/>
      <c r="D547" s="69"/>
      <c r="E547" s="244"/>
      <c r="F547" s="260"/>
      <c r="G547" s="246"/>
      <c r="H547" s="244"/>
      <c r="I547" s="249"/>
      <c r="J547" s="245"/>
      <c r="K547" s="249"/>
      <c r="L547" s="245"/>
      <c r="M547" s="75"/>
      <c r="N547" s="19"/>
    </row>
    <row r="548" spans="1:14" ht="14.25">
      <c r="A548" s="252"/>
      <c r="B548" s="250"/>
      <c r="C548" s="15"/>
      <c r="D548" s="69"/>
      <c r="E548" s="244"/>
      <c r="F548" s="260"/>
      <c r="G548" s="246"/>
      <c r="H548" s="244"/>
      <c r="I548" s="249"/>
      <c r="J548" s="245"/>
      <c r="K548" s="249"/>
      <c r="L548" s="245"/>
      <c r="M548" s="75"/>
      <c r="N548" s="19"/>
    </row>
    <row r="549" spans="1:14" ht="14.25">
      <c r="A549" s="252"/>
      <c r="B549" s="72"/>
      <c r="C549" s="15"/>
      <c r="D549" s="69"/>
      <c r="E549" s="244"/>
      <c r="F549" s="260"/>
      <c r="G549" s="246"/>
      <c r="H549" s="244"/>
      <c r="I549" s="249"/>
      <c r="J549" s="245"/>
      <c r="K549" s="249"/>
      <c r="L549" s="245"/>
      <c r="M549" s="75"/>
      <c r="N549" s="19"/>
    </row>
    <row r="550" spans="1:14" ht="14.25">
      <c r="A550" s="252"/>
      <c r="B550" s="72"/>
      <c r="C550" s="15"/>
      <c r="D550" s="69"/>
      <c r="E550" s="244"/>
      <c r="F550" s="260"/>
      <c r="G550" s="246"/>
      <c r="H550" s="244"/>
      <c r="I550" s="249"/>
      <c r="J550" s="245"/>
      <c r="K550" s="249"/>
      <c r="L550" s="245"/>
      <c r="M550" s="75"/>
      <c r="N550" s="226"/>
    </row>
    <row r="551" spans="1:14" ht="14.25">
      <c r="A551" s="52"/>
      <c r="B551" s="72"/>
      <c r="C551" s="15"/>
      <c r="D551" s="69"/>
      <c r="E551" s="244"/>
      <c r="F551" s="260"/>
      <c r="G551" s="246"/>
      <c r="H551" s="244"/>
      <c r="I551" s="249"/>
      <c r="J551" s="245"/>
      <c r="K551" s="249"/>
      <c r="L551" s="245"/>
      <c r="M551" s="75"/>
      <c r="N551" s="164"/>
    </row>
    <row r="552" spans="1:14" ht="15">
      <c r="A552" s="52"/>
      <c r="B552" s="72"/>
      <c r="C552" s="240"/>
      <c r="D552" s="25"/>
      <c r="E552" s="26"/>
      <c r="F552" s="66"/>
      <c r="G552" s="150"/>
      <c r="H552" s="164"/>
      <c r="I552" s="166"/>
      <c r="J552" s="154"/>
      <c r="K552" s="166"/>
      <c r="L552" s="154"/>
      <c r="M552" s="201"/>
      <c r="N552" s="19"/>
    </row>
    <row r="553" spans="1:14" ht="14.25">
      <c r="A553" s="52"/>
      <c r="B553" s="454"/>
      <c r="C553" s="454"/>
      <c r="D553" s="454"/>
      <c r="E553" s="454"/>
      <c r="F553" s="454"/>
      <c r="G553" s="454"/>
      <c r="H553" s="454"/>
      <c r="I553" s="454"/>
      <c r="J553" s="454"/>
      <c r="K553" s="454"/>
      <c r="L553" s="454"/>
      <c r="M553" s="76"/>
      <c r="N553" s="19"/>
    </row>
    <row r="554" spans="1:14" ht="14.25">
      <c r="A554" s="252"/>
      <c r="B554" s="454"/>
      <c r="C554" s="454"/>
      <c r="D554" s="454"/>
      <c r="E554" s="454"/>
      <c r="F554" s="454"/>
      <c r="G554" s="454"/>
      <c r="H554" s="454"/>
      <c r="I554" s="454"/>
      <c r="J554" s="454"/>
      <c r="K554" s="454"/>
      <c r="L554" s="454"/>
      <c r="M554" s="75"/>
      <c r="N554" s="19"/>
    </row>
    <row r="555" spans="1:14" ht="14.25">
      <c r="A555" s="252"/>
      <c r="B555" s="72"/>
      <c r="C555" s="451"/>
      <c r="D555" s="451"/>
      <c r="E555" s="451"/>
      <c r="F555" s="451"/>
      <c r="G555" s="451"/>
      <c r="H555" s="451"/>
      <c r="I555" s="451"/>
      <c r="J555" s="451"/>
      <c r="K555" s="451"/>
      <c r="L555" s="20"/>
      <c r="M555" s="76"/>
      <c r="N555" s="226"/>
    </row>
    <row r="556" spans="1:14" ht="15">
      <c r="A556" s="252"/>
      <c r="B556" s="72"/>
      <c r="C556" s="240"/>
      <c r="D556" s="25"/>
      <c r="E556" s="26"/>
      <c r="F556" s="66"/>
      <c r="G556" s="147"/>
      <c r="H556" s="29"/>
      <c r="I556" s="158"/>
      <c r="J556" s="154"/>
      <c r="K556" s="255"/>
      <c r="L556" s="5"/>
      <c r="M556" s="199"/>
      <c r="N556" s="159"/>
    </row>
    <row r="557" spans="1:14" ht="15">
      <c r="A557" s="252"/>
      <c r="B557" s="72"/>
      <c r="C557" s="240"/>
      <c r="D557" s="25"/>
      <c r="E557" s="26"/>
      <c r="F557" s="66"/>
      <c r="G557" s="150"/>
      <c r="H557" s="164"/>
      <c r="I557" s="166"/>
      <c r="J557" s="154"/>
      <c r="K557" s="166"/>
      <c r="L557" s="154"/>
      <c r="M557" s="201"/>
      <c r="N557" s="164"/>
    </row>
    <row r="558" spans="1:14" ht="14.25">
      <c r="A558" s="252"/>
      <c r="B558" s="454"/>
      <c r="C558" s="454"/>
      <c r="D558" s="454"/>
      <c r="E558" s="454"/>
      <c r="F558" s="454"/>
      <c r="G558" s="454"/>
      <c r="H558" s="454"/>
      <c r="I558" s="454"/>
      <c r="J558" s="454"/>
      <c r="K558" s="454"/>
      <c r="L558" s="454"/>
      <c r="M558" s="76"/>
      <c r="N558" s="19"/>
    </row>
    <row r="559" spans="1:14" ht="14.25">
      <c r="A559" s="252"/>
      <c r="B559" s="454"/>
      <c r="C559" s="454"/>
      <c r="D559" s="454"/>
      <c r="E559" s="454"/>
      <c r="F559" s="454"/>
      <c r="G559" s="454"/>
      <c r="H559" s="454"/>
      <c r="I559" s="454"/>
      <c r="J559" s="454"/>
      <c r="K559" s="454"/>
      <c r="L559" s="454"/>
      <c r="M559" s="75"/>
      <c r="N559" s="19"/>
    </row>
    <row r="560" spans="1:14" ht="14.25">
      <c r="A560" s="252"/>
      <c r="B560" s="72"/>
      <c r="C560" s="15"/>
      <c r="D560" s="69"/>
      <c r="E560" s="244"/>
      <c r="F560" s="260"/>
      <c r="G560" s="246"/>
      <c r="H560" s="244"/>
      <c r="I560" s="249"/>
      <c r="J560" s="245"/>
      <c r="K560" s="249"/>
      <c r="L560" s="245"/>
      <c r="M560" s="75"/>
      <c r="N560" s="226"/>
    </row>
    <row r="561" spans="1:14" ht="14.25">
      <c r="A561" s="252"/>
      <c r="B561" s="72"/>
      <c r="C561" s="15"/>
      <c r="D561" s="69"/>
      <c r="E561" s="244"/>
      <c r="F561" s="260"/>
      <c r="G561" s="474"/>
      <c r="H561" s="474"/>
      <c r="I561" s="474"/>
      <c r="J561" s="159"/>
      <c r="K561" s="158"/>
      <c r="L561" s="22"/>
      <c r="M561" s="76"/>
      <c r="N561" s="164"/>
    </row>
    <row r="562" spans="1:14" ht="14.25">
      <c r="A562" s="252"/>
      <c r="B562" s="72"/>
      <c r="C562" s="15"/>
      <c r="D562" s="69"/>
      <c r="E562" s="244"/>
      <c r="F562" s="260"/>
      <c r="G562" s="202"/>
      <c r="H562" s="183"/>
      <c r="I562" s="150"/>
      <c r="J562" s="159"/>
      <c r="K562" s="255"/>
      <c r="L562" s="159"/>
      <c r="M562" s="184"/>
      <c r="N562" s="164"/>
    </row>
    <row r="563" spans="1:14" ht="14.25">
      <c r="A563" s="252"/>
      <c r="B563" s="72"/>
      <c r="C563" s="15"/>
      <c r="D563" s="69"/>
      <c r="E563" s="244"/>
      <c r="F563" s="260"/>
      <c r="G563" s="246"/>
      <c r="H563" s="244"/>
      <c r="I563" s="249"/>
      <c r="J563" s="245"/>
      <c r="K563" s="249"/>
      <c r="L563" s="245"/>
      <c r="M563" s="75"/>
      <c r="N563" s="226"/>
    </row>
    <row r="564" spans="1:14" ht="14.25">
      <c r="A564" s="252"/>
      <c r="B564" s="452"/>
      <c r="C564" s="452"/>
      <c r="D564" s="452"/>
      <c r="E564" s="452"/>
      <c r="F564" s="452"/>
      <c r="G564" s="452"/>
      <c r="H564" s="452"/>
      <c r="I564" s="452"/>
      <c r="J564" s="452"/>
      <c r="K564" s="452"/>
      <c r="L564" s="452"/>
      <c r="M564" s="75"/>
      <c r="N564" s="226"/>
    </row>
    <row r="565" spans="1:14" ht="14.25">
      <c r="A565" s="252"/>
      <c r="B565" s="240"/>
      <c r="C565" s="451"/>
      <c r="D565" s="451"/>
      <c r="E565" s="451"/>
      <c r="F565" s="451"/>
      <c r="G565" s="451"/>
      <c r="H565" s="451"/>
      <c r="I565" s="451"/>
      <c r="J565" s="451"/>
      <c r="K565" s="451"/>
      <c r="L565" s="22"/>
      <c r="M565" s="160"/>
      <c r="N565" s="19"/>
    </row>
    <row r="566" spans="1:14" ht="14.25">
      <c r="A566" s="252"/>
      <c r="B566" s="240"/>
      <c r="C566" s="247"/>
      <c r="D566" s="203"/>
      <c r="E566" s="27"/>
      <c r="F566" s="191"/>
      <c r="G566" s="196"/>
      <c r="H566" s="27"/>
      <c r="I566" s="177"/>
      <c r="J566" s="22"/>
      <c r="K566" s="177"/>
      <c r="L566" s="22"/>
      <c r="M566" s="160"/>
      <c r="N566" s="154"/>
    </row>
    <row r="567" spans="1:14" ht="14.25">
      <c r="A567" s="252"/>
      <c r="B567" s="240"/>
      <c r="C567" s="247"/>
      <c r="D567" s="203"/>
      <c r="E567" s="27"/>
      <c r="F567" s="191"/>
      <c r="G567" s="163"/>
      <c r="H567" s="183"/>
      <c r="I567" s="150"/>
      <c r="J567" s="159"/>
      <c r="K567" s="255"/>
      <c r="L567" s="159"/>
      <c r="M567" s="166"/>
      <c r="N567" s="164"/>
    </row>
    <row r="568" spans="1:14" ht="14.25">
      <c r="A568" s="252"/>
      <c r="B568" s="240"/>
      <c r="C568" s="15"/>
      <c r="D568" s="69"/>
      <c r="E568" s="244"/>
      <c r="F568" s="260"/>
      <c r="G568" s="246"/>
      <c r="H568" s="244"/>
      <c r="I568" s="249"/>
      <c r="J568" s="245"/>
      <c r="K568" s="249"/>
      <c r="L568" s="245"/>
      <c r="M568" s="75"/>
      <c r="N568" s="19"/>
    </row>
    <row r="569" spans="1:14" ht="14.25">
      <c r="A569" s="252"/>
      <c r="B569" s="460"/>
      <c r="C569" s="460"/>
      <c r="D569" s="460"/>
      <c r="E569" s="460"/>
      <c r="F569" s="460"/>
      <c r="G569" s="460"/>
      <c r="H569" s="460"/>
      <c r="I569" s="460"/>
      <c r="J569" s="460"/>
      <c r="K569" s="460"/>
      <c r="L569" s="460"/>
      <c r="M569" s="75"/>
      <c r="N569" s="20"/>
    </row>
    <row r="570" spans="1:14" ht="14.25">
      <c r="A570" s="252"/>
      <c r="B570" s="240"/>
      <c r="C570" s="15"/>
      <c r="D570" s="69"/>
      <c r="E570" s="244"/>
      <c r="F570" s="260"/>
      <c r="G570" s="459"/>
      <c r="H570" s="459"/>
      <c r="I570" s="459"/>
      <c r="J570" s="459"/>
      <c r="K570" s="459"/>
      <c r="L570" s="245"/>
      <c r="M570" s="75"/>
      <c r="N570" s="20"/>
    </row>
    <row r="571" spans="1:14" ht="14.25">
      <c r="A571" s="252"/>
      <c r="B571" s="240"/>
      <c r="C571" s="15"/>
      <c r="D571" s="69"/>
      <c r="E571" s="244"/>
      <c r="F571" s="260"/>
      <c r="G571" s="459"/>
      <c r="H571" s="459"/>
      <c r="I571" s="459"/>
      <c r="J571" s="245"/>
      <c r="K571" s="180"/>
      <c r="L571" s="245"/>
      <c r="M571" s="75"/>
      <c r="N571" s="264"/>
    </row>
    <row r="572" spans="1:14" ht="14.25">
      <c r="A572" s="252"/>
      <c r="B572" s="240"/>
      <c r="C572" s="15"/>
      <c r="D572" s="69"/>
      <c r="E572" s="244"/>
      <c r="F572" s="260"/>
      <c r="G572" s="163"/>
      <c r="H572" s="197"/>
      <c r="I572" s="255"/>
      <c r="J572" s="159"/>
      <c r="K572" s="255"/>
      <c r="L572" s="159"/>
      <c r="M572" s="184"/>
      <c r="N572" s="164"/>
    </row>
    <row r="573" spans="1:14" ht="14.25">
      <c r="A573" s="252"/>
      <c r="B573" s="240"/>
      <c r="C573" s="15"/>
      <c r="D573" s="69"/>
      <c r="E573" s="244"/>
      <c r="F573" s="260"/>
      <c r="G573" s="246"/>
      <c r="H573" s="244"/>
      <c r="I573" s="249"/>
      <c r="J573" s="245"/>
      <c r="K573" s="249"/>
      <c r="L573" s="245"/>
      <c r="M573" s="75"/>
      <c r="N573" s="226"/>
    </row>
    <row r="574" spans="1:14" ht="14.25">
      <c r="A574" s="252"/>
      <c r="B574" s="452"/>
      <c r="C574" s="452"/>
      <c r="D574" s="452"/>
      <c r="E574" s="452"/>
      <c r="F574" s="452"/>
      <c r="G574" s="452"/>
      <c r="H574" s="452"/>
      <c r="I574" s="452"/>
      <c r="J574" s="452"/>
      <c r="K574" s="452"/>
      <c r="L574" s="452"/>
      <c r="M574" s="255"/>
      <c r="N574" s="20"/>
    </row>
    <row r="575" spans="1:14" ht="14.25">
      <c r="A575" s="252"/>
      <c r="B575" s="240"/>
      <c r="C575" s="15"/>
      <c r="D575" s="69"/>
      <c r="E575" s="244"/>
      <c r="F575" s="260"/>
      <c r="G575" s="467"/>
      <c r="H575" s="467"/>
      <c r="I575" s="467"/>
      <c r="J575" s="245"/>
      <c r="K575" s="249"/>
      <c r="L575" s="245"/>
      <c r="M575" s="75"/>
      <c r="N575" s="20"/>
    </row>
    <row r="576" spans="1:14" ht="14.25">
      <c r="A576" s="252"/>
      <c r="B576" s="242"/>
      <c r="C576" s="242"/>
      <c r="D576" s="242"/>
      <c r="E576" s="242"/>
      <c r="F576" s="242"/>
      <c r="G576" s="242"/>
      <c r="H576" s="242"/>
      <c r="I576" s="242"/>
      <c r="J576" s="242"/>
      <c r="K576" s="242"/>
      <c r="L576" s="204"/>
      <c r="M576" s="75"/>
      <c r="N576" s="20"/>
    </row>
    <row r="577" spans="1:14" ht="14.25">
      <c r="A577" s="252"/>
      <c r="B577" s="240"/>
      <c r="C577" s="15"/>
      <c r="D577" s="69"/>
      <c r="E577" s="244"/>
      <c r="F577" s="260"/>
      <c r="G577" s="163"/>
      <c r="H577" s="183"/>
      <c r="I577" s="255"/>
      <c r="J577" s="159"/>
      <c r="K577" s="255"/>
      <c r="L577" s="159"/>
      <c r="M577" s="184"/>
      <c r="N577" s="164"/>
    </row>
    <row r="578" spans="1:14" ht="14.25">
      <c r="A578" s="252"/>
      <c r="B578" s="240"/>
      <c r="C578" s="15"/>
      <c r="D578" s="69"/>
      <c r="E578" s="244"/>
      <c r="F578" s="260"/>
      <c r="G578" s="246"/>
      <c r="H578" s="244"/>
      <c r="I578" s="249"/>
      <c r="J578" s="245"/>
      <c r="K578" s="249"/>
      <c r="L578" s="245"/>
      <c r="M578" s="75"/>
      <c r="N578" s="226"/>
    </row>
    <row r="579" spans="1:14" ht="14.25">
      <c r="A579" s="252"/>
      <c r="B579" s="452"/>
      <c r="C579" s="452"/>
      <c r="D579" s="452"/>
      <c r="E579" s="452"/>
      <c r="F579" s="452"/>
      <c r="G579" s="452"/>
      <c r="H579" s="452"/>
      <c r="I579" s="452"/>
      <c r="J579" s="452"/>
      <c r="K579" s="452"/>
      <c r="L579" s="452"/>
      <c r="M579" s="255"/>
      <c r="N579" s="164"/>
    </row>
    <row r="580" spans="1:14" ht="14.25">
      <c r="A580" s="252"/>
      <c r="B580" s="481"/>
      <c r="C580" s="481"/>
      <c r="D580" s="481"/>
      <c r="E580" s="481"/>
      <c r="F580" s="481"/>
      <c r="G580" s="481"/>
      <c r="H580" s="481"/>
      <c r="I580" s="481"/>
      <c r="J580" s="481"/>
      <c r="K580" s="481"/>
      <c r="L580" s="481"/>
      <c r="M580" s="75"/>
      <c r="N580" s="20"/>
    </row>
    <row r="581" spans="1:14" ht="14.25">
      <c r="A581" s="252"/>
      <c r="B581" s="251"/>
      <c r="C581" s="15"/>
      <c r="D581" s="69"/>
      <c r="E581" s="244"/>
      <c r="F581" s="260"/>
      <c r="G581" s="246"/>
      <c r="H581" s="244"/>
      <c r="I581" s="249"/>
      <c r="J581" s="245"/>
      <c r="K581" s="249"/>
      <c r="L581" s="245"/>
      <c r="M581" s="75"/>
      <c r="N581" s="20"/>
    </row>
    <row r="582" spans="1:14" ht="14.25">
      <c r="A582" s="252"/>
      <c r="B582" s="240"/>
      <c r="C582" s="15"/>
      <c r="D582" s="69"/>
      <c r="E582" s="244"/>
      <c r="F582" s="260"/>
      <c r="G582" s="246"/>
      <c r="H582" s="244"/>
      <c r="I582" s="249"/>
      <c r="J582" s="245"/>
      <c r="K582" s="249"/>
      <c r="L582" s="245"/>
      <c r="M582" s="75"/>
      <c r="N582" s="164"/>
    </row>
    <row r="583" spans="1:14" ht="14.25">
      <c r="A583" s="252"/>
      <c r="B583" s="240"/>
      <c r="C583" s="15"/>
      <c r="D583" s="69"/>
      <c r="E583" s="244"/>
      <c r="F583" s="260"/>
      <c r="G583" s="197"/>
      <c r="H583" s="183"/>
      <c r="I583" s="255"/>
      <c r="J583" s="159"/>
      <c r="K583" s="255"/>
      <c r="L583" s="159"/>
      <c r="M583" s="184"/>
      <c r="N583" s="226"/>
    </row>
    <row r="584" spans="1:14" ht="14.25">
      <c r="A584" s="252"/>
      <c r="B584" s="240"/>
      <c r="C584" s="15"/>
      <c r="D584" s="69"/>
      <c r="E584" s="244"/>
      <c r="F584" s="260"/>
      <c r="G584" s="246"/>
      <c r="H584" s="244"/>
      <c r="I584" s="249"/>
      <c r="J584" s="245"/>
      <c r="K584" s="249"/>
      <c r="L584" s="245"/>
      <c r="M584" s="75"/>
      <c r="N584" s="164"/>
    </row>
    <row r="585" spans="1:14" ht="14.25">
      <c r="A585" s="252"/>
      <c r="B585" s="462"/>
      <c r="C585" s="462"/>
      <c r="D585" s="462"/>
      <c r="E585" s="462"/>
      <c r="F585" s="462"/>
      <c r="G585" s="462"/>
      <c r="H585" s="462"/>
      <c r="I585" s="462"/>
      <c r="J585" s="462"/>
      <c r="K585" s="462"/>
      <c r="L585" s="462"/>
      <c r="M585" s="75"/>
      <c r="N585" s="20"/>
    </row>
    <row r="586" spans="1:14" ht="14.25">
      <c r="A586" s="252"/>
      <c r="B586" s="240"/>
      <c r="C586" s="451"/>
      <c r="D586" s="451"/>
      <c r="E586" s="451"/>
      <c r="F586" s="451"/>
      <c r="G586" s="451"/>
      <c r="H586" s="451"/>
      <c r="I586" s="451"/>
      <c r="J586" s="451"/>
      <c r="K586" s="451"/>
      <c r="L586" s="240"/>
      <c r="M586" s="75"/>
      <c r="N586" s="20"/>
    </row>
    <row r="587" spans="1:14" ht="14.25">
      <c r="A587" s="252"/>
      <c r="B587" s="240"/>
      <c r="C587" s="15"/>
      <c r="D587" s="69"/>
      <c r="E587" s="244"/>
      <c r="F587" s="260"/>
      <c r="G587" s="246"/>
      <c r="H587" s="244"/>
      <c r="I587" s="249"/>
      <c r="J587" s="245"/>
      <c r="K587" s="249"/>
      <c r="L587" s="245"/>
      <c r="M587" s="75"/>
      <c r="N587" s="20"/>
    </row>
    <row r="588" spans="1:14" ht="14.25">
      <c r="A588" s="252"/>
      <c r="B588" s="240"/>
      <c r="C588" s="15"/>
      <c r="D588" s="69"/>
      <c r="E588" s="244"/>
      <c r="F588" s="260"/>
      <c r="G588" s="246"/>
      <c r="H588" s="244"/>
      <c r="I588" s="249"/>
      <c r="J588" s="245"/>
      <c r="K588" s="249"/>
      <c r="L588" s="245"/>
      <c r="M588" s="75"/>
      <c r="N588" s="159"/>
    </row>
    <row r="589" spans="1:14" ht="14.25">
      <c r="A589" s="252"/>
      <c r="B589" s="240"/>
      <c r="C589" s="15"/>
      <c r="D589" s="69"/>
      <c r="E589" s="244"/>
      <c r="F589" s="260"/>
      <c r="G589" s="246"/>
      <c r="H589" s="244"/>
      <c r="I589" s="249"/>
      <c r="J589" s="245"/>
      <c r="K589" s="249"/>
      <c r="L589" s="245"/>
      <c r="M589" s="75"/>
      <c r="N589" s="20"/>
    </row>
    <row r="590" spans="1:14" ht="14.25">
      <c r="A590" s="252"/>
      <c r="B590" s="240"/>
      <c r="C590" s="15"/>
      <c r="D590" s="69"/>
      <c r="E590" s="244"/>
      <c r="F590" s="260"/>
      <c r="G590" s="246"/>
      <c r="H590" s="244"/>
      <c r="I590" s="249"/>
      <c r="J590" s="245"/>
      <c r="K590" s="249"/>
      <c r="L590" s="245"/>
      <c r="M590" s="75"/>
      <c r="N590" s="20"/>
    </row>
    <row r="591" spans="1:14" ht="14.25">
      <c r="A591" s="252"/>
      <c r="B591" s="240"/>
      <c r="C591" s="15"/>
      <c r="D591" s="69"/>
      <c r="E591" s="244"/>
      <c r="F591" s="260"/>
      <c r="G591" s="246"/>
      <c r="H591" s="244"/>
      <c r="I591" s="249"/>
      <c r="J591" s="245"/>
      <c r="K591" s="249"/>
      <c r="L591" s="245"/>
      <c r="M591" s="75"/>
      <c r="N591" s="20"/>
    </row>
    <row r="592" spans="1:14" ht="14.25">
      <c r="A592" s="252"/>
      <c r="B592" s="242"/>
      <c r="C592" s="242"/>
      <c r="D592" s="242"/>
      <c r="E592" s="242"/>
      <c r="F592" s="242"/>
      <c r="G592" s="208"/>
      <c r="H592" s="209"/>
      <c r="I592" s="255"/>
      <c r="J592" s="209"/>
      <c r="K592" s="255"/>
      <c r="L592" s="209"/>
      <c r="M592" s="184"/>
      <c r="N592" s="20"/>
    </row>
    <row r="593" spans="1:14" ht="14.25">
      <c r="A593" s="252"/>
      <c r="B593" s="240"/>
      <c r="C593" s="15"/>
      <c r="D593" s="69"/>
      <c r="E593" s="244"/>
      <c r="F593" s="260"/>
      <c r="G593" s="246"/>
      <c r="H593" s="244"/>
      <c r="I593" s="249"/>
      <c r="J593" s="245"/>
      <c r="K593" s="249"/>
      <c r="L593" s="245"/>
      <c r="M593" s="75"/>
      <c r="N593" s="20"/>
    </row>
    <row r="594" spans="1:14" ht="14.25">
      <c r="A594" s="252"/>
      <c r="B594" s="462"/>
      <c r="C594" s="462"/>
      <c r="D594" s="462"/>
      <c r="E594" s="462"/>
      <c r="F594" s="462"/>
      <c r="G594" s="462"/>
      <c r="H594" s="462"/>
      <c r="I594" s="462"/>
      <c r="J594" s="462"/>
      <c r="K594" s="462"/>
      <c r="L594" s="462"/>
      <c r="M594" s="75"/>
      <c r="N594" s="226"/>
    </row>
    <row r="595" spans="1:14" ht="14.25">
      <c r="A595" s="252"/>
      <c r="B595" s="240"/>
      <c r="C595" s="15"/>
      <c r="D595" s="69"/>
      <c r="E595" s="244"/>
      <c r="F595" s="260"/>
      <c r="G595" s="246"/>
      <c r="H595" s="244"/>
      <c r="I595" s="249"/>
      <c r="J595" s="245"/>
      <c r="K595" s="249"/>
      <c r="L595" s="245"/>
      <c r="M595" s="75"/>
      <c r="N595" s="164"/>
    </row>
    <row r="596" spans="1:14" ht="14.25">
      <c r="A596" s="252"/>
      <c r="B596" s="240"/>
      <c r="C596" s="15"/>
      <c r="D596" s="69"/>
      <c r="E596" s="244"/>
      <c r="F596" s="260"/>
      <c r="G596" s="459"/>
      <c r="H596" s="459"/>
      <c r="I596" s="459"/>
      <c r="J596" s="245"/>
      <c r="K596" s="249"/>
      <c r="L596" s="245"/>
      <c r="M596" s="75"/>
      <c r="N596" s="20"/>
    </row>
    <row r="597" spans="1:14" ht="14.25">
      <c r="A597" s="252"/>
      <c r="B597" s="240"/>
      <c r="C597" s="240"/>
      <c r="D597" s="240"/>
      <c r="E597" s="240"/>
      <c r="F597" s="240"/>
      <c r="G597" s="240"/>
      <c r="H597" s="240"/>
      <c r="I597" s="240"/>
      <c r="J597" s="240"/>
      <c r="K597" s="240"/>
      <c r="L597" s="240"/>
      <c r="M597" s="75"/>
      <c r="N597" s="164"/>
    </row>
    <row r="598" spans="1:14" ht="14.25">
      <c r="A598" s="252"/>
      <c r="B598" s="240"/>
      <c r="C598" s="15"/>
      <c r="D598" s="69"/>
      <c r="E598" s="244"/>
      <c r="F598" s="260"/>
      <c r="G598" s="158"/>
      <c r="H598" s="183"/>
      <c r="I598" s="255"/>
      <c r="J598" s="159"/>
      <c r="K598" s="255"/>
      <c r="L598" s="159"/>
      <c r="M598" s="184"/>
      <c r="N598" s="206"/>
    </row>
    <row r="599" spans="1:14" ht="14.25">
      <c r="A599" s="252"/>
      <c r="B599" s="240"/>
      <c r="C599" s="15"/>
      <c r="D599" s="69"/>
      <c r="E599" s="244"/>
      <c r="F599" s="260"/>
      <c r="G599" s="246"/>
      <c r="H599" s="244"/>
      <c r="I599" s="249"/>
      <c r="J599" s="245"/>
      <c r="K599" s="249"/>
      <c r="L599" s="245"/>
      <c r="M599" s="75"/>
      <c r="N599" s="226"/>
    </row>
    <row r="600" spans="1:14" ht="14.25">
      <c r="A600" s="252"/>
      <c r="B600" s="454"/>
      <c r="C600" s="454"/>
      <c r="D600" s="454"/>
      <c r="E600" s="454"/>
      <c r="F600" s="454"/>
      <c r="G600" s="454"/>
      <c r="H600" s="454"/>
      <c r="I600" s="454"/>
      <c r="J600" s="454"/>
      <c r="K600" s="454"/>
      <c r="L600" s="454"/>
      <c r="M600" s="75"/>
      <c r="N600" s="164"/>
    </row>
    <row r="601" spans="1:14" ht="14.25">
      <c r="A601" s="252"/>
      <c r="B601" s="72"/>
      <c r="C601" s="451"/>
      <c r="D601" s="451"/>
      <c r="E601" s="451"/>
      <c r="F601" s="451"/>
      <c r="G601" s="451"/>
      <c r="H601" s="451"/>
      <c r="I601" s="451"/>
      <c r="J601" s="451"/>
      <c r="K601" s="451"/>
      <c r="L601" s="245"/>
      <c r="M601" s="75"/>
      <c r="N601" s="20"/>
    </row>
    <row r="602" spans="1:14" ht="14.25">
      <c r="A602" s="252"/>
      <c r="B602" s="72"/>
      <c r="C602" s="15"/>
      <c r="D602" s="69"/>
      <c r="E602" s="244"/>
      <c r="F602" s="260"/>
      <c r="G602" s="246"/>
      <c r="H602" s="244"/>
      <c r="I602" s="158"/>
      <c r="J602" s="159"/>
      <c r="K602" s="255"/>
      <c r="L602" s="22"/>
      <c r="M602" s="199"/>
      <c r="N602" s="20"/>
    </row>
    <row r="603" spans="1:14" ht="14.25">
      <c r="A603" s="252"/>
      <c r="B603" s="111"/>
      <c r="C603" s="15"/>
      <c r="D603" s="69"/>
      <c r="E603" s="244"/>
      <c r="F603" s="260"/>
      <c r="G603" s="163"/>
      <c r="H603" s="183"/>
      <c r="I603" s="150"/>
      <c r="J603" s="159"/>
      <c r="K603" s="255"/>
      <c r="L603" s="159"/>
      <c r="M603" s="184"/>
      <c r="N603" s="164"/>
    </row>
    <row r="604" spans="1:14" ht="14.25">
      <c r="A604" s="252"/>
      <c r="B604" s="462"/>
      <c r="C604" s="462"/>
      <c r="D604" s="462"/>
      <c r="E604" s="462"/>
      <c r="F604" s="462"/>
      <c r="G604" s="462"/>
      <c r="H604" s="462"/>
      <c r="I604" s="462"/>
      <c r="J604" s="462"/>
      <c r="K604" s="462"/>
      <c r="L604" s="462"/>
      <c r="M604" s="76"/>
      <c r="N604" s="20"/>
    </row>
    <row r="605" spans="1:14" ht="14.25">
      <c r="A605" s="252"/>
      <c r="B605" s="462"/>
      <c r="C605" s="462"/>
      <c r="D605" s="462"/>
      <c r="E605" s="462"/>
      <c r="F605" s="462"/>
      <c r="G605" s="462"/>
      <c r="H605" s="462"/>
      <c r="I605" s="462"/>
      <c r="J605" s="462"/>
      <c r="K605" s="462"/>
      <c r="L605" s="462"/>
      <c r="M605" s="75"/>
      <c r="N605" s="226"/>
    </row>
    <row r="606" spans="1:14" ht="14.25">
      <c r="A606" s="252"/>
      <c r="B606" s="240"/>
      <c r="C606" s="15"/>
      <c r="D606" s="69"/>
      <c r="E606" s="244"/>
      <c r="F606" s="260"/>
      <c r="G606" s="459"/>
      <c r="H606" s="459"/>
      <c r="I606" s="459"/>
      <c r="J606" s="459"/>
      <c r="K606" s="459"/>
      <c r="L606" s="245"/>
      <c r="M606" s="75"/>
      <c r="N606" s="226"/>
    </row>
    <row r="607" spans="1:14" ht="14.25">
      <c r="A607" s="252"/>
      <c r="B607" s="240"/>
      <c r="C607" s="15"/>
      <c r="D607" s="69"/>
      <c r="E607" s="244"/>
      <c r="F607" s="260"/>
      <c r="G607" s="467"/>
      <c r="H607" s="467"/>
      <c r="I607" s="467"/>
      <c r="J607" s="245"/>
      <c r="K607" s="249"/>
      <c r="L607" s="245"/>
      <c r="M607" s="75"/>
      <c r="N607" s="164"/>
    </row>
    <row r="608" spans="1:14" ht="14.25">
      <c r="A608" s="252"/>
      <c r="B608" s="252"/>
      <c r="C608" s="252"/>
      <c r="D608" s="252"/>
      <c r="E608" s="252"/>
      <c r="F608" s="252"/>
      <c r="G608" s="252"/>
      <c r="H608" s="252"/>
      <c r="I608" s="168"/>
      <c r="J608" s="169"/>
      <c r="K608" s="255"/>
      <c r="L608" s="252"/>
      <c r="M608" s="185"/>
      <c r="N608" s="164"/>
    </row>
    <row r="609" spans="1:14" ht="14.25">
      <c r="A609" s="252"/>
      <c r="B609" s="252"/>
      <c r="C609" s="252"/>
      <c r="D609" s="252"/>
      <c r="E609" s="252"/>
      <c r="F609" s="252"/>
      <c r="G609" s="168"/>
      <c r="H609" s="169"/>
      <c r="I609" s="255"/>
      <c r="J609" s="169"/>
      <c r="K609" s="255"/>
      <c r="L609" s="169"/>
      <c r="M609" s="201"/>
      <c r="N609" s="19"/>
    </row>
    <row r="610" spans="1:14" ht="14.25">
      <c r="A610" s="252"/>
      <c r="B610" s="462"/>
      <c r="C610" s="462"/>
      <c r="D610" s="462"/>
      <c r="E610" s="462"/>
      <c r="F610" s="462"/>
      <c r="G610" s="462"/>
      <c r="H610" s="462"/>
      <c r="I610" s="462"/>
      <c r="J610" s="462"/>
      <c r="K610" s="462"/>
      <c r="L610" s="462"/>
      <c r="M610" s="76"/>
      <c r="N610" s="19"/>
    </row>
    <row r="611" spans="1:14" ht="14.25">
      <c r="A611" s="252"/>
      <c r="B611" s="462"/>
      <c r="C611" s="462"/>
      <c r="D611" s="462"/>
      <c r="E611" s="462"/>
      <c r="F611" s="462"/>
      <c r="G611" s="462"/>
      <c r="H611" s="462"/>
      <c r="I611" s="462"/>
      <c r="J611" s="462"/>
      <c r="K611" s="462"/>
      <c r="L611" s="462"/>
      <c r="M611" s="76"/>
      <c r="N611" s="19"/>
    </row>
    <row r="612" spans="1:14" ht="14.25">
      <c r="A612" s="252"/>
      <c r="B612" s="252"/>
      <c r="C612" s="451"/>
      <c r="D612" s="451"/>
      <c r="E612" s="451"/>
      <c r="F612" s="451"/>
      <c r="G612" s="451"/>
      <c r="H612" s="451"/>
      <c r="I612" s="451"/>
      <c r="J612" s="451"/>
      <c r="K612" s="451"/>
      <c r="L612" s="252"/>
      <c r="M612" s="175"/>
      <c r="N612" s="226"/>
    </row>
    <row r="613" spans="1:14" ht="14.25">
      <c r="A613" s="252"/>
      <c r="B613" s="252"/>
      <c r="C613" s="252"/>
      <c r="D613" s="252"/>
      <c r="E613" s="252"/>
      <c r="F613" s="252"/>
      <c r="G613" s="252"/>
      <c r="H613" s="252"/>
      <c r="I613" s="168"/>
      <c r="J613" s="169"/>
      <c r="K613" s="150"/>
      <c r="L613" s="252"/>
      <c r="M613" s="199"/>
      <c r="N613" s="164"/>
    </row>
    <row r="614" spans="1:14" ht="14.25">
      <c r="A614" s="252"/>
      <c r="B614" s="252"/>
      <c r="C614" s="252"/>
      <c r="D614" s="252"/>
      <c r="E614" s="252"/>
      <c r="F614" s="252"/>
      <c r="G614" s="168"/>
      <c r="H614" s="169"/>
      <c r="I614" s="150"/>
      <c r="J614" s="169"/>
      <c r="K614" s="255"/>
      <c r="L614" s="169"/>
      <c r="M614" s="201"/>
      <c r="N614" s="164"/>
    </row>
    <row r="615" spans="1:14" ht="14.25">
      <c r="A615" s="252"/>
      <c r="B615" s="242"/>
      <c r="C615" s="242"/>
      <c r="D615" s="242"/>
      <c r="E615" s="242"/>
      <c r="F615" s="242"/>
      <c r="G615" s="242"/>
      <c r="H615" s="242"/>
      <c r="I615" s="242"/>
      <c r="J615" s="242"/>
      <c r="K615" s="242"/>
      <c r="L615" s="242"/>
      <c r="M615" s="76"/>
      <c r="N615" s="19"/>
    </row>
    <row r="616" spans="1:14" ht="14.25">
      <c r="A616" s="252"/>
      <c r="B616" s="462"/>
      <c r="C616" s="462"/>
      <c r="D616" s="462"/>
      <c r="E616" s="462"/>
      <c r="F616" s="462"/>
      <c r="G616" s="462"/>
      <c r="H616" s="462"/>
      <c r="I616" s="462"/>
      <c r="J616" s="462"/>
      <c r="K616" s="462"/>
      <c r="L616" s="462"/>
      <c r="M616" s="76"/>
      <c r="N616" s="19"/>
    </row>
    <row r="617" spans="1:14" ht="14.25">
      <c r="A617" s="252"/>
      <c r="B617" s="252"/>
      <c r="C617" s="451"/>
      <c r="D617" s="451"/>
      <c r="E617" s="451"/>
      <c r="F617" s="451"/>
      <c r="G617" s="451"/>
      <c r="H617" s="451"/>
      <c r="I617" s="451"/>
      <c r="J617" s="451"/>
      <c r="K617" s="451"/>
      <c r="L617" s="252"/>
      <c r="M617" s="76"/>
      <c r="N617" s="226"/>
    </row>
    <row r="618" spans="1:14" ht="14.25">
      <c r="A618" s="252"/>
      <c r="B618" s="252"/>
      <c r="C618" s="252"/>
      <c r="D618" s="252"/>
      <c r="E618" s="252"/>
      <c r="F618" s="252"/>
      <c r="G618" s="468"/>
      <c r="H618" s="468"/>
      <c r="I618" s="468"/>
      <c r="J618" s="252"/>
      <c r="K618" s="252"/>
      <c r="L618" s="252"/>
      <c r="M618" s="76"/>
      <c r="N618" s="164"/>
    </row>
    <row r="619" spans="1:14" ht="15">
      <c r="A619" s="252"/>
      <c r="B619" s="252"/>
      <c r="C619" s="252"/>
      <c r="D619" s="252"/>
      <c r="E619" s="252"/>
      <c r="F619" s="252"/>
      <c r="G619" s="211"/>
      <c r="H619" s="213"/>
      <c r="I619" s="229"/>
      <c r="J619" s="213"/>
      <c r="K619" s="230"/>
      <c r="L619" s="210"/>
      <c r="M619" s="212"/>
      <c r="N619" s="164"/>
    </row>
    <row r="620" spans="1:14" ht="14.25">
      <c r="A620" s="252"/>
      <c r="B620" s="252"/>
      <c r="C620" s="252"/>
      <c r="D620" s="252"/>
      <c r="E620" s="252"/>
      <c r="F620" s="252"/>
      <c r="G620" s="257"/>
      <c r="H620" s="257"/>
      <c r="I620" s="168"/>
      <c r="J620" s="170"/>
      <c r="K620" s="255"/>
      <c r="L620" s="169"/>
      <c r="M620" s="255"/>
      <c r="N620" s="19"/>
    </row>
    <row r="621" spans="1:14" ht="14.25">
      <c r="A621" s="252"/>
      <c r="B621" s="452"/>
      <c r="C621" s="452"/>
      <c r="D621" s="452"/>
      <c r="E621" s="452"/>
      <c r="F621" s="452"/>
      <c r="G621" s="452"/>
      <c r="H621" s="452"/>
      <c r="I621" s="452"/>
      <c r="J621" s="452"/>
      <c r="K621" s="452"/>
      <c r="L621" s="452"/>
      <c r="M621" s="76"/>
      <c r="N621" s="19"/>
    </row>
    <row r="622" spans="1:14" ht="14.25">
      <c r="A622" s="252"/>
      <c r="B622" s="242"/>
      <c r="C622" s="451"/>
      <c r="D622" s="451"/>
      <c r="E622" s="451"/>
      <c r="F622" s="451"/>
      <c r="G622" s="451"/>
      <c r="H622" s="451"/>
      <c r="I622" s="451"/>
      <c r="J622" s="451"/>
      <c r="K622" s="451"/>
      <c r="L622" s="242"/>
      <c r="M622" s="76"/>
      <c r="N622" s="19"/>
    </row>
    <row r="623" spans="1:14" ht="14.25">
      <c r="A623" s="252"/>
      <c r="B623" s="240"/>
      <c r="C623" s="15"/>
      <c r="D623" s="69"/>
      <c r="E623" s="244"/>
      <c r="F623" s="260"/>
      <c r="G623" s="459"/>
      <c r="H623" s="459"/>
      <c r="I623" s="459"/>
      <c r="J623" s="245"/>
      <c r="K623" s="249"/>
      <c r="L623" s="245"/>
      <c r="M623" s="75"/>
      <c r="N623" s="20"/>
    </row>
    <row r="624" spans="1:14" ht="15">
      <c r="A624" s="252"/>
      <c r="B624" s="252"/>
      <c r="C624" s="252"/>
      <c r="D624" s="252"/>
      <c r="E624" s="252"/>
      <c r="F624" s="252"/>
      <c r="G624" s="252"/>
      <c r="H624" s="252"/>
      <c r="I624" s="252"/>
      <c r="J624" s="252"/>
      <c r="K624" s="252"/>
      <c r="L624" s="252"/>
      <c r="M624" s="76"/>
      <c r="N624" s="207"/>
    </row>
    <row r="625" spans="1:14" ht="14.25">
      <c r="A625" s="252"/>
      <c r="B625" s="252"/>
      <c r="C625" s="252"/>
      <c r="D625" s="252"/>
      <c r="E625" s="252"/>
      <c r="F625" s="252"/>
      <c r="G625" s="168"/>
      <c r="H625" s="169"/>
      <c r="I625" s="255"/>
      <c r="J625" s="169"/>
      <c r="K625" s="255"/>
      <c r="L625" s="169"/>
      <c r="M625" s="255"/>
      <c r="N625" s="164"/>
    </row>
    <row r="626" spans="1:14" ht="14.25">
      <c r="A626" s="252"/>
      <c r="B626" s="252"/>
      <c r="C626" s="252"/>
      <c r="D626" s="252"/>
      <c r="E626" s="252"/>
      <c r="F626" s="252"/>
      <c r="G626" s="252"/>
      <c r="H626" s="252"/>
      <c r="I626" s="252"/>
      <c r="J626" s="252"/>
      <c r="K626" s="252"/>
      <c r="L626" s="252"/>
      <c r="M626" s="76"/>
      <c r="N626" s="19"/>
    </row>
    <row r="627" spans="1:14" ht="14.25">
      <c r="A627" s="252"/>
      <c r="B627" s="452"/>
      <c r="C627" s="452"/>
      <c r="D627" s="452"/>
      <c r="E627" s="452"/>
      <c r="F627" s="452"/>
      <c r="G627" s="452"/>
      <c r="H627" s="452"/>
      <c r="I627" s="452"/>
      <c r="J627" s="452"/>
      <c r="K627" s="452"/>
      <c r="L627" s="452"/>
      <c r="M627" s="76"/>
      <c r="N627" s="19"/>
    </row>
    <row r="628" spans="1:14" ht="14.25">
      <c r="A628" s="252"/>
      <c r="B628" s="240"/>
      <c r="C628" s="15"/>
      <c r="D628" s="69"/>
      <c r="E628" s="244"/>
      <c r="F628" s="260"/>
      <c r="G628" s="246"/>
      <c r="H628" s="244"/>
      <c r="I628" s="249"/>
      <c r="J628" s="245"/>
      <c r="K628" s="249"/>
      <c r="L628" s="245"/>
      <c r="M628" s="75"/>
      <c r="N628" s="19"/>
    </row>
    <row r="629" spans="1:14" ht="14.25">
      <c r="A629" s="252"/>
      <c r="B629" s="240"/>
      <c r="C629" s="15"/>
      <c r="D629" s="69"/>
      <c r="E629" s="244"/>
      <c r="F629" s="260"/>
      <c r="G629" s="246"/>
      <c r="H629" s="244"/>
      <c r="I629" s="249"/>
      <c r="J629" s="245"/>
      <c r="K629" s="249"/>
      <c r="L629" s="245"/>
      <c r="M629" s="75"/>
      <c r="N629" s="226"/>
    </row>
    <row r="630" spans="1:14" ht="14.25">
      <c r="A630" s="252"/>
      <c r="B630" s="240"/>
      <c r="C630" s="15"/>
      <c r="D630" s="69"/>
      <c r="E630" s="244"/>
      <c r="F630" s="260"/>
      <c r="G630" s="246"/>
      <c r="H630" s="244"/>
      <c r="I630" s="249"/>
      <c r="J630" s="245"/>
      <c r="K630" s="249"/>
      <c r="L630" s="245"/>
      <c r="M630" s="75"/>
      <c r="N630" s="164"/>
    </row>
    <row r="631" spans="1:14" ht="14.25">
      <c r="A631" s="252"/>
      <c r="B631" s="240"/>
      <c r="C631" s="15"/>
      <c r="D631" s="69"/>
      <c r="E631" s="244"/>
      <c r="F631" s="260"/>
      <c r="G631" s="246"/>
      <c r="H631" s="244"/>
      <c r="I631" s="249"/>
      <c r="J631" s="245"/>
      <c r="K631" s="249"/>
      <c r="L631" s="245"/>
      <c r="M631" s="75"/>
      <c r="N631" s="19"/>
    </row>
    <row r="632" spans="1:14" ht="14.25">
      <c r="A632" s="252"/>
      <c r="B632" s="240"/>
      <c r="C632" s="15"/>
      <c r="D632" s="69"/>
      <c r="E632" s="244"/>
      <c r="F632" s="260"/>
      <c r="G632" s="246"/>
      <c r="H632" s="244"/>
      <c r="I632" s="249"/>
      <c r="J632" s="245"/>
      <c r="K632" s="249"/>
      <c r="L632" s="245"/>
      <c r="M632" s="75"/>
      <c r="N632" s="19"/>
    </row>
    <row r="633" spans="1:14" ht="14.25">
      <c r="A633" s="252"/>
      <c r="B633" s="240"/>
      <c r="C633" s="15"/>
      <c r="D633" s="69"/>
      <c r="E633" s="244"/>
      <c r="F633" s="260"/>
      <c r="G633" s="163"/>
      <c r="H633" s="183"/>
      <c r="I633" s="255"/>
      <c r="J633" s="159"/>
      <c r="K633" s="255"/>
      <c r="L633" s="159"/>
      <c r="M633" s="184"/>
      <c r="N633" s="19"/>
    </row>
    <row r="634" spans="1:14" ht="14.25">
      <c r="A634" s="252"/>
      <c r="B634" s="240"/>
      <c r="C634" s="252"/>
      <c r="D634" s="252"/>
      <c r="E634" s="252"/>
      <c r="F634" s="252"/>
      <c r="G634" s="252"/>
      <c r="H634" s="252"/>
      <c r="I634" s="169"/>
      <c r="J634" s="169"/>
      <c r="K634" s="169"/>
      <c r="L634" s="252"/>
      <c r="M634" s="76"/>
      <c r="N634" s="19"/>
    </row>
    <row r="635" spans="1:14" ht="14.25">
      <c r="A635" s="252"/>
      <c r="B635" s="452"/>
      <c r="C635" s="452"/>
      <c r="D635" s="452"/>
      <c r="E635" s="452"/>
      <c r="F635" s="452"/>
      <c r="G635" s="452"/>
      <c r="H635" s="452"/>
      <c r="I635" s="452"/>
      <c r="J635" s="452"/>
      <c r="K635" s="452"/>
      <c r="L635" s="452"/>
      <c r="M635" s="255"/>
      <c r="N635" s="19"/>
    </row>
    <row r="636" spans="1:14" ht="14.25">
      <c r="A636" s="252"/>
      <c r="B636" s="252"/>
      <c r="C636" s="451"/>
      <c r="D636" s="451"/>
      <c r="E636" s="451"/>
      <c r="F636" s="451"/>
      <c r="G636" s="451"/>
      <c r="H636" s="451"/>
      <c r="I636" s="451"/>
      <c r="J636" s="451"/>
      <c r="K636" s="451"/>
      <c r="L636" s="252"/>
      <c r="M636" s="76"/>
      <c r="N636" s="19"/>
    </row>
    <row r="637" spans="1:14" ht="14.25">
      <c r="A637" s="252"/>
      <c r="B637" s="242"/>
      <c r="C637" s="242"/>
      <c r="D637" s="242"/>
      <c r="E637" s="242"/>
      <c r="F637" s="242"/>
      <c r="G637" s="242"/>
      <c r="H637" s="242"/>
      <c r="I637" s="205"/>
      <c r="J637" s="245"/>
      <c r="K637" s="205"/>
      <c r="L637" s="242"/>
      <c r="M637" s="76"/>
      <c r="N637" s="19"/>
    </row>
    <row r="638" spans="1:14" ht="14.25">
      <c r="A638" s="252"/>
      <c r="B638" s="240"/>
      <c r="C638" s="15"/>
      <c r="D638" s="69"/>
      <c r="E638" s="244"/>
      <c r="F638" s="260"/>
      <c r="G638" s="158"/>
      <c r="H638" s="181"/>
      <c r="I638" s="255"/>
      <c r="J638" s="181"/>
      <c r="K638" s="255"/>
      <c r="L638" s="159"/>
      <c r="M638" s="154"/>
      <c r="N638" s="164"/>
    </row>
    <row r="639" spans="1:14" ht="14.25">
      <c r="A639" s="252"/>
      <c r="B639" s="252"/>
      <c r="C639" s="252"/>
      <c r="D639" s="252"/>
      <c r="E639" s="252"/>
      <c r="F639" s="252"/>
      <c r="G639" s="252"/>
      <c r="H639" s="252"/>
      <c r="I639" s="252"/>
      <c r="J639" s="252"/>
      <c r="K639" s="252"/>
      <c r="L639" s="252"/>
      <c r="M639" s="76"/>
      <c r="N639" s="164"/>
    </row>
    <row r="640" spans="1:14" ht="14.25">
      <c r="A640" s="252"/>
      <c r="B640" s="252"/>
      <c r="C640" s="252"/>
      <c r="D640" s="252"/>
      <c r="E640" s="252"/>
      <c r="F640" s="252"/>
      <c r="G640" s="252"/>
      <c r="H640" s="252"/>
      <c r="I640" s="168"/>
      <c r="J640" s="169"/>
      <c r="K640" s="255"/>
      <c r="L640" s="169"/>
      <c r="M640" s="255"/>
      <c r="N640" s="164"/>
    </row>
    <row r="641" spans="1:14" ht="14.25">
      <c r="A641" s="252"/>
      <c r="B641" s="220"/>
      <c r="C641" s="220"/>
      <c r="D641" s="220"/>
      <c r="E641" s="220"/>
      <c r="F641" s="220"/>
      <c r="G641" s="220"/>
      <c r="H641" s="220"/>
      <c r="I641" s="220"/>
      <c r="J641" s="220"/>
      <c r="K641" s="220"/>
      <c r="L641" s="220"/>
      <c r="M641" s="76"/>
      <c r="N641" s="19"/>
    </row>
    <row r="642" spans="1:14" ht="14.25">
      <c r="A642" s="252"/>
      <c r="B642" s="452"/>
      <c r="C642" s="452"/>
      <c r="D642" s="452"/>
      <c r="E642" s="452"/>
      <c r="F642" s="452"/>
      <c r="G642" s="452"/>
      <c r="H642" s="452"/>
      <c r="I642" s="452"/>
      <c r="J642" s="452"/>
      <c r="K642" s="452"/>
      <c r="L642" s="452"/>
      <c r="M642" s="76"/>
      <c r="N642" s="19"/>
    </row>
    <row r="643" spans="1:14" ht="14.25">
      <c r="A643" s="252"/>
      <c r="B643" s="219"/>
      <c r="C643" s="15"/>
      <c r="D643" s="69"/>
      <c r="E643" s="221"/>
      <c r="F643" s="73"/>
      <c r="G643" s="217"/>
      <c r="H643" s="221"/>
      <c r="I643" s="224"/>
      <c r="J643" s="223"/>
      <c r="K643" s="224"/>
      <c r="L643" s="223"/>
      <c r="M643" s="75"/>
      <c r="N643" s="164"/>
    </row>
    <row r="644" spans="1:14" ht="14.25">
      <c r="A644" s="252"/>
      <c r="B644" s="219"/>
      <c r="C644" s="15"/>
      <c r="D644" s="69"/>
      <c r="E644" s="221"/>
      <c r="F644" s="73"/>
      <c r="G644" s="217"/>
      <c r="H644" s="221"/>
      <c r="I644" s="224"/>
      <c r="J644" s="223"/>
      <c r="K644" s="224"/>
      <c r="L644" s="223"/>
      <c r="M644" s="75"/>
      <c r="N644" s="226"/>
    </row>
    <row r="645" spans="1:14" ht="14.25">
      <c r="A645" s="252"/>
      <c r="B645" s="219"/>
      <c r="C645" s="15"/>
      <c r="D645" s="69"/>
      <c r="E645" s="221"/>
      <c r="F645" s="73"/>
      <c r="G645" s="217"/>
      <c r="H645" s="221"/>
      <c r="I645" s="90"/>
      <c r="J645" s="223"/>
      <c r="K645" s="224"/>
      <c r="L645" s="223"/>
      <c r="M645" s="75"/>
      <c r="N645" s="164"/>
    </row>
    <row r="646" spans="1:14" ht="14.25">
      <c r="A646" s="252"/>
      <c r="B646" s="219"/>
      <c r="C646" s="15"/>
      <c r="D646" s="69"/>
      <c r="E646" s="221"/>
      <c r="F646" s="73"/>
      <c r="G646" s="196"/>
      <c r="H646" s="27"/>
      <c r="I646" s="231"/>
      <c r="J646" s="22"/>
      <c r="K646" s="177"/>
      <c r="L646" s="22"/>
      <c r="M646" s="160"/>
      <c r="N646" s="19"/>
    </row>
    <row r="647" spans="1:14" ht="14.25">
      <c r="A647" s="252"/>
      <c r="B647" s="219"/>
      <c r="C647" s="15"/>
      <c r="D647" s="69"/>
      <c r="E647" s="221"/>
      <c r="F647" s="73"/>
      <c r="G647" s="196"/>
      <c r="H647" s="27"/>
      <c r="I647" s="177"/>
      <c r="J647" s="22"/>
      <c r="K647" s="177"/>
      <c r="L647" s="22"/>
      <c r="M647" s="160"/>
      <c r="N647" s="19"/>
    </row>
    <row r="648" spans="1:14" ht="14.25">
      <c r="A648" s="220"/>
      <c r="B648" s="220"/>
      <c r="C648" s="220"/>
      <c r="D648" s="220"/>
      <c r="E648" s="220"/>
      <c r="F648" s="220"/>
      <c r="G648" s="168"/>
      <c r="H648" s="169"/>
      <c r="I648" s="150"/>
      <c r="J648" s="169"/>
      <c r="K648" s="222"/>
      <c r="L648" s="169"/>
      <c r="M648" s="201"/>
      <c r="N648" s="19"/>
    </row>
    <row r="649" spans="1:14" ht="14.25">
      <c r="A649" s="220"/>
      <c r="B649" s="45"/>
      <c r="C649" s="142"/>
      <c r="D649" s="142"/>
      <c r="E649" s="142"/>
      <c r="F649" s="142"/>
      <c r="G649" s="142"/>
      <c r="H649" s="142"/>
      <c r="I649" s="142"/>
      <c r="J649" s="142"/>
      <c r="K649" s="142"/>
      <c r="L649" s="142"/>
      <c r="M649" s="76"/>
      <c r="N649" s="19"/>
    </row>
    <row r="650" spans="1:14" ht="14.25">
      <c r="A650" s="220"/>
      <c r="B650" s="448" t="s">
        <v>50</v>
      </c>
      <c r="C650" s="448"/>
      <c r="D650" s="448"/>
      <c r="E650" s="448"/>
      <c r="F650" s="448"/>
      <c r="G650" s="448"/>
      <c r="H650" s="448"/>
      <c r="I650" s="193"/>
      <c r="J650" s="68"/>
      <c r="K650" s="193"/>
      <c r="L650" s="68"/>
      <c r="M650" s="94"/>
      <c r="N650" s="19"/>
    </row>
    <row r="651" spans="1:14" ht="14.25">
      <c r="A651" s="220"/>
      <c r="B651" s="448" t="s">
        <v>58</v>
      </c>
      <c r="C651" s="448"/>
      <c r="D651" s="448"/>
      <c r="E651" s="448"/>
      <c r="F651" s="448"/>
      <c r="G651" s="448"/>
      <c r="H651" s="187"/>
      <c r="I651" s="193"/>
      <c r="J651" s="68"/>
      <c r="K651" s="193"/>
      <c r="L651" s="68" t="s">
        <v>7</v>
      </c>
      <c r="M651" s="94">
        <f>306*17.6%</f>
        <v>53.856000000000009</v>
      </c>
      <c r="N651" s="19"/>
    </row>
    <row r="652" spans="1:14" ht="14.25">
      <c r="A652" s="58"/>
      <c r="B652" s="448" t="s">
        <v>59</v>
      </c>
      <c r="C652" s="448"/>
      <c r="D652" s="448"/>
      <c r="E652" s="448"/>
      <c r="F652" s="448"/>
      <c r="G652" s="448"/>
      <c r="H652" s="187"/>
      <c r="I652" s="193"/>
      <c r="J652" s="68"/>
      <c r="K652" s="193"/>
      <c r="L652" s="68" t="s">
        <v>7</v>
      </c>
      <c r="M652" s="94">
        <f>685*7.8%</f>
        <v>53.43</v>
      </c>
      <c r="N652" s="19"/>
    </row>
    <row r="653" spans="1:14" ht="14.25">
      <c r="A653" s="220"/>
      <c r="B653" s="448" t="s">
        <v>60</v>
      </c>
      <c r="C653" s="448"/>
      <c r="D653" s="448"/>
      <c r="E653" s="448"/>
      <c r="F653" s="448"/>
      <c r="G653" s="448"/>
      <c r="H653" s="448"/>
      <c r="I653" s="448"/>
      <c r="J653" s="448"/>
      <c r="K653" s="193"/>
      <c r="L653" s="68" t="s">
        <v>7</v>
      </c>
      <c r="M653" s="95">
        <f>1466*3.44%</f>
        <v>50.430399999999999</v>
      </c>
      <c r="N653" s="179"/>
    </row>
    <row r="654" spans="1:14" ht="14.25">
      <c r="A654" s="220"/>
      <c r="B654" s="188"/>
      <c r="C654" s="15"/>
      <c r="D654" s="69"/>
      <c r="E654" s="187"/>
      <c r="F654" s="73"/>
      <c r="G654" s="186"/>
      <c r="H654" s="187"/>
      <c r="I654" s="193"/>
      <c r="J654" s="68"/>
      <c r="K654" s="193"/>
      <c r="L654" s="68" t="s">
        <v>7</v>
      </c>
      <c r="M654" s="94">
        <f>SUM(M651:M653)</f>
        <v>157.71639999999999</v>
      </c>
      <c r="N654" s="19"/>
    </row>
    <row r="655" spans="1:14" ht="14.25">
      <c r="A655" s="220"/>
      <c r="B655" s="188"/>
      <c r="C655" s="15"/>
      <c r="D655" s="69"/>
      <c r="E655" s="187"/>
      <c r="F655" s="73"/>
      <c r="G655" s="186"/>
      <c r="H655" s="187"/>
      <c r="I655" s="172">
        <v>158</v>
      </c>
      <c r="J655" s="151"/>
      <c r="K655" s="153">
        <v>40</v>
      </c>
      <c r="L655" s="151"/>
      <c r="M655" s="159" t="s">
        <v>49</v>
      </c>
      <c r="N655" s="5"/>
    </row>
    <row r="656" spans="1:14" ht="15">
      <c r="A656" s="220"/>
      <c r="B656" s="142"/>
      <c r="C656" s="139"/>
      <c r="D656" s="139"/>
      <c r="E656" s="139"/>
      <c r="F656" s="139"/>
      <c r="G656" s="139"/>
      <c r="H656" s="139"/>
      <c r="I656" s="162"/>
      <c r="J656" s="142"/>
      <c r="K656" s="214"/>
      <c r="L656" s="215"/>
      <c r="M656" s="214"/>
      <c r="N656" s="5"/>
    </row>
    <row r="657" spans="1:14" ht="14.25">
      <c r="A657" s="142"/>
      <c r="B657" s="142"/>
      <c r="C657" s="142"/>
      <c r="D657" s="142"/>
      <c r="E657" s="142"/>
      <c r="F657" s="142"/>
      <c r="G657" s="142"/>
      <c r="H657" s="142"/>
      <c r="I657" s="142"/>
      <c r="J657" s="142"/>
      <c r="K657" s="29" t="s">
        <v>9</v>
      </c>
      <c r="L657" s="190"/>
      <c r="M657" s="1" t="s">
        <v>20</v>
      </c>
      <c r="N657" s="5"/>
    </row>
    <row r="658" spans="1:14" ht="14.25">
      <c r="A658" s="189">
        <v>42</v>
      </c>
      <c r="B658" s="189"/>
      <c r="C658" s="189"/>
      <c r="D658" s="189"/>
      <c r="E658" s="189"/>
      <c r="F658" s="189"/>
      <c r="G658" s="189"/>
      <c r="H658" s="189"/>
      <c r="I658" s="189"/>
      <c r="J658" s="189"/>
      <c r="K658" s="36"/>
      <c r="L658" s="190"/>
      <c r="M658" s="175"/>
      <c r="N658" s="5"/>
    </row>
    <row r="659" spans="1:14" ht="14.25">
      <c r="A659" s="189" t="s">
        <v>46</v>
      </c>
      <c r="B659" s="189"/>
      <c r="C659" s="189"/>
      <c r="D659" s="189"/>
      <c r="E659" s="189"/>
      <c r="F659" s="189"/>
      <c r="G659" s="189"/>
      <c r="H659" s="189"/>
      <c r="I659" s="189"/>
      <c r="J659" s="189"/>
      <c r="K659" s="29" t="s">
        <v>56</v>
      </c>
      <c r="L659" s="190"/>
      <c r="M659" s="1" t="s">
        <v>20</v>
      </c>
    </row>
    <row r="660" spans="1:14" ht="14.25">
      <c r="A660" s="189" t="s">
        <v>47</v>
      </c>
      <c r="B660" s="189"/>
      <c r="C660" s="189"/>
      <c r="D660" s="189"/>
      <c r="E660" s="189"/>
      <c r="F660" s="189"/>
      <c r="G660" s="189"/>
      <c r="H660" s="189"/>
      <c r="I660" s="189"/>
      <c r="J660" s="189"/>
      <c r="K660" s="36"/>
      <c r="L660" s="190"/>
      <c r="M660" s="175"/>
      <c r="N660" s="159">
        <f>I655*K655</f>
        <v>6320</v>
      </c>
    </row>
    <row r="661" spans="1:14" ht="14.25">
      <c r="A661" s="189" t="s">
        <v>48</v>
      </c>
      <c r="B661" s="189"/>
      <c r="C661" s="189"/>
      <c r="D661" s="189"/>
      <c r="E661" s="189"/>
      <c r="F661" s="189"/>
      <c r="G661" s="189"/>
      <c r="H661" s="189"/>
      <c r="I661" s="189"/>
      <c r="J661" s="189"/>
      <c r="K661" s="36" t="s">
        <v>57</v>
      </c>
      <c r="L661" s="190"/>
      <c r="M661" s="176" t="s">
        <v>20</v>
      </c>
      <c r="N661" s="216"/>
    </row>
    <row r="662" spans="1:14" ht="14.25">
      <c r="A662" s="189"/>
      <c r="B662" s="189"/>
      <c r="C662" s="189"/>
      <c r="D662" s="189"/>
      <c r="E662" s="189"/>
      <c r="F662" s="189"/>
      <c r="G662" s="189"/>
      <c r="H662" s="189"/>
      <c r="I662" s="189"/>
      <c r="J662" s="189"/>
      <c r="K662" s="189"/>
      <c r="L662" s="189"/>
      <c r="M662" s="76"/>
      <c r="N662" s="29">
        <f>SUM(N5:N661)</f>
        <v>7361567.9894899996</v>
      </c>
    </row>
    <row r="663" spans="1:14" ht="14.25">
      <c r="A663" s="189"/>
      <c r="B663" s="189"/>
      <c r="C663" s="189"/>
      <c r="D663" s="189"/>
      <c r="E663" s="189"/>
      <c r="F663" s="189"/>
      <c r="G663" s="189"/>
      <c r="H663" s="189"/>
      <c r="I663" s="189"/>
      <c r="J663" s="189"/>
      <c r="K663" s="189"/>
      <c r="L663" s="189"/>
      <c r="M663" s="76"/>
      <c r="N663" s="5"/>
    </row>
    <row r="664" spans="1:14" ht="14.25">
      <c r="A664" s="142"/>
      <c r="B664" s="189"/>
      <c r="C664" s="189"/>
      <c r="D664" s="189"/>
      <c r="E664" s="189"/>
      <c r="F664" s="189"/>
      <c r="G664" s="189"/>
      <c r="H664" s="189"/>
      <c r="I664" s="189"/>
      <c r="J664" s="189"/>
      <c r="K664" s="189"/>
      <c r="L664" s="189"/>
      <c r="M664" s="76"/>
      <c r="N664" s="22">
        <v>142080</v>
      </c>
    </row>
    <row r="665" spans="1:14" ht="14.25">
      <c r="A665" s="142"/>
      <c r="B665" s="189"/>
      <c r="C665" s="189"/>
      <c r="D665" s="189"/>
      <c r="E665" s="189"/>
      <c r="F665" s="189"/>
      <c r="G665" s="189"/>
      <c r="H665" s="189"/>
      <c r="I665" s="189"/>
      <c r="J665" s="189"/>
      <c r="K665" s="189"/>
      <c r="L665" s="189"/>
      <c r="M665" s="76"/>
      <c r="N665" s="5"/>
    </row>
    <row r="666" spans="1:14" ht="14.25">
      <c r="A666" s="189"/>
      <c r="B666" s="462"/>
      <c r="C666" s="462"/>
      <c r="D666" s="462"/>
      <c r="E666" s="462"/>
      <c r="F666" s="462"/>
      <c r="G666" s="462"/>
      <c r="H666" s="462"/>
      <c r="I666" s="462"/>
      <c r="J666" s="462"/>
      <c r="K666" s="462"/>
      <c r="L666" s="462"/>
      <c r="M666" s="76"/>
      <c r="N666" s="29">
        <f>N662-N664</f>
        <v>7219487.9894899996</v>
      </c>
    </row>
    <row r="667" spans="1:14" ht="14.25">
      <c r="A667" s="189"/>
      <c r="B667" s="142"/>
      <c r="C667" s="451"/>
      <c r="D667" s="451"/>
      <c r="E667" s="451"/>
      <c r="F667" s="451"/>
      <c r="G667" s="451"/>
      <c r="H667" s="451"/>
      <c r="I667" s="451"/>
      <c r="J667" s="451"/>
      <c r="K667" s="451"/>
      <c r="L667" s="142"/>
      <c r="M667" s="76"/>
      <c r="N667" s="19"/>
    </row>
    <row r="668" spans="1:14" ht="14.25">
      <c r="A668" s="189"/>
      <c r="B668" s="142"/>
      <c r="C668" s="142"/>
      <c r="D668" s="142"/>
      <c r="E668" s="142"/>
      <c r="F668" s="142"/>
      <c r="G668" s="142"/>
      <c r="H668" s="142"/>
      <c r="I668" s="142"/>
      <c r="J668" s="142"/>
      <c r="K668" s="142"/>
      <c r="L668" s="142"/>
      <c r="M668" s="76"/>
      <c r="N668" s="19"/>
    </row>
    <row r="669" spans="1:14" ht="14.25">
      <c r="A669" s="189"/>
      <c r="B669" s="142"/>
      <c r="C669" s="142"/>
      <c r="D669" s="142"/>
      <c r="E669" s="142"/>
      <c r="F669" s="142"/>
      <c r="G669" s="142"/>
      <c r="H669" s="142"/>
      <c r="I669" s="168"/>
      <c r="J669" s="169"/>
      <c r="K669" s="150"/>
      <c r="L669" s="169"/>
      <c r="M669" s="171"/>
      <c r="N669" s="19"/>
    </row>
    <row r="670" spans="1:14" ht="14.25">
      <c r="A670" s="189"/>
      <c r="B670" s="142"/>
      <c r="C670" s="142"/>
      <c r="D670" s="142"/>
      <c r="E670" s="142"/>
      <c r="F670" s="142"/>
      <c r="G670" s="142"/>
      <c r="H670" s="142"/>
      <c r="I670" s="142"/>
      <c r="J670" s="142"/>
      <c r="K670" s="142"/>
      <c r="L670" s="142"/>
      <c r="M670" s="76"/>
      <c r="N670" s="19"/>
    </row>
    <row r="671" spans="1:14" ht="14.25">
      <c r="A671" s="189"/>
      <c r="B671" s="462"/>
      <c r="C671" s="462"/>
      <c r="D671" s="462"/>
      <c r="E671" s="462"/>
      <c r="F671" s="462"/>
      <c r="G671" s="462"/>
      <c r="H671" s="462"/>
      <c r="I671" s="462"/>
      <c r="J671" s="462"/>
      <c r="K671" s="462"/>
      <c r="L671" s="462"/>
      <c r="M671" s="76"/>
      <c r="N671" s="19"/>
    </row>
    <row r="672" spans="1:14" ht="14.25">
      <c r="A672" s="189"/>
      <c r="N672" s="19"/>
    </row>
    <row r="673" spans="1:14" ht="14.25">
      <c r="A673" s="189"/>
      <c r="N673" s="145"/>
    </row>
    <row r="674" spans="1:14" ht="14.25">
      <c r="A674" s="142"/>
      <c r="N674" s="164"/>
    </row>
    <row r="675" spans="1:14" ht="14.25">
      <c r="A675" s="142"/>
      <c r="B675" s="142"/>
      <c r="C675" s="142"/>
      <c r="D675" s="142"/>
      <c r="E675" s="142"/>
      <c r="F675" s="142"/>
      <c r="G675" s="142"/>
      <c r="H675" s="142"/>
      <c r="I675" s="168"/>
      <c r="J675" s="169"/>
      <c r="K675" s="166"/>
      <c r="L675" s="169"/>
      <c r="M675" s="171"/>
      <c r="N675" s="19"/>
    </row>
    <row r="676" spans="1:14" ht="14.25">
      <c r="A676" s="142"/>
      <c r="B676" s="142"/>
      <c r="C676" s="142"/>
      <c r="D676" s="142"/>
      <c r="E676" s="142"/>
      <c r="F676" s="142"/>
      <c r="G676" s="142"/>
      <c r="H676" s="142"/>
      <c r="I676" s="142"/>
      <c r="J676" s="142"/>
      <c r="K676" s="142"/>
      <c r="L676" s="142"/>
      <c r="M676" s="76"/>
      <c r="N676" s="19"/>
    </row>
    <row r="677" spans="1:14" ht="14.25">
      <c r="A677" s="142"/>
      <c r="B677" s="462"/>
      <c r="C677" s="462"/>
      <c r="D677" s="462"/>
      <c r="E677" s="462"/>
      <c r="F677" s="462"/>
      <c r="G677" s="462"/>
      <c r="H677" s="462"/>
      <c r="I677" s="462"/>
      <c r="J677" s="462"/>
      <c r="K677" s="462"/>
      <c r="L677" s="462"/>
      <c r="M677" s="76"/>
    </row>
    <row r="678" spans="1:14" ht="14.25">
      <c r="A678" s="142"/>
      <c r="B678" s="142"/>
      <c r="C678" s="451"/>
      <c r="D678" s="451"/>
      <c r="E678" s="451"/>
      <c r="F678" s="451"/>
      <c r="G678" s="451"/>
      <c r="H678" s="451"/>
      <c r="I678" s="451"/>
      <c r="J678" s="451"/>
      <c r="K678" s="451"/>
      <c r="L678" s="142"/>
      <c r="M678" s="76"/>
    </row>
    <row r="679" spans="1:14" ht="14.25">
      <c r="A679" s="142"/>
      <c r="B679" s="142"/>
      <c r="C679" s="142"/>
      <c r="D679" s="142"/>
      <c r="E679" s="142"/>
      <c r="F679" s="142"/>
      <c r="G679" s="142"/>
      <c r="H679" s="142"/>
      <c r="I679" s="142"/>
      <c r="J679" s="142"/>
      <c r="K679" s="142"/>
      <c r="L679" s="142"/>
      <c r="M679" s="76"/>
    </row>
    <row r="680" spans="1:14" ht="15">
      <c r="A680" s="142"/>
      <c r="B680" s="142"/>
      <c r="C680" s="142"/>
      <c r="D680" s="142"/>
      <c r="E680" s="142"/>
      <c r="F680" s="142"/>
      <c r="G680" s="142"/>
      <c r="H680" s="142"/>
      <c r="I680" s="167"/>
      <c r="J680" s="142"/>
      <c r="K680" s="182"/>
      <c r="L680" s="142"/>
      <c r="M680" s="43"/>
      <c r="N680" s="164"/>
    </row>
    <row r="681" spans="1:14" ht="14.25">
      <c r="A681" s="142"/>
      <c r="B681" s="142"/>
      <c r="C681" s="142"/>
      <c r="D681" s="142"/>
      <c r="E681" s="142"/>
      <c r="F681" s="142"/>
      <c r="G681" s="142"/>
      <c r="H681" s="142"/>
      <c r="I681" s="142"/>
      <c r="J681" s="142"/>
      <c r="K681" s="142"/>
      <c r="L681" s="142"/>
      <c r="M681" s="76"/>
      <c r="N681" s="19"/>
    </row>
    <row r="682" spans="1:14" ht="14.25">
      <c r="A682" s="142"/>
      <c r="B682" s="452"/>
      <c r="C682" s="452"/>
      <c r="D682" s="452"/>
      <c r="E682" s="452"/>
      <c r="F682" s="452"/>
      <c r="G682" s="452"/>
      <c r="H682" s="452"/>
      <c r="I682" s="452"/>
      <c r="J682" s="452"/>
      <c r="K682" s="452"/>
      <c r="L682" s="452"/>
      <c r="M682" s="76"/>
      <c r="N682" s="19"/>
    </row>
    <row r="683" spans="1:14" ht="14.25">
      <c r="A683" s="142"/>
      <c r="B683" s="140"/>
      <c r="C683" s="15"/>
      <c r="D683" s="69"/>
      <c r="E683" s="138"/>
      <c r="F683" s="73"/>
      <c r="G683" s="143"/>
      <c r="H683" s="138"/>
      <c r="I683" s="144"/>
      <c r="J683" s="146"/>
      <c r="K683" s="144"/>
      <c r="L683" s="146"/>
      <c r="M683" s="75"/>
      <c r="N683" s="19"/>
    </row>
    <row r="684" spans="1:14" ht="14.25">
      <c r="A684" s="142"/>
      <c r="B684" s="142"/>
      <c r="C684" s="15"/>
      <c r="D684" s="69"/>
      <c r="E684" s="138"/>
      <c r="F684" s="73"/>
      <c r="G684" s="143"/>
      <c r="H684" s="138"/>
      <c r="I684" s="144"/>
      <c r="J684" s="146"/>
      <c r="K684" s="144"/>
      <c r="L684" s="146"/>
      <c r="M684" s="75"/>
      <c r="N684" s="145"/>
    </row>
    <row r="685" spans="1:14" ht="14.25">
      <c r="A685" s="142"/>
      <c r="B685" s="142"/>
      <c r="C685" s="142"/>
      <c r="D685" s="142"/>
      <c r="E685" s="142"/>
      <c r="F685" s="142"/>
      <c r="G685" s="142"/>
      <c r="H685" s="142"/>
      <c r="I685" s="142"/>
      <c r="J685" s="142"/>
      <c r="K685" s="142"/>
      <c r="L685" s="142"/>
      <c r="M685" s="76"/>
      <c r="N685" s="37"/>
    </row>
    <row r="686" spans="1:14" ht="14.25">
      <c r="A686" s="142"/>
      <c r="B686" s="142"/>
      <c r="C686" s="142"/>
      <c r="D686" s="142"/>
      <c r="E686" s="142"/>
      <c r="F686" s="142"/>
      <c r="G686" s="142"/>
      <c r="H686" s="142"/>
      <c r="I686" s="168"/>
      <c r="J686" s="169"/>
      <c r="K686" s="150"/>
      <c r="L686" s="169"/>
      <c r="M686" s="171"/>
      <c r="N686" s="19"/>
    </row>
    <row r="687" spans="1:14" ht="14.25">
      <c r="A687" s="142"/>
      <c r="B687" s="142"/>
      <c r="C687" s="142"/>
      <c r="D687" s="142"/>
      <c r="E687" s="142"/>
      <c r="F687" s="142"/>
      <c r="G687" s="142"/>
      <c r="H687" s="142"/>
      <c r="I687" s="142"/>
      <c r="J687" s="142"/>
      <c r="K687" s="142"/>
      <c r="L687" s="142"/>
      <c r="M687" s="76"/>
      <c r="N687" s="19"/>
    </row>
    <row r="688" spans="1:14" ht="14.25">
      <c r="A688" s="142"/>
      <c r="B688" s="452"/>
      <c r="C688" s="452"/>
      <c r="D688" s="452"/>
      <c r="E688" s="452"/>
      <c r="F688" s="452"/>
      <c r="G688" s="452"/>
      <c r="H688" s="452"/>
      <c r="I688" s="452"/>
      <c r="J688" s="452"/>
      <c r="K688" s="452"/>
      <c r="L688" s="452"/>
      <c r="M688" s="76"/>
      <c r="N688" s="19"/>
    </row>
    <row r="689" spans="1:14" ht="14.25">
      <c r="A689" s="142"/>
      <c r="B689" s="131"/>
      <c r="C689" s="61"/>
      <c r="D689" s="120"/>
      <c r="E689" s="59"/>
      <c r="F689" s="59"/>
      <c r="G689" s="59"/>
      <c r="H689" s="59"/>
      <c r="I689" s="20"/>
      <c r="J689" s="20"/>
      <c r="K689" s="20"/>
      <c r="L689" s="20"/>
      <c r="M689" s="20"/>
      <c r="N689" s="19"/>
    </row>
    <row r="690" spans="1:14" ht="14.25">
      <c r="A690" s="142"/>
      <c r="B690" s="140"/>
      <c r="C690" s="15"/>
      <c r="D690" s="69"/>
      <c r="E690" s="138"/>
      <c r="F690" s="73"/>
      <c r="G690" s="143"/>
      <c r="H690" s="138"/>
      <c r="I690" s="144"/>
      <c r="J690" s="146"/>
      <c r="K690" s="144"/>
      <c r="L690" s="146"/>
      <c r="M690" s="75"/>
      <c r="N690" s="145"/>
    </row>
    <row r="691" spans="1:14" ht="14.25">
      <c r="A691" s="142"/>
      <c r="B691" s="142"/>
      <c r="C691" s="142"/>
      <c r="D691" s="142"/>
      <c r="E691" s="142"/>
      <c r="F691" s="142"/>
      <c r="G691" s="142"/>
      <c r="H691" s="142"/>
      <c r="I691" s="142"/>
      <c r="J691" s="142"/>
      <c r="K691" s="142"/>
      <c r="L691" s="142"/>
      <c r="M691" s="76"/>
      <c r="N691" s="164"/>
    </row>
    <row r="692" spans="1:14" ht="14.25">
      <c r="A692" s="142"/>
      <c r="B692" s="142"/>
      <c r="C692" s="142"/>
      <c r="D692" s="142"/>
      <c r="E692" s="142"/>
      <c r="F692" s="142"/>
      <c r="G692" s="142"/>
      <c r="H692" s="142"/>
      <c r="I692" s="168"/>
      <c r="J692" s="169"/>
      <c r="K692" s="150"/>
      <c r="L692" s="169"/>
      <c r="M692" s="171"/>
      <c r="N692" s="19"/>
    </row>
    <row r="693" spans="1:14" ht="14.25">
      <c r="A693" s="142"/>
      <c r="B693" s="111"/>
      <c r="C693" s="15"/>
      <c r="D693" s="69"/>
      <c r="E693" s="121"/>
      <c r="F693" s="73"/>
      <c r="G693" s="459"/>
      <c r="H693" s="459"/>
      <c r="I693" s="459"/>
      <c r="J693" s="87"/>
      <c r="K693" s="123"/>
      <c r="L693" s="87"/>
      <c r="M693" s="75"/>
      <c r="N693" s="19"/>
    </row>
    <row r="694" spans="1:14" ht="14.25">
      <c r="A694" s="142"/>
      <c r="B694" s="448" t="s">
        <v>50</v>
      </c>
      <c r="C694" s="448"/>
      <c r="D694" s="448"/>
      <c r="E694" s="448"/>
      <c r="F694" s="448"/>
      <c r="G694" s="448"/>
      <c r="H694" s="448"/>
      <c r="I694" s="99"/>
      <c r="J694" s="68"/>
      <c r="K694" s="99"/>
      <c r="L694" s="68"/>
      <c r="M694" s="94"/>
      <c r="N694" s="19"/>
    </row>
    <row r="695" spans="1:14" ht="14.25">
      <c r="A695" s="142"/>
      <c r="B695" s="448" t="s">
        <v>52</v>
      </c>
      <c r="C695" s="448"/>
      <c r="D695" s="448"/>
      <c r="E695" s="448"/>
      <c r="F695" s="448"/>
      <c r="G695" s="448"/>
      <c r="H695" s="102"/>
      <c r="I695" s="99"/>
      <c r="J695" s="68"/>
      <c r="K695" s="99"/>
      <c r="L695" s="68" t="s">
        <v>7</v>
      </c>
      <c r="M695" s="94">
        <f>1228*17.6%</f>
        <v>216.12800000000001</v>
      </c>
      <c r="N695" s="19"/>
    </row>
    <row r="696" spans="1:14" ht="14.25">
      <c r="A696" s="142"/>
      <c r="B696" s="448" t="s">
        <v>53</v>
      </c>
      <c r="C696" s="448"/>
      <c r="D696" s="448"/>
      <c r="E696" s="448"/>
      <c r="F696" s="448"/>
      <c r="G696" s="448"/>
      <c r="H696" s="102"/>
      <c r="I696" s="99"/>
      <c r="J696" s="68"/>
      <c r="K696" s="99"/>
      <c r="L696" s="68" t="s">
        <v>7</v>
      </c>
      <c r="M696" s="94">
        <f>484*7.8%</f>
        <v>37.752000000000002</v>
      </c>
      <c r="N696" s="145"/>
    </row>
    <row r="697" spans="1:14" ht="14.25">
      <c r="A697" s="142"/>
      <c r="B697" s="448" t="s">
        <v>54</v>
      </c>
      <c r="C697" s="448"/>
      <c r="D697" s="448"/>
      <c r="E697" s="448"/>
      <c r="F697" s="448"/>
      <c r="G697" s="448"/>
      <c r="H697" s="448"/>
      <c r="I697" s="448"/>
      <c r="J697" s="448"/>
      <c r="K697" s="99"/>
      <c r="L697" s="68" t="s">
        <v>7</v>
      </c>
      <c r="M697" s="95">
        <f>991*3.44%</f>
        <v>34.090400000000002</v>
      </c>
      <c r="N697" s="164"/>
    </row>
    <row r="698" spans="1:14" ht="14.25">
      <c r="A698" s="142"/>
      <c r="B698" s="101"/>
      <c r="C698" s="15"/>
      <c r="D698" s="69"/>
      <c r="E698" s="102"/>
      <c r="F698" s="73"/>
      <c r="G698" s="98"/>
      <c r="H698" s="102"/>
      <c r="I698" s="99"/>
      <c r="J698" s="68"/>
      <c r="K698" s="99"/>
      <c r="L698" s="68" t="s">
        <v>7</v>
      </c>
      <c r="M698" s="94">
        <f>SUM(M695:M697)</f>
        <v>287.97040000000004</v>
      </c>
      <c r="N698" s="19"/>
    </row>
    <row r="699" spans="1:14" ht="14.25">
      <c r="A699" s="142"/>
      <c r="B699" s="115"/>
      <c r="C699" s="15"/>
      <c r="D699" s="69"/>
      <c r="E699" s="118"/>
      <c r="F699" s="73"/>
      <c r="G699" s="117"/>
      <c r="H699" s="118"/>
      <c r="I699" s="172">
        <v>288</v>
      </c>
      <c r="J699" s="151"/>
      <c r="K699" s="153">
        <v>40</v>
      </c>
      <c r="L699" s="151"/>
      <c r="M699" s="159" t="s">
        <v>49</v>
      </c>
      <c r="N699" s="5"/>
    </row>
    <row r="700" spans="1:14" ht="14.25">
      <c r="A700" s="142"/>
      <c r="B700" s="115"/>
      <c r="C700" s="15"/>
      <c r="D700" s="69"/>
      <c r="E700" s="118"/>
      <c r="F700" s="73"/>
      <c r="G700" s="117"/>
      <c r="H700" s="118"/>
      <c r="I700" s="114"/>
      <c r="J700" s="68"/>
      <c r="K700" s="173"/>
      <c r="L700" s="174"/>
      <c r="M700" s="95"/>
      <c r="N700" s="5"/>
    </row>
    <row r="701" spans="1:14" ht="14.25">
      <c r="A701" s="142"/>
      <c r="B701" s="134"/>
      <c r="C701" s="15"/>
      <c r="D701" s="69"/>
      <c r="E701" s="136"/>
      <c r="F701" s="73"/>
      <c r="G701" s="133"/>
      <c r="H701" s="136"/>
      <c r="I701" s="135"/>
      <c r="J701" s="68"/>
      <c r="K701" s="29" t="s">
        <v>9</v>
      </c>
      <c r="L701" s="137"/>
      <c r="M701" s="1" t="s">
        <v>20</v>
      </c>
      <c r="N701" s="5"/>
    </row>
    <row r="702" spans="1:14" ht="14.25">
      <c r="A702" s="142"/>
      <c r="B702" s="134"/>
      <c r="C702" s="15"/>
      <c r="D702" s="69"/>
      <c r="E702" s="136"/>
      <c r="F702" s="73"/>
      <c r="G702" s="133"/>
      <c r="H702" s="136"/>
      <c r="I702" s="135"/>
      <c r="J702" s="68"/>
      <c r="K702" s="36"/>
      <c r="L702" s="137"/>
      <c r="M702" s="175"/>
      <c r="N702" s="5"/>
    </row>
    <row r="703" spans="1:14" ht="14.25">
      <c r="A703" s="142"/>
      <c r="B703" s="134"/>
      <c r="C703" s="15"/>
      <c r="D703" s="69"/>
      <c r="E703" s="136"/>
      <c r="F703" s="73"/>
      <c r="G703" s="133"/>
      <c r="H703" s="136"/>
      <c r="I703" s="135"/>
      <c r="J703" s="68"/>
      <c r="K703" s="29" t="s">
        <v>56</v>
      </c>
      <c r="L703" s="137"/>
      <c r="M703" s="1" t="s">
        <v>20</v>
      </c>
    </row>
    <row r="704" spans="1:14" ht="14.25">
      <c r="A704" s="142"/>
      <c r="B704" s="134"/>
      <c r="C704" s="15"/>
      <c r="D704" s="69"/>
      <c r="E704" s="136"/>
      <c r="F704" s="73"/>
      <c r="G704" s="133"/>
      <c r="H704" s="136"/>
      <c r="I704" s="135"/>
      <c r="J704" s="68"/>
      <c r="K704" s="36"/>
      <c r="L704" s="137"/>
      <c r="M704" s="175"/>
      <c r="N704" s="159">
        <f>I699*K699</f>
        <v>11520</v>
      </c>
    </row>
    <row r="705" spans="1:14" ht="14.25">
      <c r="A705" s="142"/>
      <c r="B705" s="124"/>
      <c r="C705" s="15"/>
      <c r="D705" s="69"/>
      <c r="E705" s="126"/>
      <c r="F705" s="73"/>
      <c r="G705" s="125"/>
      <c r="H705" s="126"/>
      <c r="I705" s="114"/>
      <c r="J705" s="68"/>
      <c r="K705" s="36" t="s">
        <v>57</v>
      </c>
      <c r="L705" s="137"/>
      <c r="M705" s="176" t="s">
        <v>20</v>
      </c>
      <c r="N705" s="130"/>
    </row>
    <row r="706" spans="1:14" ht="14.25">
      <c r="A706" s="142"/>
      <c r="B706" s="124"/>
      <c r="C706" s="15"/>
      <c r="D706" s="69"/>
      <c r="E706" s="126"/>
      <c r="F706" s="73"/>
      <c r="G706" s="125"/>
      <c r="H706" s="126"/>
      <c r="I706" s="114"/>
      <c r="J706" s="68"/>
      <c r="K706" s="114"/>
      <c r="L706" s="68"/>
      <c r="M706" s="94"/>
      <c r="N706" s="29">
        <f>SUM(N11:N705)</f>
        <v>22096223.96847</v>
      </c>
    </row>
    <row r="707" spans="1:14" ht="14.25">
      <c r="A707" s="142"/>
      <c r="B707" s="134"/>
      <c r="C707" s="15"/>
      <c r="D707" s="69"/>
      <c r="E707" s="136"/>
      <c r="F707" s="73"/>
      <c r="G707" s="133"/>
      <c r="H707" s="136"/>
      <c r="I707" s="135"/>
      <c r="J707" s="68"/>
      <c r="K707" s="135"/>
      <c r="L707" s="68"/>
      <c r="M707" s="94"/>
      <c r="N707" s="5"/>
    </row>
    <row r="708" spans="1:14" ht="14.25">
      <c r="A708" s="142"/>
      <c r="B708" s="134"/>
      <c r="C708" s="15"/>
      <c r="D708" s="69"/>
      <c r="E708" s="136"/>
      <c r="F708" s="73"/>
      <c r="G708" s="133"/>
      <c r="H708" s="136"/>
      <c r="I708" s="135"/>
      <c r="J708" s="68"/>
      <c r="K708" s="135"/>
      <c r="L708" s="68"/>
      <c r="M708" s="94"/>
      <c r="N708" s="22">
        <v>550456</v>
      </c>
    </row>
    <row r="709" spans="1:14" ht="14.25">
      <c r="A709" s="142"/>
      <c r="B709" s="134"/>
      <c r="C709" s="15"/>
      <c r="D709" s="69"/>
      <c r="E709" s="136"/>
      <c r="F709" s="73"/>
      <c r="G709" s="133"/>
      <c r="H709" s="136"/>
      <c r="I709" s="135"/>
      <c r="J709" s="68"/>
      <c r="K709" s="135"/>
      <c r="L709" s="68"/>
      <c r="M709" s="94"/>
      <c r="N709" s="5"/>
    </row>
    <row r="710" spans="1:14" ht="14.25">
      <c r="A710" s="142"/>
      <c r="B710" s="124"/>
      <c r="C710" s="15"/>
      <c r="D710" s="69"/>
      <c r="E710" s="126"/>
      <c r="F710" s="73"/>
      <c r="G710" s="125"/>
      <c r="H710" s="126"/>
      <c r="I710" s="114"/>
      <c r="J710" s="68"/>
      <c r="K710" s="114"/>
      <c r="L710" s="68"/>
      <c r="M710" s="94"/>
      <c r="N710" s="29">
        <f>N706-N708</f>
        <v>21545767.96847</v>
      </c>
    </row>
    <row r="711" spans="1:14" ht="14.25">
      <c r="A711" s="122"/>
      <c r="B711" s="115"/>
      <c r="C711" s="15"/>
      <c r="D711" s="69"/>
      <c r="E711" s="118"/>
      <c r="F711" s="73"/>
      <c r="G711" s="117"/>
      <c r="H711" s="118"/>
      <c r="I711" s="114"/>
      <c r="J711" s="68"/>
      <c r="K711" s="114"/>
      <c r="L711" s="68"/>
      <c r="M711" s="94"/>
      <c r="N711" s="5"/>
    </row>
    <row r="712" spans="1:14" ht="14.25">
      <c r="A712" s="100">
        <v>45</v>
      </c>
      <c r="B712" s="111"/>
      <c r="C712" s="15"/>
      <c r="D712" s="69"/>
      <c r="E712" s="106"/>
      <c r="F712" s="73"/>
      <c r="G712" s="105"/>
      <c r="H712" s="106"/>
      <c r="I712" s="89"/>
      <c r="J712" s="87"/>
      <c r="K712" s="89"/>
      <c r="L712" s="87"/>
      <c r="M712" s="94"/>
      <c r="N712" s="5"/>
    </row>
    <row r="713" spans="1:14" ht="14.25">
      <c r="A713" s="100" t="s">
        <v>46</v>
      </c>
      <c r="B713" s="104"/>
      <c r="C713" s="15"/>
      <c r="D713" s="69"/>
      <c r="E713" s="106"/>
      <c r="F713" s="73"/>
      <c r="G713" s="105"/>
      <c r="H713" s="106"/>
      <c r="I713" s="89"/>
      <c r="J713" s="87"/>
      <c r="K713" s="89"/>
      <c r="L713" s="87"/>
      <c r="M713" s="94"/>
      <c r="N713" s="5"/>
    </row>
    <row r="714" spans="1:14" ht="14.25">
      <c r="A714" s="119" t="s">
        <v>47</v>
      </c>
      <c r="B714" s="111"/>
      <c r="C714" s="15"/>
      <c r="D714" s="69"/>
      <c r="E714" s="106"/>
      <c r="F714" s="73"/>
      <c r="G714" s="105"/>
      <c r="H714" s="106"/>
      <c r="I714" s="89"/>
      <c r="J714" s="87"/>
      <c r="K714" s="89"/>
      <c r="L714" s="87"/>
      <c r="M714" s="94"/>
      <c r="N714" s="5"/>
    </row>
    <row r="715" spans="1:14" ht="14.25">
      <c r="A715" s="100" t="s">
        <v>48</v>
      </c>
      <c r="B715" s="111"/>
      <c r="C715" s="15"/>
      <c r="D715" s="69"/>
      <c r="E715" s="106"/>
      <c r="F715" s="73"/>
      <c r="G715" s="105"/>
      <c r="H715" s="106"/>
      <c r="I715" s="90"/>
      <c r="J715" s="87"/>
      <c r="K715" s="89"/>
      <c r="L715" s="87"/>
      <c r="M715" s="94"/>
      <c r="N715" s="5"/>
    </row>
    <row r="716" spans="1:14" ht="15">
      <c r="A716" s="100"/>
      <c r="B716" s="473" t="s">
        <v>10</v>
      </c>
      <c r="C716" s="473"/>
      <c r="D716" s="9"/>
      <c r="E716" s="10"/>
      <c r="H716" s="43"/>
      <c r="I716" s="272" t="s">
        <v>11</v>
      </c>
      <c r="J716" s="272"/>
      <c r="K716" s="272"/>
      <c r="L716" s="272"/>
      <c r="M716" s="272"/>
      <c r="N716" s="5"/>
    </row>
    <row r="717" spans="1:14" ht="15">
      <c r="A717" s="119"/>
      <c r="B717" s="23"/>
      <c r="C717" s="11"/>
      <c r="D717" s="9"/>
      <c r="E717" s="10"/>
      <c r="H717" s="21"/>
      <c r="I717" s="272" t="s">
        <v>13</v>
      </c>
      <c r="J717" s="272"/>
      <c r="K717" s="272"/>
      <c r="L717" s="272"/>
      <c r="M717" s="272"/>
      <c r="N717" s="20"/>
    </row>
    <row r="718" spans="1:14" ht="15">
      <c r="A718" s="119"/>
      <c r="B718" s="23"/>
      <c r="C718" s="11"/>
      <c r="D718" s="9"/>
      <c r="E718" s="10"/>
      <c r="H718" s="21"/>
      <c r="I718" s="272" t="s">
        <v>12</v>
      </c>
      <c r="J718" s="272"/>
      <c r="K718" s="272"/>
      <c r="L718" s="272"/>
      <c r="M718" s="272"/>
      <c r="N718" s="20"/>
    </row>
    <row r="719" spans="1:14" ht="14.25">
      <c r="A719" s="132"/>
      <c r="B719" s="462"/>
      <c r="C719" s="462"/>
      <c r="D719" s="462"/>
      <c r="E719" s="462"/>
      <c r="F719" s="462"/>
      <c r="G719" s="462"/>
      <c r="H719" s="462"/>
      <c r="I719" s="462"/>
      <c r="J719" s="462"/>
      <c r="K719" s="462"/>
      <c r="L719" s="20"/>
      <c r="M719" s="20"/>
      <c r="N719" s="19"/>
    </row>
    <row r="720" spans="1:14" ht="14.25">
      <c r="A720" s="132"/>
      <c r="B720" s="116"/>
      <c r="C720" s="15"/>
      <c r="D720" s="69"/>
      <c r="E720" s="106"/>
      <c r="F720" s="73"/>
      <c r="G720" s="105"/>
      <c r="H720" s="106"/>
      <c r="I720" s="89"/>
      <c r="J720" s="87"/>
      <c r="K720" s="89"/>
      <c r="L720" s="87"/>
      <c r="M720" s="94"/>
      <c r="N720" s="88"/>
    </row>
    <row r="721" spans="1:14" ht="15">
      <c r="A721" s="132"/>
      <c r="B721" s="111"/>
      <c r="C721" s="15"/>
      <c r="D721" s="69"/>
      <c r="E721" s="106"/>
      <c r="F721" s="73"/>
      <c r="G721" s="105"/>
      <c r="H721" s="106"/>
      <c r="I721" s="90"/>
      <c r="J721" s="87"/>
      <c r="K721" s="89"/>
      <c r="L721" s="87"/>
      <c r="M721" s="94"/>
      <c r="N721" s="272"/>
    </row>
    <row r="722" spans="1:14" ht="15">
      <c r="A722" s="132"/>
      <c r="B722" s="110"/>
      <c r="C722" s="110"/>
      <c r="D722" s="110"/>
      <c r="E722" s="26"/>
      <c r="F722" s="66"/>
      <c r="G722" s="43"/>
      <c r="H722" s="37"/>
      <c r="I722" s="20"/>
      <c r="J722" s="20"/>
      <c r="K722" s="20"/>
      <c r="L722" s="20"/>
      <c r="M722" s="76"/>
      <c r="N722" s="272"/>
    </row>
    <row r="723" spans="1:14" ht="14.25">
      <c r="A723" s="128"/>
      <c r="B723" s="103"/>
      <c r="C723" s="103"/>
      <c r="D723" s="103"/>
      <c r="E723" s="103"/>
      <c r="F723" s="103"/>
      <c r="G723" s="103"/>
      <c r="H723" s="103"/>
      <c r="I723" s="103"/>
      <c r="J723" s="103"/>
      <c r="K723" s="103"/>
      <c r="L723" s="103"/>
      <c r="M723" s="103"/>
      <c r="N723" s="272"/>
    </row>
    <row r="724" spans="1:14" ht="14.25">
      <c r="A724" s="128"/>
      <c r="B724" s="446"/>
      <c r="C724" s="446"/>
      <c r="D724" s="446"/>
      <c r="E724" s="446"/>
      <c r="F724" s="446"/>
      <c r="G724" s="446"/>
      <c r="H724" s="446"/>
      <c r="I724" s="446"/>
      <c r="J724" s="446"/>
      <c r="K724" s="446"/>
      <c r="L724" s="20"/>
      <c r="M724" s="5"/>
      <c r="N724" s="20"/>
    </row>
    <row r="725" spans="1:14" ht="14.25">
      <c r="A725" s="132"/>
      <c r="B725" s="108"/>
      <c r="C725" s="15"/>
      <c r="D725" s="69"/>
      <c r="E725" s="106"/>
      <c r="F725" s="73"/>
      <c r="G725" s="105"/>
      <c r="H725" s="106"/>
      <c r="I725" s="89"/>
      <c r="J725" s="87"/>
      <c r="K725" s="89"/>
      <c r="L725" s="87"/>
      <c r="M725" s="94"/>
      <c r="N725" s="103"/>
    </row>
    <row r="726" spans="1:14" ht="14.25">
      <c r="A726" s="132"/>
      <c r="B726" s="108"/>
      <c r="C726" s="15"/>
      <c r="D726" s="69"/>
      <c r="E726" s="106"/>
      <c r="F726" s="73"/>
      <c r="G726" s="105"/>
      <c r="H726" s="106"/>
      <c r="I726" s="89"/>
      <c r="J726" s="87"/>
      <c r="K726" s="89"/>
      <c r="L726" s="87"/>
      <c r="M726" s="94"/>
      <c r="N726" s="5"/>
    </row>
    <row r="727" spans="1:14" ht="14.25">
      <c r="A727" s="132"/>
      <c r="B727" s="108"/>
      <c r="C727" s="15"/>
      <c r="D727" s="69"/>
      <c r="E727" s="106"/>
      <c r="F727" s="73"/>
      <c r="G727" s="105"/>
      <c r="H727" s="106"/>
      <c r="I727" s="89"/>
      <c r="J727" s="87"/>
      <c r="K727" s="90"/>
      <c r="L727" s="87"/>
      <c r="M727" s="94"/>
      <c r="N727" s="19"/>
    </row>
    <row r="728" spans="1:14" ht="14.25">
      <c r="A728" s="128"/>
      <c r="B728" s="61"/>
      <c r="C728" s="61"/>
      <c r="D728" s="120"/>
      <c r="E728" s="59"/>
      <c r="F728" s="59"/>
      <c r="G728" s="59"/>
      <c r="H728" s="59"/>
      <c r="I728" s="20"/>
      <c r="J728" s="20"/>
      <c r="K728" s="20"/>
      <c r="L728" s="20"/>
      <c r="M728" s="76"/>
      <c r="N728" s="103"/>
    </row>
    <row r="729" spans="1:14" ht="14.25">
      <c r="A729" s="119"/>
      <c r="B729" s="103"/>
      <c r="C729" s="103"/>
      <c r="D729" s="103"/>
      <c r="E729" s="103"/>
      <c r="F729" s="103"/>
      <c r="G729" s="103"/>
      <c r="H729" s="103"/>
      <c r="I729" s="103"/>
      <c r="J729" s="103"/>
      <c r="K729" s="103"/>
      <c r="L729" s="103"/>
      <c r="M729" s="103"/>
      <c r="N729" s="5"/>
    </row>
    <row r="730" spans="1:14" ht="14.25">
      <c r="A730" s="113"/>
      <c r="B730" s="446"/>
      <c r="C730" s="446"/>
      <c r="D730" s="446"/>
      <c r="E730" s="446"/>
      <c r="F730" s="446"/>
      <c r="G730" s="446"/>
      <c r="H730" s="446"/>
      <c r="I730" s="446"/>
      <c r="J730" s="446"/>
      <c r="K730" s="446"/>
      <c r="L730" s="20"/>
      <c r="M730" s="5"/>
      <c r="N730" s="5"/>
    </row>
    <row r="731" spans="1:14" ht="14.25">
      <c r="A731" s="113"/>
      <c r="B731" s="111"/>
      <c r="C731" s="15"/>
      <c r="D731" s="69"/>
      <c r="E731" s="106"/>
      <c r="F731" s="73"/>
      <c r="G731" s="480"/>
      <c r="H731" s="480"/>
      <c r="I731" s="480"/>
      <c r="J731" s="480"/>
      <c r="K731" s="480"/>
      <c r="L731" s="87"/>
      <c r="M731" s="94"/>
      <c r="N731" s="5"/>
    </row>
    <row r="732" spans="1:14" ht="14.25">
      <c r="A732" s="113"/>
      <c r="B732" s="103"/>
      <c r="C732" s="15"/>
      <c r="D732" s="69"/>
      <c r="E732" s="106"/>
      <c r="F732" s="73"/>
      <c r="G732" s="105"/>
      <c r="H732" s="106"/>
      <c r="I732" s="37"/>
      <c r="J732" s="87"/>
      <c r="K732" s="89"/>
      <c r="L732" s="87"/>
      <c r="M732" s="94"/>
      <c r="N732" s="5"/>
    </row>
    <row r="733" spans="1:14" ht="14.25">
      <c r="A733" s="113"/>
      <c r="B733" s="13"/>
      <c r="C733" s="15"/>
      <c r="D733" s="69"/>
      <c r="E733" s="106"/>
      <c r="F733" s="73"/>
      <c r="G733" s="105"/>
      <c r="H733" s="106"/>
      <c r="I733" s="37"/>
      <c r="J733" s="87"/>
      <c r="K733" s="89"/>
      <c r="L733" s="87"/>
      <c r="M733" s="94"/>
      <c r="N733" s="19"/>
    </row>
    <row r="734" spans="1:14" ht="14.25">
      <c r="A734" s="113"/>
      <c r="B734" s="103"/>
      <c r="C734" s="15"/>
      <c r="D734" s="69"/>
      <c r="E734" s="106"/>
      <c r="F734" s="73"/>
      <c r="G734" s="105"/>
      <c r="H734" s="106"/>
      <c r="I734" s="37"/>
      <c r="J734" s="87"/>
      <c r="K734" s="89"/>
      <c r="L734" s="87"/>
      <c r="M734" s="94"/>
      <c r="N734" s="103"/>
    </row>
    <row r="735" spans="1:14" ht="14.25">
      <c r="A735" s="113"/>
      <c r="B735" s="111"/>
      <c r="C735" s="15"/>
      <c r="D735" s="69"/>
      <c r="E735" s="106"/>
      <c r="F735" s="73"/>
      <c r="G735" s="105"/>
      <c r="H735" s="106"/>
      <c r="I735" s="37"/>
      <c r="J735" s="87"/>
      <c r="K735" s="89"/>
      <c r="L735" s="87"/>
      <c r="M735" s="94"/>
      <c r="N735" s="20"/>
    </row>
    <row r="736" spans="1:14" ht="14.25">
      <c r="A736" s="113"/>
      <c r="B736" s="103"/>
      <c r="C736" s="110"/>
      <c r="D736" s="110"/>
      <c r="E736" s="26"/>
      <c r="F736" s="67"/>
      <c r="G736" s="105"/>
      <c r="H736" s="106"/>
      <c r="I736" s="89"/>
      <c r="J736" s="87"/>
      <c r="K736" s="89"/>
      <c r="L736" s="87"/>
      <c r="M736" s="75"/>
      <c r="N736" s="20"/>
    </row>
    <row r="737" spans="1:14" ht="14.25">
      <c r="A737" s="113"/>
      <c r="B737" s="103"/>
      <c r="C737" s="110"/>
      <c r="D737" s="110"/>
      <c r="E737" s="26"/>
      <c r="F737" s="67"/>
      <c r="G737" s="105"/>
      <c r="H737" s="106"/>
      <c r="I737" s="89"/>
      <c r="J737" s="87"/>
      <c r="K737" s="89"/>
      <c r="L737" s="87"/>
      <c r="M737" s="75"/>
      <c r="N737" s="20"/>
    </row>
    <row r="738" spans="1:14" ht="14.25">
      <c r="A738" s="113"/>
      <c r="B738" s="448"/>
      <c r="C738" s="448"/>
      <c r="D738" s="448"/>
      <c r="E738" s="448"/>
      <c r="F738" s="448"/>
      <c r="G738" s="448"/>
      <c r="H738" s="448"/>
      <c r="I738" s="448"/>
      <c r="J738" s="448"/>
      <c r="K738" s="448"/>
      <c r="L738" s="87"/>
      <c r="M738" s="75"/>
      <c r="N738" s="20"/>
    </row>
    <row r="739" spans="1:14" ht="14.25">
      <c r="A739" s="113"/>
      <c r="B739" s="103"/>
      <c r="C739" s="15"/>
      <c r="D739" s="69"/>
      <c r="E739" s="106"/>
      <c r="F739" s="73"/>
      <c r="G739" s="105"/>
      <c r="H739" s="106"/>
      <c r="I739" s="37"/>
      <c r="J739" s="87"/>
      <c r="K739" s="89"/>
      <c r="L739" s="87"/>
      <c r="M739" s="94"/>
      <c r="N739" s="20"/>
    </row>
    <row r="740" spans="1:14" ht="14.25">
      <c r="A740" s="113"/>
      <c r="B740" s="103"/>
      <c r="C740" s="110"/>
      <c r="D740" s="110"/>
      <c r="E740" s="26"/>
      <c r="F740" s="67"/>
      <c r="G740" s="105"/>
      <c r="H740" s="106"/>
      <c r="I740" s="89"/>
      <c r="J740" s="87"/>
      <c r="K740" s="89"/>
      <c r="L740" s="87"/>
      <c r="M740" s="75"/>
      <c r="N740" s="20"/>
    </row>
    <row r="741" spans="1:14" ht="14.25">
      <c r="A741" s="113"/>
      <c r="B741" s="111"/>
      <c r="C741" s="104"/>
      <c r="D741" s="25"/>
      <c r="E741" s="26"/>
      <c r="F741" s="65"/>
      <c r="G741" s="105"/>
      <c r="H741" s="106"/>
      <c r="I741" s="89"/>
      <c r="J741" s="87"/>
      <c r="K741" s="89"/>
      <c r="L741" s="87"/>
      <c r="M741" s="75"/>
      <c r="N741" s="19"/>
    </row>
    <row r="742" spans="1:14" ht="14.25">
      <c r="A742" s="113"/>
      <c r="B742" s="468"/>
      <c r="C742" s="468"/>
      <c r="D742" s="468"/>
      <c r="E742" s="468"/>
      <c r="F742" s="468"/>
      <c r="G742" s="468"/>
      <c r="H742" s="468"/>
      <c r="I742" s="468"/>
      <c r="J742" s="468"/>
      <c r="K742" s="89"/>
      <c r="L742" s="87"/>
      <c r="M742" s="75"/>
      <c r="N742" s="20"/>
    </row>
    <row r="743" spans="1:14" ht="14.25">
      <c r="A743" s="113"/>
      <c r="B743" s="104"/>
      <c r="C743" s="15"/>
      <c r="D743" s="69"/>
      <c r="E743" s="459"/>
      <c r="F743" s="459"/>
      <c r="G743" s="459"/>
      <c r="H743" s="459"/>
      <c r="I743" s="459"/>
      <c r="J743" s="87"/>
      <c r="K743" s="73"/>
      <c r="L743" s="87"/>
      <c r="M743" s="94"/>
      <c r="N743" s="20"/>
    </row>
    <row r="744" spans="1:14" ht="14.25">
      <c r="A744" s="113"/>
      <c r="B744" s="113"/>
      <c r="C744" s="113"/>
      <c r="D744" s="113"/>
      <c r="E744" s="113"/>
      <c r="F744" s="113"/>
      <c r="G744" s="113"/>
      <c r="H744" s="113"/>
      <c r="I744" s="113"/>
      <c r="J744" s="113"/>
      <c r="K744" s="89"/>
      <c r="L744" s="87"/>
      <c r="M744" s="75"/>
      <c r="N744" s="19"/>
    </row>
    <row r="745" spans="1:14" ht="14.25">
      <c r="A745" s="113"/>
      <c r="B745" s="45"/>
      <c r="C745" s="113"/>
      <c r="D745" s="113"/>
      <c r="E745" s="113"/>
      <c r="F745" s="113"/>
      <c r="G745" s="113"/>
      <c r="H745" s="113"/>
      <c r="I745" s="113"/>
      <c r="J745" s="113"/>
      <c r="K745" s="89"/>
      <c r="L745" s="87"/>
      <c r="M745" s="75"/>
      <c r="N745" s="20"/>
    </row>
    <row r="746" spans="1:14" ht="14.25">
      <c r="A746" s="113"/>
      <c r="B746" s="111"/>
      <c r="C746" s="15"/>
      <c r="D746" s="69"/>
      <c r="E746" s="106"/>
      <c r="F746" s="73"/>
      <c r="G746" s="105"/>
      <c r="H746" s="106"/>
      <c r="I746" s="89"/>
      <c r="J746" s="87"/>
      <c r="K746" s="89"/>
      <c r="L746" s="87"/>
      <c r="M746" s="94"/>
      <c r="N746" s="20"/>
    </row>
    <row r="747" spans="1:14" ht="14.25">
      <c r="A747" s="113"/>
      <c r="B747" s="111"/>
      <c r="C747" s="15"/>
      <c r="D747" s="69"/>
      <c r="E747" s="106"/>
      <c r="F747" s="73"/>
      <c r="G747" s="105"/>
      <c r="H747" s="106"/>
      <c r="I747" s="89"/>
      <c r="J747" s="87"/>
      <c r="K747" s="89"/>
      <c r="L747" s="87"/>
      <c r="M747" s="94"/>
      <c r="N747" s="20"/>
    </row>
    <row r="748" spans="1:14" ht="14.25">
      <c r="A748" s="113"/>
      <c r="B748" s="111"/>
      <c r="C748" s="104"/>
      <c r="D748" s="25"/>
      <c r="E748" s="26"/>
      <c r="F748" s="65"/>
      <c r="G748" s="105"/>
      <c r="H748" s="106"/>
      <c r="I748" s="89"/>
      <c r="J748" s="87"/>
      <c r="K748" s="89"/>
      <c r="L748" s="87"/>
      <c r="M748" s="75"/>
      <c r="N748" s="19"/>
    </row>
    <row r="749" spans="1:14" ht="14.25">
      <c r="A749" s="113"/>
      <c r="B749" s="111"/>
      <c r="C749" s="104"/>
      <c r="D749" s="455"/>
      <c r="E749" s="455"/>
      <c r="F749" s="455"/>
      <c r="G749" s="455"/>
      <c r="H749" s="455"/>
      <c r="I749" s="455"/>
      <c r="J749" s="455"/>
      <c r="K749" s="89"/>
      <c r="L749" s="87"/>
      <c r="M749" s="75"/>
      <c r="N749" s="20"/>
    </row>
    <row r="750" spans="1:14" ht="14.25">
      <c r="A750" s="113"/>
      <c r="B750" s="111"/>
      <c r="C750" s="104"/>
      <c r="D750" s="25"/>
      <c r="E750" s="26"/>
      <c r="F750" s="65"/>
      <c r="G750" s="105"/>
      <c r="H750" s="106"/>
      <c r="I750" s="89"/>
      <c r="J750" s="87"/>
      <c r="K750" s="89"/>
      <c r="L750" s="87"/>
      <c r="M750" s="75"/>
      <c r="N750" s="20"/>
    </row>
    <row r="751" spans="1:14" ht="14.25">
      <c r="A751" s="113"/>
      <c r="B751" s="462"/>
      <c r="C751" s="462"/>
      <c r="D751" s="462"/>
      <c r="E751" s="462"/>
      <c r="F751" s="462"/>
      <c r="G751" s="462"/>
      <c r="H751" s="462"/>
      <c r="I751" s="462"/>
      <c r="J751" s="462"/>
      <c r="K751" s="89"/>
      <c r="L751" s="87"/>
      <c r="M751" s="75"/>
      <c r="N751" s="19"/>
    </row>
    <row r="752" spans="1:14" ht="14.25">
      <c r="A752" s="113"/>
      <c r="B752" s="111"/>
      <c r="C752" s="104"/>
      <c r="D752" s="451"/>
      <c r="E752" s="451"/>
      <c r="F752" s="451"/>
      <c r="G752" s="451"/>
      <c r="H752" s="451"/>
      <c r="I752" s="451"/>
      <c r="J752" s="451"/>
      <c r="K752" s="89"/>
      <c r="L752" s="87"/>
      <c r="M752" s="75"/>
      <c r="N752" s="20"/>
    </row>
    <row r="753" spans="1:14" ht="14.25">
      <c r="A753" s="113"/>
      <c r="B753" s="61"/>
      <c r="C753" s="61"/>
      <c r="D753" s="120"/>
      <c r="E753" s="59"/>
      <c r="F753" s="59"/>
      <c r="G753" s="59"/>
      <c r="H753" s="59"/>
      <c r="I753" s="20"/>
      <c r="J753" s="20"/>
      <c r="K753" s="89"/>
      <c r="L753" s="87"/>
      <c r="M753" s="75"/>
      <c r="N753" s="20"/>
    </row>
    <row r="754" spans="1:14" ht="14.25">
      <c r="A754" s="113"/>
      <c r="B754" s="462"/>
      <c r="C754" s="462"/>
      <c r="D754" s="462"/>
      <c r="E754" s="462"/>
      <c r="F754" s="462"/>
      <c r="G754" s="462"/>
      <c r="H754" s="462"/>
      <c r="I754" s="462"/>
      <c r="J754" s="462"/>
      <c r="K754" s="462"/>
      <c r="L754" s="87"/>
      <c r="M754" s="75"/>
      <c r="N754" s="19"/>
    </row>
    <row r="755" spans="1:14" ht="14.25">
      <c r="A755" s="113"/>
      <c r="B755" s="108"/>
      <c r="C755" s="15"/>
      <c r="D755" s="451"/>
      <c r="E755" s="451"/>
      <c r="F755" s="451"/>
      <c r="G755" s="451"/>
      <c r="H755" s="451"/>
      <c r="I755" s="451"/>
      <c r="J755" s="451"/>
      <c r="K755" s="89"/>
      <c r="L755" s="87"/>
      <c r="M755" s="75"/>
      <c r="N755" s="20"/>
    </row>
    <row r="756" spans="1:14" ht="14.25">
      <c r="A756" s="113"/>
      <c r="B756" s="108"/>
      <c r="C756" s="104"/>
      <c r="D756" s="25"/>
      <c r="E756" s="26"/>
      <c r="F756" s="67"/>
      <c r="G756" s="21"/>
      <c r="H756" s="29"/>
      <c r="I756" s="5"/>
      <c r="J756" s="5"/>
      <c r="K756" s="5"/>
      <c r="L756" s="5"/>
      <c r="M756" s="76"/>
      <c r="N756" s="5"/>
    </row>
    <row r="757" spans="1:14" ht="14.25">
      <c r="A757" s="113"/>
      <c r="B757" s="449"/>
      <c r="C757" s="449"/>
      <c r="D757" s="449"/>
      <c r="E757" s="449"/>
      <c r="F757" s="449"/>
      <c r="G757" s="449"/>
      <c r="H757" s="449"/>
      <c r="I757" s="449"/>
      <c r="J757" s="449"/>
      <c r="K757" s="449"/>
      <c r="L757" s="449"/>
      <c r="M757" s="5"/>
      <c r="N757" s="19"/>
    </row>
    <row r="758" spans="1:14" ht="14.25">
      <c r="A758" s="113"/>
      <c r="B758" s="111"/>
      <c r="C758" s="104"/>
      <c r="D758" s="447"/>
      <c r="E758" s="447"/>
      <c r="F758" s="447"/>
      <c r="G758" s="447"/>
      <c r="H758" s="447"/>
      <c r="I758" s="447"/>
      <c r="J758" s="447"/>
      <c r="K758" s="89"/>
      <c r="L758" s="87"/>
      <c r="M758" s="75"/>
      <c r="N758" s="5"/>
    </row>
    <row r="759" spans="1:14" ht="14.25">
      <c r="A759" s="113"/>
      <c r="B759" s="111"/>
      <c r="C759" s="104"/>
      <c r="D759" s="112"/>
      <c r="E759" s="112"/>
      <c r="F759" s="112"/>
      <c r="G759" s="112"/>
      <c r="H759" s="112"/>
      <c r="I759" s="112"/>
      <c r="J759" s="112"/>
      <c r="K759" s="89"/>
      <c r="L759" s="87"/>
      <c r="M759" s="75"/>
      <c r="N759" s="5"/>
    </row>
    <row r="760" spans="1:14" ht="14.25">
      <c r="A760" s="113"/>
      <c r="B760" s="111"/>
      <c r="C760" s="104"/>
      <c r="D760" s="112"/>
      <c r="E760" s="112"/>
      <c r="F760" s="112"/>
      <c r="G760" s="112"/>
      <c r="H760" s="112"/>
      <c r="I760" s="112"/>
      <c r="J760" s="112"/>
      <c r="K760" s="89"/>
      <c r="L760" s="87"/>
      <c r="M760" s="75"/>
      <c r="N760" s="19"/>
    </row>
    <row r="761" spans="1:14" ht="14.25">
      <c r="A761" s="113"/>
      <c r="B761" s="111"/>
      <c r="C761" s="104"/>
      <c r="D761" s="112"/>
      <c r="E761" s="112"/>
      <c r="F761" s="112"/>
      <c r="G761" s="112"/>
      <c r="H761" s="112"/>
      <c r="I761" s="112"/>
      <c r="J761" s="112"/>
      <c r="K761" s="89"/>
      <c r="L761" s="87"/>
      <c r="M761" s="75"/>
      <c r="N761" s="5"/>
    </row>
    <row r="762" spans="1:14" ht="14.25">
      <c r="A762" s="113"/>
      <c r="B762" s="111"/>
      <c r="C762" s="104"/>
      <c r="D762" s="112"/>
      <c r="E762" s="112"/>
      <c r="F762" s="112"/>
      <c r="G762" s="112"/>
      <c r="H762" s="112"/>
      <c r="I762" s="112"/>
      <c r="J762" s="112"/>
      <c r="K762" s="89"/>
      <c r="L762" s="87"/>
      <c r="M762" s="75"/>
      <c r="N762" s="5"/>
    </row>
    <row r="763" spans="1:14" ht="14.25">
      <c r="A763" s="113"/>
      <c r="B763" s="104"/>
      <c r="C763" s="104"/>
      <c r="D763" s="104"/>
      <c r="E763" s="106"/>
      <c r="F763" s="73"/>
      <c r="G763" s="105"/>
      <c r="H763" s="106"/>
      <c r="I763" s="89"/>
      <c r="J763" s="87"/>
      <c r="K763" s="89"/>
      <c r="L763" s="87"/>
      <c r="M763" s="75"/>
      <c r="N763" s="19"/>
    </row>
    <row r="764" spans="1:14" ht="14.25">
      <c r="A764" s="113"/>
      <c r="B764" s="462"/>
      <c r="C764" s="462"/>
      <c r="D764" s="462"/>
      <c r="E764" s="462"/>
      <c r="F764" s="462"/>
      <c r="G764" s="462"/>
      <c r="H764" s="462"/>
      <c r="I764" s="462"/>
      <c r="J764" s="462"/>
      <c r="K764" s="89"/>
      <c r="L764" s="87"/>
      <c r="M764" s="75"/>
      <c r="N764" s="19"/>
    </row>
    <row r="765" spans="1:14" ht="14.25">
      <c r="A765" s="113"/>
      <c r="B765" s="108"/>
      <c r="C765" s="15"/>
      <c r="D765" s="69"/>
      <c r="E765" s="459"/>
      <c r="F765" s="459"/>
      <c r="G765" s="459"/>
      <c r="H765" s="459"/>
      <c r="I765" s="459"/>
      <c r="J765" s="87"/>
      <c r="K765" s="89"/>
      <c r="L765" s="87"/>
      <c r="M765" s="75"/>
      <c r="N765" s="19"/>
    </row>
    <row r="766" spans="1:14" ht="14.25">
      <c r="A766" s="113"/>
      <c r="B766" s="111"/>
      <c r="C766" s="104"/>
      <c r="D766" s="25"/>
      <c r="E766" s="22"/>
      <c r="F766" s="22"/>
      <c r="G766" s="22"/>
      <c r="H766" s="22"/>
      <c r="I766" s="5"/>
      <c r="J766" s="5"/>
      <c r="K766" s="5"/>
      <c r="L766" s="5"/>
      <c r="M766" s="76"/>
      <c r="N766" s="19"/>
    </row>
    <row r="767" spans="1:14" ht="14.25">
      <c r="A767" s="113"/>
      <c r="B767" s="462"/>
      <c r="C767" s="462"/>
      <c r="D767" s="462"/>
      <c r="E767" s="462"/>
      <c r="F767" s="462"/>
      <c r="G767" s="462"/>
      <c r="H767" s="462"/>
      <c r="I767" s="462"/>
      <c r="J767" s="462"/>
      <c r="K767" s="462"/>
      <c r="L767" s="5"/>
      <c r="M767" s="76"/>
      <c r="N767" s="19"/>
    </row>
    <row r="768" spans="1:14" ht="14.25">
      <c r="A768" s="113"/>
      <c r="B768" s="111"/>
      <c r="C768" s="15"/>
      <c r="D768" s="69"/>
      <c r="E768" s="106"/>
      <c r="F768" s="73"/>
      <c r="G768" s="105"/>
      <c r="H768" s="106"/>
      <c r="I768" s="89"/>
      <c r="J768" s="87"/>
      <c r="K768" s="89"/>
      <c r="L768" s="87"/>
      <c r="M768" s="94"/>
      <c r="N768" s="5"/>
    </row>
    <row r="769" spans="1:14" ht="14.25">
      <c r="A769" s="113"/>
      <c r="B769" s="111"/>
      <c r="C769" s="15"/>
      <c r="D769" s="69"/>
      <c r="E769" s="106"/>
      <c r="F769" s="73"/>
      <c r="G769" s="105"/>
      <c r="H769" s="106"/>
      <c r="I769" s="89"/>
      <c r="J769" s="87"/>
      <c r="K769" s="89"/>
      <c r="L769" s="87"/>
      <c r="M769" s="94"/>
      <c r="N769" s="5"/>
    </row>
    <row r="770" spans="1:14" ht="14.25">
      <c r="A770" s="113"/>
      <c r="B770" s="111"/>
      <c r="C770" s="15"/>
      <c r="D770" s="69"/>
      <c r="E770" s="106"/>
      <c r="F770" s="73"/>
      <c r="G770" s="105"/>
      <c r="H770" s="106"/>
      <c r="I770" s="89"/>
      <c r="J770" s="87"/>
      <c r="K770" s="89"/>
      <c r="L770" s="87"/>
      <c r="M770" s="94"/>
      <c r="N770" s="19"/>
    </row>
    <row r="771" spans="1:14" ht="14.25">
      <c r="A771" s="58"/>
      <c r="B771" s="103"/>
      <c r="C771" s="15"/>
      <c r="D771" s="69"/>
      <c r="E771" s="106"/>
      <c r="F771" s="73"/>
      <c r="G771" s="105"/>
      <c r="H771" s="106"/>
      <c r="I771" s="89"/>
      <c r="J771" s="87"/>
      <c r="K771" s="89"/>
      <c r="L771" s="87"/>
      <c r="M771" s="94"/>
      <c r="N771" s="5"/>
    </row>
    <row r="772" spans="1:14" ht="14.25">
      <c r="A772" s="113"/>
      <c r="B772" s="103"/>
      <c r="C772" s="15"/>
      <c r="D772" s="69"/>
      <c r="E772" s="106"/>
      <c r="F772" s="73"/>
      <c r="G772" s="105"/>
      <c r="H772" s="106"/>
      <c r="I772" s="89"/>
      <c r="J772" s="87"/>
      <c r="K772" s="89"/>
      <c r="L772" s="87"/>
      <c r="M772" s="94"/>
      <c r="N772" s="5"/>
    </row>
    <row r="773" spans="1:14" ht="14.25">
      <c r="A773" s="113"/>
      <c r="B773" s="103"/>
      <c r="C773" s="15"/>
      <c r="D773" s="69"/>
      <c r="E773" s="106"/>
      <c r="F773" s="73"/>
      <c r="G773" s="105"/>
      <c r="H773" s="106"/>
      <c r="I773" s="89"/>
      <c r="J773" s="87"/>
      <c r="K773" s="89"/>
      <c r="L773" s="87"/>
      <c r="M773" s="94"/>
      <c r="N773" s="5"/>
    </row>
    <row r="774" spans="1:14" ht="14.25">
      <c r="A774" s="113"/>
      <c r="B774" s="103"/>
      <c r="C774" s="15"/>
      <c r="D774" s="69"/>
      <c r="E774" s="106"/>
      <c r="F774" s="73"/>
      <c r="G774" s="105"/>
      <c r="H774" s="106"/>
      <c r="I774" s="89"/>
      <c r="J774" s="87"/>
      <c r="K774" s="89"/>
      <c r="L774" s="87"/>
      <c r="M774" s="94"/>
      <c r="N774" s="5"/>
    </row>
    <row r="775" spans="1:14" ht="14.25">
      <c r="A775" s="113"/>
      <c r="B775" s="103"/>
      <c r="C775" s="15"/>
      <c r="D775" s="69"/>
      <c r="E775" s="106"/>
      <c r="F775" s="73"/>
      <c r="G775" s="105"/>
      <c r="H775" s="106"/>
      <c r="I775" s="89"/>
      <c r="J775" s="87"/>
      <c r="K775" s="89"/>
      <c r="L775" s="87"/>
      <c r="M775" s="94"/>
      <c r="N775" s="5"/>
    </row>
    <row r="776" spans="1:14" ht="14.25">
      <c r="A776" s="113"/>
      <c r="B776" s="103"/>
      <c r="C776" s="15"/>
      <c r="D776" s="69"/>
      <c r="E776" s="106"/>
      <c r="F776" s="73"/>
      <c r="G776" s="105"/>
      <c r="H776" s="106"/>
      <c r="I776" s="89"/>
      <c r="J776" s="87"/>
      <c r="K776" s="89"/>
      <c r="L776" s="87"/>
      <c r="M776" s="94"/>
      <c r="N776" s="5"/>
    </row>
    <row r="777" spans="1:14" ht="14.25">
      <c r="A777" s="113"/>
      <c r="B777" s="103"/>
      <c r="C777" s="15"/>
      <c r="D777" s="69"/>
      <c r="E777" s="106"/>
      <c r="F777" s="73"/>
      <c r="G777" s="105"/>
      <c r="H777" s="106"/>
      <c r="I777" s="89"/>
      <c r="J777" s="87"/>
      <c r="K777" s="89"/>
      <c r="L777" s="87"/>
      <c r="M777" s="94"/>
      <c r="N777" s="5"/>
    </row>
    <row r="778" spans="1:14" ht="14.25">
      <c r="A778" s="113"/>
      <c r="B778" s="448"/>
      <c r="C778" s="448"/>
      <c r="D778" s="448"/>
      <c r="E778" s="448"/>
      <c r="F778" s="448"/>
      <c r="G778" s="448"/>
      <c r="H778" s="448"/>
      <c r="I778" s="448"/>
      <c r="J778" s="448"/>
      <c r="K778" s="448"/>
      <c r="L778" s="87"/>
      <c r="M778" s="94"/>
      <c r="N778" s="5"/>
    </row>
    <row r="779" spans="1:14" ht="14.25">
      <c r="A779" s="113"/>
      <c r="B779" s="103"/>
      <c r="C779" s="15"/>
      <c r="D779" s="451"/>
      <c r="E779" s="451"/>
      <c r="F779" s="451"/>
      <c r="G779" s="451"/>
      <c r="H779" s="451"/>
      <c r="I779" s="451"/>
      <c r="J779" s="451"/>
      <c r="K779" s="89"/>
      <c r="L779" s="87"/>
      <c r="M779" s="94"/>
      <c r="N779" s="5"/>
    </row>
    <row r="780" spans="1:14" ht="14.25">
      <c r="A780" s="113"/>
      <c r="B780" s="103"/>
      <c r="C780" s="15"/>
      <c r="D780" s="451"/>
      <c r="E780" s="451"/>
      <c r="F780" s="451"/>
      <c r="G780" s="451"/>
      <c r="H780" s="451"/>
      <c r="I780" s="451"/>
      <c r="J780" s="451"/>
      <c r="K780" s="89"/>
      <c r="L780" s="87"/>
      <c r="M780" s="94"/>
      <c r="N780" s="5"/>
    </row>
    <row r="781" spans="1:14" ht="14.25">
      <c r="A781" s="113"/>
      <c r="B781" s="103"/>
      <c r="C781" s="15"/>
      <c r="D781" s="109"/>
      <c r="E781" s="109"/>
      <c r="F781" s="109"/>
      <c r="G781" s="109"/>
      <c r="H781" s="109"/>
      <c r="I781" s="109"/>
      <c r="J781" s="109"/>
      <c r="K781" s="89"/>
      <c r="L781" s="87"/>
      <c r="M781" s="94"/>
      <c r="N781" s="19"/>
    </row>
    <row r="782" spans="1:14" ht="14.25">
      <c r="A782" s="113"/>
      <c r="B782" s="103"/>
      <c r="C782" s="15"/>
      <c r="D782" s="69"/>
      <c r="E782" s="106"/>
      <c r="F782" s="73"/>
      <c r="G782" s="105"/>
      <c r="H782" s="106"/>
      <c r="I782" s="89"/>
      <c r="J782" s="87"/>
      <c r="K782" s="89"/>
      <c r="L782" s="87"/>
      <c r="M782" s="94"/>
      <c r="N782" s="5"/>
    </row>
    <row r="783" spans="1:14" ht="14.25">
      <c r="A783" s="113"/>
      <c r="B783" s="448"/>
      <c r="C783" s="448"/>
      <c r="D783" s="448"/>
      <c r="E783" s="448"/>
      <c r="F783" s="448"/>
      <c r="G783" s="448"/>
      <c r="H783" s="448"/>
      <c r="I783" s="448"/>
      <c r="J783" s="448"/>
      <c r="K783" s="89"/>
      <c r="L783" s="87"/>
      <c r="M783" s="94"/>
      <c r="N783" s="5"/>
    </row>
    <row r="784" spans="1:14" ht="14.25">
      <c r="A784" s="113"/>
      <c r="B784" s="103"/>
      <c r="C784" s="15"/>
      <c r="D784" s="69"/>
      <c r="E784" s="106"/>
      <c r="F784" s="73"/>
      <c r="G784" s="105"/>
      <c r="H784" s="106"/>
      <c r="I784" s="89"/>
      <c r="J784" s="87"/>
      <c r="K784" s="89"/>
      <c r="L784" s="87"/>
      <c r="M784" s="94"/>
      <c r="N784" s="20"/>
    </row>
    <row r="785" spans="1:14" ht="14.25">
      <c r="A785" s="113"/>
      <c r="B785" s="103"/>
      <c r="C785" s="15"/>
      <c r="D785" s="69"/>
      <c r="E785" s="106"/>
      <c r="F785" s="73"/>
      <c r="G785" s="105"/>
      <c r="H785" s="106"/>
      <c r="I785" s="90"/>
      <c r="J785" s="87"/>
      <c r="K785" s="89"/>
      <c r="L785" s="87"/>
      <c r="M785" s="94"/>
      <c r="N785" s="19"/>
    </row>
    <row r="786" spans="1:14" ht="14.25">
      <c r="A786" s="113"/>
      <c r="B786" s="103"/>
      <c r="C786" s="15"/>
      <c r="D786" s="69"/>
      <c r="E786" s="106"/>
      <c r="F786" s="73"/>
      <c r="G786" s="105"/>
      <c r="H786" s="106"/>
      <c r="I786" s="90"/>
      <c r="J786" s="87"/>
      <c r="K786" s="90"/>
      <c r="L786" s="87"/>
      <c r="M786" s="94"/>
      <c r="N786" s="19"/>
    </row>
    <row r="787" spans="1:14" ht="14.25">
      <c r="A787" s="113"/>
      <c r="B787" s="103"/>
      <c r="C787" s="15"/>
      <c r="D787" s="69"/>
      <c r="E787" s="106"/>
      <c r="F787" s="73"/>
      <c r="G787" s="105"/>
      <c r="H787" s="106"/>
      <c r="I787" s="89"/>
      <c r="J787" s="87"/>
      <c r="K787" s="89"/>
      <c r="L787" s="87"/>
      <c r="M787" s="94"/>
      <c r="N787" s="5"/>
    </row>
    <row r="788" spans="1:14" ht="14.25">
      <c r="A788" s="113"/>
      <c r="B788" s="103"/>
      <c r="C788" s="15"/>
      <c r="D788" s="69"/>
      <c r="E788" s="106"/>
      <c r="F788" s="73"/>
      <c r="G788" s="105"/>
      <c r="H788" s="106"/>
      <c r="I788" s="90"/>
      <c r="J788" s="87"/>
      <c r="K788" s="89"/>
      <c r="L788" s="87"/>
      <c r="M788" s="94"/>
      <c r="N788" s="5"/>
    </row>
    <row r="789" spans="1:14" ht="14.25">
      <c r="A789" s="113"/>
      <c r="B789" s="103"/>
      <c r="C789" s="15"/>
      <c r="D789" s="69"/>
      <c r="E789" s="106"/>
      <c r="F789" s="73"/>
      <c r="G789" s="105"/>
      <c r="H789" s="106"/>
      <c r="I789" s="90"/>
      <c r="J789" s="87"/>
      <c r="K789" s="89"/>
      <c r="L789" s="87"/>
      <c r="M789" s="94"/>
      <c r="N789" s="5"/>
    </row>
    <row r="790" spans="1:14" ht="14.25">
      <c r="A790" s="113"/>
      <c r="B790" s="103"/>
      <c r="C790" s="15"/>
      <c r="D790" s="69"/>
      <c r="E790" s="106"/>
      <c r="F790" s="73"/>
      <c r="G790" s="105"/>
      <c r="H790" s="106"/>
      <c r="I790" s="89"/>
      <c r="J790" s="87"/>
      <c r="K790" s="89"/>
      <c r="L790" s="87"/>
      <c r="M790" s="94"/>
      <c r="N790" s="5"/>
    </row>
    <row r="791" spans="1:14" ht="14.25">
      <c r="A791" s="113"/>
      <c r="B791" s="103"/>
      <c r="C791" s="15"/>
      <c r="D791" s="69"/>
      <c r="E791" s="106"/>
      <c r="F791" s="73"/>
      <c r="G791" s="105"/>
      <c r="H791" s="106"/>
      <c r="I791" s="89"/>
      <c r="J791" s="87"/>
      <c r="K791" s="89"/>
      <c r="L791" s="87"/>
      <c r="M791" s="94"/>
      <c r="N791" s="5"/>
    </row>
    <row r="792" spans="1:14" ht="14.25">
      <c r="A792" s="113"/>
      <c r="B792" s="448"/>
      <c r="C792" s="448"/>
      <c r="D792" s="448"/>
      <c r="E792" s="448"/>
      <c r="F792" s="448"/>
      <c r="G792" s="448"/>
      <c r="H792" s="448"/>
      <c r="I792" s="448"/>
      <c r="J792" s="448"/>
      <c r="K792" s="89"/>
      <c r="L792" s="87"/>
      <c r="M792" s="94"/>
      <c r="N792" s="5"/>
    </row>
    <row r="793" spans="1:14" ht="14.25">
      <c r="A793" s="113"/>
      <c r="B793" s="103"/>
      <c r="C793" s="15"/>
      <c r="D793" s="451"/>
      <c r="E793" s="451"/>
      <c r="F793" s="451"/>
      <c r="G793" s="451"/>
      <c r="H793" s="451"/>
      <c r="I793" s="451"/>
      <c r="J793" s="451"/>
      <c r="K793" s="89"/>
      <c r="L793" s="87"/>
      <c r="M793" s="94"/>
      <c r="N793" s="5"/>
    </row>
    <row r="794" spans="1:14" ht="14.25">
      <c r="A794" s="113"/>
      <c r="B794" s="103"/>
      <c r="C794" s="15"/>
      <c r="D794" s="69"/>
      <c r="E794" s="106"/>
      <c r="F794" s="73"/>
      <c r="G794" s="105"/>
      <c r="H794" s="106"/>
      <c r="I794" s="89"/>
      <c r="J794" s="87"/>
      <c r="K794" s="89"/>
      <c r="L794" s="87"/>
      <c r="M794" s="94"/>
      <c r="N794" s="5"/>
    </row>
    <row r="795" spans="1:14" ht="14.25">
      <c r="A795" s="113"/>
      <c r="N795" s="19"/>
    </row>
    <row r="796" spans="1:14" ht="14.25">
      <c r="A796" s="113"/>
      <c r="N796" s="5"/>
    </row>
    <row r="797" spans="1:14" ht="14.25">
      <c r="A797" s="113"/>
      <c r="N797" s="5"/>
    </row>
    <row r="798" spans="1:14" ht="14.25">
      <c r="A798" s="113"/>
      <c r="N798" s="19"/>
    </row>
    <row r="799" spans="1:14" ht="14.25">
      <c r="A799" s="113"/>
      <c r="N799" s="5"/>
    </row>
    <row r="800" spans="1:14" ht="14.25">
      <c r="A800" s="113"/>
      <c r="B800" s="101"/>
      <c r="C800" s="15"/>
      <c r="D800" s="69"/>
      <c r="E800" s="102"/>
      <c r="F800" s="73"/>
      <c r="G800" s="98"/>
      <c r="H800" s="102"/>
      <c r="I800" s="99"/>
      <c r="J800" s="68"/>
      <c r="K800" s="99"/>
      <c r="L800" s="68"/>
      <c r="M800" s="94"/>
    </row>
    <row r="801" spans="1:14" ht="14.25">
      <c r="A801" s="113"/>
      <c r="B801" s="101"/>
      <c r="C801" s="15"/>
      <c r="D801" s="69"/>
      <c r="E801" s="102"/>
      <c r="F801" s="73"/>
      <c r="G801" s="98"/>
      <c r="H801" s="102"/>
      <c r="I801" s="99"/>
      <c r="J801" s="68"/>
      <c r="K801" s="99"/>
      <c r="L801" s="68"/>
      <c r="M801" s="94"/>
    </row>
    <row r="802" spans="1:14" ht="14.25">
      <c r="A802" s="113"/>
      <c r="B802" s="101"/>
      <c r="C802" s="15"/>
      <c r="D802" s="69"/>
      <c r="E802" s="102"/>
      <c r="F802" s="73"/>
      <c r="G802" s="98"/>
      <c r="H802" s="102"/>
      <c r="I802" s="99"/>
      <c r="J802" s="68"/>
      <c r="K802" s="99"/>
      <c r="L802" s="68"/>
      <c r="M802" s="94"/>
    </row>
    <row r="803" spans="1:14" ht="14.25">
      <c r="A803" s="113"/>
      <c r="B803" s="101"/>
      <c r="C803" s="15"/>
      <c r="D803" s="69"/>
      <c r="E803" s="102"/>
      <c r="F803" s="73"/>
      <c r="G803" s="98"/>
      <c r="H803" s="102"/>
      <c r="I803" s="99"/>
      <c r="J803" s="68"/>
      <c r="K803" s="99"/>
      <c r="L803" s="68"/>
      <c r="M803" s="94"/>
    </row>
    <row r="804" spans="1:14" ht="14.25">
      <c r="A804" s="113"/>
      <c r="B804" s="101"/>
      <c r="C804" s="15"/>
      <c r="D804" s="69"/>
      <c r="E804" s="102"/>
      <c r="F804" s="73"/>
      <c r="G804" s="98"/>
      <c r="H804" s="102"/>
      <c r="I804" s="99"/>
      <c r="J804" s="68"/>
      <c r="K804" s="99"/>
      <c r="L804" s="68"/>
      <c r="M804" s="94"/>
    </row>
    <row r="805" spans="1:14" ht="14.25">
      <c r="A805" s="113"/>
      <c r="B805" s="101"/>
      <c r="C805" s="15"/>
      <c r="D805" s="69"/>
      <c r="E805" s="102"/>
      <c r="F805" s="73"/>
      <c r="G805" s="98"/>
      <c r="H805" s="102"/>
      <c r="I805" s="99"/>
      <c r="J805" s="68"/>
      <c r="K805" s="99"/>
      <c r="L805" s="68"/>
      <c r="M805" s="94"/>
      <c r="N805" s="5"/>
    </row>
    <row r="806" spans="1:14" ht="14.25">
      <c r="A806" s="113"/>
      <c r="B806" s="45"/>
      <c r="C806" s="62"/>
      <c r="D806" s="81"/>
      <c r="E806" s="22"/>
      <c r="F806" s="22"/>
      <c r="G806" s="22"/>
      <c r="H806" s="22"/>
      <c r="I806" s="5"/>
      <c r="J806" s="5"/>
      <c r="K806" s="5"/>
      <c r="L806" s="5"/>
      <c r="M806" s="5"/>
      <c r="N806" s="5"/>
    </row>
    <row r="807" spans="1:14" ht="14.25">
      <c r="A807" s="113"/>
      <c r="B807" s="93"/>
      <c r="C807" s="62"/>
      <c r="D807" s="81"/>
      <c r="E807" s="91"/>
      <c r="F807" s="73"/>
      <c r="G807" s="92"/>
      <c r="H807" s="91"/>
      <c r="I807" s="89"/>
      <c r="J807" s="87"/>
      <c r="K807" s="89"/>
      <c r="L807" s="87"/>
      <c r="M807" s="75"/>
      <c r="N807" s="5"/>
    </row>
    <row r="808" spans="1:14" ht="14.25">
      <c r="A808" s="113"/>
      <c r="B808" s="45"/>
      <c r="C808" s="62"/>
      <c r="D808" s="81"/>
      <c r="E808" s="455"/>
      <c r="F808" s="455"/>
      <c r="G808" s="455"/>
      <c r="H808" s="455"/>
      <c r="I808" s="455"/>
      <c r="J808" s="455"/>
      <c r="K808" s="455"/>
      <c r="L808" s="5"/>
      <c r="M808" s="76"/>
      <c r="N808" s="5"/>
    </row>
    <row r="809" spans="1:14" ht="14.25">
      <c r="A809" s="113"/>
      <c r="N809" s="5"/>
    </row>
    <row r="810" spans="1:14" ht="14.25">
      <c r="A810" s="113"/>
      <c r="N810" s="5"/>
    </row>
    <row r="811" spans="1:14" ht="14.25">
      <c r="A811" s="113"/>
      <c r="N811" s="97"/>
    </row>
    <row r="812" spans="1:14" ht="15">
      <c r="A812" s="113"/>
      <c r="B812" s="82"/>
      <c r="C812" s="82"/>
      <c r="D812" s="81"/>
      <c r="E812" s="26"/>
      <c r="F812" s="67"/>
      <c r="G812" s="92"/>
      <c r="H812" s="91"/>
      <c r="I812" s="89"/>
      <c r="J812" s="87"/>
      <c r="K812" s="89"/>
      <c r="L812" s="87"/>
      <c r="M812" s="75"/>
      <c r="N812" s="97"/>
    </row>
    <row r="813" spans="1:14" ht="15">
      <c r="B813" s="82"/>
      <c r="C813" s="62"/>
      <c r="D813" s="81"/>
      <c r="E813" s="26"/>
      <c r="F813" s="67"/>
      <c r="G813" s="92"/>
      <c r="H813" s="91"/>
      <c r="I813" s="89"/>
      <c r="J813" s="87"/>
      <c r="K813" s="89"/>
      <c r="L813" s="87"/>
      <c r="M813" s="75"/>
      <c r="N813" s="97"/>
    </row>
    <row r="814" spans="1:14" ht="14.25">
      <c r="B814" s="82"/>
      <c r="C814" s="15"/>
      <c r="D814" s="69"/>
      <c r="E814" s="91"/>
      <c r="F814" s="73"/>
      <c r="G814" s="73"/>
      <c r="H814" s="91"/>
      <c r="I814" s="479"/>
      <c r="J814" s="479"/>
      <c r="K814" s="479"/>
      <c r="L814" s="87"/>
      <c r="M814" s="75"/>
      <c r="N814" s="5"/>
    </row>
    <row r="815" spans="1:14" ht="14.25">
      <c r="B815" s="96"/>
      <c r="C815" s="15"/>
      <c r="D815" s="69"/>
      <c r="E815" s="91"/>
      <c r="F815" s="73"/>
      <c r="G815" s="73"/>
      <c r="H815" s="91"/>
      <c r="I815" s="89"/>
      <c r="J815" s="87"/>
      <c r="K815" s="89"/>
      <c r="L815" s="87"/>
      <c r="M815" s="75"/>
      <c r="N815" s="5"/>
    </row>
    <row r="816" spans="1:14" ht="14.25">
      <c r="B816" s="82"/>
      <c r="C816" s="82"/>
      <c r="D816" s="82"/>
      <c r="E816" s="91"/>
      <c r="F816" s="73"/>
      <c r="G816" s="92"/>
      <c r="H816" s="91"/>
      <c r="I816" s="89"/>
      <c r="J816" s="87"/>
      <c r="K816" s="89"/>
      <c r="L816" s="87"/>
      <c r="M816" s="75"/>
      <c r="N816" s="5"/>
    </row>
    <row r="817" spans="1:14" ht="14.25">
      <c r="B817" s="45"/>
      <c r="C817" s="85"/>
      <c r="D817" s="81"/>
      <c r="E817" s="26"/>
      <c r="F817" s="67"/>
      <c r="G817" s="21"/>
      <c r="H817" s="22"/>
      <c r="I817" s="5"/>
      <c r="J817" s="5"/>
      <c r="K817" s="5"/>
      <c r="L817" s="5"/>
      <c r="M817" s="76"/>
      <c r="N817" s="5"/>
    </row>
    <row r="818" spans="1:14" ht="14.25">
      <c r="A818" s="100"/>
      <c r="B818" s="45"/>
      <c r="C818" s="62"/>
      <c r="D818" s="81"/>
      <c r="E818" s="26"/>
      <c r="F818" s="67"/>
      <c r="G818" s="21"/>
      <c r="H818" s="22"/>
      <c r="I818" s="5"/>
      <c r="J818" s="5"/>
      <c r="K818" s="5"/>
      <c r="L818" s="5"/>
      <c r="M818" s="5"/>
      <c r="N818" s="5"/>
    </row>
    <row r="819" spans="1:14" ht="14.25">
      <c r="A819" s="100"/>
      <c r="B819" s="82"/>
      <c r="C819" s="82"/>
      <c r="D819" s="82"/>
      <c r="E819" s="91"/>
      <c r="F819" s="73"/>
      <c r="G819" s="92"/>
      <c r="H819" s="91"/>
      <c r="I819" s="89"/>
      <c r="J819" s="87"/>
      <c r="K819" s="89"/>
      <c r="L819" s="87"/>
      <c r="M819" s="75"/>
      <c r="N819" s="5"/>
    </row>
    <row r="820" spans="1:14" ht="14.25">
      <c r="A820" s="100"/>
      <c r="N820" s="5"/>
    </row>
    <row r="821" spans="1:14" ht="14.25">
      <c r="A821" s="100"/>
      <c r="N821" s="5"/>
    </row>
    <row r="822" spans="1:14" ht="14.25">
      <c r="A822" s="100"/>
    </row>
    <row r="823" spans="1:14" ht="14.25">
      <c r="A823" s="100"/>
      <c r="B823" s="82"/>
      <c r="C823" s="48"/>
      <c r="D823" s="81"/>
      <c r="E823" s="91"/>
      <c r="F823" s="73"/>
      <c r="G823" s="92"/>
      <c r="H823" s="91"/>
      <c r="I823" s="89"/>
      <c r="J823" s="87"/>
      <c r="K823" s="89"/>
      <c r="L823" s="87"/>
      <c r="M823" s="75"/>
    </row>
    <row r="824" spans="1:14" ht="14.25">
      <c r="A824" s="70"/>
      <c r="B824" s="82"/>
      <c r="C824" s="62"/>
      <c r="D824" s="81"/>
      <c r="E824" s="91"/>
      <c r="F824" s="73"/>
      <c r="G824" s="92"/>
      <c r="H824" s="91"/>
      <c r="I824" s="89"/>
      <c r="J824" s="87"/>
      <c r="K824" s="89"/>
      <c r="L824" s="87"/>
      <c r="M824" s="75"/>
    </row>
    <row r="825" spans="1:14" ht="14.25">
      <c r="A825" s="70"/>
      <c r="B825" s="82"/>
      <c r="C825" s="82"/>
      <c r="D825" s="82"/>
      <c r="E825" s="91"/>
      <c r="F825" s="73"/>
      <c r="G825" s="92"/>
      <c r="H825" s="91"/>
      <c r="I825" s="89"/>
      <c r="J825" s="87"/>
      <c r="K825" s="89"/>
      <c r="L825" s="87"/>
      <c r="M825" s="75"/>
      <c r="N825" s="5"/>
    </row>
    <row r="826" spans="1:14" ht="14.25">
      <c r="A826" s="70"/>
      <c r="B826" s="82"/>
      <c r="C826" s="62"/>
      <c r="D826" s="81"/>
      <c r="E826" s="22"/>
      <c r="F826" s="22"/>
      <c r="G826" s="22"/>
      <c r="H826" s="22"/>
      <c r="I826" s="5"/>
      <c r="J826" s="5"/>
      <c r="K826" s="5"/>
      <c r="L826" s="5"/>
      <c r="M826" s="76"/>
      <c r="N826" s="5"/>
    </row>
    <row r="827" spans="1:14" ht="14.25">
      <c r="B827" s="82"/>
      <c r="C827" s="62"/>
      <c r="D827" s="81"/>
      <c r="E827" s="455"/>
      <c r="F827" s="455"/>
      <c r="G827" s="455"/>
      <c r="H827" s="455"/>
      <c r="I827" s="455"/>
      <c r="J827" s="455"/>
      <c r="K827" s="455"/>
      <c r="L827" s="5"/>
      <c r="M827" s="76"/>
      <c r="N827" s="5"/>
    </row>
    <row r="828" spans="1:14" ht="14.25">
      <c r="B828" s="45"/>
      <c r="C828" s="82"/>
      <c r="D828" s="82"/>
      <c r="E828" s="26"/>
      <c r="F828" s="67"/>
      <c r="G828" s="21"/>
      <c r="H828" s="29"/>
      <c r="I828" s="5"/>
      <c r="J828" s="5"/>
      <c r="K828" s="5"/>
      <c r="L828" s="5"/>
      <c r="M828" s="5"/>
      <c r="N828" s="5"/>
    </row>
    <row r="829" spans="1:14" ht="14.25">
      <c r="B829" s="448"/>
      <c r="C829" s="448"/>
      <c r="D829" s="448"/>
      <c r="E829" s="448"/>
      <c r="F829" s="448"/>
      <c r="G829" s="448"/>
      <c r="H829" s="448"/>
      <c r="I829" s="448"/>
      <c r="J829" s="448"/>
      <c r="K829" s="448"/>
      <c r="L829" s="5"/>
      <c r="M829" s="5"/>
      <c r="N829" s="5"/>
    </row>
    <row r="830" spans="1:14" ht="14.25">
      <c r="A830" s="70"/>
      <c r="B830" s="82"/>
      <c r="C830" s="62"/>
      <c r="D830" s="81"/>
      <c r="E830" s="91"/>
      <c r="F830" s="73"/>
      <c r="G830" s="92"/>
      <c r="H830" s="91"/>
      <c r="I830" s="89"/>
      <c r="J830" s="87"/>
      <c r="K830" s="89"/>
      <c r="L830" s="87"/>
      <c r="M830" s="75"/>
      <c r="N830" s="5"/>
    </row>
    <row r="831" spans="1:14" ht="14.25">
      <c r="A831" s="70"/>
      <c r="B831" s="82"/>
      <c r="C831" s="62"/>
      <c r="D831" s="81"/>
      <c r="E831" s="26"/>
      <c r="F831" s="67"/>
      <c r="G831" s="21"/>
      <c r="H831" s="29"/>
      <c r="I831" s="5"/>
      <c r="J831" s="5"/>
      <c r="K831" s="5"/>
      <c r="L831" s="5"/>
      <c r="M831" s="5"/>
      <c r="N831" s="5"/>
    </row>
    <row r="832" spans="1:14" ht="14.25">
      <c r="A832" s="70"/>
      <c r="B832" s="96"/>
      <c r="C832" s="96"/>
      <c r="D832" s="96"/>
      <c r="E832" s="96"/>
      <c r="F832" s="96"/>
      <c r="G832" s="96"/>
      <c r="H832" s="96"/>
      <c r="I832" s="96"/>
      <c r="J832" s="96"/>
      <c r="K832" s="96"/>
      <c r="L832" s="96"/>
      <c r="M832" s="96"/>
      <c r="N832" s="5"/>
    </row>
    <row r="833" spans="1:14" ht="14.25">
      <c r="A833" s="70"/>
      <c r="B833" s="82"/>
      <c r="C833" s="62"/>
      <c r="D833" s="81"/>
      <c r="E833" s="91"/>
      <c r="F833" s="73"/>
      <c r="G833" s="92"/>
      <c r="H833" s="91"/>
      <c r="I833" s="89"/>
      <c r="J833" s="87"/>
      <c r="K833" s="89"/>
      <c r="L833" s="87"/>
      <c r="M833" s="75"/>
      <c r="N833" s="5"/>
    </row>
    <row r="834" spans="1:14" ht="14.25">
      <c r="A834" s="70"/>
      <c r="B834" s="82"/>
      <c r="C834" s="84"/>
      <c r="D834" s="84"/>
      <c r="E834" s="91"/>
      <c r="F834" s="73"/>
      <c r="G834" s="92"/>
      <c r="H834" s="91"/>
      <c r="I834" s="37"/>
      <c r="J834" s="87"/>
      <c r="K834" s="89"/>
      <c r="L834" s="87"/>
      <c r="M834" s="75"/>
      <c r="N834" s="96"/>
    </row>
    <row r="835" spans="1:14" ht="14.25">
      <c r="A835" s="70"/>
      <c r="B835" s="72"/>
      <c r="C835" s="62"/>
      <c r="D835" s="81"/>
      <c r="E835" s="91"/>
      <c r="F835" s="73"/>
      <c r="G835" s="92"/>
      <c r="H835" s="91"/>
      <c r="I835" s="37"/>
      <c r="J835" s="87"/>
      <c r="K835" s="89"/>
      <c r="L835" s="87"/>
      <c r="M835" s="75"/>
      <c r="N835" s="5"/>
    </row>
    <row r="836" spans="1:14" ht="14.25">
      <c r="A836" s="70"/>
      <c r="B836" s="86"/>
      <c r="C836" s="62"/>
      <c r="D836" s="81"/>
      <c r="E836" s="91"/>
      <c r="F836" s="73"/>
      <c r="G836" s="92"/>
      <c r="H836" s="91"/>
      <c r="I836" s="37"/>
      <c r="J836" s="87"/>
      <c r="K836" s="89"/>
      <c r="L836" s="87"/>
      <c r="M836" s="75"/>
      <c r="N836" s="5"/>
    </row>
    <row r="837" spans="1:14" ht="14.25">
      <c r="A837" s="70"/>
      <c r="B837" s="82"/>
      <c r="C837" s="62"/>
      <c r="D837" s="81"/>
      <c r="E837" s="91"/>
      <c r="F837" s="73"/>
      <c r="G837" s="92"/>
      <c r="H837" s="91"/>
      <c r="I837" s="37"/>
      <c r="J837" s="87"/>
      <c r="K837" s="89"/>
      <c r="L837" s="87"/>
      <c r="M837" s="75"/>
      <c r="N837" s="5"/>
    </row>
    <row r="838" spans="1:14" ht="14.25">
      <c r="B838" s="72"/>
      <c r="C838" s="82"/>
      <c r="D838" s="81"/>
      <c r="E838" s="29"/>
      <c r="F838" s="73"/>
      <c r="G838" s="28"/>
      <c r="H838" s="29"/>
      <c r="I838" s="5"/>
      <c r="J838" s="5"/>
      <c r="K838" s="5"/>
      <c r="L838" s="5"/>
      <c r="M838" s="5"/>
      <c r="N838" s="5"/>
    </row>
    <row r="839" spans="1:14" ht="14.25">
      <c r="B839" s="93"/>
      <c r="C839" s="62"/>
      <c r="D839" s="81"/>
      <c r="E839" s="26"/>
      <c r="F839" s="65"/>
      <c r="G839" s="21"/>
      <c r="H839" s="22"/>
      <c r="I839" s="5"/>
      <c r="J839" s="5"/>
      <c r="K839" s="5"/>
      <c r="L839" s="5"/>
      <c r="M839" s="76"/>
      <c r="N839" s="5"/>
    </row>
    <row r="840" spans="1:14" ht="14.25">
      <c r="B840" s="82"/>
      <c r="C840" s="62"/>
      <c r="D840" s="81"/>
      <c r="E840" s="26"/>
      <c r="F840" s="67"/>
      <c r="G840" s="21"/>
      <c r="H840" s="22"/>
      <c r="I840" s="5"/>
      <c r="J840" s="5"/>
      <c r="K840" s="5"/>
      <c r="L840" s="5"/>
      <c r="M840" s="5"/>
      <c r="N840" s="5"/>
    </row>
    <row r="841" spans="1:14" ht="14.25">
      <c r="A841" s="70"/>
      <c r="B841" s="84"/>
      <c r="C841" s="84"/>
      <c r="D841" s="84"/>
      <c r="E841" s="26"/>
      <c r="F841" s="67"/>
      <c r="G841" s="21"/>
      <c r="H841" s="29"/>
      <c r="I841" s="5"/>
      <c r="J841" s="5"/>
      <c r="K841" s="5"/>
      <c r="L841" s="5"/>
      <c r="M841" s="5"/>
      <c r="N841" s="5"/>
    </row>
    <row r="842" spans="1:14" ht="14.25">
      <c r="A842" s="70"/>
      <c r="B842" s="82"/>
      <c r="C842" s="82"/>
      <c r="D842" s="82"/>
      <c r="E842" s="26"/>
      <c r="F842" s="65"/>
      <c r="G842" s="21"/>
      <c r="H842" s="29"/>
      <c r="I842" s="5"/>
      <c r="J842" s="5"/>
      <c r="K842" s="5"/>
      <c r="L842" s="5"/>
      <c r="M842" s="5"/>
      <c r="N842" s="5"/>
    </row>
    <row r="843" spans="1:14" ht="14.25">
      <c r="A843" s="70"/>
      <c r="B843" s="82"/>
      <c r="C843" s="83"/>
      <c r="D843" s="81"/>
      <c r="E843" s="26"/>
      <c r="F843" s="65"/>
      <c r="G843" s="21"/>
      <c r="H843" s="22"/>
      <c r="I843" s="5"/>
      <c r="J843" s="5"/>
      <c r="K843" s="5"/>
      <c r="L843" s="5"/>
      <c r="M843" s="5"/>
      <c r="N843" s="5"/>
    </row>
    <row r="844" spans="1:14" ht="14.25">
      <c r="A844" s="70"/>
      <c r="B844" s="78"/>
      <c r="C844" s="62"/>
      <c r="D844" s="79"/>
      <c r="E844" s="26"/>
      <c r="F844" s="67"/>
      <c r="G844" s="21"/>
      <c r="H844" s="29"/>
      <c r="I844" s="5"/>
      <c r="J844" s="5"/>
      <c r="K844" s="5"/>
      <c r="L844" s="5"/>
      <c r="M844" s="5"/>
      <c r="N844" s="5"/>
    </row>
    <row r="845" spans="1:14" ht="14.25">
      <c r="A845" s="70"/>
      <c r="N845" s="5"/>
    </row>
    <row r="846" spans="1:14" ht="14.25">
      <c r="A846" s="70"/>
      <c r="N846" s="5"/>
    </row>
    <row r="847" spans="1:14" ht="14.25">
      <c r="A847" s="70"/>
    </row>
    <row r="848" spans="1:14" ht="14.25">
      <c r="A848" s="70"/>
      <c r="B848" s="55"/>
      <c r="C848" s="40"/>
      <c r="D848" s="44"/>
      <c r="E848" s="26"/>
      <c r="F848" s="21"/>
      <c r="G848" s="21"/>
      <c r="H848" s="22"/>
    </row>
    <row r="849" spans="1:8" ht="14.25">
      <c r="A849" s="70"/>
      <c r="B849" s="448"/>
      <c r="C849" s="448"/>
      <c r="D849" s="448"/>
      <c r="E849" s="26"/>
      <c r="F849" s="21"/>
      <c r="G849" s="21"/>
      <c r="H849" s="22"/>
    </row>
    <row r="850" spans="1:8" ht="14.25">
      <c r="A850" s="70"/>
      <c r="B850" s="55"/>
      <c r="C850" s="40"/>
      <c r="D850" s="44"/>
      <c r="E850" s="26"/>
      <c r="F850" s="21"/>
      <c r="G850" s="21"/>
      <c r="H850" s="29"/>
    </row>
    <row r="851" spans="1:8" ht="14.25">
      <c r="A851" s="70"/>
      <c r="B851" s="55"/>
      <c r="C851" s="40"/>
      <c r="D851" s="44"/>
      <c r="E851" s="26"/>
      <c r="F851" s="21"/>
      <c r="G851" s="21"/>
      <c r="H851" s="22"/>
    </row>
    <row r="852" spans="1:8" ht="15">
      <c r="A852" s="70"/>
      <c r="B852" s="55"/>
      <c r="C852" s="40"/>
      <c r="D852" s="44"/>
      <c r="E852" s="26"/>
      <c r="F852" s="43"/>
      <c r="G852" s="21"/>
      <c r="H852" s="22"/>
    </row>
    <row r="853" spans="1:8" ht="14.25">
      <c r="A853" s="52"/>
      <c r="B853" s="55"/>
      <c r="C853" s="40"/>
      <c r="D853" s="44"/>
      <c r="E853" s="26"/>
      <c r="F853" s="21"/>
      <c r="G853" s="21"/>
      <c r="H853" s="22"/>
    </row>
    <row r="854" spans="1:8" ht="14.25">
      <c r="A854" s="70"/>
      <c r="B854" s="55"/>
      <c r="C854" s="40"/>
      <c r="D854" s="44"/>
      <c r="E854" s="26"/>
      <c r="F854" s="21"/>
      <c r="G854" s="21"/>
      <c r="H854" s="22"/>
    </row>
    <row r="855" spans="1:8" ht="14.25">
      <c r="A855" s="70"/>
      <c r="B855" s="448"/>
      <c r="C855" s="448"/>
      <c r="D855" s="448"/>
      <c r="E855" s="26"/>
      <c r="F855" s="21"/>
      <c r="G855" s="21"/>
      <c r="H855" s="22"/>
    </row>
    <row r="856" spans="1:8" ht="14.25">
      <c r="A856" s="52"/>
      <c r="B856" s="55"/>
      <c r="C856" s="56"/>
      <c r="D856" s="44"/>
      <c r="E856" s="26"/>
      <c r="F856" s="21"/>
      <c r="G856" s="21"/>
      <c r="H856" s="22"/>
    </row>
    <row r="857" spans="1:8" ht="14.25">
      <c r="A857" s="70"/>
      <c r="B857" s="55"/>
      <c r="C857" s="56"/>
      <c r="D857" s="44"/>
      <c r="E857" s="26"/>
      <c r="F857" s="28"/>
      <c r="G857" s="59"/>
      <c r="H857" s="59"/>
    </row>
    <row r="858" spans="1:8" ht="14.25">
      <c r="A858" s="70"/>
      <c r="B858" s="55"/>
      <c r="C858" s="40"/>
      <c r="D858" s="44"/>
      <c r="E858" s="26"/>
      <c r="F858" s="21"/>
      <c r="G858" s="21"/>
      <c r="H858" s="22"/>
    </row>
    <row r="859" spans="1:8" ht="14.25">
      <c r="A859" s="70"/>
      <c r="B859" s="55"/>
      <c r="C859" s="40"/>
      <c r="D859" s="44"/>
      <c r="E859" s="26"/>
      <c r="F859" s="21"/>
      <c r="G859" s="21"/>
      <c r="H859" s="22"/>
    </row>
    <row r="860" spans="1:8" ht="14.25">
      <c r="A860" s="70"/>
      <c r="B860" s="448"/>
      <c r="C860" s="448"/>
      <c r="D860" s="448"/>
      <c r="E860" s="26"/>
      <c r="F860" s="21"/>
      <c r="G860" s="21"/>
      <c r="H860" s="29"/>
    </row>
    <row r="861" spans="1:8" ht="14.25">
      <c r="A861" s="70"/>
      <c r="B861" s="55"/>
      <c r="C861" s="40"/>
      <c r="D861" s="44"/>
      <c r="E861" s="26"/>
      <c r="F861" s="21"/>
      <c r="G861" s="21"/>
      <c r="H861" s="22"/>
    </row>
    <row r="862" spans="1:8" ht="14.25">
      <c r="A862" s="70"/>
      <c r="B862" s="55"/>
      <c r="C862" s="40"/>
      <c r="D862" s="44"/>
      <c r="E862" s="26"/>
      <c r="F862" s="21"/>
      <c r="G862" s="21"/>
      <c r="H862" s="22"/>
    </row>
    <row r="863" spans="1:8" ht="14.25">
      <c r="B863" s="55"/>
      <c r="C863" s="40"/>
      <c r="D863" s="44"/>
      <c r="E863" s="26"/>
      <c r="F863" s="21"/>
      <c r="G863" s="21"/>
      <c r="H863" s="22"/>
    </row>
    <row r="864" spans="1:8" ht="14.25">
      <c r="B864" s="55"/>
      <c r="C864" s="40"/>
      <c r="D864" s="44"/>
      <c r="E864" s="26"/>
      <c r="F864" s="59"/>
      <c r="G864" s="21"/>
      <c r="H864" s="22"/>
    </row>
    <row r="865" spans="1:8" ht="14.25">
      <c r="B865" s="55"/>
      <c r="C865" s="40"/>
      <c r="D865" s="44"/>
      <c r="E865" s="26"/>
      <c r="F865" s="21"/>
      <c r="G865" s="21"/>
      <c r="H865" s="22"/>
    </row>
    <row r="866" spans="1:8" ht="14.25">
      <c r="A866" s="23"/>
      <c r="B866" s="55"/>
      <c r="C866" s="40"/>
      <c r="D866" s="44"/>
      <c r="E866" s="26"/>
      <c r="F866" s="21"/>
      <c r="G866" s="21"/>
      <c r="H866" s="22"/>
    </row>
    <row r="867" spans="1:8" ht="14.25">
      <c r="A867" s="23"/>
      <c r="B867" s="55"/>
      <c r="C867" s="40"/>
      <c r="D867" s="44"/>
      <c r="E867" s="26"/>
      <c r="F867" s="21"/>
      <c r="G867" s="21"/>
      <c r="H867" s="22"/>
    </row>
    <row r="868" spans="1:8" ht="14.25">
      <c r="A868" s="23"/>
      <c r="B868" s="55"/>
      <c r="C868" s="40"/>
      <c r="D868" s="44"/>
      <c r="E868" s="26"/>
      <c r="F868" s="21"/>
      <c r="G868" s="21"/>
      <c r="H868" s="22"/>
    </row>
    <row r="869" spans="1:8" ht="14.25">
      <c r="A869" s="23"/>
      <c r="B869" s="55"/>
      <c r="C869" s="40"/>
      <c r="D869" s="44"/>
      <c r="E869" s="26"/>
      <c r="F869" s="21"/>
      <c r="G869" s="21"/>
      <c r="H869" s="22"/>
    </row>
    <row r="870" spans="1:8" ht="14.25">
      <c r="A870" s="23"/>
      <c r="B870" s="448"/>
      <c r="C870" s="448"/>
      <c r="D870" s="448"/>
      <c r="E870" s="26"/>
      <c r="F870" s="21"/>
      <c r="G870" s="21"/>
      <c r="H870" s="22"/>
    </row>
    <row r="871" spans="1:8" ht="14.25">
      <c r="A871" s="23"/>
      <c r="B871" s="55"/>
      <c r="C871" s="40"/>
      <c r="D871" s="44"/>
      <c r="E871" s="26"/>
      <c r="F871" s="21"/>
      <c r="G871" s="21"/>
      <c r="H871" s="22"/>
    </row>
    <row r="872" spans="1:8" ht="14.25">
      <c r="A872" s="23"/>
      <c r="B872" s="55"/>
      <c r="C872" s="40"/>
      <c r="D872" s="44"/>
      <c r="E872" s="26"/>
      <c r="F872" s="21"/>
      <c r="G872" s="21"/>
      <c r="H872" s="22"/>
    </row>
    <row r="873" spans="1:8" ht="14.25">
      <c r="A873" s="23"/>
      <c r="B873" s="55"/>
      <c r="C873" s="40"/>
      <c r="D873" s="44"/>
      <c r="E873" s="26"/>
      <c r="F873" s="21"/>
      <c r="G873" s="21"/>
      <c r="H873" s="22"/>
    </row>
    <row r="874" spans="1:8" ht="14.25">
      <c r="A874" s="23"/>
      <c r="B874" s="55"/>
      <c r="C874" s="40"/>
      <c r="D874" s="44"/>
      <c r="E874" s="26"/>
      <c r="F874" s="21"/>
      <c r="G874" s="21"/>
      <c r="H874" s="22"/>
    </row>
    <row r="875" spans="1:8" ht="14.25">
      <c r="A875" s="23"/>
      <c r="B875" s="55"/>
      <c r="C875" s="40"/>
      <c r="D875" s="44"/>
      <c r="E875" s="26"/>
      <c r="F875" s="21"/>
      <c r="G875" s="21"/>
      <c r="H875" s="22"/>
    </row>
    <row r="876" spans="1:8" ht="14.25">
      <c r="A876" s="23"/>
      <c r="B876" s="55"/>
      <c r="C876" s="40"/>
      <c r="D876" s="44"/>
      <c r="E876" s="26"/>
      <c r="F876" s="21"/>
      <c r="G876" s="21"/>
      <c r="H876" s="22"/>
    </row>
    <row r="877" spans="1:8" ht="14.25">
      <c r="A877" s="23"/>
      <c r="B877" s="55"/>
      <c r="C877" s="40"/>
      <c r="D877" s="44"/>
      <c r="E877" s="26"/>
      <c r="F877" s="21"/>
      <c r="G877" s="21"/>
      <c r="H877" s="22"/>
    </row>
    <row r="878" spans="1:8" ht="14.25">
      <c r="A878" s="23"/>
      <c r="B878" s="55"/>
      <c r="C878" s="40"/>
      <c r="D878" s="44"/>
      <c r="E878" s="26"/>
      <c r="F878" s="21"/>
      <c r="G878" s="21"/>
      <c r="H878" s="22"/>
    </row>
    <row r="879" spans="1:8" ht="14.25">
      <c r="A879" s="23"/>
      <c r="B879" s="55"/>
      <c r="C879" s="40"/>
      <c r="D879" s="44"/>
      <c r="E879" s="26"/>
      <c r="F879" s="21"/>
      <c r="G879" s="21"/>
      <c r="H879" s="22"/>
    </row>
    <row r="880" spans="1:8" ht="14.25">
      <c r="A880" s="23"/>
      <c r="B880" s="55"/>
      <c r="C880" s="40"/>
      <c r="D880" s="44"/>
      <c r="E880" s="26"/>
      <c r="F880" s="21"/>
      <c r="G880" s="21"/>
      <c r="H880" s="22"/>
    </row>
    <row r="881" spans="1:8" ht="14.25">
      <c r="A881" s="23"/>
      <c r="B881" s="45"/>
      <c r="C881" s="40"/>
      <c r="D881" s="44"/>
      <c r="E881" s="26"/>
      <c r="F881" s="21"/>
      <c r="G881" s="21"/>
      <c r="H881" s="29"/>
    </row>
    <row r="882" spans="1:8" ht="14.25">
      <c r="A882" s="23"/>
      <c r="B882" s="55"/>
      <c r="C882" s="40"/>
      <c r="D882" s="44"/>
      <c r="E882" s="26"/>
      <c r="F882" s="21"/>
      <c r="G882" s="21"/>
      <c r="H882" s="22"/>
    </row>
    <row r="883" spans="1:8" ht="14.25">
      <c r="A883" s="23"/>
      <c r="B883" s="55"/>
      <c r="C883" s="40"/>
      <c r="D883" s="44"/>
      <c r="E883" s="26"/>
      <c r="F883" s="21"/>
      <c r="G883" s="21"/>
      <c r="H883" s="22"/>
    </row>
    <row r="884" spans="1:8" ht="14.25">
      <c r="A884" s="23"/>
      <c r="B884" s="55"/>
      <c r="C884" s="40"/>
      <c r="D884" s="44"/>
      <c r="E884" s="26"/>
      <c r="F884" s="21"/>
      <c r="G884" s="21"/>
      <c r="H884" s="29"/>
    </row>
    <row r="885" spans="1:8" ht="14.25">
      <c r="A885" s="23"/>
      <c r="B885" s="55"/>
      <c r="C885" s="40"/>
      <c r="D885" s="44"/>
      <c r="E885" s="26"/>
      <c r="F885" s="21"/>
      <c r="G885" s="21"/>
      <c r="H885" s="22"/>
    </row>
    <row r="886" spans="1:8" ht="14.25">
      <c r="A886" s="23"/>
      <c r="B886" s="55"/>
      <c r="C886" s="40"/>
      <c r="D886" s="44"/>
      <c r="E886" s="26"/>
      <c r="F886" s="21"/>
      <c r="G886" s="21"/>
      <c r="H886" s="22"/>
    </row>
    <row r="887" spans="1:8" ht="14.25">
      <c r="A887" s="23"/>
      <c r="B887" s="55"/>
      <c r="C887" s="40"/>
      <c r="D887" s="44"/>
      <c r="E887" s="26"/>
      <c r="F887" s="21"/>
      <c r="G887" s="21"/>
      <c r="H887" s="29"/>
    </row>
    <row r="888" spans="1:8" ht="14.25">
      <c r="A888" s="23"/>
      <c r="B888" s="55"/>
      <c r="C888" s="40"/>
      <c r="D888" s="44"/>
      <c r="E888" s="26"/>
      <c r="F888" s="21"/>
      <c r="G888" s="21"/>
      <c r="H888" s="22"/>
    </row>
    <row r="889" spans="1:8" ht="14.25">
      <c r="A889" s="23"/>
      <c r="B889" s="55"/>
      <c r="C889" s="46"/>
      <c r="D889" s="44"/>
      <c r="E889" s="26"/>
      <c r="F889" s="21"/>
      <c r="G889" s="21"/>
      <c r="H889" s="22"/>
    </row>
    <row r="890" spans="1:8" ht="14.25">
      <c r="A890" s="23"/>
      <c r="B890" s="55"/>
      <c r="C890" s="40"/>
      <c r="D890" s="44"/>
      <c r="E890" s="26"/>
      <c r="F890" s="21"/>
      <c r="G890" s="21"/>
      <c r="H890" s="22"/>
    </row>
    <row r="891" spans="1:8" ht="14.25">
      <c r="A891" s="23"/>
      <c r="B891" s="448"/>
      <c r="C891" s="448"/>
      <c r="D891" s="448"/>
      <c r="E891" s="26"/>
      <c r="F891" s="28"/>
      <c r="G891" s="21"/>
      <c r="H891" s="22"/>
    </row>
    <row r="892" spans="1:8" ht="14.25">
      <c r="A892" s="23"/>
      <c r="B892" s="55"/>
      <c r="C892" s="56"/>
      <c r="D892" s="44"/>
      <c r="E892" s="26"/>
      <c r="F892" s="21"/>
      <c r="G892" s="21"/>
      <c r="H892" s="22"/>
    </row>
    <row r="893" spans="1:8" ht="14.25">
      <c r="A893" s="23"/>
      <c r="B893" s="55"/>
      <c r="C893" s="40"/>
      <c r="D893" s="44"/>
      <c r="E893" s="26"/>
      <c r="F893" s="21"/>
      <c r="G893" s="21"/>
      <c r="H893" s="22"/>
    </row>
    <row r="894" spans="1:8" ht="14.25">
      <c r="A894" s="23"/>
      <c r="B894" s="477"/>
      <c r="C894" s="477"/>
      <c r="D894" s="477"/>
      <c r="E894" s="26"/>
      <c r="F894" s="21"/>
      <c r="G894" s="21"/>
      <c r="H894" s="22"/>
    </row>
    <row r="895" spans="1:8" ht="14.25">
      <c r="A895" s="23"/>
      <c r="B895" s="53"/>
      <c r="C895" s="54"/>
      <c r="D895" s="44"/>
      <c r="E895" s="26"/>
      <c r="F895" s="21"/>
      <c r="G895" s="21"/>
      <c r="H895" s="22"/>
    </row>
    <row r="896" spans="1:8" ht="14.25">
      <c r="A896" s="23"/>
      <c r="B896" s="53"/>
      <c r="C896" s="57"/>
      <c r="D896" s="53"/>
      <c r="E896" s="26"/>
      <c r="F896" s="21"/>
      <c r="G896" s="21"/>
      <c r="H896" s="22"/>
    </row>
    <row r="897" spans="1:8" ht="14.25">
      <c r="A897" s="23"/>
      <c r="B897" s="53"/>
      <c r="C897" s="57"/>
      <c r="D897" s="53"/>
      <c r="E897" s="26"/>
      <c r="F897" s="21"/>
      <c r="G897" s="21"/>
      <c r="H897" s="22"/>
    </row>
    <row r="898" spans="1:8" ht="14.25">
      <c r="A898" s="23"/>
      <c r="B898" s="53"/>
      <c r="C898" s="57"/>
      <c r="D898" s="53"/>
      <c r="E898" s="26"/>
      <c r="F898" s="21"/>
      <c r="G898" s="21"/>
      <c r="H898" s="29"/>
    </row>
    <row r="899" spans="1:8" ht="14.25">
      <c r="A899" s="23"/>
      <c r="B899" s="55"/>
      <c r="C899" s="40"/>
      <c r="D899" s="44"/>
      <c r="E899" s="26"/>
      <c r="F899" s="21"/>
      <c r="G899" s="21"/>
      <c r="H899" s="22"/>
    </row>
    <row r="900" spans="1:8" ht="14.25">
      <c r="A900" s="23"/>
      <c r="B900" s="477"/>
      <c r="C900" s="477"/>
      <c r="D900" s="477"/>
      <c r="E900" s="26"/>
      <c r="F900" s="21"/>
      <c r="G900" s="21"/>
      <c r="H900" s="22"/>
    </row>
    <row r="901" spans="1:8" ht="15">
      <c r="A901" s="23"/>
      <c r="B901" s="55"/>
      <c r="C901" s="40"/>
      <c r="D901" s="44"/>
      <c r="E901" s="26"/>
      <c r="F901" s="21"/>
      <c r="G901" s="43"/>
      <c r="H901" s="29"/>
    </row>
    <row r="902" spans="1:8" ht="14.25">
      <c r="A902" s="23"/>
      <c r="B902" s="55"/>
      <c r="C902" s="40"/>
      <c r="D902" s="44"/>
      <c r="E902" s="26"/>
      <c r="F902" s="21"/>
      <c r="G902" s="21"/>
      <c r="H902" s="22"/>
    </row>
    <row r="903" spans="1:8" ht="14.25">
      <c r="A903" s="23"/>
      <c r="B903" s="55"/>
      <c r="C903" s="40"/>
      <c r="D903" s="44"/>
      <c r="E903" s="26"/>
      <c r="F903" s="21"/>
      <c r="G903" s="21"/>
      <c r="H903" s="22"/>
    </row>
    <row r="904" spans="1:8" ht="14.25">
      <c r="A904" s="23"/>
      <c r="B904" s="55"/>
      <c r="C904" s="40"/>
      <c r="D904" s="44"/>
      <c r="E904" s="26"/>
      <c r="F904" s="21"/>
      <c r="G904" s="21"/>
      <c r="H904" s="22"/>
    </row>
    <row r="905" spans="1:8" ht="14.25">
      <c r="A905" s="23"/>
      <c r="B905" s="55"/>
      <c r="C905" s="40"/>
      <c r="D905" s="44"/>
      <c r="E905" s="26"/>
      <c r="F905" s="21"/>
      <c r="G905" s="21"/>
      <c r="H905" s="22"/>
    </row>
    <row r="906" spans="1:8" ht="14.25">
      <c r="A906" s="23"/>
      <c r="B906" s="55"/>
      <c r="C906" s="40"/>
      <c r="D906" s="44"/>
      <c r="E906" s="26"/>
      <c r="F906" s="21"/>
      <c r="G906" s="21"/>
      <c r="H906" s="22"/>
    </row>
    <row r="907" spans="1:8" ht="14.25">
      <c r="A907" s="23"/>
      <c r="B907" s="55"/>
      <c r="C907" s="40"/>
      <c r="D907" s="44"/>
      <c r="E907" s="26"/>
      <c r="F907" s="21"/>
      <c r="G907" s="21"/>
      <c r="H907" s="22"/>
    </row>
    <row r="908" spans="1:8" ht="15">
      <c r="A908" s="23"/>
      <c r="B908" s="477"/>
      <c r="C908" s="477"/>
      <c r="D908" s="477"/>
      <c r="E908" s="26"/>
      <c r="F908" s="43"/>
      <c r="G908" s="30"/>
      <c r="H908" s="22"/>
    </row>
    <row r="909" spans="1:8" ht="14.25">
      <c r="A909" s="23"/>
      <c r="B909" s="478"/>
      <c r="C909" s="478"/>
      <c r="D909" s="44"/>
      <c r="E909" s="26"/>
      <c r="F909" s="21"/>
      <c r="G909" s="19"/>
      <c r="H909" s="19"/>
    </row>
    <row r="910" spans="1:8" ht="14.25">
      <c r="A910" s="23"/>
      <c r="B910" s="55"/>
      <c r="C910" s="40"/>
      <c r="D910" s="44"/>
      <c r="E910" s="26"/>
      <c r="F910" s="21"/>
      <c r="G910" s="21"/>
      <c r="H910" s="22"/>
    </row>
    <row r="911" spans="1:8" ht="15">
      <c r="A911" s="23"/>
      <c r="B911" s="477"/>
      <c r="C911" s="477"/>
      <c r="D911" s="477"/>
      <c r="E911" s="26"/>
      <c r="F911" s="28"/>
      <c r="G911" s="39" t="s">
        <v>9</v>
      </c>
      <c r="H911" s="38">
        <f>SUM(H6:H910)</f>
        <v>0</v>
      </c>
    </row>
    <row r="912" spans="1:8" ht="14.25">
      <c r="A912" s="23"/>
      <c r="B912" s="55"/>
      <c r="C912" s="40"/>
      <c r="D912" s="44"/>
      <c r="E912" s="26"/>
      <c r="F912" s="21"/>
      <c r="G912" s="19"/>
      <c r="H912" s="19"/>
    </row>
    <row r="913" spans="1:8" ht="14.25">
      <c r="A913" s="23"/>
      <c r="B913" s="55"/>
      <c r="C913" s="40"/>
      <c r="D913" s="44"/>
      <c r="E913" s="26"/>
      <c r="F913" s="21"/>
      <c r="G913" s="19"/>
      <c r="H913" s="19"/>
    </row>
    <row r="914" spans="1:8" ht="14.25">
      <c r="A914" s="23"/>
      <c r="B914" s="477"/>
      <c r="C914" s="477"/>
      <c r="D914" s="477"/>
      <c r="E914" s="26"/>
      <c r="F914" s="21"/>
      <c r="G914" s="19"/>
      <c r="H914" s="19"/>
    </row>
    <row r="915" spans="1:8" ht="14.25">
      <c r="A915" s="23"/>
      <c r="B915" s="55"/>
      <c r="C915" s="40"/>
      <c r="D915" s="44"/>
      <c r="E915" s="26"/>
      <c r="F915" s="30"/>
      <c r="G915" s="19"/>
      <c r="H915" s="19"/>
    </row>
    <row r="916" spans="1:8" ht="14.25">
      <c r="A916" s="23"/>
      <c r="B916" s="42"/>
      <c r="C916" s="40"/>
      <c r="D916" s="44"/>
      <c r="E916" s="26"/>
      <c r="F916" s="22"/>
      <c r="G916" s="19"/>
      <c r="H916" s="19"/>
    </row>
    <row r="917" spans="1:8" ht="14.25">
      <c r="A917" s="23"/>
      <c r="B917" s="24"/>
      <c r="C917" s="41"/>
      <c r="D917" s="25"/>
      <c r="E917" s="26"/>
      <c r="F917" s="28"/>
      <c r="G917" s="19"/>
      <c r="H917" s="6"/>
    </row>
    <row r="918" spans="1:8" ht="14.25">
      <c r="A918" s="23"/>
      <c r="B918" s="24"/>
      <c r="C918" s="41"/>
      <c r="D918" s="25"/>
      <c r="E918" s="26"/>
      <c r="F918" s="22"/>
      <c r="G918" s="5"/>
      <c r="H918" s="1"/>
    </row>
    <row r="919" spans="1:8" ht="14.25">
      <c r="A919" s="23"/>
      <c r="B919" s="24" t="s">
        <v>41</v>
      </c>
      <c r="C919" s="41"/>
      <c r="D919" s="25"/>
      <c r="E919" s="26"/>
      <c r="F919" s="22"/>
      <c r="G919" s="20"/>
      <c r="H919" s="3"/>
    </row>
    <row r="920" spans="1:8" ht="14.25">
      <c r="A920" s="23"/>
      <c r="B920" s="24"/>
      <c r="C920" s="41"/>
      <c r="D920" s="25"/>
      <c r="E920" s="26"/>
      <c r="F920" s="22"/>
    </row>
    <row r="921" spans="1:8" ht="14.25">
      <c r="A921" s="23"/>
      <c r="B921" s="24"/>
      <c r="C921" s="41"/>
      <c r="D921" s="25"/>
      <c r="E921" s="26"/>
      <c r="F921" s="22"/>
    </row>
    <row r="922" spans="1:8" ht="14.25">
      <c r="A922" s="23"/>
      <c r="B922" s="24"/>
      <c r="C922" s="41"/>
      <c r="D922" s="25"/>
      <c r="E922" s="26"/>
      <c r="F922" s="22"/>
    </row>
    <row r="923" spans="1:8" ht="14.25">
      <c r="A923" s="23"/>
      <c r="B923" s="24"/>
      <c r="C923" s="24"/>
      <c r="D923" s="25"/>
      <c r="E923" s="26"/>
      <c r="F923" s="22"/>
    </row>
    <row r="924" spans="1:8" ht="14.25">
      <c r="A924" s="23"/>
      <c r="B924" s="24"/>
      <c r="C924" s="24"/>
      <c r="D924" s="25"/>
      <c r="E924" s="35"/>
      <c r="F924" s="33"/>
    </row>
    <row r="925" spans="1:8" ht="14.25">
      <c r="A925" s="23"/>
      <c r="B925" s="31"/>
      <c r="C925" s="31"/>
      <c r="D925" s="2"/>
      <c r="E925" s="36"/>
      <c r="F925" s="33"/>
    </row>
    <row r="926" spans="1:8" ht="14.25">
      <c r="A926" s="23"/>
      <c r="B926" s="31"/>
      <c r="C926" s="31"/>
      <c r="D926" s="2"/>
      <c r="E926" s="36"/>
      <c r="G926" s="18"/>
      <c r="H926" s="18"/>
    </row>
    <row r="927" spans="1:8" ht="14.25">
      <c r="A927" s="23"/>
      <c r="E927" s="34"/>
      <c r="G927" s="18"/>
      <c r="H927" s="18"/>
    </row>
    <row r="928" spans="1:8" ht="14.25">
      <c r="A928" s="23"/>
      <c r="E928" s="34"/>
      <c r="G928" s="18"/>
      <c r="H928" s="18"/>
    </row>
    <row r="929" spans="1:6" ht="14.25">
      <c r="A929" s="23"/>
      <c r="F929" s="60"/>
    </row>
    <row r="930" spans="1:6" ht="14.25">
      <c r="A930" s="23"/>
      <c r="B930" s="11" t="s">
        <v>10</v>
      </c>
      <c r="C930" s="60" t="s">
        <v>11</v>
      </c>
      <c r="D930" s="60"/>
      <c r="E930" s="60"/>
      <c r="F930" s="60"/>
    </row>
    <row r="931" spans="1:6" ht="14.25">
      <c r="A931" s="23"/>
      <c r="B931" s="11"/>
      <c r="C931" s="60" t="s">
        <v>13</v>
      </c>
      <c r="D931" s="60"/>
      <c r="E931" s="60"/>
      <c r="F931" s="60"/>
    </row>
    <row r="932" spans="1:6" ht="14.25">
      <c r="A932" s="23"/>
      <c r="B932" s="11"/>
      <c r="C932" s="60" t="s">
        <v>12</v>
      </c>
      <c r="D932" s="60"/>
      <c r="E932" s="60"/>
    </row>
    <row r="933" spans="1:6" ht="14.25">
      <c r="A933" s="23"/>
    </row>
    <row r="934" spans="1:6" ht="14.25">
      <c r="A934" s="23"/>
    </row>
    <row r="935" spans="1:6" ht="14.25">
      <c r="A935" s="23"/>
    </row>
    <row r="936" spans="1:6" ht="14.25">
      <c r="A936" s="23"/>
    </row>
    <row r="937" spans="1:6" ht="14.25">
      <c r="A937" s="23"/>
    </row>
    <row r="938" spans="1:6" ht="14.25">
      <c r="A938" s="23"/>
    </row>
    <row r="939" spans="1:6" ht="14.25">
      <c r="A939" s="23"/>
    </row>
    <row r="940" spans="1:6" ht="14.25">
      <c r="A940" s="23"/>
    </row>
    <row r="941" spans="1:6" ht="14.25">
      <c r="A941" s="23"/>
    </row>
    <row r="942" spans="1:6" ht="14.25">
      <c r="A942" s="23"/>
    </row>
    <row r="943" spans="1:6" ht="14.25">
      <c r="A943" s="4"/>
    </row>
    <row r="944" spans="1:6" ht="14.25">
      <c r="A944" s="4"/>
    </row>
  </sheetData>
  <mergeCells count="242">
    <mergeCell ref="A1:B1"/>
    <mergeCell ref="C1:N1"/>
    <mergeCell ref="B3:F3"/>
    <mergeCell ref="M3:N3"/>
    <mergeCell ref="C100:K100"/>
    <mergeCell ref="B104:L104"/>
    <mergeCell ref="B5:K5"/>
    <mergeCell ref="G6:I6"/>
    <mergeCell ref="G7:I7"/>
    <mergeCell ref="G8:I8"/>
    <mergeCell ref="B22:L22"/>
    <mergeCell ref="B32:L32"/>
    <mergeCell ref="B47:L47"/>
    <mergeCell ref="G51:I51"/>
    <mergeCell ref="G10:K10"/>
    <mergeCell ref="G19:K19"/>
    <mergeCell ref="B13:L13"/>
    <mergeCell ref="B60:L60"/>
    <mergeCell ref="G88:I88"/>
    <mergeCell ref="E99:G99"/>
    <mergeCell ref="D78:J78"/>
    <mergeCell ref="B81:L81"/>
    <mergeCell ref="C82:K82"/>
    <mergeCell ref="B86:L86"/>
    <mergeCell ref="B93:L93"/>
    <mergeCell ref="B579:L580"/>
    <mergeCell ref="B585:L585"/>
    <mergeCell ref="C565:K565"/>
    <mergeCell ref="B569:L569"/>
    <mergeCell ref="G571:I571"/>
    <mergeCell ref="B515:L515"/>
    <mergeCell ref="B523:L523"/>
    <mergeCell ref="G524:I524"/>
    <mergeCell ref="G525:I525"/>
    <mergeCell ref="G527:I527"/>
    <mergeCell ref="G538:I538"/>
    <mergeCell ref="G570:K570"/>
    <mergeCell ref="B574:L574"/>
    <mergeCell ref="B553:L553"/>
    <mergeCell ref="I520:K520"/>
    <mergeCell ref="C533:I533"/>
    <mergeCell ref="B536:L536"/>
    <mergeCell ref="G575:I575"/>
    <mergeCell ref="B542:L542"/>
    <mergeCell ref="B554:L554"/>
    <mergeCell ref="C555:K555"/>
    <mergeCell ref="B559:L559"/>
    <mergeCell ref="I814:K814"/>
    <mergeCell ref="B757:L757"/>
    <mergeCell ref="D758:J758"/>
    <mergeCell ref="B764:J764"/>
    <mergeCell ref="B730:K730"/>
    <mergeCell ref="G731:K731"/>
    <mergeCell ref="B751:J751"/>
    <mergeCell ref="D752:J752"/>
    <mergeCell ref="B754:K754"/>
    <mergeCell ref="D755:J755"/>
    <mergeCell ref="B742:J742"/>
    <mergeCell ref="E743:I743"/>
    <mergeCell ref="B792:J792"/>
    <mergeCell ref="E808:K808"/>
    <mergeCell ref="D779:J779"/>
    <mergeCell ref="B783:J783"/>
    <mergeCell ref="D780:J780"/>
    <mergeCell ref="B738:K738"/>
    <mergeCell ref="E765:I765"/>
    <mergeCell ref="B767:K767"/>
    <mergeCell ref="B778:K778"/>
    <mergeCell ref="D749:J749"/>
    <mergeCell ref="B914:D914"/>
    <mergeCell ref="B860:D860"/>
    <mergeCell ref="B870:D870"/>
    <mergeCell ref="B891:D891"/>
    <mergeCell ref="B894:D894"/>
    <mergeCell ref="B900:D900"/>
    <mergeCell ref="B908:D908"/>
    <mergeCell ref="B909:C909"/>
    <mergeCell ref="B911:D911"/>
    <mergeCell ref="B855:D855"/>
    <mergeCell ref="B849:D849"/>
    <mergeCell ref="E827:K827"/>
    <mergeCell ref="B829:K829"/>
    <mergeCell ref="E468:K468"/>
    <mergeCell ref="B471:L471"/>
    <mergeCell ref="I472:K472"/>
    <mergeCell ref="G372:I372"/>
    <mergeCell ref="B406:L406"/>
    <mergeCell ref="C407:K407"/>
    <mergeCell ref="C419:K419"/>
    <mergeCell ref="C438:K438"/>
    <mergeCell ref="E456:G456"/>
    <mergeCell ref="B423:L423"/>
    <mergeCell ref="B437:L437"/>
    <mergeCell ref="G457:K457"/>
    <mergeCell ref="G458:K458"/>
    <mergeCell ref="B688:L688"/>
    <mergeCell ref="B666:L666"/>
    <mergeCell ref="C667:K667"/>
    <mergeCell ref="B498:L498"/>
    <mergeCell ref="C499:K499"/>
    <mergeCell ref="D793:J793"/>
    <mergeCell ref="B724:K724"/>
    <mergeCell ref="A2:B2"/>
    <mergeCell ref="C2:N2"/>
    <mergeCell ref="G3:H3"/>
    <mergeCell ref="I3:J3"/>
    <mergeCell ref="K3:L3"/>
    <mergeCell ref="G693:I693"/>
    <mergeCell ref="B719:K719"/>
    <mergeCell ref="B694:H694"/>
    <mergeCell ref="B695:G695"/>
    <mergeCell ref="B696:G696"/>
    <mergeCell ref="B697:J697"/>
    <mergeCell ref="B716:C716"/>
    <mergeCell ref="B653:J653"/>
    <mergeCell ref="B558:L558"/>
    <mergeCell ref="G561:I561"/>
    <mergeCell ref="B671:L671"/>
    <mergeCell ref="B677:L677"/>
    <mergeCell ref="C678:K678"/>
    <mergeCell ref="B682:L682"/>
    <mergeCell ref="C612:K612"/>
    <mergeCell ref="B616:L616"/>
    <mergeCell ref="B621:L621"/>
    <mergeCell ref="C622:K622"/>
    <mergeCell ref="C87:K87"/>
    <mergeCell ref="G623:I623"/>
    <mergeCell ref="B635:L635"/>
    <mergeCell ref="C636:K636"/>
    <mergeCell ref="B650:H650"/>
    <mergeCell ref="B651:G651"/>
    <mergeCell ref="B652:G652"/>
    <mergeCell ref="C617:K617"/>
    <mergeCell ref="B627:L627"/>
    <mergeCell ref="B642:L642"/>
    <mergeCell ref="G618:I618"/>
    <mergeCell ref="B611:L611"/>
    <mergeCell ref="D495:J495"/>
    <mergeCell ref="B505:L505"/>
    <mergeCell ref="I507:K507"/>
    <mergeCell ref="E512:K512"/>
    <mergeCell ref="B442:L442"/>
    <mergeCell ref="B375:L375"/>
    <mergeCell ref="B447:L447"/>
    <mergeCell ref="B452:L452"/>
    <mergeCell ref="E479:K479"/>
    <mergeCell ref="E420:K420"/>
    <mergeCell ref="B604:L604"/>
    <mergeCell ref="B610:L610"/>
    <mergeCell ref="G607:I607"/>
    <mergeCell ref="C586:K586"/>
    <mergeCell ref="B594:L594"/>
    <mergeCell ref="G596:I596"/>
    <mergeCell ref="B600:L600"/>
    <mergeCell ref="C601:K601"/>
    <mergeCell ref="B605:L605"/>
    <mergeCell ref="G606:K606"/>
    <mergeCell ref="B564:L564"/>
    <mergeCell ref="G526:I526"/>
    <mergeCell ref="B195:L195"/>
    <mergeCell ref="B364:L364"/>
    <mergeCell ref="B370:L370"/>
    <mergeCell ref="B430:L430"/>
    <mergeCell ref="B343:J343"/>
    <mergeCell ref="B487:L487"/>
    <mergeCell ref="G494:I494"/>
    <mergeCell ref="B482:L482"/>
    <mergeCell ref="L347:M347"/>
    <mergeCell ref="I263:K263"/>
    <mergeCell ref="G319:I319"/>
    <mergeCell ref="B340:H340"/>
    <mergeCell ref="B341:G341"/>
    <mergeCell ref="B342:G342"/>
    <mergeCell ref="G329:I329"/>
    <mergeCell ref="G196:I196"/>
    <mergeCell ref="G197:I197"/>
    <mergeCell ref="G200:I200"/>
    <mergeCell ref="G201:I201"/>
    <mergeCell ref="G202:I202"/>
    <mergeCell ref="G203:I203"/>
    <mergeCell ref="G205:I205"/>
    <mergeCell ref="E208:G208"/>
    <mergeCell ref="D212:J212"/>
    <mergeCell ref="B190:L190"/>
    <mergeCell ref="E101:G101"/>
    <mergeCell ref="E132:G132"/>
    <mergeCell ref="I135:K135"/>
    <mergeCell ref="D133:J133"/>
    <mergeCell ref="B136:L136"/>
    <mergeCell ref="B144:L144"/>
    <mergeCell ref="B152:K152"/>
    <mergeCell ref="C153:K153"/>
    <mergeCell ref="B164:L164"/>
    <mergeCell ref="B170:L170"/>
    <mergeCell ref="G171:K171"/>
    <mergeCell ref="B179:L179"/>
    <mergeCell ref="B184:L184"/>
    <mergeCell ref="E148:K148"/>
    <mergeCell ref="B157:L157"/>
    <mergeCell ref="B111:L111"/>
    <mergeCell ref="C112:K112"/>
    <mergeCell ref="B116:L116"/>
    <mergeCell ref="E120:G120"/>
    <mergeCell ref="B169:L169"/>
    <mergeCell ref="G234:K234"/>
    <mergeCell ref="B238:L238"/>
    <mergeCell ref="G239:K239"/>
    <mergeCell ref="B243:L243"/>
    <mergeCell ref="B248:L248"/>
    <mergeCell ref="B255:L255"/>
    <mergeCell ref="B261:L261"/>
    <mergeCell ref="B266:L266"/>
    <mergeCell ref="B215:L215"/>
    <mergeCell ref="D216:K216"/>
    <mergeCell ref="B220:L220"/>
    <mergeCell ref="D228:J228"/>
    <mergeCell ref="B231:L231"/>
    <mergeCell ref="G232:K232"/>
    <mergeCell ref="B260:L260"/>
    <mergeCell ref="G223:I223"/>
    <mergeCell ref="B271:L271"/>
    <mergeCell ref="G272:I272"/>
    <mergeCell ref="B281:L281"/>
    <mergeCell ref="D282:K282"/>
    <mergeCell ref="B286:L286"/>
    <mergeCell ref="D287:K287"/>
    <mergeCell ref="B293:L293"/>
    <mergeCell ref="B299:L299"/>
    <mergeCell ref="D300:K300"/>
    <mergeCell ref="B276:L276"/>
    <mergeCell ref="B335:L335"/>
    <mergeCell ref="D336:K336"/>
    <mergeCell ref="B344:I344"/>
    <mergeCell ref="B304:L304"/>
    <mergeCell ref="D305:K305"/>
    <mergeCell ref="B309:L309"/>
    <mergeCell ref="G310:I310"/>
    <mergeCell ref="G312:I312"/>
    <mergeCell ref="B316:L316"/>
    <mergeCell ref="B322:L322"/>
    <mergeCell ref="B330:L330"/>
    <mergeCell ref="D331:K331"/>
  </mergeCells>
  <pageMargins left="0.72" right="0.15625" top="0.40625" bottom="0.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dimension ref="A1:Q143"/>
  <sheetViews>
    <sheetView tabSelected="1" showWhiteSpace="0" view="pageLayout" topLeftCell="A69" zoomScaleSheetLayoutView="140" workbookViewId="0">
      <selection activeCell="K96" sqref="K96"/>
    </sheetView>
  </sheetViews>
  <sheetFormatPr defaultRowHeight="12.75"/>
  <cols>
    <col min="1" max="1" width="6.28515625" style="383" customWidth="1"/>
    <col min="2" max="2" width="12.5703125" style="382" customWidth="1"/>
    <col min="3" max="3" width="33.140625" style="382" customWidth="1"/>
    <col min="4" max="4" width="2.140625" style="382" customWidth="1"/>
    <col min="5" max="5" width="7.85546875" style="382" customWidth="1"/>
    <col min="6" max="6" width="9.42578125" style="382" customWidth="1"/>
    <col min="7" max="7" width="5.28515625" style="382" customWidth="1"/>
    <col min="8" max="8" width="8.28515625" style="382" customWidth="1"/>
    <col min="9" max="256" width="9.140625" style="382"/>
    <col min="257" max="257" width="6.28515625" style="382" customWidth="1"/>
    <col min="258" max="258" width="12.5703125" style="382" customWidth="1"/>
    <col min="259" max="259" width="36.140625" style="382" customWidth="1"/>
    <col min="260" max="260" width="2.140625" style="382" customWidth="1"/>
    <col min="261" max="261" width="7.85546875" style="382" customWidth="1"/>
    <col min="262" max="262" width="9.42578125" style="382" customWidth="1"/>
    <col min="263" max="263" width="5.28515625" style="382" customWidth="1"/>
    <col min="264" max="264" width="8.28515625" style="382" customWidth="1"/>
    <col min="265" max="512" width="9.140625" style="382"/>
    <col min="513" max="513" width="6.28515625" style="382" customWidth="1"/>
    <col min="514" max="514" width="12.5703125" style="382" customWidth="1"/>
    <col min="515" max="515" width="36.140625" style="382" customWidth="1"/>
    <col min="516" max="516" width="2.140625" style="382" customWidth="1"/>
    <col min="517" max="517" width="7.85546875" style="382" customWidth="1"/>
    <col min="518" max="518" width="9.42578125" style="382" customWidth="1"/>
    <col min="519" max="519" width="5.28515625" style="382" customWidth="1"/>
    <col min="520" max="520" width="8.28515625" style="382" customWidth="1"/>
    <col min="521" max="768" width="9.140625" style="382"/>
    <col min="769" max="769" width="6.28515625" style="382" customWidth="1"/>
    <col min="770" max="770" width="12.5703125" style="382" customWidth="1"/>
    <col min="771" max="771" width="36.140625" style="382" customWidth="1"/>
    <col min="772" max="772" width="2.140625" style="382" customWidth="1"/>
    <col min="773" max="773" width="7.85546875" style="382" customWidth="1"/>
    <col min="774" max="774" width="9.42578125" style="382" customWidth="1"/>
    <col min="775" max="775" width="5.28515625" style="382" customWidth="1"/>
    <col min="776" max="776" width="8.28515625" style="382" customWidth="1"/>
    <col min="777" max="1024" width="9.140625" style="382"/>
    <col min="1025" max="1025" width="6.28515625" style="382" customWidth="1"/>
    <col min="1026" max="1026" width="12.5703125" style="382" customWidth="1"/>
    <col min="1027" max="1027" width="36.140625" style="382" customWidth="1"/>
    <col min="1028" max="1028" width="2.140625" style="382" customWidth="1"/>
    <col min="1029" max="1029" width="7.85546875" style="382" customWidth="1"/>
    <col min="1030" max="1030" width="9.42578125" style="382" customWidth="1"/>
    <col min="1031" max="1031" width="5.28515625" style="382" customWidth="1"/>
    <col min="1032" max="1032" width="8.28515625" style="382" customWidth="1"/>
    <col min="1033" max="1280" width="9.140625" style="382"/>
    <col min="1281" max="1281" width="6.28515625" style="382" customWidth="1"/>
    <col min="1282" max="1282" width="12.5703125" style="382" customWidth="1"/>
    <col min="1283" max="1283" width="36.140625" style="382" customWidth="1"/>
    <col min="1284" max="1284" width="2.140625" style="382" customWidth="1"/>
    <col min="1285" max="1285" width="7.85546875" style="382" customWidth="1"/>
    <col min="1286" max="1286" width="9.42578125" style="382" customWidth="1"/>
    <col min="1287" max="1287" width="5.28515625" style="382" customWidth="1"/>
    <col min="1288" max="1288" width="8.28515625" style="382" customWidth="1"/>
    <col min="1289" max="1536" width="9.140625" style="382"/>
    <col min="1537" max="1537" width="6.28515625" style="382" customWidth="1"/>
    <col min="1538" max="1538" width="12.5703125" style="382" customWidth="1"/>
    <col min="1539" max="1539" width="36.140625" style="382" customWidth="1"/>
    <col min="1540" max="1540" width="2.140625" style="382" customWidth="1"/>
    <col min="1541" max="1541" width="7.85546875" style="382" customWidth="1"/>
    <col min="1542" max="1542" width="9.42578125" style="382" customWidth="1"/>
    <col min="1543" max="1543" width="5.28515625" style="382" customWidth="1"/>
    <col min="1544" max="1544" width="8.28515625" style="382" customWidth="1"/>
    <col min="1545" max="1792" width="9.140625" style="382"/>
    <col min="1793" max="1793" width="6.28515625" style="382" customWidth="1"/>
    <col min="1794" max="1794" width="12.5703125" style="382" customWidth="1"/>
    <col min="1795" max="1795" width="36.140625" style="382" customWidth="1"/>
    <col min="1796" max="1796" width="2.140625" style="382" customWidth="1"/>
    <col min="1797" max="1797" width="7.85546875" style="382" customWidth="1"/>
    <col min="1798" max="1798" width="9.42578125" style="382" customWidth="1"/>
    <col min="1799" max="1799" width="5.28515625" style="382" customWidth="1"/>
    <col min="1800" max="1800" width="8.28515625" style="382" customWidth="1"/>
    <col min="1801" max="2048" width="9.140625" style="382"/>
    <col min="2049" max="2049" width="6.28515625" style="382" customWidth="1"/>
    <col min="2050" max="2050" width="12.5703125" style="382" customWidth="1"/>
    <col min="2051" max="2051" width="36.140625" style="382" customWidth="1"/>
    <col min="2052" max="2052" width="2.140625" style="382" customWidth="1"/>
    <col min="2053" max="2053" width="7.85546875" style="382" customWidth="1"/>
    <col min="2054" max="2054" width="9.42578125" style="382" customWidth="1"/>
    <col min="2055" max="2055" width="5.28515625" style="382" customWidth="1"/>
    <col min="2056" max="2056" width="8.28515625" style="382" customWidth="1"/>
    <col min="2057" max="2304" width="9.140625" style="382"/>
    <col min="2305" max="2305" width="6.28515625" style="382" customWidth="1"/>
    <col min="2306" max="2306" width="12.5703125" style="382" customWidth="1"/>
    <col min="2307" max="2307" width="36.140625" style="382" customWidth="1"/>
    <col min="2308" max="2308" width="2.140625" style="382" customWidth="1"/>
    <col min="2309" max="2309" width="7.85546875" style="382" customWidth="1"/>
    <col min="2310" max="2310" width="9.42578125" style="382" customWidth="1"/>
    <col min="2311" max="2311" width="5.28515625" style="382" customWidth="1"/>
    <col min="2312" max="2312" width="8.28515625" style="382" customWidth="1"/>
    <col min="2313" max="2560" width="9.140625" style="382"/>
    <col min="2561" max="2561" width="6.28515625" style="382" customWidth="1"/>
    <col min="2562" max="2562" width="12.5703125" style="382" customWidth="1"/>
    <col min="2563" max="2563" width="36.140625" style="382" customWidth="1"/>
    <col min="2564" max="2564" width="2.140625" style="382" customWidth="1"/>
    <col min="2565" max="2565" width="7.85546875" style="382" customWidth="1"/>
    <col min="2566" max="2566" width="9.42578125" style="382" customWidth="1"/>
    <col min="2567" max="2567" width="5.28515625" style="382" customWidth="1"/>
    <col min="2568" max="2568" width="8.28515625" style="382" customWidth="1"/>
    <col min="2569" max="2816" width="9.140625" style="382"/>
    <col min="2817" max="2817" width="6.28515625" style="382" customWidth="1"/>
    <col min="2818" max="2818" width="12.5703125" style="382" customWidth="1"/>
    <col min="2819" max="2819" width="36.140625" style="382" customWidth="1"/>
    <col min="2820" max="2820" width="2.140625" style="382" customWidth="1"/>
    <col min="2821" max="2821" width="7.85546875" style="382" customWidth="1"/>
    <col min="2822" max="2822" width="9.42578125" style="382" customWidth="1"/>
    <col min="2823" max="2823" width="5.28515625" style="382" customWidth="1"/>
    <col min="2824" max="2824" width="8.28515625" style="382" customWidth="1"/>
    <col min="2825" max="3072" width="9.140625" style="382"/>
    <col min="3073" max="3073" width="6.28515625" style="382" customWidth="1"/>
    <col min="3074" max="3074" width="12.5703125" style="382" customWidth="1"/>
    <col min="3075" max="3075" width="36.140625" style="382" customWidth="1"/>
    <col min="3076" max="3076" width="2.140625" style="382" customWidth="1"/>
    <col min="3077" max="3077" width="7.85546875" style="382" customWidth="1"/>
    <col min="3078" max="3078" width="9.42578125" style="382" customWidth="1"/>
    <col min="3079" max="3079" width="5.28515625" style="382" customWidth="1"/>
    <col min="3080" max="3080" width="8.28515625" style="382" customWidth="1"/>
    <col min="3081" max="3328" width="9.140625" style="382"/>
    <col min="3329" max="3329" width="6.28515625" style="382" customWidth="1"/>
    <col min="3330" max="3330" width="12.5703125" style="382" customWidth="1"/>
    <col min="3331" max="3331" width="36.140625" style="382" customWidth="1"/>
    <col min="3332" max="3332" width="2.140625" style="382" customWidth="1"/>
    <col min="3333" max="3333" width="7.85546875" style="382" customWidth="1"/>
    <col min="3334" max="3334" width="9.42578125" style="382" customWidth="1"/>
    <col min="3335" max="3335" width="5.28515625" style="382" customWidth="1"/>
    <col min="3336" max="3336" width="8.28515625" style="382" customWidth="1"/>
    <col min="3337" max="3584" width="9.140625" style="382"/>
    <col min="3585" max="3585" width="6.28515625" style="382" customWidth="1"/>
    <col min="3586" max="3586" width="12.5703125" style="382" customWidth="1"/>
    <col min="3587" max="3587" width="36.140625" style="382" customWidth="1"/>
    <col min="3588" max="3588" width="2.140625" style="382" customWidth="1"/>
    <col min="3589" max="3589" width="7.85546875" style="382" customWidth="1"/>
    <col min="3590" max="3590" width="9.42578125" style="382" customWidth="1"/>
    <col min="3591" max="3591" width="5.28515625" style="382" customWidth="1"/>
    <col min="3592" max="3592" width="8.28515625" style="382" customWidth="1"/>
    <col min="3593" max="3840" width="9.140625" style="382"/>
    <col min="3841" max="3841" width="6.28515625" style="382" customWidth="1"/>
    <col min="3842" max="3842" width="12.5703125" style="382" customWidth="1"/>
    <col min="3843" max="3843" width="36.140625" style="382" customWidth="1"/>
    <col min="3844" max="3844" width="2.140625" style="382" customWidth="1"/>
    <col min="3845" max="3845" width="7.85546875" style="382" customWidth="1"/>
    <col min="3846" max="3846" width="9.42578125" style="382" customWidth="1"/>
    <col min="3847" max="3847" width="5.28515625" style="382" customWidth="1"/>
    <col min="3848" max="3848" width="8.28515625" style="382" customWidth="1"/>
    <col min="3849" max="4096" width="9.140625" style="382"/>
    <col min="4097" max="4097" width="6.28515625" style="382" customWidth="1"/>
    <col min="4098" max="4098" width="12.5703125" style="382" customWidth="1"/>
    <col min="4099" max="4099" width="36.140625" style="382" customWidth="1"/>
    <col min="4100" max="4100" width="2.140625" style="382" customWidth="1"/>
    <col min="4101" max="4101" width="7.85546875" style="382" customWidth="1"/>
    <col min="4102" max="4102" width="9.42578125" style="382" customWidth="1"/>
    <col min="4103" max="4103" width="5.28515625" style="382" customWidth="1"/>
    <col min="4104" max="4104" width="8.28515625" style="382" customWidth="1"/>
    <col min="4105" max="4352" width="9.140625" style="382"/>
    <col min="4353" max="4353" width="6.28515625" style="382" customWidth="1"/>
    <col min="4354" max="4354" width="12.5703125" style="382" customWidth="1"/>
    <col min="4355" max="4355" width="36.140625" style="382" customWidth="1"/>
    <col min="4356" max="4356" width="2.140625" style="382" customWidth="1"/>
    <col min="4357" max="4357" width="7.85546875" style="382" customWidth="1"/>
    <col min="4358" max="4358" width="9.42578125" style="382" customWidth="1"/>
    <col min="4359" max="4359" width="5.28515625" style="382" customWidth="1"/>
    <col min="4360" max="4360" width="8.28515625" style="382" customWidth="1"/>
    <col min="4361" max="4608" width="9.140625" style="382"/>
    <col min="4609" max="4609" width="6.28515625" style="382" customWidth="1"/>
    <col min="4610" max="4610" width="12.5703125" style="382" customWidth="1"/>
    <col min="4611" max="4611" width="36.140625" style="382" customWidth="1"/>
    <col min="4612" max="4612" width="2.140625" style="382" customWidth="1"/>
    <col min="4613" max="4613" width="7.85546875" style="382" customWidth="1"/>
    <col min="4614" max="4614" width="9.42578125" style="382" customWidth="1"/>
    <col min="4615" max="4615" width="5.28515625" style="382" customWidth="1"/>
    <col min="4616" max="4616" width="8.28515625" style="382" customWidth="1"/>
    <col min="4617" max="4864" width="9.140625" style="382"/>
    <col min="4865" max="4865" width="6.28515625" style="382" customWidth="1"/>
    <col min="4866" max="4866" width="12.5703125" style="382" customWidth="1"/>
    <col min="4867" max="4867" width="36.140625" style="382" customWidth="1"/>
    <col min="4868" max="4868" width="2.140625" style="382" customWidth="1"/>
    <col min="4869" max="4869" width="7.85546875" style="382" customWidth="1"/>
    <col min="4870" max="4870" width="9.42578125" style="382" customWidth="1"/>
    <col min="4871" max="4871" width="5.28515625" style="382" customWidth="1"/>
    <col min="4872" max="4872" width="8.28515625" style="382" customWidth="1"/>
    <col min="4873" max="5120" width="9.140625" style="382"/>
    <col min="5121" max="5121" width="6.28515625" style="382" customWidth="1"/>
    <col min="5122" max="5122" width="12.5703125" style="382" customWidth="1"/>
    <col min="5123" max="5123" width="36.140625" style="382" customWidth="1"/>
    <col min="5124" max="5124" width="2.140625" style="382" customWidth="1"/>
    <col min="5125" max="5125" width="7.85546875" style="382" customWidth="1"/>
    <col min="5126" max="5126" width="9.42578125" style="382" customWidth="1"/>
    <col min="5127" max="5127" width="5.28515625" style="382" customWidth="1"/>
    <col min="5128" max="5128" width="8.28515625" style="382" customWidth="1"/>
    <col min="5129" max="5376" width="9.140625" style="382"/>
    <col min="5377" max="5377" width="6.28515625" style="382" customWidth="1"/>
    <col min="5378" max="5378" width="12.5703125" style="382" customWidth="1"/>
    <col min="5379" max="5379" width="36.140625" style="382" customWidth="1"/>
    <col min="5380" max="5380" width="2.140625" style="382" customWidth="1"/>
    <col min="5381" max="5381" width="7.85546875" style="382" customWidth="1"/>
    <col min="5382" max="5382" width="9.42578125" style="382" customWidth="1"/>
    <col min="5383" max="5383" width="5.28515625" style="382" customWidth="1"/>
    <col min="5384" max="5384" width="8.28515625" style="382" customWidth="1"/>
    <col min="5385" max="5632" width="9.140625" style="382"/>
    <col min="5633" max="5633" width="6.28515625" style="382" customWidth="1"/>
    <col min="5634" max="5634" width="12.5703125" style="382" customWidth="1"/>
    <col min="5635" max="5635" width="36.140625" style="382" customWidth="1"/>
    <col min="5636" max="5636" width="2.140625" style="382" customWidth="1"/>
    <col min="5637" max="5637" width="7.85546875" style="382" customWidth="1"/>
    <col min="5638" max="5638" width="9.42578125" style="382" customWidth="1"/>
    <col min="5639" max="5639" width="5.28515625" style="382" customWidth="1"/>
    <col min="5640" max="5640" width="8.28515625" style="382" customWidth="1"/>
    <col min="5641" max="5888" width="9.140625" style="382"/>
    <col min="5889" max="5889" width="6.28515625" style="382" customWidth="1"/>
    <col min="5890" max="5890" width="12.5703125" style="382" customWidth="1"/>
    <col min="5891" max="5891" width="36.140625" style="382" customWidth="1"/>
    <col min="5892" max="5892" width="2.140625" style="382" customWidth="1"/>
    <col min="5893" max="5893" width="7.85546875" style="382" customWidth="1"/>
    <col min="5894" max="5894" width="9.42578125" style="382" customWidth="1"/>
    <col min="5895" max="5895" width="5.28515625" style="382" customWidth="1"/>
    <col min="5896" max="5896" width="8.28515625" style="382" customWidth="1"/>
    <col min="5897" max="6144" width="9.140625" style="382"/>
    <col min="6145" max="6145" width="6.28515625" style="382" customWidth="1"/>
    <col min="6146" max="6146" width="12.5703125" style="382" customWidth="1"/>
    <col min="6147" max="6147" width="36.140625" style="382" customWidth="1"/>
    <col min="6148" max="6148" width="2.140625" style="382" customWidth="1"/>
    <col min="6149" max="6149" width="7.85546875" style="382" customWidth="1"/>
    <col min="6150" max="6150" width="9.42578125" style="382" customWidth="1"/>
    <col min="6151" max="6151" width="5.28515625" style="382" customWidth="1"/>
    <col min="6152" max="6152" width="8.28515625" style="382" customWidth="1"/>
    <col min="6153" max="6400" width="9.140625" style="382"/>
    <col min="6401" max="6401" width="6.28515625" style="382" customWidth="1"/>
    <col min="6402" max="6402" width="12.5703125" style="382" customWidth="1"/>
    <col min="6403" max="6403" width="36.140625" style="382" customWidth="1"/>
    <col min="6404" max="6404" width="2.140625" style="382" customWidth="1"/>
    <col min="6405" max="6405" width="7.85546875" style="382" customWidth="1"/>
    <col min="6406" max="6406" width="9.42578125" style="382" customWidth="1"/>
    <col min="6407" max="6407" width="5.28515625" style="382" customWidth="1"/>
    <col min="6408" max="6408" width="8.28515625" style="382" customWidth="1"/>
    <col min="6409" max="6656" width="9.140625" style="382"/>
    <col min="6657" max="6657" width="6.28515625" style="382" customWidth="1"/>
    <col min="6658" max="6658" width="12.5703125" style="382" customWidth="1"/>
    <col min="6659" max="6659" width="36.140625" style="382" customWidth="1"/>
    <col min="6660" max="6660" width="2.140625" style="382" customWidth="1"/>
    <col min="6661" max="6661" width="7.85546875" style="382" customWidth="1"/>
    <col min="6662" max="6662" width="9.42578125" style="382" customWidth="1"/>
    <col min="6663" max="6663" width="5.28515625" style="382" customWidth="1"/>
    <col min="6664" max="6664" width="8.28515625" style="382" customWidth="1"/>
    <col min="6665" max="6912" width="9.140625" style="382"/>
    <col min="6913" max="6913" width="6.28515625" style="382" customWidth="1"/>
    <col min="6914" max="6914" width="12.5703125" style="382" customWidth="1"/>
    <col min="6915" max="6915" width="36.140625" style="382" customWidth="1"/>
    <col min="6916" max="6916" width="2.140625" style="382" customWidth="1"/>
    <col min="6917" max="6917" width="7.85546875" style="382" customWidth="1"/>
    <col min="6918" max="6918" width="9.42578125" style="382" customWidth="1"/>
    <col min="6919" max="6919" width="5.28515625" style="382" customWidth="1"/>
    <col min="6920" max="6920" width="8.28515625" style="382" customWidth="1"/>
    <col min="6921" max="7168" width="9.140625" style="382"/>
    <col min="7169" max="7169" width="6.28515625" style="382" customWidth="1"/>
    <col min="7170" max="7170" width="12.5703125" style="382" customWidth="1"/>
    <col min="7171" max="7171" width="36.140625" style="382" customWidth="1"/>
    <col min="7172" max="7172" width="2.140625" style="382" customWidth="1"/>
    <col min="7173" max="7173" width="7.85546875" style="382" customWidth="1"/>
    <col min="7174" max="7174" width="9.42578125" style="382" customWidth="1"/>
    <col min="7175" max="7175" width="5.28515625" style="382" customWidth="1"/>
    <col min="7176" max="7176" width="8.28515625" style="382" customWidth="1"/>
    <col min="7177" max="7424" width="9.140625" style="382"/>
    <col min="7425" max="7425" width="6.28515625" style="382" customWidth="1"/>
    <col min="7426" max="7426" width="12.5703125" style="382" customWidth="1"/>
    <col min="7427" max="7427" width="36.140625" style="382" customWidth="1"/>
    <col min="7428" max="7428" width="2.140625" style="382" customWidth="1"/>
    <col min="7429" max="7429" width="7.85546875" style="382" customWidth="1"/>
    <col min="7430" max="7430" width="9.42578125" style="382" customWidth="1"/>
    <col min="7431" max="7431" width="5.28515625" style="382" customWidth="1"/>
    <col min="7432" max="7432" width="8.28515625" style="382" customWidth="1"/>
    <col min="7433" max="7680" width="9.140625" style="382"/>
    <col min="7681" max="7681" width="6.28515625" style="382" customWidth="1"/>
    <col min="7682" max="7682" width="12.5703125" style="382" customWidth="1"/>
    <col min="7683" max="7683" width="36.140625" style="382" customWidth="1"/>
    <col min="7684" max="7684" width="2.140625" style="382" customWidth="1"/>
    <col min="7685" max="7685" width="7.85546875" style="382" customWidth="1"/>
    <col min="7686" max="7686" width="9.42578125" style="382" customWidth="1"/>
    <col min="7687" max="7687" width="5.28515625" style="382" customWidth="1"/>
    <col min="7688" max="7688" width="8.28515625" style="382" customWidth="1"/>
    <col min="7689" max="7936" width="9.140625" style="382"/>
    <col min="7937" max="7937" width="6.28515625" style="382" customWidth="1"/>
    <col min="7938" max="7938" width="12.5703125" style="382" customWidth="1"/>
    <col min="7939" max="7939" width="36.140625" style="382" customWidth="1"/>
    <col min="7940" max="7940" width="2.140625" style="382" customWidth="1"/>
    <col min="7941" max="7941" width="7.85546875" style="382" customWidth="1"/>
    <col min="7942" max="7942" width="9.42578125" style="382" customWidth="1"/>
    <col min="7943" max="7943" width="5.28515625" style="382" customWidth="1"/>
    <col min="7944" max="7944" width="8.28515625" style="382" customWidth="1"/>
    <col min="7945" max="8192" width="9.140625" style="382"/>
    <col min="8193" max="8193" width="6.28515625" style="382" customWidth="1"/>
    <col min="8194" max="8194" width="12.5703125" style="382" customWidth="1"/>
    <col min="8195" max="8195" width="36.140625" style="382" customWidth="1"/>
    <col min="8196" max="8196" width="2.140625" style="382" customWidth="1"/>
    <col min="8197" max="8197" width="7.85546875" style="382" customWidth="1"/>
    <col min="8198" max="8198" width="9.42578125" style="382" customWidth="1"/>
    <col min="8199" max="8199" width="5.28515625" style="382" customWidth="1"/>
    <col min="8200" max="8200" width="8.28515625" style="382" customWidth="1"/>
    <col min="8201" max="8448" width="9.140625" style="382"/>
    <col min="8449" max="8449" width="6.28515625" style="382" customWidth="1"/>
    <col min="8450" max="8450" width="12.5703125" style="382" customWidth="1"/>
    <col min="8451" max="8451" width="36.140625" style="382" customWidth="1"/>
    <col min="8452" max="8452" width="2.140625" style="382" customWidth="1"/>
    <col min="8453" max="8453" width="7.85546875" style="382" customWidth="1"/>
    <col min="8454" max="8454" width="9.42578125" style="382" customWidth="1"/>
    <col min="8455" max="8455" width="5.28515625" style="382" customWidth="1"/>
    <col min="8456" max="8456" width="8.28515625" style="382" customWidth="1"/>
    <col min="8457" max="8704" width="9.140625" style="382"/>
    <col min="8705" max="8705" width="6.28515625" style="382" customWidth="1"/>
    <col min="8706" max="8706" width="12.5703125" style="382" customWidth="1"/>
    <col min="8707" max="8707" width="36.140625" style="382" customWidth="1"/>
    <col min="8708" max="8708" width="2.140625" style="382" customWidth="1"/>
    <col min="8709" max="8709" width="7.85546875" style="382" customWidth="1"/>
    <col min="8710" max="8710" width="9.42578125" style="382" customWidth="1"/>
    <col min="8711" max="8711" width="5.28515625" style="382" customWidth="1"/>
    <col min="8712" max="8712" width="8.28515625" style="382" customWidth="1"/>
    <col min="8713" max="8960" width="9.140625" style="382"/>
    <col min="8961" max="8961" width="6.28515625" style="382" customWidth="1"/>
    <col min="8962" max="8962" width="12.5703125" style="382" customWidth="1"/>
    <col min="8963" max="8963" width="36.140625" style="382" customWidth="1"/>
    <col min="8964" max="8964" width="2.140625" style="382" customWidth="1"/>
    <col min="8965" max="8965" width="7.85546875" style="382" customWidth="1"/>
    <col min="8966" max="8966" width="9.42578125" style="382" customWidth="1"/>
    <col min="8967" max="8967" width="5.28515625" style="382" customWidth="1"/>
    <col min="8968" max="8968" width="8.28515625" style="382" customWidth="1"/>
    <col min="8969" max="9216" width="9.140625" style="382"/>
    <col min="9217" max="9217" width="6.28515625" style="382" customWidth="1"/>
    <col min="9218" max="9218" width="12.5703125" style="382" customWidth="1"/>
    <col min="9219" max="9219" width="36.140625" style="382" customWidth="1"/>
    <col min="9220" max="9220" width="2.140625" style="382" customWidth="1"/>
    <col min="9221" max="9221" width="7.85546875" style="382" customWidth="1"/>
    <col min="9222" max="9222" width="9.42578125" style="382" customWidth="1"/>
    <col min="9223" max="9223" width="5.28515625" style="382" customWidth="1"/>
    <col min="9224" max="9224" width="8.28515625" style="382" customWidth="1"/>
    <col min="9225" max="9472" width="9.140625" style="382"/>
    <col min="9473" max="9473" width="6.28515625" style="382" customWidth="1"/>
    <col min="9474" max="9474" width="12.5703125" style="382" customWidth="1"/>
    <col min="9475" max="9475" width="36.140625" style="382" customWidth="1"/>
    <col min="9476" max="9476" width="2.140625" style="382" customWidth="1"/>
    <col min="9477" max="9477" width="7.85546875" style="382" customWidth="1"/>
    <col min="9478" max="9478" width="9.42578125" style="382" customWidth="1"/>
    <col min="9479" max="9479" width="5.28515625" style="382" customWidth="1"/>
    <col min="9480" max="9480" width="8.28515625" style="382" customWidth="1"/>
    <col min="9481" max="9728" width="9.140625" style="382"/>
    <col min="9729" max="9729" width="6.28515625" style="382" customWidth="1"/>
    <col min="9730" max="9730" width="12.5703125" style="382" customWidth="1"/>
    <col min="9731" max="9731" width="36.140625" style="382" customWidth="1"/>
    <col min="9732" max="9732" width="2.140625" style="382" customWidth="1"/>
    <col min="9733" max="9733" width="7.85546875" style="382" customWidth="1"/>
    <col min="9734" max="9734" width="9.42578125" style="382" customWidth="1"/>
    <col min="9735" max="9735" width="5.28515625" style="382" customWidth="1"/>
    <col min="9736" max="9736" width="8.28515625" style="382" customWidth="1"/>
    <col min="9737" max="9984" width="9.140625" style="382"/>
    <col min="9985" max="9985" width="6.28515625" style="382" customWidth="1"/>
    <col min="9986" max="9986" width="12.5703125" style="382" customWidth="1"/>
    <col min="9987" max="9987" width="36.140625" style="382" customWidth="1"/>
    <col min="9988" max="9988" width="2.140625" style="382" customWidth="1"/>
    <col min="9989" max="9989" width="7.85546875" style="382" customWidth="1"/>
    <col min="9990" max="9990" width="9.42578125" style="382" customWidth="1"/>
    <col min="9991" max="9991" width="5.28515625" style="382" customWidth="1"/>
    <col min="9992" max="9992" width="8.28515625" style="382" customWidth="1"/>
    <col min="9993" max="10240" width="9.140625" style="382"/>
    <col min="10241" max="10241" width="6.28515625" style="382" customWidth="1"/>
    <col min="10242" max="10242" width="12.5703125" style="382" customWidth="1"/>
    <col min="10243" max="10243" width="36.140625" style="382" customWidth="1"/>
    <col min="10244" max="10244" width="2.140625" style="382" customWidth="1"/>
    <col min="10245" max="10245" width="7.85546875" style="382" customWidth="1"/>
    <col min="10246" max="10246" width="9.42578125" style="382" customWidth="1"/>
    <col min="10247" max="10247" width="5.28515625" style="382" customWidth="1"/>
    <col min="10248" max="10248" width="8.28515625" style="382" customWidth="1"/>
    <col min="10249" max="10496" width="9.140625" style="382"/>
    <col min="10497" max="10497" width="6.28515625" style="382" customWidth="1"/>
    <col min="10498" max="10498" width="12.5703125" style="382" customWidth="1"/>
    <col min="10499" max="10499" width="36.140625" style="382" customWidth="1"/>
    <col min="10500" max="10500" width="2.140625" style="382" customWidth="1"/>
    <col min="10501" max="10501" width="7.85546875" style="382" customWidth="1"/>
    <col min="10502" max="10502" width="9.42578125" style="382" customWidth="1"/>
    <col min="10503" max="10503" width="5.28515625" style="382" customWidth="1"/>
    <col min="10504" max="10504" width="8.28515625" style="382" customWidth="1"/>
    <col min="10505" max="10752" width="9.140625" style="382"/>
    <col min="10753" max="10753" width="6.28515625" style="382" customWidth="1"/>
    <col min="10754" max="10754" width="12.5703125" style="382" customWidth="1"/>
    <col min="10755" max="10755" width="36.140625" style="382" customWidth="1"/>
    <col min="10756" max="10756" width="2.140625" style="382" customWidth="1"/>
    <col min="10757" max="10757" width="7.85546875" style="382" customWidth="1"/>
    <col min="10758" max="10758" width="9.42578125" style="382" customWidth="1"/>
    <col min="10759" max="10759" width="5.28515625" style="382" customWidth="1"/>
    <col min="10760" max="10760" width="8.28515625" style="382" customWidth="1"/>
    <col min="10761" max="11008" width="9.140625" style="382"/>
    <col min="11009" max="11009" width="6.28515625" style="382" customWidth="1"/>
    <col min="11010" max="11010" width="12.5703125" style="382" customWidth="1"/>
    <col min="11011" max="11011" width="36.140625" style="382" customWidth="1"/>
    <col min="11012" max="11012" width="2.140625" style="382" customWidth="1"/>
    <col min="11013" max="11013" width="7.85546875" style="382" customWidth="1"/>
    <col min="11014" max="11014" width="9.42578125" style="382" customWidth="1"/>
    <col min="11015" max="11015" width="5.28515625" style="382" customWidth="1"/>
    <col min="11016" max="11016" width="8.28515625" style="382" customWidth="1"/>
    <col min="11017" max="11264" width="9.140625" style="382"/>
    <col min="11265" max="11265" width="6.28515625" style="382" customWidth="1"/>
    <col min="11266" max="11266" width="12.5703125" style="382" customWidth="1"/>
    <col min="11267" max="11267" width="36.140625" style="382" customWidth="1"/>
    <col min="11268" max="11268" width="2.140625" style="382" customWidth="1"/>
    <col min="11269" max="11269" width="7.85546875" style="382" customWidth="1"/>
    <col min="11270" max="11270" width="9.42578125" style="382" customWidth="1"/>
    <col min="11271" max="11271" width="5.28515625" style="382" customWidth="1"/>
    <col min="11272" max="11272" width="8.28515625" style="382" customWidth="1"/>
    <col min="11273" max="11520" width="9.140625" style="382"/>
    <col min="11521" max="11521" width="6.28515625" style="382" customWidth="1"/>
    <col min="11522" max="11522" width="12.5703125" style="382" customWidth="1"/>
    <col min="11523" max="11523" width="36.140625" style="382" customWidth="1"/>
    <col min="11524" max="11524" width="2.140625" style="382" customWidth="1"/>
    <col min="11525" max="11525" width="7.85546875" style="382" customWidth="1"/>
    <col min="11526" max="11526" width="9.42578125" style="382" customWidth="1"/>
    <col min="11527" max="11527" width="5.28515625" style="382" customWidth="1"/>
    <col min="11528" max="11528" width="8.28515625" style="382" customWidth="1"/>
    <col min="11529" max="11776" width="9.140625" style="382"/>
    <col min="11777" max="11777" width="6.28515625" style="382" customWidth="1"/>
    <col min="11778" max="11778" width="12.5703125" style="382" customWidth="1"/>
    <col min="11779" max="11779" width="36.140625" style="382" customWidth="1"/>
    <col min="11780" max="11780" width="2.140625" style="382" customWidth="1"/>
    <col min="11781" max="11781" width="7.85546875" style="382" customWidth="1"/>
    <col min="11782" max="11782" width="9.42578125" style="382" customWidth="1"/>
    <col min="11783" max="11783" width="5.28515625" style="382" customWidth="1"/>
    <col min="11784" max="11784" width="8.28515625" style="382" customWidth="1"/>
    <col min="11785" max="12032" width="9.140625" style="382"/>
    <col min="12033" max="12033" width="6.28515625" style="382" customWidth="1"/>
    <col min="12034" max="12034" width="12.5703125" style="382" customWidth="1"/>
    <col min="12035" max="12035" width="36.140625" style="382" customWidth="1"/>
    <col min="12036" max="12036" width="2.140625" style="382" customWidth="1"/>
    <col min="12037" max="12037" width="7.85546875" style="382" customWidth="1"/>
    <col min="12038" max="12038" width="9.42578125" style="382" customWidth="1"/>
    <col min="12039" max="12039" width="5.28515625" style="382" customWidth="1"/>
    <col min="12040" max="12040" width="8.28515625" style="382" customWidth="1"/>
    <col min="12041" max="12288" width="9.140625" style="382"/>
    <col min="12289" max="12289" width="6.28515625" style="382" customWidth="1"/>
    <col min="12290" max="12290" width="12.5703125" style="382" customWidth="1"/>
    <col min="12291" max="12291" width="36.140625" style="382" customWidth="1"/>
    <col min="12292" max="12292" width="2.140625" style="382" customWidth="1"/>
    <col min="12293" max="12293" width="7.85546875" style="382" customWidth="1"/>
    <col min="12294" max="12294" width="9.42578125" style="382" customWidth="1"/>
    <col min="12295" max="12295" width="5.28515625" style="382" customWidth="1"/>
    <col min="12296" max="12296" width="8.28515625" style="382" customWidth="1"/>
    <col min="12297" max="12544" width="9.140625" style="382"/>
    <col min="12545" max="12545" width="6.28515625" style="382" customWidth="1"/>
    <col min="12546" max="12546" width="12.5703125" style="382" customWidth="1"/>
    <col min="12547" max="12547" width="36.140625" style="382" customWidth="1"/>
    <col min="12548" max="12548" width="2.140625" style="382" customWidth="1"/>
    <col min="12549" max="12549" width="7.85546875" style="382" customWidth="1"/>
    <col min="12550" max="12550" width="9.42578125" style="382" customWidth="1"/>
    <col min="12551" max="12551" width="5.28515625" style="382" customWidth="1"/>
    <col min="12552" max="12552" width="8.28515625" style="382" customWidth="1"/>
    <col min="12553" max="12800" width="9.140625" style="382"/>
    <col min="12801" max="12801" width="6.28515625" style="382" customWidth="1"/>
    <col min="12802" max="12802" width="12.5703125" style="382" customWidth="1"/>
    <col min="12803" max="12803" width="36.140625" style="382" customWidth="1"/>
    <col min="12804" max="12804" width="2.140625" style="382" customWidth="1"/>
    <col min="12805" max="12805" width="7.85546875" style="382" customWidth="1"/>
    <col min="12806" max="12806" width="9.42578125" style="382" customWidth="1"/>
    <col min="12807" max="12807" width="5.28515625" style="382" customWidth="1"/>
    <col min="12808" max="12808" width="8.28515625" style="382" customWidth="1"/>
    <col min="12809" max="13056" width="9.140625" style="382"/>
    <col min="13057" max="13057" width="6.28515625" style="382" customWidth="1"/>
    <col min="13058" max="13058" width="12.5703125" style="382" customWidth="1"/>
    <col min="13059" max="13059" width="36.140625" style="382" customWidth="1"/>
    <col min="13060" max="13060" width="2.140625" style="382" customWidth="1"/>
    <col min="13061" max="13061" width="7.85546875" style="382" customWidth="1"/>
    <col min="13062" max="13062" width="9.42578125" style="382" customWidth="1"/>
    <col min="13063" max="13063" width="5.28515625" style="382" customWidth="1"/>
    <col min="13064" max="13064" width="8.28515625" style="382" customWidth="1"/>
    <col min="13065" max="13312" width="9.140625" style="382"/>
    <col min="13313" max="13313" width="6.28515625" style="382" customWidth="1"/>
    <col min="13314" max="13314" width="12.5703125" style="382" customWidth="1"/>
    <col min="13315" max="13315" width="36.140625" style="382" customWidth="1"/>
    <col min="13316" max="13316" width="2.140625" style="382" customWidth="1"/>
    <col min="13317" max="13317" width="7.85546875" style="382" customWidth="1"/>
    <col min="13318" max="13318" width="9.42578125" style="382" customWidth="1"/>
    <col min="13319" max="13319" width="5.28515625" style="382" customWidth="1"/>
    <col min="13320" max="13320" width="8.28515625" style="382" customWidth="1"/>
    <col min="13321" max="13568" width="9.140625" style="382"/>
    <col min="13569" max="13569" width="6.28515625" style="382" customWidth="1"/>
    <col min="13570" max="13570" width="12.5703125" style="382" customWidth="1"/>
    <col min="13571" max="13571" width="36.140625" style="382" customWidth="1"/>
    <col min="13572" max="13572" width="2.140625" style="382" customWidth="1"/>
    <col min="13573" max="13573" width="7.85546875" style="382" customWidth="1"/>
    <col min="13574" max="13574" width="9.42578125" style="382" customWidth="1"/>
    <col min="13575" max="13575" width="5.28515625" style="382" customWidth="1"/>
    <col min="13576" max="13576" width="8.28515625" style="382" customWidth="1"/>
    <col min="13577" max="13824" width="9.140625" style="382"/>
    <col min="13825" max="13825" width="6.28515625" style="382" customWidth="1"/>
    <col min="13826" max="13826" width="12.5703125" style="382" customWidth="1"/>
    <col min="13827" max="13827" width="36.140625" style="382" customWidth="1"/>
    <col min="13828" max="13828" width="2.140625" style="382" customWidth="1"/>
    <col min="13829" max="13829" width="7.85546875" style="382" customWidth="1"/>
    <col min="13830" max="13830" width="9.42578125" style="382" customWidth="1"/>
    <col min="13831" max="13831" width="5.28515625" style="382" customWidth="1"/>
    <col min="13832" max="13832" width="8.28515625" style="382" customWidth="1"/>
    <col min="13833" max="14080" width="9.140625" style="382"/>
    <col min="14081" max="14081" width="6.28515625" style="382" customWidth="1"/>
    <col min="14082" max="14082" width="12.5703125" style="382" customWidth="1"/>
    <col min="14083" max="14083" width="36.140625" style="382" customWidth="1"/>
    <col min="14084" max="14084" width="2.140625" style="382" customWidth="1"/>
    <col min="14085" max="14085" width="7.85546875" style="382" customWidth="1"/>
    <col min="14086" max="14086" width="9.42578125" style="382" customWidth="1"/>
    <col min="14087" max="14087" width="5.28515625" style="382" customWidth="1"/>
    <col min="14088" max="14088" width="8.28515625" style="382" customWidth="1"/>
    <col min="14089" max="14336" width="9.140625" style="382"/>
    <col min="14337" max="14337" width="6.28515625" style="382" customWidth="1"/>
    <col min="14338" max="14338" width="12.5703125" style="382" customWidth="1"/>
    <col min="14339" max="14339" width="36.140625" style="382" customWidth="1"/>
    <col min="14340" max="14340" width="2.140625" style="382" customWidth="1"/>
    <col min="14341" max="14341" width="7.85546875" style="382" customWidth="1"/>
    <col min="14342" max="14342" width="9.42578125" style="382" customWidth="1"/>
    <col min="14343" max="14343" width="5.28515625" style="382" customWidth="1"/>
    <col min="14344" max="14344" width="8.28515625" style="382" customWidth="1"/>
    <col min="14345" max="14592" width="9.140625" style="382"/>
    <col min="14593" max="14593" width="6.28515625" style="382" customWidth="1"/>
    <col min="14594" max="14594" width="12.5703125" style="382" customWidth="1"/>
    <col min="14595" max="14595" width="36.140625" style="382" customWidth="1"/>
    <col min="14596" max="14596" width="2.140625" style="382" customWidth="1"/>
    <col min="14597" max="14597" width="7.85546875" style="382" customWidth="1"/>
    <col min="14598" max="14598" width="9.42578125" style="382" customWidth="1"/>
    <col min="14599" max="14599" width="5.28515625" style="382" customWidth="1"/>
    <col min="14600" max="14600" width="8.28515625" style="382" customWidth="1"/>
    <col min="14601" max="14848" width="9.140625" style="382"/>
    <col min="14849" max="14849" width="6.28515625" style="382" customWidth="1"/>
    <col min="14850" max="14850" width="12.5703125" style="382" customWidth="1"/>
    <col min="14851" max="14851" width="36.140625" style="382" customWidth="1"/>
    <col min="14852" max="14852" width="2.140625" style="382" customWidth="1"/>
    <col min="14853" max="14853" width="7.85546875" style="382" customWidth="1"/>
    <col min="14854" max="14854" width="9.42578125" style="382" customWidth="1"/>
    <col min="14855" max="14855" width="5.28515625" style="382" customWidth="1"/>
    <col min="14856" max="14856" width="8.28515625" style="382" customWidth="1"/>
    <col min="14857" max="15104" width="9.140625" style="382"/>
    <col min="15105" max="15105" width="6.28515625" style="382" customWidth="1"/>
    <col min="15106" max="15106" width="12.5703125" style="382" customWidth="1"/>
    <col min="15107" max="15107" width="36.140625" style="382" customWidth="1"/>
    <col min="15108" max="15108" width="2.140625" style="382" customWidth="1"/>
    <col min="15109" max="15109" width="7.85546875" style="382" customWidth="1"/>
    <col min="15110" max="15110" width="9.42578125" style="382" customWidth="1"/>
    <col min="15111" max="15111" width="5.28515625" style="382" customWidth="1"/>
    <col min="15112" max="15112" width="8.28515625" style="382" customWidth="1"/>
    <col min="15113" max="15360" width="9.140625" style="382"/>
    <col min="15361" max="15361" width="6.28515625" style="382" customWidth="1"/>
    <col min="15362" max="15362" width="12.5703125" style="382" customWidth="1"/>
    <col min="15363" max="15363" width="36.140625" style="382" customWidth="1"/>
    <col min="15364" max="15364" width="2.140625" style="382" customWidth="1"/>
    <col min="15365" max="15365" width="7.85546875" style="382" customWidth="1"/>
    <col min="15366" max="15366" width="9.42578125" style="382" customWidth="1"/>
    <col min="15367" max="15367" width="5.28515625" style="382" customWidth="1"/>
    <col min="15368" max="15368" width="8.28515625" style="382" customWidth="1"/>
    <col min="15369" max="15616" width="9.140625" style="382"/>
    <col min="15617" max="15617" width="6.28515625" style="382" customWidth="1"/>
    <col min="15618" max="15618" width="12.5703125" style="382" customWidth="1"/>
    <col min="15619" max="15619" width="36.140625" style="382" customWidth="1"/>
    <col min="15620" max="15620" width="2.140625" style="382" customWidth="1"/>
    <col min="15621" max="15621" width="7.85546875" style="382" customWidth="1"/>
    <col min="15622" max="15622" width="9.42578125" style="382" customWidth="1"/>
    <col min="15623" max="15623" width="5.28515625" style="382" customWidth="1"/>
    <col min="15624" max="15624" width="8.28515625" style="382" customWidth="1"/>
    <col min="15625" max="15872" width="9.140625" style="382"/>
    <col min="15873" max="15873" width="6.28515625" style="382" customWidth="1"/>
    <col min="15874" max="15874" width="12.5703125" style="382" customWidth="1"/>
    <col min="15875" max="15875" width="36.140625" style="382" customWidth="1"/>
    <col min="15876" max="15876" width="2.140625" style="382" customWidth="1"/>
    <col min="15877" max="15877" width="7.85546875" style="382" customWidth="1"/>
    <col min="15878" max="15878" width="9.42578125" style="382" customWidth="1"/>
    <col min="15879" max="15879" width="5.28515625" style="382" customWidth="1"/>
    <col min="15880" max="15880" width="8.28515625" style="382" customWidth="1"/>
    <col min="15881" max="16128" width="9.140625" style="382"/>
    <col min="16129" max="16129" width="6.28515625" style="382" customWidth="1"/>
    <col min="16130" max="16130" width="12.5703125" style="382" customWidth="1"/>
    <col min="16131" max="16131" width="36.140625" style="382" customWidth="1"/>
    <col min="16132" max="16132" width="2.140625" style="382" customWidth="1"/>
    <col min="16133" max="16133" width="7.85546875" style="382" customWidth="1"/>
    <col min="16134" max="16134" width="9.42578125" style="382" customWidth="1"/>
    <col min="16135" max="16135" width="5.28515625" style="382" customWidth="1"/>
    <col min="16136" max="16136" width="8.28515625" style="382" customWidth="1"/>
    <col min="16137" max="16384" width="9.140625" style="382"/>
  </cols>
  <sheetData>
    <row r="1" spans="1:17" ht="18">
      <c r="A1" s="488" t="s">
        <v>15</v>
      </c>
      <c r="B1" s="488"/>
      <c r="C1" s="488"/>
      <c r="D1" s="488"/>
      <c r="E1" s="488"/>
      <c r="F1" s="488"/>
      <c r="G1" s="488"/>
      <c r="H1" s="488"/>
    </row>
    <row r="2" spans="1:17" ht="9" customHeight="1"/>
    <row r="3" spans="1:17" ht="10.5" customHeight="1"/>
    <row r="4" spans="1:17" ht="23.25" customHeight="1">
      <c r="A4" s="384" t="s">
        <v>14</v>
      </c>
      <c r="B4" s="489" t="s">
        <v>2</v>
      </c>
      <c r="C4" s="489"/>
      <c r="D4" s="489"/>
      <c r="E4" s="385" t="s">
        <v>3</v>
      </c>
      <c r="F4" s="385" t="s">
        <v>4</v>
      </c>
      <c r="G4" s="385" t="s">
        <v>5</v>
      </c>
      <c r="H4" s="385" t="s">
        <v>6</v>
      </c>
    </row>
    <row r="5" spans="1:17" ht="9" customHeight="1">
      <c r="B5" s="490"/>
      <c r="C5" s="490"/>
      <c r="D5" s="386"/>
      <c r="E5" s="386"/>
      <c r="F5" s="386"/>
      <c r="G5" s="386"/>
      <c r="H5" s="386"/>
      <c r="I5" s="387"/>
      <c r="J5" s="387"/>
      <c r="K5" s="387"/>
      <c r="L5" s="387"/>
      <c r="M5" s="387"/>
      <c r="N5" s="387"/>
      <c r="O5" s="387"/>
      <c r="P5" s="387"/>
      <c r="Q5" s="387"/>
    </row>
    <row r="6" spans="1:17" ht="65.25" customHeight="1">
      <c r="A6" s="388">
        <v>1</v>
      </c>
      <c r="B6" s="487" t="s">
        <v>242</v>
      </c>
      <c r="C6" s="487"/>
      <c r="D6" s="487"/>
      <c r="E6" s="389"/>
      <c r="F6" s="389"/>
      <c r="G6" s="389"/>
      <c r="H6" s="389"/>
      <c r="I6" s="387"/>
      <c r="J6" s="387"/>
      <c r="K6" s="387"/>
      <c r="L6" s="387"/>
      <c r="M6" s="387"/>
      <c r="N6" s="387"/>
      <c r="O6" s="387"/>
      <c r="P6" s="387"/>
      <c r="Q6" s="387"/>
    </row>
    <row r="7" spans="1:17" ht="14.25">
      <c r="A7" s="388"/>
      <c r="B7" s="390"/>
      <c r="C7" s="391"/>
      <c r="D7" s="390" t="s">
        <v>7</v>
      </c>
      <c r="E7" s="392">
        <v>1</v>
      </c>
      <c r="F7" s="393">
        <v>4802.6000000000004</v>
      </c>
      <c r="G7" s="390" t="s">
        <v>16</v>
      </c>
      <c r="H7" s="394">
        <f>E7*F7</f>
        <v>4802.6000000000004</v>
      </c>
      <c r="I7" s="387"/>
      <c r="J7" s="387"/>
      <c r="K7" s="387"/>
      <c r="L7" s="387"/>
      <c r="M7" s="387"/>
      <c r="N7" s="387"/>
      <c r="O7" s="387"/>
      <c r="P7" s="387"/>
      <c r="Q7" s="387"/>
    </row>
    <row r="8" spans="1:17" ht="68.25" customHeight="1">
      <c r="A8" s="395">
        <v>2</v>
      </c>
      <c r="B8" s="487" t="s">
        <v>21</v>
      </c>
      <c r="C8" s="487"/>
      <c r="D8" s="487"/>
      <c r="E8" s="392"/>
      <c r="F8" s="392"/>
      <c r="G8" s="390"/>
      <c r="H8" s="394"/>
      <c r="I8" s="387"/>
      <c r="J8" s="387"/>
      <c r="K8" s="387"/>
      <c r="L8" s="387"/>
      <c r="M8" s="387"/>
      <c r="N8" s="387"/>
      <c r="O8" s="387"/>
      <c r="P8" s="387"/>
      <c r="Q8" s="387"/>
    </row>
    <row r="9" spans="1:17">
      <c r="A9" s="396"/>
      <c r="B9" s="397"/>
      <c r="C9" s="397"/>
      <c r="D9" s="398" t="s">
        <v>7</v>
      </c>
      <c r="E9" s="392">
        <v>1</v>
      </c>
      <c r="F9" s="393">
        <v>4253.8999999999996</v>
      </c>
      <c r="G9" s="390" t="s">
        <v>16</v>
      </c>
      <c r="H9" s="394">
        <f>E9*F9</f>
        <v>4253.8999999999996</v>
      </c>
      <c r="I9" s="387"/>
      <c r="J9" s="387"/>
      <c r="K9" s="387"/>
      <c r="L9" s="387"/>
      <c r="M9" s="387"/>
      <c r="N9" s="387"/>
      <c r="O9" s="387"/>
      <c r="P9" s="387"/>
      <c r="Q9" s="387"/>
    </row>
    <row r="10" spans="1:17" ht="28.5" customHeight="1">
      <c r="A10" s="388">
        <v>3</v>
      </c>
      <c r="B10" s="487" t="s">
        <v>22</v>
      </c>
      <c r="C10" s="487"/>
      <c r="D10" s="487"/>
      <c r="E10" s="392"/>
      <c r="F10" s="390"/>
      <c r="G10" s="390"/>
      <c r="H10" s="394"/>
      <c r="I10" s="386"/>
      <c r="J10" s="387"/>
      <c r="K10" s="387"/>
      <c r="L10" s="387"/>
      <c r="M10" s="387"/>
      <c r="N10" s="387"/>
      <c r="O10" s="387"/>
      <c r="P10" s="387"/>
      <c r="Q10" s="387"/>
    </row>
    <row r="11" spans="1:17" ht="14.25">
      <c r="A11" s="395"/>
      <c r="B11" s="399"/>
      <c r="C11" s="400"/>
      <c r="D11" s="399" t="s">
        <v>7</v>
      </c>
      <c r="E11" s="392">
        <v>1</v>
      </c>
      <c r="F11" s="390">
        <v>2533.4699999999998</v>
      </c>
      <c r="G11" s="390" t="s">
        <v>16</v>
      </c>
      <c r="H11" s="394">
        <f>E11*F11</f>
        <v>2533.4699999999998</v>
      </c>
      <c r="I11" s="386"/>
      <c r="J11" s="387"/>
      <c r="K11" s="387"/>
      <c r="L11" s="387"/>
      <c r="M11" s="387"/>
      <c r="N11" s="387"/>
      <c r="O11" s="387"/>
      <c r="P11" s="387"/>
      <c r="Q11" s="387"/>
    </row>
    <row r="12" spans="1:17" ht="52.5" customHeight="1">
      <c r="A12" s="388">
        <v>4</v>
      </c>
      <c r="B12" s="492" t="s">
        <v>23</v>
      </c>
      <c r="C12" s="492"/>
      <c r="D12" s="492"/>
      <c r="E12" s="392"/>
      <c r="F12" s="390"/>
      <c r="G12" s="390"/>
      <c r="H12" s="390"/>
      <c r="I12" s="386"/>
      <c r="J12" s="387"/>
      <c r="K12" s="387"/>
      <c r="L12" s="387"/>
      <c r="M12" s="387"/>
      <c r="N12" s="387"/>
      <c r="O12" s="387"/>
      <c r="P12" s="387"/>
      <c r="Q12" s="387"/>
    </row>
    <row r="13" spans="1:17" ht="14.25">
      <c r="A13" s="388"/>
      <c r="B13" s="399"/>
      <c r="C13" s="400"/>
      <c r="D13" s="390" t="s">
        <v>7</v>
      </c>
      <c r="E13" s="392">
        <v>1</v>
      </c>
      <c r="F13" s="390">
        <v>2042.43</v>
      </c>
      <c r="G13" s="390" t="s">
        <v>16</v>
      </c>
      <c r="H13" s="394">
        <f>E13*F13</f>
        <v>2042.43</v>
      </c>
      <c r="I13" s="386"/>
      <c r="J13" s="387"/>
      <c r="K13" s="387"/>
      <c r="L13" s="387"/>
      <c r="M13" s="387"/>
      <c r="N13" s="387"/>
      <c r="O13" s="387"/>
      <c r="P13" s="387"/>
      <c r="Q13" s="387"/>
    </row>
    <row r="14" spans="1:17" ht="6" customHeight="1">
      <c r="A14" s="388"/>
      <c r="B14" s="390"/>
      <c r="C14" s="391"/>
      <c r="D14" s="401"/>
      <c r="E14" s="392"/>
      <c r="F14" s="390"/>
      <c r="G14" s="390"/>
      <c r="H14" s="394"/>
      <c r="I14" s="386"/>
      <c r="J14" s="387"/>
      <c r="K14" s="387"/>
      <c r="L14" s="387"/>
      <c r="M14" s="387"/>
      <c r="N14" s="387"/>
      <c r="O14" s="387"/>
      <c r="P14" s="387"/>
      <c r="Q14" s="387"/>
    </row>
    <row r="15" spans="1:17" ht="39.75" customHeight="1">
      <c r="A15" s="388">
        <v>5</v>
      </c>
      <c r="B15" s="492" t="s">
        <v>24</v>
      </c>
      <c r="C15" s="492"/>
      <c r="D15" s="492"/>
      <c r="E15" s="392"/>
      <c r="F15" s="390"/>
      <c r="G15" s="390"/>
      <c r="H15" s="390"/>
      <c r="I15" s="386"/>
      <c r="J15" s="387"/>
      <c r="K15" s="387"/>
      <c r="L15" s="387"/>
      <c r="M15" s="387"/>
      <c r="N15" s="387"/>
      <c r="O15" s="387"/>
      <c r="P15" s="387"/>
      <c r="Q15" s="387"/>
    </row>
    <row r="16" spans="1:17" ht="14.25">
      <c r="A16" s="388"/>
      <c r="B16" s="399"/>
      <c r="C16" s="399"/>
      <c r="D16" s="399" t="s">
        <v>7</v>
      </c>
      <c r="E16" s="392">
        <v>2</v>
      </c>
      <c r="F16" s="393">
        <v>447.15</v>
      </c>
      <c r="G16" s="390" t="s">
        <v>16</v>
      </c>
      <c r="H16" s="394">
        <f>E16*F16</f>
        <v>894.3</v>
      </c>
      <c r="I16" s="386"/>
      <c r="J16" s="387"/>
      <c r="K16" s="387"/>
      <c r="L16" s="387"/>
      <c r="M16" s="387"/>
      <c r="N16" s="387"/>
      <c r="O16" s="387"/>
      <c r="P16" s="387"/>
      <c r="Q16" s="387"/>
    </row>
    <row r="17" spans="1:17" ht="6" customHeight="1">
      <c r="A17" s="388"/>
      <c r="B17" s="390"/>
      <c r="C17" s="391"/>
      <c r="D17" s="401"/>
      <c r="E17" s="392"/>
      <c r="F17" s="393"/>
      <c r="G17" s="390"/>
      <c r="H17" s="394"/>
      <c r="I17" s="386"/>
      <c r="J17" s="387"/>
      <c r="K17" s="387"/>
      <c r="L17" s="387"/>
      <c r="M17" s="387"/>
      <c r="N17" s="387"/>
      <c r="O17" s="387"/>
      <c r="P17" s="387"/>
      <c r="Q17" s="387"/>
    </row>
    <row r="18" spans="1:17" ht="39.75" customHeight="1">
      <c r="A18" s="395">
        <v>6</v>
      </c>
      <c r="B18" s="492" t="s">
        <v>25</v>
      </c>
      <c r="C18" s="492"/>
      <c r="D18" s="492"/>
      <c r="E18" s="402"/>
      <c r="F18" s="389"/>
      <c r="G18" s="389"/>
      <c r="H18" s="389"/>
      <c r="I18" s="386"/>
      <c r="J18" s="387"/>
      <c r="K18" s="387"/>
      <c r="L18" s="387"/>
      <c r="M18" s="387"/>
      <c r="N18" s="387"/>
      <c r="O18" s="387"/>
      <c r="P18" s="387"/>
      <c r="Q18" s="387"/>
    </row>
    <row r="19" spans="1:17" ht="14.25">
      <c r="A19" s="395"/>
      <c r="B19" s="403"/>
      <c r="C19" s="403"/>
      <c r="D19" s="391" t="s">
        <v>7</v>
      </c>
      <c r="E19" s="392">
        <v>1</v>
      </c>
      <c r="F19" s="393">
        <v>1161.5999999999999</v>
      </c>
      <c r="G19" s="390" t="s">
        <v>16</v>
      </c>
      <c r="H19" s="394">
        <f>E19*F19</f>
        <v>1161.5999999999999</v>
      </c>
      <c r="I19" s="386"/>
      <c r="J19" s="387"/>
      <c r="K19" s="387"/>
      <c r="L19" s="387"/>
      <c r="M19" s="387"/>
      <c r="N19" s="387"/>
      <c r="O19" s="387"/>
      <c r="P19" s="387"/>
      <c r="Q19" s="387"/>
    </row>
    <row r="20" spans="1:17" ht="6" customHeight="1">
      <c r="A20" s="395"/>
      <c r="B20" s="389"/>
      <c r="C20" s="389"/>
      <c r="D20" s="389"/>
      <c r="E20" s="402"/>
      <c r="F20" s="389"/>
      <c r="G20" s="389"/>
      <c r="H20" s="389"/>
      <c r="I20" s="386"/>
      <c r="J20" s="387"/>
      <c r="K20" s="387"/>
      <c r="L20" s="387"/>
      <c r="M20" s="387"/>
      <c r="N20" s="387"/>
      <c r="O20" s="387"/>
      <c r="P20" s="387"/>
      <c r="Q20" s="387"/>
    </row>
    <row r="21" spans="1:17" ht="38.25" customHeight="1">
      <c r="A21" s="395">
        <v>7</v>
      </c>
      <c r="B21" s="493" t="s">
        <v>26</v>
      </c>
      <c r="C21" s="493"/>
      <c r="D21" s="493"/>
      <c r="E21" s="392"/>
      <c r="F21" s="390"/>
      <c r="G21" s="390"/>
      <c r="H21" s="390"/>
      <c r="I21" s="386"/>
      <c r="J21" s="387"/>
      <c r="K21" s="387"/>
      <c r="L21" s="387"/>
      <c r="M21" s="387"/>
      <c r="N21" s="387"/>
      <c r="O21" s="387"/>
      <c r="P21" s="387"/>
      <c r="Q21" s="387"/>
    </row>
    <row r="22" spans="1:17" ht="14.25">
      <c r="A22" s="395"/>
      <c r="B22" s="391"/>
      <c r="C22" s="391"/>
      <c r="D22" s="391" t="s">
        <v>7</v>
      </c>
      <c r="E22" s="392">
        <v>1</v>
      </c>
      <c r="F22" s="393">
        <v>169.4</v>
      </c>
      <c r="G22" s="390" t="s">
        <v>16</v>
      </c>
      <c r="H22" s="394">
        <f>E22*F22</f>
        <v>169.4</v>
      </c>
      <c r="I22" s="386"/>
      <c r="J22" s="387"/>
      <c r="K22" s="387"/>
      <c r="L22" s="387"/>
      <c r="M22" s="387"/>
      <c r="N22" s="387"/>
      <c r="O22" s="387"/>
      <c r="P22" s="387"/>
      <c r="Q22" s="387"/>
    </row>
    <row r="23" spans="1:17" ht="6" customHeight="1">
      <c r="A23" s="395"/>
      <c r="B23" s="391"/>
      <c r="C23" s="391"/>
      <c r="D23" s="391"/>
      <c r="E23" s="392"/>
      <c r="F23" s="393"/>
      <c r="G23" s="390"/>
      <c r="H23" s="390"/>
      <c r="I23" s="386"/>
      <c r="J23" s="387"/>
      <c r="K23" s="387"/>
      <c r="L23" s="387"/>
      <c r="M23" s="387"/>
      <c r="N23" s="387"/>
      <c r="O23" s="387"/>
      <c r="P23" s="387"/>
      <c r="Q23" s="387"/>
    </row>
    <row r="24" spans="1:17" ht="27.75" customHeight="1">
      <c r="A24" s="388">
        <v>8</v>
      </c>
      <c r="B24" s="491" t="s">
        <v>27</v>
      </c>
      <c r="C24" s="491"/>
      <c r="D24" s="491"/>
      <c r="E24" s="404"/>
      <c r="F24" s="393"/>
      <c r="G24" s="390"/>
      <c r="H24" s="390"/>
      <c r="I24" s="386"/>
      <c r="J24" s="387"/>
      <c r="K24" s="387"/>
      <c r="L24" s="387"/>
      <c r="M24" s="387"/>
      <c r="N24" s="387"/>
      <c r="O24" s="387"/>
      <c r="P24" s="387"/>
      <c r="Q24" s="387"/>
    </row>
    <row r="25" spans="1:17" ht="14.25">
      <c r="A25" s="388"/>
      <c r="B25" s="401"/>
      <c r="C25" s="390"/>
      <c r="D25" s="390" t="s">
        <v>7</v>
      </c>
      <c r="E25" s="392">
        <v>6</v>
      </c>
      <c r="F25" s="390">
        <v>333.29</v>
      </c>
      <c r="G25" s="390" t="s">
        <v>17</v>
      </c>
      <c r="H25" s="394">
        <f>E25*F25</f>
        <v>1999.7400000000002</v>
      </c>
      <c r="I25" s="386"/>
      <c r="J25" s="387"/>
      <c r="K25" s="387"/>
      <c r="L25" s="387"/>
      <c r="M25" s="387"/>
      <c r="N25" s="387"/>
      <c r="O25" s="387"/>
      <c r="P25" s="387"/>
      <c r="Q25" s="387"/>
    </row>
    <row r="26" spans="1:17" ht="6" customHeight="1">
      <c r="A26" s="388"/>
      <c r="B26" s="399"/>
      <c r="C26" s="400"/>
      <c r="D26" s="399"/>
      <c r="E26" s="392"/>
      <c r="F26" s="390"/>
      <c r="G26" s="390"/>
      <c r="H26" s="394"/>
      <c r="I26" s="386"/>
      <c r="J26" s="387"/>
      <c r="K26" s="387"/>
      <c r="L26" s="387"/>
      <c r="M26" s="387"/>
      <c r="N26" s="387"/>
      <c r="O26" s="387"/>
      <c r="P26" s="387"/>
      <c r="Q26" s="387"/>
    </row>
    <row r="27" spans="1:17" ht="52.5" customHeight="1">
      <c r="A27" s="395">
        <v>9</v>
      </c>
      <c r="B27" s="487" t="s">
        <v>28</v>
      </c>
      <c r="C27" s="487"/>
      <c r="D27" s="487"/>
      <c r="E27" s="392"/>
      <c r="F27" s="393"/>
      <c r="G27" s="390"/>
      <c r="H27" s="394"/>
      <c r="I27" s="386"/>
      <c r="J27" s="387"/>
      <c r="K27" s="387"/>
      <c r="L27" s="387"/>
      <c r="M27" s="387"/>
      <c r="N27" s="387"/>
      <c r="O27" s="387"/>
      <c r="P27" s="387"/>
      <c r="Q27" s="387"/>
    </row>
    <row r="28" spans="1:17" ht="14.25" customHeight="1">
      <c r="A28" s="388"/>
      <c r="B28" s="390"/>
      <c r="C28" s="390"/>
      <c r="D28" s="390" t="s">
        <v>7</v>
      </c>
      <c r="E28" s="402">
        <v>1</v>
      </c>
      <c r="F28" s="389">
        <v>702</v>
      </c>
      <c r="G28" s="389" t="s">
        <v>16</v>
      </c>
      <c r="H28" s="394">
        <f>E28*F28</f>
        <v>702</v>
      </c>
      <c r="I28" s="386"/>
      <c r="J28" s="387"/>
      <c r="K28" s="387"/>
      <c r="L28" s="387"/>
      <c r="M28" s="387"/>
      <c r="N28" s="387"/>
      <c r="O28" s="387"/>
      <c r="P28" s="387"/>
      <c r="Q28" s="387"/>
    </row>
    <row r="29" spans="1:17" ht="6" customHeight="1">
      <c r="A29" s="388"/>
      <c r="B29" s="405"/>
      <c r="C29" s="405"/>
      <c r="D29" s="405"/>
      <c r="E29" s="405"/>
      <c r="F29" s="390"/>
      <c r="G29" s="390"/>
      <c r="H29" s="390"/>
      <c r="I29" s="386"/>
      <c r="J29" s="387"/>
      <c r="K29" s="387"/>
      <c r="L29" s="387"/>
      <c r="M29" s="387"/>
      <c r="N29" s="387"/>
      <c r="O29" s="387"/>
      <c r="P29" s="387"/>
      <c r="Q29" s="387"/>
    </row>
    <row r="30" spans="1:17" ht="38.25" customHeight="1">
      <c r="A30" s="395">
        <v>10</v>
      </c>
      <c r="B30" s="491" t="s">
        <v>29</v>
      </c>
      <c r="C30" s="491"/>
      <c r="D30" s="491"/>
      <c r="E30" s="392"/>
      <c r="F30" s="393"/>
      <c r="G30" s="390"/>
      <c r="H30" s="394"/>
      <c r="I30" s="386"/>
      <c r="J30" s="387"/>
      <c r="K30" s="387"/>
      <c r="L30" s="387"/>
      <c r="M30" s="387"/>
      <c r="N30" s="387"/>
      <c r="O30" s="387"/>
      <c r="P30" s="387"/>
      <c r="Q30" s="387"/>
    </row>
    <row r="31" spans="1:17" ht="6" customHeight="1">
      <c r="A31" s="388"/>
      <c r="B31" s="405"/>
      <c r="C31" s="405"/>
      <c r="D31" s="390"/>
      <c r="E31" s="392"/>
      <c r="F31" s="390"/>
      <c r="G31" s="390"/>
      <c r="H31" s="394"/>
      <c r="I31" s="386"/>
      <c r="J31" s="387"/>
      <c r="K31" s="387"/>
      <c r="L31" s="387"/>
      <c r="M31" s="387"/>
      <c r="N31" s="387"/>
      <c r="O31" s="387"/>
      <c r="P31" s="387"/>
      <c r="Q31" s="387"/>
    </row>
    <row r="32" spans="1:17" ht="14.25" customHeight="1">
      <c r="A32" s="388"/>
      <c r="B32" s="405"/>
      <c r="C32" s="405"/>
      <c r="D32" s="389" t="s">
        <v>7</v>
      </c>
      <c r="E32" s="402">
        <v>1</v>
      </c>
      <c r="F32" s="389">
        <v>270.60000000000002</v>
      </c>
      <c r="G32" s="389" t="s">
        <v>16</v>
      </c>
      <c r="H32" s="394">
        <f>E32*F32</f>
        <v>270.60000000000002</v>
      </c>
      <c r="I32" s="386"/>
      <c r="J32" s="387"/>
      <c r="K32" s="387"/>
      <c r="L32" s="387"/>
      <c r="M32" s="387"/>
      <c r="N32" s="387"/>
      <c r="O32" s="387"/>
      <c r="P32" s="387"/>
      <c r="Q32" s="387"/>
    </row>
    <row r="33" spans="1:17" ht="9" customHeight="1">
      <c r="A33" s="388"/>
      <c r="B33" s="405"/>
      <c r="C33" s="405"/>
      <c r="D33" s="389"/>
      <c r="E33" s="406"/>
      <c r="F33" s="390"/>
      <c r="G33" s="390"/>
      <c r="H33" s="394"/>
      <c r="I33" s="386"/>
      <c r="J33" s="387"/>
      <c r="K33" s="387"/>
      <c r="L33" s="387"/>
      <c r="M33" s="387"/>
      <c r="N33" s="387"/>
      <c r="O33" s="387"/>
      <c r="P33" s="387"/>
      <c r="Q33" s="387"/>
    </row>
    <row r="34" spans="1:17" ht="27" customHeight="1">
      <c r="A34" s="388">
        <v>11</v>
      </c>
      <c r="B34" s="491" t="s">
        <v>30</v>
      </c>
      <c r="C34" s="491"/>
      <c r="D34" s="491"/>
      <c r="E34" s="406"/>
      <c r="F34" s="390"/>
      <c r="G34" s="390"/>
      <c r="H34" s="394"/>
      <c r="I34" s="386"/>
      <c r="J34" s="387"/>
      <c r="K34" s="387"/>
      <c r="L34" s="387"/>
      <c r="M34" s="387"/>
      <c r="N34" s="387"/>
      <c r="O34" s="387"/>
      <c r="P34" s="387"/>
      <c r="Q34" s="387"/>
    </row>
    <row r="35" spans="1:17" ht="9" customHeight="1">
      <c r="A35" s="388"/>
      <c r="B35" s="405"/>
      <c r="C35" s="405"/>
      <c r="D35" s="389"/>
      <c r="E35" s="406"/>
      <c r="F35" s="390"/>
      <c r="G35" s="390"/>
      <c r="H35" s="394"/>
      <c r="I35" s="386"/>
      <c r="J35" s="387"/>
      <c r="K35" s="387"/>
      <c r="L35" s="387"/>
      <c r="M35" s="387"/>
      <c r="N35" s="387"/>
      <c r="O35" s="387"/>
      <c r="P35" s="387"/>
      <c r="Q35" s="387"/>
    </row>
    <row r="36" spans="1:17" ht="14.25">
      <c r="A36" s="388"/>
      <c r="B36" s="405"/>
      <c r="C36" s="405"/>
      <c r="D36" s="389" t="s">
        <v>7</v>
      </c>
      <c r="E36" s="406">
        <v>1</v>
      </c>
      <c r="F36" s="393">
        <v>389.7</v>
      </c>
      <c r="G36" s="390" t="s">
        <v>16</v>
      </c>
      <c r="H36" s="394">
        <f>E36*F36</f>
        <v>389.7</v>
      </c>
      <c r="I36" s="386"/>
      <c r="J36" s="387"/>
      <c r="K36" s="387"/>
      <c r="L36" s="387"/>
      <c r="M36" s="387"/>
      <c r="N36" s="387"/>
      <c r="O36" s="387"/>
      <c r="P36" s="387"/>
      <c r="Q36" s="387"/>
    </row>
    <row r="37" spans="1:17" ht="9" customHeight="1">
      <c r="A37" s="388"/>
      <c r="B37" s="405"/>
      <c r="C37" s="405"/>
      <c r="D37" s="389"/>
      <c r="E37" s="406"/>
      <c r="F37" s="390"/>
      <c r="G37" s="390"/>
      <c r="H37" s="394"/>
      <c r="I37" s="386"/>
      <c r="J37" s="387"/>
      <c r="K37" s="387"/>
      <c r="L37" s="387"/>
      <c r="M37" s="387"/>
      <c r="N37" s="387"/>
      <c r="O37" s="387"/>
      <c r="P37" s="387"/>
      <c r="Q37" s="387"/>
    </row>
    <row r="38" spans="1:17" ht="63" customHeight="1">
      <c r="A38" s="388">
        <v>12</v>
      </c>
      <c r="B38" s="487" t="s">
        <v>31</v>
      </c>
      <c r="C38" s="487"/>
      <c r="D38" s="487"/>
      <c r="E38" s="392"/>
      <c r="F38" s="390"/>
      <c r="G38" s="390"/>
      <c r="H38" s="390"/>
      <c r="I38" s="386"/>
      <c r="J38" s="387"/>
      <c r="K38" s="387"/>
      <c r="L38" s="387"/>
      <c r="M38" s="387"/>
      <c r="N38" s="387"/>
      <c r="O38" s="387"/>
      <c r="P38" s="387"/>
      <c r="Q38" s="387"/>
    </row>
    <row r="39" spans="1:17" ht="9" customHeight="1">
      <c r="A39" s="388"/>
      <c r="B39" s="407"/>
      <c r="C39" s="407"/>
      <c r="D39" s="390"/>
      <c r="E39" s="392"/>
      <c r="F39" s="390"/>
      <c r="G39" s="390"/>
      <c r="H39" s="394"/>
      <c r="I39" s="386"/>
      <c r="J39" s="387"/>
      <c r="K39" s="387"/>
      <c r="L39" s="387"/>
      <c r="M39" s="387"/>
      <c r="N39" s="387"/>
      <c r="O39" s="387"/>
      <c r="P39" s="387"/>
      <c r="Q39" s="387"/>
    </row>
    <row r="40" spans="1:17" ht="14.25">
      <c r="A40" s="388"/>
      <c r="B40" s="408" t="s">
        <v>32</v>
      </c>
      <c r="C40" s="408"/>
      <c r="D40" s="389" t="s">
        <v>7</v>
      </c>
      <c r="E40" s="392">
        <v>20</v>
      </c>
      <c r="F40" s="393">
        <v>73.209999999999994</v>
      </c>
      <c r="G40" s="390" t="s">
        <v>17</v>
      </c>
      <c r="H40" s="394">
        <f>E40*F40</f>
        <v>1464.1999999999998</v>
      </c>
      <c r="I40" s="386"/>
      <c r="J40" s="387"/>
      <c r="K40" s="387"/>
      <c r="L40" s="387"/>
      <c r="M40" s="387"/>
      <c r="N40" s="387"/>
      <c r="O40" s="387"/>
      <c r="P40" s="387"/>
      <c r="Q40" s="387"/>
    </row>
    <row r="41" spans="1:17" ht="9" customHeight="1">
      <c r="A41" s="388"/>
      <c r="B41" s="408"/>
      <c r="C41" s="408"/>
      <c r="D41" s="389"/>
      <c r="E41" s="392"/>
      <c r="F41" s="393"/>
      <c r="G41" s="390"/>
      <c r="H41" s="394"/>
      <c r="I41" s="386"/>
      <c r="J41" s="387"/>
      <c r="K41" s="387"/>
      <c r="L41" s="387"/>
      <c r="M41" s="387"/>
      <c r="N41" s="387"/>
      <c r="O41" s="387"/>
      <c r="P41" s="387"/>
      <c r="Q41" s="387"/>
    </row>
    <row r="42" spans="1:17" ht="14.25">
      <c r="A42" s="395"/>
      <c r="B42" s="403" t="s">
        <v>33</v>
      </c>
      <c r="C42" s="409"/>
      <c r="D42" s="410" t="s">
        <v>7</v>
      </c>
      <c r="E42" s="402">
        <v>25</v>
      </c>
      <c r="F42" s="389">
        <v>95.79</v>
      </c>
      <c r="G42" s="389" t="s">
        <v>17</v>
      </c>
      <c r="H42" s="394">
        <f>E42*F42</f>
        <v>2394.75</v>
      </c>
      <c r="I42" s="386"/>
      <c r="J42" s="387"/>
      <c r="K42" s="387"/>
      <c r="L42" s="387"/>
      <c r="M42" s="387"/>
      <c r="N42" s="387"/>
      <c r="O42" s="387"/>
      <c r="P42" s="387"/>
      <c r="Q42" s="387"/>
    </row>
    <row r="43" spans="1:17" ht="9" customHeight="1">
      <c r="A43" s="388"/>
      <c r="B43" s="389"/>
      <c r="C43" s="391"/>
      <c r="D43" s="389"/>
      <c r="E43" s="402"/>
      <c r="F43" s="389"/>
      <c r="G43" s="390"/>
      <c r="H43" s="389"/>
      <c r="I43" s="386"/>
      <c r="J43" s="387"/>
      <c r="K43" s="387"/>
      <c r="L43" s="387"/>
      <c r="M43" s="387"/>
      <c r="N43" s="387"/>
      <c r="O43" s="387"/>
      <c r="P43" s="387"/>
      <c r="Q43" s="387"/>
    </row>
    <row r="44" spans="1:17" ht="14.25">
      <c r="A44" s="388"/>
      <c r="B44" s="407" t="s">
        <v>34</v>
      </c>
      <c r="C44" s="411"/>
      <c r="D44" s="390" t="s">
        <v>7</v>
      </c>
      <c r="E44" s="392">
        <v>10</v>
      </c>
      <c r="F44" s="393">
        <v>128.55000000000001</v>
      </c>
      <c r="G44" s="389" t="s">
        <v>17</v>
      </c>
      <c r="H44" s="394">
        <f>E44*F44</f>
        <v>1285.5</v>
      </c>
      <c r="I44" s="386"/>
      <c r="J44" s="387"/>
      <c r="K44" s="387"/>
      <c r="L44" s="387"/>
      <c r="M44" s="387"/>
      <c r="N44" s="387"/>
      <c r="O44" s="387"/>
      <c r="P44" s="387"/>
      <c r="Q44" s="387"/>
    </row>
    <row r="45" spans="1:17" ht="14.25">
      <c r="A45" s="388"/>
      <c r="B45" s="407"/>
      <c r="C45" s="411"/>
      <c r="D45" s="390"/>
      <c r="E45" s="392"/>
      <c r="F45" s="393"/>
      <c r="G45" s="389"/>
      <c r="H45" s="394"/>
      <c r="I45" s="386"/>
      <c r="J45" s="387"/>
      <c r="K45" s="387"/>
      <c r="L45" s="387"/>
      <c r="M45" s="387"/>
      <c r="N45" s="387"/>
      <c r="O45" s="387"/>
      <c r="P45" s="387"/>
      <c r="Q45" s="387"/>
    </row>
    <row r="46" spans="1:17" ht="12.75" customHeight="1">
      <c r="A46" s="388"/>
      <c r="B46" s="494" t="s">
        <v>243</v>
      </c>
      <c r="C46" s="494"/>
      <c r="D46" s="412" t="s">
        <v>7</v>
      </c>
      <c r="E46" s="392">
        <v>0</v>
      </c>
      <c r="F46" s="390">
        <v>188.97</v>
      </c>
      <c r="G46" s="390" t="s">
        <v>17</v>
      </c>
      <c r="H46" s="394">
        <f>E46*F46</f>
        <v>0</v>
      </c>
      <c r="I46" s="386"/>
      <c r="J46" s="387"/>
      <c r="K46" s="387"/>
      <c r="L46" s="387"/>
      <c r="M46" s="387"/>
      <c r="N46" s="387"/>
      <c r="O46" s="387"/>
      <c r="P46" s="387"/>
      <c r="Q46" s="387"/>
    </row>
    <row r="47" spans="1:17" ht="6" customHeight="1">
      <c r="A47" s="388"/>
      <c r="B47" s="405"/>
      <c r="C47" s="405"/>
      <c r="D47" s="389"/>
      <c r="E47" s="406"/>
      <c r="F47" s="390"/>
      <c r="G47" s="390"/>
      <c r="H47" s="394"/>
      <c r="I47" s="386"/>
      <c r="J47" s="387"/>
      <c r="K47" s="387"/>
      <c r="L47" s="387"/>
      <c r="M47" s="387"/>
      <c r="N47" s="387"/>
      <c r="O47" s="387"/>
      <c r="P47" s="387"/>
      <c r="Q47" s="387"/>
    </row>
    <row r="48" spans="1:17" ht="42" customHeight="1">
      <c r="A48" s="395">
        <v>13</v>
      </c>
      <c r="B48" s="487" t="s">
        <v>244</v>
      </c>
      <c r="C48" s="487"/>
      <c r="D48" s="487"/>
      <c r="E48" s="392"/>
      <c r="F48" s="390"/>
      <c r="G48" s="390"/>
      <c r="H48" s="390"/>
      <c r="I48" s="386"/>
      <c r="J48" s="387"/>
      <c r="K48" s="387"/>
      <c r="L48" s="387"/>
      <c r="M48" s="387"/>
      <c r="N48" s="387"/>
      <c r="O48" s="387"/>
      <c r="P48" s="387"/>
      <c r="Q48" s="387"/>
    </row>
    <row r="49" spans="1:17" ht="14.25">
      <c r="A49" s="395"/>
      <c r="B49" s="413" t="s">
        <v>245</v>
      </c>
      <c r="C49" s="409" t="s">
        <v>246</v>
      </c>
      <c r="D49" s="413" t="s">
        <v>7</v>
      </c>
      <c r="E49" s="392">
        <v>20</v>
      </c>
      <c r="F49" s="390">
        <v>7.82</v>
      </c>
      <c r="G49" s="390" t="s">
        <v>17</v>
      </c>
      <c r="H49" s="414">
        <f>E49*F49</f>
        <v>156.4</v>
      </c>
      <c r="I49" s="386"/>
      <c r="J49" s="387"/>
      <c r="K49" s="387"/>
      <c r="L49" s="387"/>
      <c r="M49" s="387"/>
      <c r="N49" s="387"/>
      <c r="O49" s="387"/>
      <c r="P49" s="387"/>
      <c r="Q49" s="387"/>
    </row>
    <row r="50" spans="1:17" ht="14.25">
      <c r="A50" s="395"/>
      <c r="B50" s="413" t="s">
        <v>247</v>
      </c>
      <c r="C50" s="409" t="s">
        <v>248</v>
      </c>
      <c r="D50" s="413" t="s">
        <v>7</v>
      </c>
      <c r="E50" s="392">
        <v>25</v>
      </c>
      <c r="F50" s="390">
        <v>8.4499999999999993</v>
      </c>
      <c r="G50" s="390" t="s">
        <v>17</v>
      </c>
      <c r="H50" s="414">
        <f>E50*F50</f>
        <v>211.24999999999997</v>
      </c>
      <c r="I50" s="386"/>
      <c r="J50" s="387"/>
      <c r="K50" s="387"/>
      <c r="L50" s="387"/>
      <c r="M50" s="387"/>
      <c r="N50" s="387"/>
      <c r="O50" s="387"/>
      <c r="P50" s="387"/>
      <c r="Q50" s="387"/>
    </row>
    <row r="51" spans="1:17" ht="14.25">
      <c r="A51" s="395"/>
      <c r="B51" s="413" t="s">
        <v>249</v>
      </c>
      <c r="C51" s="409" t="s">
        <v>250</v>
      </c>
      <c r="D51" s="413" t="s">
        <v>7</v>
      </c>
      <c r="E51" s="392">
        <v>0</v>
      </c>
      <c r="F51" s="390">
        <v>9.9600000000000009</v>
      </c>
      <c r="G51" s="390" t="s">
        <v>17</v>
      </c>
      <c r="H51" s="414">
        <f>E51*F51</f>
        <v>0</v>
      </c>
      <c r="I51" s="386"/>
      <c r="J51" s="387"/>
      <c r="K51" s="387"/>
      <c r="L51" s="387"/>
      <c r="M51" s="387"/>
      <c r="N51" s="387"/>
      <c r="O51" s="387"/>
      <c r="P51" s="387"/>
      <c r="Q51" s="387"/>
    </row>
    <row r="52" spans="1:17" ht="6.75" customHeight="1">
      <c r="A52" s="388"/>
      <c r="B52" s="405"/>
      <c r="C52" s="405"/>
      <c r="D52" s="389"/>
      <c r="E52" s="406"/>
      <c r="F52" s="390"/>
      <c r="G52" s="390"/>
      <c r="H52" s="394"/>
      <c r="I52" s="386"/>
      <c r="J52" s="387"/>
      <c r="K52" s="387"/>
      <c r="L52" s="387"/>
      <c r="M52" s="387"/>
      <c r="N52" s="387"/>
      <c r="O52" s="387"/>
      <c r="P52" s="387"/>
      <c r="Q52" s="387"/>
    </row>
    <row r="53" spans="1:17" ht="18" customHeight="1">
      <c r="A53" s="388">
        <v>14</v>
      </c>
      <c r="B53" s="491" t="s">
        <v>251</v>
      </c>
      <c r="C53" s="491"/>
      <c r="D53" s="491"/>
      <c r="E53" s="406"/>
      <c r="F53" s="390"/>
      <c r="G53" s="390"/>
      <c r="H53" s="394"/>
      <c r="I53" s="386"/>
      <c r="J53" s="387"/>
      <c r="K53" s="387"/>
      <c r="L53" s="387"/>
      <c r="M53" s="387"/>
      <c r="N53" s="387"/>
      <c r="O53" s="387"/>
      <c r="P53" s="387"/>
      <c r="Q53" s="387"/>
    </row>
    <row r="54" spans="1:17" ht="9" customHeight="1">
      <c r="A54" s="388"/>
      <c r="B54" s="415"/>
      <c r="C54" s="415"/>
      <c r="D54" s="415"/>
      <c r="E54" s="406"/>
      <c r="F54" s="390"/>
      <c r="G54" s="390"/>
      <c r="H54" s="394"/>
      <c r="I54" s="386"/>
      <c r="J54" s="387"/>
      <c r="K54" s="387"/>
      <c r="L54" s="387"/>
      <c r="M54" s="387"/>
      <c r="N54" s="387"/>
      <c r="O54" s="387"/>
      <c r="P54" s="387"/>
      <c r="Q54" s="387"/>
    </row>
    <row r="55" spans="1:17" ht="14.25">
      <c r="A55" s="395"/>
      <c r="B55" s="409" t="s">
        <v>245</v>
      </c>
      <c r="C55" s="409" t="s">
        <v>246</v>
      </c>
      <c r="D55" s="413" t="s">
        <v>7</v>
      </c>
      <c r="E55" s="392">
        <v>1</v>
      </c>
      <c r="F55" s="390">
        <v>200.42</v>
      </c>
      <c r="G55" s="390" t="s">
        <v>17</v>
      </c>
      <c r="H55" s="394">
        <f>E55*F55</f>
        <v>200.42</v>
      </c>
      <c r="I55" s="386"/>
      <c r="J55" s="387"/>
      <c r="K55" s="387"/>
      <c r="L55" s="387"/>
      <c r="M55" s="387"/>
      <c r="N55" s="387"/>
      <c r="O55" s="387"/>
      <c r="P55" s="387"/>
      <c r="Q55" s="387"/>
    </row>
    <row r="56" spans="1:17" ht="14.25">
      <c r="A56" s="395"/>
      <c r="B56" s="409" t="s">
        <v>247</v>
      </c>
      <c r="C56" s="409" t="s">
        <v>248</v>
      </c>
      <c r="D56" s="413" t="s">
        <v>7</v>
      </c>
      <c r="E56" s="392">
        <v>1</v>
      </c>
      <c r="F56" s="390">
        <v>271.92</v>
      </c>
      <c r="G56" s="390" t="s">
        <v>17</v>
      </c>
      <c r="H56" s="394">
        <f>E56*F56</f>
        <v>271.92</v>
      </c>
      <c r="I56" s="386"/>
      <c r="J56" s="387"/>
      <c r="K56" s="387"/>
      <c r="L56" s="387"/>
      <c r="M56" s="387"/>
      <c r="N56" s="387"/>
      <c r="O56" s="387"/>
      <c r="P56" s="387"/>
      <c r="Q56" s="387"/>
    </row>
    <row r="57" spans="1:17" ht="14.25">
      <c r="A57" s="395"/>
      <c r="B57" s="413"/>
      <c r="C57" s="413"/>
      <c r="D57" s="413"/>
      <c r="E57" s="392"/>
      <c r="F57" s="390"/>
      <c r="G57" s="390"/>
      <c r="H57" s="390"/>
      <c r="I57" s="386"/>
      <c r="J57" s="387"/>
      <c r="K57" s="387"/>
      <c r="L57" s="387"/>
      <c r="M57" s="387"/>
      <c r="N57" s="387"/>
      <c r="O57" s="387"/>
      <c r="P57" s="387"/>
      <c r="Q57" s="387"/>
    </row>
    <row r="58" spans="1:17" ht="25.5" customHeight="1">
      <c r="A58" s="388">
        <v>15</v>
      </c>
      <c r="B58" s="491" t="s">
        <v>252</v>
      </c>
      <c r="C58" s="491"/>
      <c r="D58" s="491"/>
      <c r="E58" s="406"/>
      <c r="F58" s="390"/>
      <c r="G58" s="390"/>
      <c r="H58" s="394"/>
      <c r="I58" s="386"/>
      <c r="J58" s="387"/>
      <c r="K58" s="387"/>
      <c r="L58" s="387"/>
      <c r="M58" s="387"/>
      <c r="N58" s="387"/>
      <c r="O58" s="387"/>
      <c r="P58" s="387"/>
      <c r="Q58" s="387"/>
    </row>
    <row r="59" spans="1:17" ht="7.5" customHeight="1">
      <c r="A59" s="388"/>
      <c r="B59" s="415"/>
      <c r="C59" s="415"/>
      <c r="D59" s="415"/>
      <c r="E59" s="406"/>
      <c r="F59" s="390"/>
      <c r="G59" s="390"/>
      <c r="H59" s="394"/>
      <c r="I59" s="386"/>
      <c r="J59" s="387"/>
      <c r="K59" s="387"/>
      <c r="L59" s="387"/>
      <c r="M59" s="387"/>
      <c r="N59" s="387"/>
      <c r="O59" s="387"/>
      <c r="P59" s="387"/>
      <c r="Q59" s="387"/>
    </row>
    <row r="60" spans="1:17">
      <c r="C60" s="416"/>
      <c r="D60" s="382" t="s">
        <v>7</v>
      </c>
      <c r="E60" s="417">
        <v>2</v>
      </c>
      <c r="F60" s="382">
        <v>889.46</v>
      </c>
      <c r="G60" s="418" t="s">
        <v>18</v>
      </c>
      <c r="H60" s="394">
        <f>E60*F60</f>
        <v>1778.92</v>
      </c>
    </row>
    <row r="61" spans="1:17" ht="27" customHeight="1">
      <c r="A61" s="396">
        <v>16</v>
      </c>
      <c r="B61" s="495" t="s">
        <v>35</v>
      </c>
      <c r="C61" s="496"/>
      <c r="D61" s="496"/>
      <c r="E61" s="417"/>
      <c r="H61" s="419"/>
    </row>
    <row r="62" spans="1:17" ht="9" customHeight="1">
      <c r="A62" s="396"/>
      <c r="B62" s="420"/>
      <c r="C62" s="421"/>
      <c r="D62" s="421"/>
      <c r="E62" s="417"/>
      <c r="H62" s="419"/>
    </row>
    <row r="63" spans="1:17" ht="18" customHeight="1">
      <c r="A63" s="396"/>
      <c r="B63" s="420"/>
      <c r="C63" s="416"/>
      <c r="D63" s="421" t="s">
        <v>7</v>
      </c>
      <c r="E63" s="417">
        <v>2</v>
      </c>
      <c r="F63" s="382">
        <v>1109.46</v>
      </c>
      <c r="G63" s="418" t="s">
        <v>18</v>
      </c>
      <c r="H63" s="394">
        <f>E63*F63</f>
        <v>2218.92</v>
      </c>
    </row>
    <row r="64" spans="1:17" ht="6" customHeight="1">
      <c r="E64" s="417"/>
    </row>
    <row r="65" spans="1:17" ht="28.5" customHeight="1">
      <c r="A65" s="396">
        <v>17</v>
      </c>
      <c r="B65" s="497" t="s">
        <v>253</v>
      </c>
      <c r="C65" s="497"/>
      <c r="D65" s="497"/>
      <c r="E65" s="417"/>
    </row>
    <row r="66" spans="1:17" ht="8.25" customHeight="1">
      <c r="A66" s="396"/>
      <c r="B66" s="422"/>
      <c r="C66" s="422"/>
      <c r="D66" s="422"/>
      <c r="E66" s="417"/>
    </row>
    <row r="67" spans="1:17" ht="15" customHeight="1">
      <c r="A67" s="396"/>
      <c r="B67" s="422"/>
      <c r="C67" s="423"/>
      <c r="D67" s="422" t="s">
        <v>7</v>
      </c>
      <c r="E67" s="417">
        <v>1</v>
      </c>
      <c r="F67" s="424">
        <v>795.3</v>
      </c>
      <c r="G67" s="418" t="s">
        <v>18</v>
      </c>
      <c r="H67" s="394">
        <f>E67*F67</f>
        <v>795.3</v>
      </c>
    </row>
    <row r="68" spans="1:17" ht="63.75" customHeight="1">
      <c r="A68" s="388">
        <v>18</v>
      </c>
      <c r="B68" s="491" t="s">
        <v>254</v>
      </c>
      <c r="C68" s="491"/>
      <c r="D68" s="491"/>
      <c r="E68" s="406"/>
      <c r="F68" s="390"/>
      <c r="G68" s="390"/>
      <c r="H68" s="394"/>
      <c r="I68" s="386"/>
      <c r="J68" s="387"/>
      <c r="K68" s="387"/>
      <c r="L68" s="387"/>
      <c r="M68" s="387"/>
      <c r="N68" s="387"/>
      <c r="O68" s="387"/>
      <c r="P68" s="387"/>
      <c r="Q68" s="387"/>
    </row>
    <row r="69" spans="1:17" ht="5.25" customHeight="1">
      <c r="A69" s="388"/>
      <c r="B69" s="425"/>
      <c r="C69" s="425"/>
      <c r="D69" s="425"/>
      <c r="E69" s="406"/>
      <c r="F69" s="390"/>
      <c r="G69" s="390"/>
      <c r="H69" s="394"/>
      <c r="I69" s="386"/>
      <c r="J69" s="387"/>
      <c r="K69" s="387"/>
      <c r="L69" s="387"/>
      <c r="M69" s="387"/>
      <c r="N69" s="387"/>
      <c r="O69" s="387"/>
      <c r="P69" s="387"/>
      <c r="Q69" s="387"/>
    </row>
    <row r="70" spans="1:17" ht="15.75" customHeight="1">
      <c r="A70" s="388"/>
      <c r="B70" s="425"/>
      <c r="C70" s="425"/>
      <c r="D70" s="425" t="s">
        <v>7</v>
      </c>
      <c r="E70" s="406">
        <v>0</v>
      </c>
      <c r="F70" s="393">
        <v>21989.61</v>
      </c>
      <c r="G70" s="390" t="s">
        <v>18</v>
      </c>
      <c r="H70" s="394">
        <f>E70*F70</f>
        <v>0</v>
      </c>
      <c r="I70" s="386"/>
      <c r="J70" s="387"/>
      <c r="K70" s="387"/>
      <c r="L70" s="387"/>
      <c r="M70" s="387"/>
      <c r="N70" s="387"/>
      <c r="O70" s="387"/>
      <c r="P70" s="387"/>
      <c r="Q70" s="387"/>
    </row>
    <row r="71" spans="1:17" ht="15.75" customHeight="1">
      <c r="A71" s="388"/>
      <c r="B71" s="425"/>
      <c r="C71" s="425"/>
      <c r="D71" s="425"/>
      <c r="E71" s="406"/>
      <c r="F71" s="393"/>
      <c r="G71" s="390"/>
      <c r="H71" s="394"/>
      <c r="I71" s="386"/>
      <c r="J71" s="387"/>
      <c r="K71" s="387"/>
      <c r="L71" s="387"/>
      <c r="M71" s="387"/>
      <c r="N71" s="387"/>
      <c r="O71" s="387"/>
      <c r="P71" s="387"/>
      <c r="Q71" s="387"/>
    </row>
    <row r="72" spans="1:17" ht="20.25" customHeight="1">
      <c r="A72" s="388"/>
      <c r="B72" s="425"/>
      <c r="C72" s="425"/>
      <c r="D72" s="425"/>
      <c r="E72" s="406"/>
      <c r="F72" s="393"/>
      <c r="G72" s="390"/>
      <c r="H72" s="394"/>
      <c r="I72" s="386"/>
      <c r="J72" s="387"/>
      <c r="K72" s="387"/>
      <c r="L72" s="387"/>
      <c r="M72" s="387"/>
      <c r="N72" s="387"/>
      <c r="O72" s="387"/>
      <c r="P72" s="387"/>
      <c r="Q72" s="387"/>
    </row>
    <row r="73" spans="1:17" ht="51.75" hidden="1" customHeight="1">
      <c r="A73" s="388">
        <v>18</v>
      </c>
      <c r="B73" s="491" t="s">
        <v>255</v>
      </c>
      <c r="C73" s="491"/>
      <c r="D73" s="491"/>
      <c r="E73" s="406"/>
      <c r="F73" s="390"/>
      <c r="G73" s="390"/>
      <c r="H73" s="394"/>
      <c r="I73" s="386"/>
      <c r="J73" s="387"/>
      <c r="K73" s="387"/>
      <c r="L73" s="387"/>
      <c r="M73" s="387"/>
      <c r="N73" s="387"/>
      <c r="O73" s="387"/>
      <c r="P73" s="387"/>
      <c r="Q73" s="387"/>
    </row>
    <row r="74" spans="1:17" ht="8.25" hidden="1" customHeight="1">
      <c r="A74" s="388"/>
      <c r="B74" s="425"/>
      <c r="C74" s="425"/>
      <c r="D74" s="425"/>
      <c r="E74" s="406"/>
      <c r="F74" s="390"/>
      <c r="G74" s="390"/>
      <c r="H74" s="394"/>
      <c r="I74" s="386"/>
      <c r="J74" s="387"/>
      <c r="K74" s="387"/>
      <c r="L74" s="387"/>
      <c r="M74" s="387"/>
      <c r="N74" s="387"/>
      <c r="O74" s="387"/>
      <c r="P74" s="387"/>
      <c r="Q74" s="387"/>
    </row>
    <row r="75" spans="1:17" ht="15.75" hidden="1" customHeight="1">
      <c r="A75" s="388"/>
      <c r="B75" s="425"/>
      <c r="C75" s="425"/>
      <c r="D75" s="425" t="s">
        <v>7</v>
      </c>
      <c r="E75" s="406">
        <v>0</v>
      </c>
      <c r="F75" s="393">
        <v>19</v>
      </c>
      <c r="G75" s="390" t="s">
        <v>18</v>
      </c>
      <c r="H75" s="394">
        <f>E75*F75</f>
        <v>0</v>
      </c>
      <c r="I75" s="386"/>
      <c r="J75" s="387"/>
      <c r="K75" s="387"/>
      <c r="L75" s="387"/>
      <c r="M75" s="387"/>
      <c r="N75" s="387"/>
      <c r="O75" s="387"/>
      <c r="P75" s="387"/>
      <c r="Q75" s="387"/>
    </row>
    <row r="76" spans="1:17" ht="15.75" hidden="1" customHeight="1">
      <c r="A76" s="388"/>
      <c r="B76" s="425"/>
      <c r="C76" s="425"/>
      <c r="D76" s="425"/>
      <c r="E76" s="406"/>
      <c r="F76" s="393"/>
      <c r="G76" s="390"/>
      <c r="H76" s="394"/>
      <c r="I76" s="386"/>
      <c r="J76" s="387"/>
      <c r="K76" s="387"/>
      <c r="L76" s="387"/>
      <c r="M76" s="387"/>
      <c r="N76" s="387"/>
      <c r="O76" s="387"/>
      <c r="P76" s="387"/>
      <c r="Q76" s="387"/>
    </row>
    <row r="77" spans="1:17" ht="75.75" customHeight="1">
      <c r="A77" s="388">
        <v>19</v>
      </c>
      <c r="B77" s="487" t="s">
        <v>256</v>
      </c>
      <c r="C77" s="487"/>
      <c r="D77" s="487"/>
      <c r="E77" s="412"/>
      <c r="F77" s="390"/>
      <c r="G77" s="390"/>
      <c r="H77" s="394"/>
      <c r="I77" s="386"/>
      <c r="J77" s="387"/>
      <c r="K77" s="387"/>
      <c r="L77" s="387"/>
      <c r="M77" s="387"/>
      <c r="N77" s="387"/>
      <c r="O77" s="387"/>
      <c r="P77" s="387"/>
      <c r="Q77" s="387"/>
    </row>
    <row r="78" spans="1:17" ht="9" hidden="1" customHeight="1">
      <c r="A78" s="388"/>
      <c r="B78" s="407"/>
      <c r="C78" s="407"/>
      <c r="D78" s="389"/>
      <c r="E78" s="402"/>
      <c r="F78" s="389"/>
      <c r="G78" s="389"/>
      <c r="H78" s="389"/>
      <c r="I78" s="386"/>
      <c r="J78" s="387"/>
      <c r="K78" s="387"/>
      <c r="L78" s="387"/>
      <c r="M78" s="387"/>
      <c r="N78" s="387"/>
      <c r="O78" s="387"/>
      <c r="P78" s="387"/>
      <c r="Q78" s="387"/>
    </row>
    <row r="79" spans="1:17" ht="14.25">
      <c r="A79" s="388"/>
      <c r="B79" s="407" t="s">
        <v>36</v>
      </c>
      <c r="C79" s="407"/>
      <c r="D79" s="389" t="s">
        <v>7</v>
      </c>
      <c r="E79" s="402">
        <v>0</v>
      </c>
      <c r="F79" s="389">
        <v>113.97</v>
      </c>
      <c r="G79" s="389" t="s">
        <v>17</v>
      </c>
      <c r="H79" s="394">
        <f>E79*F79</f>
        <v>0</v>
      </c>
      <c r="I79" s="386"/>
      <c r="J79" s="387"/>
      <c r="K79" s="387"/>
      <c r="L79" s="387"/>
      <c r="M79" s="387"/>
      <c r="N79" s="387"/>
      <c r="O79" s="387"/>
      <c r="P79" s="387"/>
      <c r="Q79" s="387"/>
    </row>
    <row r="80" spans="1:17" ht="9" hidden="1" customHeight="1">
      <c r="A80" s="388"/>
      <c r="B80" s="407"/>
      <c r="C80" s="407"/>
      <c r="D80" s="389"/>
      <c r="E80" s="402"/>
      <c r="F80" s="389"/>
      <c r="G80" s="389"/>
      <c r="H80" s="389"/>
      <c r="I80" s="386"/>
      <c r="J80" s="387"/>
      <c r="K80" s="387"/>
      <c r="L80" s="387"/>
      <c r="M80" s="387"/>
      <c r="N80" s="387"/>
      <c r="O80" s="387"/>
      <c r="P80" s="387"/>
      <c r="Q80" s="387"/>
    </row>
    <row r="81" spans="1:17" ht="14.25">
      <c r="A81" s="388"/>
      <c r="B81" s="408" t="s">
        <v>37</v>
      </c>
      <c r="C81" s="408"/>
      <c r="D81" s="389" t="s">
        <v>7</v>
      </c>
      <c r="E81" s="402">
        <v>6</v>
      </c>
      <c r="F81" s="389">
        <v>146.57</v>
      </c>
      <c r="G81" s="389" t="s">
        <v>17</v>
      </c>
      <c r="H81" s="394">
        <f>E81*F81</f>
        <v>879.42</v>
      </c>
      <c r="I81" s="386"/>
      <c r="J81" s="387"/>
      <c r="K81" s="387"/>
      <c r="L81" s="387"/>
      <c r="M81" s="387"/>
      <c r="N81" s="387"/>
      <c r="O81" s="387"/>
      <c r="P81" s="387"/>
      <c r="Q81" s="387"/>
    </row>
    <row r="82" spans="1:17" ht="9" hidden="1" customHeight="1">
      <c r="A82" s="388"/>
      <c r="B82" s="391"/>
      <c r="C82" s="391"/>
      <c r="D82" s="390"/>
      <c r="E82" s="392"/>
      <c r="F82" s="390"/>
      <c r="G82" s="390"/>
      <c r="H82" s="394"/>
      <c r="I82" s="386"/>
      <c r="J82" s="387"/>
      <c r="K82" s="387"/>
      <c r="L82" s="387"/>
      <c r="M82" s="387"/>
      <c r="N82" s="387"/>
      <c r="O82" s="387"/>
      <c r="P82" s="387"/>
      <c r="Q82" s="387"/>
    </row>
    <row r="83" spans="1:17" ht="14.25">
      <c r="A83" s="388"/>
      <c r="B83" s="391" t="s">
        <v>38</v>
      </c>
      <c r="C83" s="391"/>
      <c r="D83" s="390" t="s">
        <v>7</v>
      </c>
      <c r="E83" s="392">
        <v>12</v>
      </c>
      <c r="F83" s="390">
        <v>199.25</v>
      </c>
      <c r="G83" s="390" t="s">
        <v>17</v>
      </c>
      <c r="H83" s="394">
        <f>E83*F83</f>
        <v>2391</v>
      </c>
      <c r="I83" s="386"/>
      <c r="J83" s="387"/>
      <c r="K83" s="387"/>
      <c r="L83" s="387"/>
      <c r="M83" s="387"/>
      <c r="N83" s="387"/>
      <c r="O83" s="387"/>
      <c r="P83" s="387"/>
      <c r="Q83" s="387"/>
    </row>
    <row r="84" spans="1:17" ht="7.5" hidden="1" customHeight="1">
      <c r="A84" s="388"/>
      <c r="B84" s="425"/>
      <c r="C84" s="425"/>
      <c r="D84" s="425"/>
      <c r="E84" s="406"/>
      <c r="F84" s="393"/>
      <c r="G84" s="390"/>
      <c r="H84" s="394"/>
      <c r="I84" s="386"/>
      <c r="J84" s="387"/>
      <c r="K84" s="387"/>
      <c r="L84" s="387"/>
      <c r="M84" s="387"/>
      <c r="N84" s="387"/>
      <c r="O84" s="387"/>
      <c r="P84" s="387"/>
      <c r="Q84" s="387"/>
    </row>
    <row r="85" spans="1:17" ht="14.25">
      <c r="A85" s="388"/>
      <c r="B85" s="391" t="s">
        <v>257</v>
      </c>
      <c r="C85" s="391"/>
      <c r="D85" s="390" t="s">
        <v>7</v>
      </c>
      <c r="E85" s="392">
        <v>0</v>
      </c>
      <c r="F85" s="390">
        <v>401.97</v>
      </c>
      <c r="G85" s="390" t="s">
        <v>17</v>
      </c>
      <c r="H85" s="394">
        <f>E85*F85</f>
        <v>0</v>
      </c>
      <c r="I85" s="386"/>
      <c r="J85" s="387"/>
      <c r="K85" s="387"/>
      <c r="L85" s="387"/>
      <c r="M85" s="387"/>
      <c r="N85" s="387"/>
      <c r="O85" s="387"/>
      <c r="P85" s="387"/>
      <c r="Q85" s="387"/>
    </row>
    <row r="86" spans="1:17" ht="7.5" customHeight="1">
      <c r="A86" s="388"/>
      <c r="B86" s="391"/>
      <c r="C86" s="391"/>
      <c r="D86" s="390"/>
      <c r="E86" s="392"/>
      <c r="F86" s="390"/>
      <c r="G86" s="390"/>
      <c r="H86" s="394"/>
      <c r="I86" s="386"/>
      <c r="J86" s="387"/>
      <c r="K86" s="387"/>
      <c r="L86" s="387"/>
      <c r="M86" s="387"/>
      <c r="N86" s="387"/>
      <c r="O86" s="387"/>
      <c r="P86" s="387"/>
      <c r="Q86" s="387"/>
    </row>
    <row r="87" spans="1:17" ht="27" customHeight="1">
      <c r="A87" s="388">
        <v>20</v>
      </c>
      <c r="B87" s="491" t="s">
        <v>258</v>
      </c>
      <c r="C87" s="491"/>
      <c r="D87" s="491"/>
      <c r="E87" s="406"/>
      <c r="F87" s="393"/>
      <c r="G87" s="390"/>
      <c r="H87" s="394"/>
      <c r="I87" s="386"/>
      <c r="J87" s="387"/>
      <c r="K87" s="387"/>
      <c r="L87" s="387"/>
      <c r="M87" s="387"/>
      <c r="N87" s="387"/>
      <c r="O87" s="387"/>
      <c r="P87" s="387"/>
      <c r="Q87" s="387"/>
    </row>
    <row r="88" spans="1:17" ht="10.5" hidden="1" customHeight="1">
      <c r="A88" s="388"/>
      <c r="B88" s="425"/>
      <c r="C88" s="425"/>
      <c r="D88" s="425"/>
      <c r="E88" s="406"/>
      <c r="F88" s="393"/>
      <c r="G88" s="390"/>
      <c r="H88" s="394"/>
      <c r="I88" s="386"/>
      <c r="J88" s="387"/>
      <c r="K88" s="387"/>
      <c r="L88" s="387"/>
      <c r="M88" s="387"/>
      <c r="N88" s="387"/>
      <c r="O88" s="387"/>
      <c r="P88" s="387"/>
      <c r="Q88" s="387"/>
    </row>
    <row r="89" spans="1:17" ht="14.25">
      <c r="A89" s="388"/>
      <c r="B89" s="415"/>
      <c r="C89" s="415"/>
      <c r="D89" s="415" t="s">
        <v>7</v>
      </c>
      <c r="E89" s="406">
        <v>1</v>
      </c>
      <c r="F89" s="390">
        <v>14748</v>
      </c>
      <c r="G89" s="390" t="s">
        <v>18</v>
      </c>
      <c r="H89" s="394">
        <f>E89*F89</f>
        <v>14748</v>
      </c>
      <c r="I89" s="386"/>
      <c r="J89" s="387"/>
      <c r="K89" s="387"/>
      <c r="L89" s="387"/>
      <c r="M89" s="387"/>
      <c r="N89" s="387"/>
      <c r="O89" s="387"/>
      <c r="P89" s="387"/>
      <c r="Q89" s="387"/>
    </row>
    <row r="90" spans="1:17" ht="6.75" customHeight="1">
      <c r="A90" s="388"/>
      <c r="B90" s="415"/>
      <c r="C90" s="415"/>
      <c r="D90" s="415"/>
      <c r="E90" s="406"/>
      <c r="F90" s="390"/>
      <c r="G90" s="390"/>
      <c r="H90" s="394"/>
      <c r="I90" s="386"/>
      <c r="J90" s="387"/>
      <c r="K90" s="387"/>
      <c r="L90" s="387"/>
      <c r="M90" s="387"/>
      <c r="N90" s="387"/>
      <c r="O90" s="387"/>
      <c r="P90" s="387"/>
      <c r="Q90" s="387"/>
    </row>
    <row r="91" spans="1:17" ht="39" customHeight="1">
      <c r="A91" s="396">
        <v>21</v>
      </c>
      <c r="B91" s="498" t="s">
        <v>259</v>
      </c>
      <c r="C91" s="498"/>
      <c r="D91" s="498"/>
      <c r="I91" s="386"/>
      <c r="J91" s="387"/>
      <c r="K91" s="387"/>
      <c r="L91" s="387"/>
      <c r="M91" s="387"/>
      <c r="N91" s="387"/>
      <c r="O91" s="387"/>
      <c r="P91" s="387"/>
      <c r="Q91" s="387"/>
    </row>
    <row r="92" spans="1:17" ht="9" hidden="1" customHeight="1">
      <c r="I92" s="386"/>
      <c r="J92" s="387"/>
      <c r="K92" s="387"/>
      <c r="L92" s="387"/>
      <c r="M92" s="387"/>
      <c r="N92" s="387"/>
      <c r="O92" s="387"/>
      <c r="P92" s="387"/>
      <c r="Q92" s="387"/>
    </row>
    <row r="93" spans="1:17" ht="15">
      <c r="B93" s="426" t="s">
        <v>32</v>
      </c>
      <c r="D93" s="382" t="s">
        <v>7</v>
      </c>
      <c r="E93" s="417">
        <v>0</v>
      </c>
      <c r="F93" s="427">
        <v>12</v>
      </c>
      <c r="G93" s="427" t="s">
        <v>40</v>
      </c>
      <c r="H93" s="419">
        <f>E93*F93</f>
        <v>0</v>
      </c>
      <c r="I93" s="386"/>
      <c r="J93" s="387"/>
      <c r="K93" s="387"/>
      <c r="L93" s="387"/>
      <c r="M93" s="387"/>
      <c r="N93" s="387"/>
      <c r="O93" s="387"/>
      <c r="P93" s="387"/>
      <c r="Q93" s="387"/>
    </row>
    <row r="94" spans="1:17" ht="15">
      <c r="B94" s="426" t="s">
        <v>33</v>
      </c>
      <c r="D94" s="382" t="s">
        <v>7</v>
      </c>
      <c r="E94" s="417">
        <v>0</v>
      </c>
      <c r="F94" s="427">
        <v>19</v>
      </c>
      <c r="G94" s="427" t="s">
        <v>40</v>
      </c>
      <c r="H94" s="419">
        <f>E94*F94</f>
        <v>0</v>
      </c>
      <c r="I94" s="386"/>
      <c r="J94" s="387"/>
      <c r="K94" s="387"/>
      <c r="L94" s="387"/>
      <c r="M94" s="387"/>
      <c r="N94" s="387"/>
      <c r="O94" s="387"/>
      <c r="P94" s="387"/>
      <c r="Q94" s="387"/>
    </row>
    <row r="95" spans="1:17" ht="15">
      <c r="B95" s="426" t="s">
        <v>250</v>
      </c>
      <c r="D95" s="382" t="s">
        <v>7</v>
      </c>
      <c r="E95" s="417">
        <v>0</v>
      </c>
      <c r="F95" s="427">
        <v>27</v>
      </c>
      <c r="G95" s="427" t="s">
        <v>40</v>
      </c>
      <c r="H95" s="419">
        <f>E95*F95</f>
        <v>0</v>
      </c>
      <c r="I95" s="386"/>
      <c r="J95" s="387"/>
      <c r="K95" s="387"/>
      <c r="L95" s="387"/>
      <c r="M95" s="387"/>
      <c r="N95" s="387"/>
      <c r="O95" s="387"/>
      <c r="P95" s="387"/>
      <c r="Q95" s="387"/>
    </row>
    <row r="96" spans="1:17" ht="6.75" customHeight="1">
      <c r="I96" s="386"/>
      <c r="J96" s="387"/>
      <c r="K96" s="387"/>
      <c r="L96" s="387"/>
      <c r="M96" s="387"/>
      <c r="N96" s="387"/>
      <c r="O96" s="387"/>
      <c r="P96" s="387"/>
      <c r="Q96" s="387"/>
    </row>
    <row r="97" spans="1:17" ht="39.75" customHeight="1">
      <c r="A97" s="388">
        <v>22</v>
      </c>
      <c r="B97" s="491" t="s">
        <v>259</v>
      </c>
      <c r="C97" s="491"/>
      <c r="D97" s="491"/>
      <c r="E97" s="406"/>
      <c r="F97" s="390"/>
      <c r="G97" s="390"/>
      <c r="H97" s="394"/>
      <c r="I97" s="386"/>
      <c r="J97" s="387"/>
      <c r="K97" s="387"/>
      <c r="L97" s="387"/>
      <c r="M97" s="387"/>
      <c r="N97" s="387"/>
      <c r="O97" s="387"/>
      <c r="P97" s="387"/>
      <c r="Q97" s="387"/>
    </row>
    <row r="98" spans="1:17" ht="6" customHeight="1">
      <c r="A98" s="388"/>
      <c r="B98" s="415"/>
      <c r="C98" s="415"/>
      <c r="D98" s="415"/>
      <c r="E98" s="406"/>
      <c r="F98" s="390"/>
      <c r="G98" s="390"/>
      <c r="H98" s="394"/>
      <c r="I98" s="386"/>
      <c r="J98" s="387"/>
      <c r="K98" s="387"/>
      <c r="L98" s="387"/>
      <c r="M98" s="387"/>
      <c r="N98" s="387"/>
      <c r="O98" s="387"/>
      <c r="P98" s="387"/>
      <c r="Q98" s="387"/>
    </row>
    <row r="99" spans="1:17" ht="9" hidden="1" customHeight="1">
      <c r="A99" s="388"/>
      <c r="B99" s="425" t="s">
        <v>36</v>
      </c>
      <c r="C99" s="425"/>
      <c r="D99" s="425" t="s">
        <v>7</v>
      </c>
      <c r="E99" s="406">
        <v>30</v>
      </c>
      <c r="F99" s="392">
        <v>90</v>
      </c>
      <c r="G99" s="390" t="s">
        <v>19</v>
      </c>
      <c r="H99" s="394">
        <f>E99*F99</f>
        <v>2700</v>
      </c>
      <c r="I99" s="386"/>
      <c r="J99" s="387"/>
      <c r="K99" s="387"/>
      <c r="L99" s="387"/>
      <c r="M99" s="387"/>
      <c r="N99" s="387"/>
      <c r="O99" s="387"/>
      <c r="P99" s="387"/>
      <c r="Q99" s="387"/>
    </row>
    <row r="100" spans="1:17" ht="12.75" customHeight="1">
      <c r="A100" s="388"/>
      <c r="B100" s="425" t="s">
        <v>36</v>
      </c>
      <c r="C100" s="425"/>
      <c r="D100" s="425" t="s">
        <v>7</v>
      </c>
      <c r="E100" s="406">
        <v>12</v>
      </c>
      <c r="F100" s="392">
        <v>136</v>
      </c>
      <c r="G100" s="390" t="s">
        <v>19</v>
      </c>
      <c r="H100" s="394">
        <f>E100*F100</f>
        <v>1632</v>
      </c>
      <c r="I100" s="386"/>
      <c r="J100" s="387"/>
      <c r="K100" s="387"/>
      <c r="L100" s="387"/>
      <c r="M100" s="387"/>
      <c r="N100" s="387"/>
      <c r="O100" s="387"/>
      <c r="P100" s="387"/>
      <c r="Q100" s="387"/>
    </row>
    <row r="101" spans="1:17" ht="12.75" customHeight="1">
      <c r="A101" s="388"/>
      <c r="B101" s="428" t="s">
        <v>39</v>
      </c>
      <c r="C101" s="415"/>
      <c r="D101" s="415" t="s">
        <v>7</v>
      </c>
      <c r="E101" s="406">
        <v>20</v>
      </c>
      <c r="F101" s="392">
        <v>226</v>
      </c>
      <c r="G101" s="390" t="s">
        <v>19</v>
      </c>
      <c r="H101" s="394">
        <f>E101*F101</f>
        <v>4520</v>
      </c>
      <c r="I101" s="386"/>
      <c r="J101" s="387"/>
      <c r="K101" s="387"/>
      <c r="L101" s="387"/>
      <c r="M101" s="387"/>
      <c r="N101" s="387"/>
      <c r="O101" s="387"/>
      <c r="P101" s="387"/>
      <c r="Q101" s="387"/>
    </row>
    <row r="102" spans="1:17" ht="66" customHeight="1">
      <c r="A102" s="388">
        <v>23</v>
      </c>
      <c r="B102" s="499" t="s">
        <v>260</v>
      </c>
      <c r="C102" s="499"/>
      <c r="D102" s="499"/>
      <c r="E102" s="406"/>
      <c r="F102" s="392"/>
      <c r="G102" s="390"/>
      <c r="H102" s="394"/>
      <c r="I102" s="386"/>
      <c r="J102" s="387"/>
      <c r="K102" s="387"/>
      <c r="L102" s="387"/>
      <c r="M102" s="387"/>
      <c r="N102" s="387"/>
      <c r="O102" s="387"/>
      <c r="P102" s="387"/>
      <c r="Q102" s="387"/>
    </row>
    <row r="103" spans="1:17" ht="14.25">
      <c r="A103" s="388"/>
      <c r="B103" s="415"/>
      <c r="C103" s="429" t="s">
        <v>261</v>
      </c>
      <c r="D103" s="415" t="s">
        <v>7</v>
      </c>
      <c r="E103" s="406">
        <v>1</v>
      </c>
      <c r="F103" s="393">
        <v>14417.7</v>
      </c>
      <c r="G103" s="390" t="s">
        <v>18</v>
      </c>
      <c r="H103" s="394">
        <f>E103*F103</f>
        <v>14417.7</v>
      </c>
      <c r="I103" s="387"/>
      <c r="J103" s="387"/>
      <c r="K103" s="387"/>
      <c r="L103" s="387"/>
      <c r="M103" s="387"/>
      <c r="N103" s="387"/>
      <c r="O103" s="387"/>
      <c r="P103" s="387"/>
      <c r="Q103" s="387"/>
    </row>
    <row r="104" spans="1:17" ht="3.75" customHeight="1">
      <c r="A104" s="388"/>
      <c r="B104" s="401"/>
      <c r="C104" s="391"/>
      <c r="D104" s="390"/>
      <c r="E104" s="392"/>
      <c r="F104" s="402"/>
      <c r="G104" s="430"/>
      <c r="H104" s="431"/>
      <c r="I104" s="387"/>
      <c r="J104" s="387"/>
      <c r="K104" s="387"/>
      <c r="L104" s="387"/>
      <c r="M104" s="387"/>
      <c r="N104" s="387"/>
      <c r="O104" s="387"/>
      <c r="P104" s="387"/>
      <c r="Q104" s="387"/>
    </row>
    <row r="105" spans="1:17" ht="6" customHeight="1">
      <c r="A105" s="395"/>
      <c r="B105" s="432"/>
      <c r="C105" s="432"/>
      <c r="D105" s="432"/>
      <c r="E105" s="390"/>
      <c r="F105" s="402"/>
      <c r="G105" s="408"/>
      <c r="H105" s="389"/>
      <c r="I105" s="387"/>
      <c r="J105" s="387"/>
      <c r="K105" s="387"/>
      <c r="L105" s="387"/>
      <c r="M105" s="387"/>
      <c r="N105" s="387"/>
      <c r="O105" s="387"/>
      <c r="P105" s="387"/>
      <c r="Q105" s="387"/>
    </row>
    <row r="106" spans="1:17" ht="12.75" customHeight="1">
      <c r="A106" s="395"/>
      <c r="B106" s="433"/>
      <c r="C106" s="433"/>
      <c r="D106" s="434"/>
      <c r="E106" s="434"/>
      <c r="F106" s="402"/>
      <c r="G106" s="435" t="s">
        <v>9</v>
      </c>
      <c r="H106" s="436">
        <v>68585</v>
      </c>
      <c r="I106" s="387"/>
      <c r="J106" s="387"/>
      <c r="K106" s="387"/>
      <c r="L106" s="387"/>
      <c r="M106" s="387"/>
      <c r="N106" s="387"/>
      <c r="O106" s="387"/>
      <c r="P106" s="387"/>
      <c r="Q106" s="387"/>
    </row>
    <row r="107" spans="1:17" ht="4.5" customHeight="1">
      <c r="A107" s="395"/>
      <c r="B107" s="433"/>
      <c r="C107" s="433"/>
      <c r="D107" s="434"/>
      <c r="E107" s="434"/>
      <c r="F107" s="402"/>
      <c r="G107" s="408"/>
      <c r="H107" s="437"/>
      <c r="I107" s="387"/>
      <c r="J107" s="387"/>
      <c r="K107" s="387"/>
      <c r="L107" s="387"/>
      <c r="M107" s="387"/>
      <c r="N107" s="387"/>
      <c r="O107" s="387"/>
      <c r="P107" s="387"/>
      <c r="Q107" s="387"/>
    </row>
    <row r="108" spans="1:17" ht="12.75" customHeight="1">
      <c r="A108" s="395"/>
      <c r="B108" s="433"/>
      <c r="C108" s="433"/>
      <c r="D108" s="434"/>
      <c r="E108" s="434"/>
      <c r="F108" s="402"/>
      <c r="G108" s="389" t="s">
        <v>56</v>
      </c>
      <c r="H108" s="437">
        <v>14418</v>
      </c>
      <c r="I108" s="387"/>
      <c r="J108" s="387"/>
      <c r="K108" s="387"/>
      <c r="L108" s="387"/>
      <c r="M108" s="387"/>
      <c r="N108" s="387"/>
      <c r="O108" s="387"/>
      <c r="P108" s="387"/>
      <c r="Q108" s="387"/>
    </row>
    <row r="109" spans="1:17" ht="6" customHeight="1">
      <c r="A109" s="395"/>
      <c r="B109" s="433"/>
      <c r="C109" s="433"/>
      <c r="D109" s="434"/>
      <c r="E109" s="434"/>
      <c r="F109" s="402"/>
      <c r="G109" s="408"/>
      <c r="H109" s="437"/>
      <c r="I109" s="387"/>
      <c r="J109" s="387"/>
      <c r="K109" s="387"/>
      <c r="L109" s="387"/>
      <c r="M109" s="387"/>
      <c r="N109" s="387"/>
      <c r="O109" s="387"/>
      <c r="P109" s="387"/>
      <c r="Q109" s="387"/>
    </row>
    <row r="110" spans="1:17" ht="16.5" customHeight="1">
      <c r="A110" s="395"/>
      <c r="B110" s="433"/>
      <c r="C110" s="500"/>
      <c r="D110" s="500"/>
      <c r="E110" s="500"/>
      <c r="F110" s="402"/>
      <c r="G110" s="389" t="s">
        <v>57</v>
      </c>
      <c r="H110" s="437">
        <f>H106-H108</f>
        <v>54167</v>
      </c>
      <c r="I110" s="438"/>
      <c r="J110" s="387"/>
      <c r="K110" s="387"/>
      <c r="L110" s="387"/>
      <c r="M110" s="387"/>
      <c r="N110" s="387"/>
      <c r="O110" s="387"/>
      <c r="P110" s="387"/>
      <c r="Q110" s="387"/>
    </row>
    <row r="111" spans="1:17" ht="7.5" customHeight="1">
      <c r="A111" s="395"/>
      <c r="B111" s="432"/>
      <c r="C111" s="432"/>
      <c r="D111" s="432"/>
      <c r="E111" s="392"/>
      <c r="F111" s="402" t="s">
        <v>1</v>
      </c>
      <c r="G111" s="439"/>
      <c r="H111" s="440"/>
      <c r="I111" s="387"/>
      <c r="J111" s="387"/>
      <c r="K111" s="387"/>
      <c r="L111" s="387"/>
      <c r="M111" s="387"/>
      <c r="N111" s="387"/>
      <c r="O111" s="387"/>
      <c r="P111" s="387"/>
      <c r="Q111" s="387"/>
    </row>
    <row r="112" spans="1:17" s="443" customFormat="1">
      <c r="A112" s="441" t="s">
        <v>262</v>
      </c>
      <c r="B112" s="442"/>
      <c r="D112" s="443" t="s">
        <v>263</v>
      </c>
    </row>
    <row r="113" spans="1:13" s="443" customFormat="1">
      <c r="A113" s="442"/>
      <c r="B113" s="442"/>
      <c r="D113" s="443" t="s">
        <v>264</v>
      </c>
    </row>
    <row r="114" spans="1:13" s="443" customFormat="1" ht="21" customHeight="1">
      <c r="A114" s="441"/>
      <c r="B114" s="444" t="s">
        <v>265</v>
      </c>
    </row>
    <row r="115" spans="1:13" s="443" customFormat="1" ht="21" customHeight="1">
      <c r="A115" s="441"/>
      <c r="B115" s="444" t="s">
        <v>266</v>
      </c>
    </row>
    <row r="116" spans="1:13" s="443" customFormat="1" ht="21" customHeight="1">
      <c r="A116" s="442"/>
      <c r="B116" s="444" t="s">
        <v>267</v>
      </c>
    </row>
    <row r="117" spans="1:13" s="443" customFormat="1">
      <c r="A117" s="442"/>
      <c r="B117" s="444"/>
    </row>
    <row r="118" spans="1:13" s="443" customFormat="1">
      <c r="A118" s="442"/>
      <c r="B118" s="444"/>
    </row>
    <row r="119" spans="1:13" s="443" customFormat="1">
      <c r="A119" s="442"/>
      <c r="B119" s="442"/>
    </row>
    <row r="120" spans="1:13" s="443" customFormat="1">
      <c r="A120" s="442"/>
      <c r="B120" s="442"/>
      <c r="E120" s="445" t="s">
        <v>0</v>
      </c>
    </row>
    <row r="121" spans="1:13" s="443" customFormat="1">
      <c r="A121" s="442"/>
      <c r="B121" s="442" t="s">
        <v>268</v>
      </c>
      <c r="D121" s="445"/>
      <c r="E121" s="445" t="s">
        <v>269</v>
      </c>
      <c r="F121" s="445"/>
    </row>
    <row r="122" spans="1:13" s="443" customFormat="1">
      <c r="A122" s="442"/>
      <c r="B122" s="442"/>
      <c r="D122" s="445"/>
      <c r="E122" s="445" t="s">
        <v>270</v>
      </c>
      <c r="F122" s="445"/>
    </row>
    <row r="123" spans="1:13" s="443" customFormat="1">
      <c r="A123" s="442"/>
      <c r="B123" s="442"/>
    </row>
    <row r="124" spans="1:13" s="3" customFormat="1" ht="14.25">
      <c r="A124" s="376"/>
      <c r="B124" s="452"/>
      <c r="C124" s="452"/>
      <c r="D124" s="452"/>
      <c r="E124" s="452"/>
      <c r="F124" s="452"/>
      <c r="G124" s="452"/>
      <c r="H124" s="452"/>
      <c r="I124" s="452"/>
      <c r="J124" s="452"/>
      <c r="K124" s="452"/>
      <c r="L124" s="75"/>
      <c r="M124" s="226"/>
    </row>
    <row r="125" spans="1:13" s="3" customFormat="1" ht="14.25">
      <c r="A125" s="376"/>
      <c r="B125" s="195"/>
      <c r="C125" s="61"/>
      <c r="D125" s="59"/>
      <c r="E125" s="59"/>
      <c r="F125" s="59"/>
      <c r="G125" s="59"/>
      <c r="H125" s="20"/>
      <c r="I125" s="20"/>
      <c r="J125" s="20"/>
      <c r="K125" s="20"/>
      <c r="L125" s="75"/>
      <c r="M125" s="381"/>
    </row>
    <row r="138" spans="1:8" ht="14.25">
      <c r="A138" s="395"/>
      <c r="B138" s="408"/>
      <c r="C138" s="408"/>
      <c r="D138" s="408"/>
      <c r="E138" s="402"/>
      <c r="F138" s="410"/>
      <c r="G138" s="410"/>
      <c r="H138" s="410"/>
    </row>
    <row r="139" spans="1:8" ht="14.25">
      <c r="A139" s="395"/>
      <c r="B139" s="408"/>
      <c r="C139" s="408"/>
      <c r="D139" s="408"/>
      <c r="E139" s="402"/>
      <c r="F139" s="410"/>
      <c r="G139" s="410"/>
      <c r="H139" s="410"/>
    </row>
    <row r="140" spans="1:8" ht="14.25">
      <c r="A140" s="395"/>
      <c r="B140" s="391"/>
      <c r="C140" s="391"/>
      <c r="D140" s="391"/>
      <c r="E140" s="392"/>
      <c r="F140" s="393"/>
      <c r="G140" s="390"/>
      <c r="H140" s="394"/>
    </row>
    <row r="141" spans="1:8" ht="14.25">
      <c r="A141" s="395"/>
    </row>
    <row r="142" spans="1:8" ht="14.25">
      <c r="A142" s="395"/>
      <c r="B142" s="410"/>
      <c r="C142" s="408"/>
    </row>
    <row r="143" spans="1:8" ht="14.25">
      <c r="A143" s="388"/>
      <c r="B143" s="391"/>
      <c r="C143" s="391"/>
    </row>
  </sheetData>
  <mergeCells count="30">
    <mergeCell ref="B124:K124"/>
    <mergeCell ref="B58:D58"/>
    <mergeCell ref="B61:D61"/>
    <mergeCell ref="B65:D65"/>
    <mergeCell ref="B68:D68"/>
    <mergeCell ref="B73:D73"/>
    <mergeCell ref="B77:D77"/>
    <mergeCell ref="B87:D87"/>
    <mergeCell ref="B91:D91"/>
    <mergeCell ref="B97:D97"/>
    <mergeCell ref="B102:D102"/>
    <mergeCell ref="C110:E110"/>
    <mergeCell ref="B53:D53"/>
    <mergeCell ref="B12:D12"/>
    <mergeCell ref="B15:D15"/>
    <mergeCell ref="B18:D18"/>
    <mergeCell ref="B21:D21"/>
    <mergeCell ref="B24:D24"/>
    <mergeCell ref="B27:D27"/>
    <mergeCell ref="B30:D30"/>
    <mergeCell ref="B34:D34"/>
    <mergeCell ref="B38:D38"/>
    <mergeCell ref="B46:C46"/>
    <mergeCell ref="B48:D48"/>
    <mergeCell ref="B10:D10"/>
    <mergeCell ref="A1:H1"/>
    <mergeCell ref="B4:D4"/>
    <mergeCell ref="B5:C5"/>
    <mergeCell ref="B6:D6"/>
    <mergeCell ref="B8:D8"/>
  </mergeCells>
  <pageMargins left="0.53" right="0.16" top="0.44" bottom="0.4" header="0.34" footer="0.38"/>
  <pageSetup paperSize="9" scale="110" orientation="portrait" r:id="rId1"/>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Estimate</vt:lpstr>
      <vt:lpstr>54167</vt:lpstr>
      <vt:lpstr>'54167'!Print_Area</vt:lpstr>
      <vt:lpstr>Estimate!Print_Titles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 Ahmed</dc:creator>
  <cp:lastModifiedBy>Windows User</cp:lastModifiedBy>
  <cp:lastPrinted>2017-03-20T06:22:12Z</cp:lastPrinted>
  <dcterms:created xsi:type="dcterms:W3CDTF">2014-05-16T06:06:48Z</dcterms:created>
  <dcterms:modified xsi:type="dcterms:W3CDTF">2017-03-20T06:23:06Z</dcterms:modified>
</cp:coreProperties>
</file>