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5010" firstSheet="1" activeTab="1"/>
  </bookViews>
  <sheets>
    <sheet name="Estimate" sheetId="9" state="hidden" r:id="rId1"/>
    <sheet name="BOQ" sheetId="2" r:id="rId2"/>
  </sheets>
  <definedNames>
    <definedName name="_xlnm.Print_Titles" localSheetId="1">BOQ!$6:$7</definedName>
    <definedName name="_xlnm.Print_Titles" localSheetId="0">Estimate!#REF!</definedName>
  </definedNames>
  <calcPr calcId="124519"/>
</workbook>
</file>

<file path=xl/calcChain.xml><?xml version="1.0" encoding="utf-8"?>
<calcChain xmlns="http://schemas.openxmlformats.org/spreadsheetml/2006/main">
  <c r="H36" i="2"/>
  <c r="H57" l="1"/>
  <c r="B135"/>
  <c r="H117"/>
  <c r="H104"/>
  <c r="H101"/>
  <c r="H99"/>
  <c r="H96"/>
  <c r="H90"/>
  <c r="H87"/>
  <c r="H93"/>
  <c r="H84"/>
  <c r="H66" l="1"/>
  <c r="H78"/>
  <c r="C78"/>
  <c r="B69"/>
  <c r="H48"/>
  <c r="H39" l="1"/>
  <c r="H63"/>
  <c r="H24"/>
  <c r="H15"/>
  <c r="H12" l="1"/>
  <c r="H18" l="1"/>
  <c r="H114" l="1"/>
  <c r="H110"/>
  <c r="H108"/>
  <c r="H119" s="1"/>
  <c r="H75"/>
  <c r="C75"/>
  <c r="H72"/>
  <c r="H69"/>
  <c r="H60"/>
  <c r="H54"/>
  <c r="H51"/>
  <c r="H45"/>
  <c r="H42"/>
  <c r="H27"/>
  <c r="H21"/>
  <c r="H142" l="1"/>
  <c r="H33"/>
  <c r="H30"/>
  <c r="H81" l="1"/>
  <c r="H136" s="1"/>
  <c r="I68" i="9" l="1"/>
  <c r="I66"/>
  <c r="I64"/>
  <c r="I62"/>
  <c r="I60"/>
  <c r="I58"/>
  <c r="I56"/>
  <c r="I54"/>
  <c r="I52"/>
  <c r="I50"/>
  <c r="I70"/>
  <c r="F77"/>
  <c r="I39"/>
  <c r="I37"/>
  <c r="I35"/>
  <c r="I34"/>
  <c r="I33"/>
  <c r="I30"/>
  <c r="I28"/>
  <c r="I27"/>
  <c r="I25"/>
  <c r="I23"/>
  <c r="I21"/>
  <c r="I19"/>
  <c r="I17"/>
  <c r="I15"/>
  <c r="I13"/>
  <c r="I11"/>
  <c r="I9"/>
  <c r="I7"/>
  <c r="I41"/>
  <c r="I42"/>
  <c r="I43"/>
  <c r="F75"/>
  <c r="F79"/>
</calcChain>
</file>

<file path=xl/sharedStrings.xml><?xml version="1.0" encoding="utf-8"?>
<sst xmlns="http://schemas.openxmlformats.org/spreadsheetml/2006/main" count="367" uniqueCount="142">
  <si>
    <t>1-</t>
  </si>
  <si>
    <t>2-</t>
  </si>
  <si>
    <t>3-</t>
  </si>
  <si>
    <t>S. No:-</t>
  </si>
  <si>
    <t>4-</t>
  </si>
  <si>
    <t>Rs.</t>
  </si>
  <si>
    <t>5-</t>
  </si>
  <si>
    <t>6-</t>
  </si>
  <si>
    <t>7-</t>
  </si>
  <si>
    <t>8-</t>
  </si>
  <si>
    <t>Description.</t>
  </si>
  <si>
    <t>Quantity.</t>
  </si>
  <si>
    <t>Rate.</t>
  </si>
  <si>
    <t>Unit.</t>
  </si>
  <si>
    <t>Amount.</t>
  </si>
  <si>
    <t>9-</t>
  </si>
  <si>
    <t>Total:-</t>
  </si>
  <si>
    <t>10-</t>
  </si>
  <si>
    <t>Nos.</t>
  </si>
  <si>
    <t>Each.</t>
  </si>
  <si>
    <t>Concealed C.P. Fittings of Superior Quality for Tiles Bath Rooms (a) Supplying / Fixing Concealed Tee-Stop Cock of Superior Quality with C.P. Head 1/2" Dia (S.I. No:- 12 (a) / P-18).</t>
  </si>
  <si>
    <t>Concealed C.P. Fittings of Superior Quality for Tiles Bath Rooms (a) Supplying / Fixing Long Bib-Cock of Superior Quality with C.P. Head 1/2" Dia (S.I. No:- 13 (a) / P-19).</t>
  </si>
  <si>
    <t>Name of Work:- Construction of New District Jail Nawabshah for 250 Prisoners (ADP # 575) Juvenile Ward for 20 Juveniles (01 No), Chief Warden Office (02 Nos), Guard Room (01 No), Punishment Cell (01 No), Generator Room 20’ x 20 (01 No) &amp; Visitor Shade (01 No). (Internal Water Supply / Sanitry Fittings, External Water Supply &amp; Over Head Tank).</t>
  </si>
  <si>
    <t>Part "A" Schedule Items</t>
  </si>
  <si>
    <t>Providing &amp; Fixing Squatting Type White Glazed Earthen Ware W.C Pan with including the Cost of Flushing Cistren with Internal Fitting &amp; Flush Pipe with Bend &amp; Making Requisite Number of Holes in Wall Plinth &amp; Floor for Pipe Connections &amp; Making Good in Cement Concrete 1:2:4. (B) (i) W.C. of not less than 19" Clear Opening between Flushing Rims &amp; 3 Gallons Flushing Tank with 4" Dia C.I. Trap &amp; C.I. Thumble (S.I. No:- 1 (B) (i) / P-1).</t>
  </si>
  <si>
    <t>No</t>
  </si>
  <si>
    <t>Each</t>
  </si>
  <si>
    <t>Providing &amp; Fixing 24" x 18" Lavatory Basin in White Glazed Earthen Ware Complete with &amp; including the Cost of W.I or C.I. Cantilever Brackets 6" Inches Built into Walls, Painted White in Two Coats after a Primary Coat of Red Lead Paint, a Pair of 1/2" Dia Rubber Plug &amp; Chrome Plated Brass Chain 1-1/4" Dia, Malloable Iron or C.P. Brass Traps Malloable Iron or Brass Unions &amp; Making Requisite Number of Holes in Walls, Plinth &amp; Floor for Pipe Connections &amp; Making Good in Cement Concrete 1:2:4. (Foreign or Equivalent) (S.I. No:- 10 / P-3).</t>
  </si>
  <si>
    <t>Add Extra for Labour for Providing &amp; Fixing of Earthen Ware Pedestal White or Coloured Glazed (Foreign or Equivalent) (S.I. No:- 11 / P-3).</t>
  </si>
  <si>
    <t>Providing &amp; Fixing in Position Nyloon Connections Complete with 1/2" Dia, Brass Stop Cock with Pair of Brass Nuts &amp; Lining Joints to Nyloon Connection (S.I. No:- 23 / P-6).</t>
  </si>
  <si>
    <t>Concealed C.P. Fittings of Superior Quality for Tiles Bath Rooms. Supplying &amp; Fixing Bath Room Accessories Set (7 Pieces) including Towel Rod, Bruch Holder, Soap Tray, Shelf of Approved Design including Cost of Screws, Nuts etc Complete (Master Brand) (S.I. No:- 23 / P-19).</t>
  </si>
  <si>
    <t>Providing &amp; Fixing 15" x 12" Bavelled Edge Mirror of Belgium Glass Complete with 1/8" Thick Hard Board &amp; C.P. Screws Fixed to Wooden Pleat (b) Superior Quality (S.I. No:- 4 (b) / P-7).</t>
  </si>
  <si>
    <t>Providing &amp; Fixing Chrome Plated Brass Towel Rail Complete with Brackets Fixing on Wooden Cleats with 1" Long C.P. Brass Screws (I) Towel Rail 36" Long (a) 3/4" Dia Round or Square (Standard Pattern) (S.I. No:- 1 (I) (a) / P-7).</t>
  </si>
  <si>
    <t>Providing &amp; Fixing 6" x 2" or 6" x 3" C.I. Floor Trap of the Approved Self Cleaning Design with a C.I. Screwed Down Gratting with or without a Vent Arm Complete with &amp; including Making Requisite Number of Holes in Walls, Plinth &amp; Floor for Pipe Connections &amp; Making Good in Cement Concrete 1:2:4 (S.I. No:- 20 / P-6).</t>
  </si>
  <si>
    <t>Concealed C.P. Fittings of Superior Quality for Tiles Bath Rooms (b) Supplying / Fixing Long Bib-Cock of Superior Quality with Crystal Head 1/2" Dia (S.I. No:- 13 (b) / P-19).</t>
  </si>
  <si>
    <t>Supplying &amp; Fixing in Position C.P. Brass Shower Rose with or 3/3" Inlet (With Detachable Lid) (i) 4" Dia (b) Superior Quality (S.I. No:- 3 (i) (b) / P-16).</t>
  </si>
  <si>
    <t>Concealed C.P. Fittings of Superior Quality for Tiles Bath Rooms (b) Supplying / Fixing Swan Type Pillar Cock of Superior Quality Single with Crystal Head 1/2" Dia (S.I. No:- 16 (b) / P-19).</t>
  </si>
  <si>
    <t>Providing &amp; Fixing Handle Valves (China) (S.I. No:- 5 / P-17).</t>
  </si>
  <si>
    <t>a</t>
  </si>
  <si>
    <t>1" Dia Valve (China).</t>
  </si>
  <si>
    <t>b</t>
  </si>
  <si>
    <t>1-1/2" Dia Valve (China).</t>
  </si>
  <si>
    <t>c</t>
  </si>
  <si>
    <t>2" Dia Valve (China).</t>
  </si>
  <si>
    <t>Construction of manhole or inspection chamber for the required dia of circular sewer and 3-6"(1067 mm) depth with wallas of BB in Cement mortor 1:3 cement plaster 1:3 1/2"thick inside of walls and l"(250mm) thick over benching and channel fixing 1"(25. a). 4"to 12"dia 2'x2'x3'-6"i/c RCC cover atc size 2x2x3.50. (Public Shedule (S.I.No1.P/46)</t>
  </si>
  <si>
    <t>Supplying &amp; Fixing Fiber Glass Tank of Approved Quality &amp; Design &amp; Wall Thickness as Specified including Cost of Nuts, Bolts &amp; Fixing in Plateform of Cement Concrete 1:3:6 &amp; Making Connections for Inlet &amp; Outlet Over Flow Pipes etc Complete (c) 500 Gallons Wall Thickness 4.5 M.M (S.I. No:- 3 (c) / P-21).</t>
  </si>
  <si>
    <t>Deduct 20% Below</t>
  </si>
  <si>
    <t>Part "B" Non-Schedule Items</t>
  </si>
  <si>
    <t>P/F UPVC pipe 1/2"dia Pak-Arab Sch-40 surface by using clip / saddler / socket / bush / tee etc or recessed in masonary C.C or R.C.C upto 20'fit height and making with c.c i/c curing finishing etc complete.</t>
  </si>
  <si>
    <t>Rft</t>
  </si>
  <si>
    <t>P.Rft</t>
  </si>
  <si>
    <t>P/F UPVC Union solvent 1/2"dia (PAK-ARAB) Sch-40.</t>
  </si>
  <si>
    <t>P/F UPVC 3/4"dia Pak-Arab Sch-40 surface by using clip / saddler / socket / bush / tee etc or recessed in masonary C.C or R.C.C upto 20'fit height and making with c.c i/c curing finishing etc complete.</t>
  </si>
  <si>
    <t>P/F UPVC UNION 3/4"dia Pak-Arab Sch-40 make approved quality and design of verious size fixed to UPVC pipe / fitting paid separetily upto 20' height as per instruction of the Engineer Incharge.</t>
  </si>
  <si>
    <t>P/F UPVC 1"dia Pak-Arab Sch-40 surface by using clip / saddler / socket / bush / tee etc or recessed in masonary C.C or R.C.C upto 20'fit height and making with c.c i/c curing finishing etc complete.</t>
  </si>
  <si>
    <t>P/F UPVC 4"dia Pak-Arab Sch-40 surface by using clip / saddler / socket / bush / tee etc or recessed in masonary C.C or R.C.C upto 20'fit height and making with c.c i/c curing finishing etc complete.</t>
  </si>
  <si>
    <t>P/F UPV PLUG TEE  4"dia Pak-Arab Sch-40 Make of Approved quality and design of various size fixed to UPVC pipe / fitting paid separetly using approved design compound  20'fit height as per instruction of the Engineer Incharge.</t>
  </si>
  <si>
    <t>P/F UPVC Bend Long 4" of PAK Arab Make of Approved quality i/c making joints by pest / solution AGM make as per instruction of the Engineer Incharge.</t>
  </si>
  <si>
    <t>Providing &amp; Fixing UPVC Socket 4" dia (Pak Arab) SCH-40 on Surface by using Clips / Saddler / Socket / Reducer / Bush / Tee etc. or recessed in masonary, C.C. or R.C.C. upto 20 ft: Height and making good with C.C. including Curing, Finishing etc: Complete as per instructions of the Engineer Incharge. Specifications of the material should meet the requirements of Class 12454-B in accordance with the ASTM-D-1784 Type-I Grade-I. Rate includes all costs of Labour, Material, Cartage, Scaffolding / Ladders etc. Complete (R.A. Sanctioned).</t>
  </si>
  <si>
    <t>P/F 4"dia UPVC cowel / Terminal Guard / End of Pak Arab make of Approved quality &amp; joints by using pest / solution AGM Make as per instruction of Engineer Incharge.</t>
  </si>
  <si>
    <t>Abstract for Internal Water Supply &amp; S/F</t>
  </si>
  <si>
    <t>(i) Schedule Items.</t>
  </si>
  <si>
    <t>(ii) Non-Schedule Items.</t>
  </si>
  <si>
    <t>Estimates.</t>
  </si>
  <si>
    <t>Executive Engineer</t>
  </si>
  <si>
    <t>Signature of Contractor</t>
  </si>
  <si>
    <t>Education Works Division</t>
  </si>
  <si>
    <t>Thatta</t>
  </si>
  <si>
    <t>Civil Work</t>
  </si>
  <si>
    <t>% Sft.</t>
  </si>
  <si>
    <t>% Cft.</t>
  </si>
  <si>
    <t>Sft.</t>
  </si>
  <si>
    <t>Cft.</t>
  </si>
  <si>
    <t>Reinforced Cement Concrete Work including All Labour &amp; Material Except the Cost of Steel Reinforcement &amp; its Labour for Bending &amp; Binding which will be paid Separately. This Rate also includes All Kinds of Forms Moulds: Lifting Shuttering, Curing, Rendering &amp; Finishing the Exposed Surface (Including Screening &amp; Washing of Shingle) (a) R.C Work in Roof, Slab, Beams, Columns, Rafts, Lintels &amp; Other Structural Members Laid in Situ or Precast Laid  in Position Complete in All Respects (I) Ratio (1:2:4) 90 Lbs, Cement 2 Cft, Sand 4 Cft, Shingle 1/8" to 1/4" Gauge (S.I. No:- 6 (a) (I) / P-17).</t>
  </si>
  <si>
    <t>Fabrication of Tor Bar Steel Reinforcement for Cement Concrete including Cutting, Bending, Laying in Position, Making Joints &amp; Fastenings including Cost of Binding Wire (Also includes Removeal of Rust from Bars) (S.I. No:- 8 (b) / P-17).</t>
  </si>
  <si>
    <t>Cwt.</t>
  </si>
  <si>
    <t>P. Cwt.</t>
  </si>
  <si>
    <t>BILL OF QUANTITIES / SCHEDULE-B</t>
  </si>
  <si>
    <t>Rate</t>
  </si>
  <si>
    <t>Quantity</t>
  </si>
  <si>
    <t>Unit</t>
  </si>
  <si>
    <t>Amount</t>
  </si>
  <si>
    <t>Description of item</t>
  </si>
  <si>
    <t>S #</t>
  </si>
  <si>
    <t>(A) Description &amp; Rate of Items Based on Composite Schedule of Rates 2012</t>
  </si>
  <si>
    <t>Cement Plaster 1:4 Upto 12' Feet Height (a) 3/8" Thick (S.I. No:- 11 (a) / P-52).</t>
  </si>
  <si>
    <t>Distempering (c) (Three Coats) (S.I. No:- 24 (c) / P-54).</t>
  </si>
  <si>
    <t>Primary coat of chalk under distemper. (S.I.No.23 page 54)</t>
  </si>
  <si>
    <t>Total</t>
  </si>
  <si>
    <t>Coursed Ruble Masonry in plinth and foundation including Hammer Dressing (d) In Cement Sand Mortar (II) Ratio 1:6 (S.I. No:- 2 (d) (II) / P-27).</t>
  </si>
  <si>
    <t>Coursed Ruble Masonry in ground floor super structure including Hammer Dressing (d) In Cement Sand Mortar (II) Ratio 1:6 (S.I. No:- 2 (d) (II) / P-27).</t>
  </si>
  <si>
    <t>Cement Plaster 1:6 Upto 12' Feet Height (a) 3/4" Thick (S.I. No:- 13 (b) / P-52).</t>
  </si>
  <si>
    <t>Cement pointing flush on stone work in raised. (S.I.NO.20-c-ii page 53)</t>
  </si>
  <si>
    <t>Per Sft</t>
  </si>
  <si>
    <t>Providing and laying 2" thick topping cement concrete (1:2:4) including surface finishing and dividing into panels:© 2" thick (sno. 16©,P-42</t>
  </si>
  <si>
    <t>White washing three coats. (S.I.No.24-b page 54)</t>
  </si>
  <si>
    <t>Painting new surface preparing surface and painting of doors and windows any type including edges three coats. (S.I.No.5-c-i-ii page 11)</t>
  </si>
  <si>
    <t>Two coats of bitumen laid hot using 34 lbs for % sft. Over Roof and blinded with sand at one Cft Per % Sft.</t>
  </si>
  <si>
    <t>% Sft</t>
  </si>
  <si>
    <t>Supplying and fixing iron steel grill of 3/4" x 1/4" size flat iron of approved design including painting three coats etc complete (weight not less then 3.7 lbs of finished grill) (S.I.No.26 page 93)</t>
  </si>
  <si>
    <t>Nos</t>
  </si>
  <si>
    <t>Providing G.I pipes, special &amp; clamps etc i/c fixing cutting &amp; fitting complete with &amp; i/c the cost of breaking through walls &amp; roof, making good etc, painting two coats after cleaning the pipe etc, with white zink paint with pigment to match the colour of the building and testing with water to a pressure head of 200 feet and handling.(SI No:1 P-12)</t>
  </si>
  <si>
    <t>a)</t>
  </si>
  <si>
    <t>1/2" dia pipe.</t>
  </si>
  <si>
    <t>b)</t>
  </si>
  <si>
    <t>3/4" dia pipe</t>
  </si>
  <si>
    <t>Providing RCC pipe with collars class-B and digging the trenches to required depth and fixing in position including cutting fitting and joining with maxphalt composition and cement mortar 1:1 and testing water pressure to a head of 4 feet the top of the. (S.I.No.      page      )</t>
  </si>
  <si>
    <t>" dia pipe.</t>
  </si>
  <si>
    <t>NON SCHEDULE ITEMS / OFFER RATE</t>
  </si>
  <si>
    <t>Supplying and fixing water pumping set 1/2 HP mono block single fuse 220 wolt with 1" x 1-1/4" saction and delivery 50 ft head including making CC 1:3:6 plate form of approved size and fixing with nuts and bolts local make. (Rate Analysis approved)</t>
  </si>
  <si>
    <t>GENERAL ABSTRACT</t>
  </si>
  <si>
    <t>Add: / Deduct …………………..% above / below on schedule items only</t>
  </si>
  <si>
    <t>Water Supply Sanitory Fitting</t>
  </si>
  <si>
    <t>Cost of Non Schedule Items / Offer Rate</t>
  </si>
  <si>
    <t>Total Bid Amount</t>
  </si>
  <si>
    <t>Dismantling cement concrete plain 1:2:4 (s.i.No.19-C page 10)</t>
  </si>
  <si>
    <t>Cft</t>
  </si>
  <si>
    <t>% Cft</t>
  </si>
  <si>
    <t>Sft</t>
  </si>
  <si>
    <t>Providing and fixing squating type white glazed earthen ware w.c pan with front flush inletr &amp; complete with  including the cost of flushing cistern with internal fitting and flush Pipe with bend and making requisite number of holes in walls plinth &amp; floor for Pipe connection &amp; making good in cement concrete  1: 2: 4: (Foreign Equivalant). W.C.pan 23" &amp; low level earthen ware flush tank 3 gallons. (i) With 4" dia C.I Trap. (s.i.nO.2-A PAGE 1)</t>
  </si>
  <si>
    <t>Providing &amp; fixing 22 " x16" lavatory basin in whyite glazed earthen ware complete with &amp; I/c tge cost of W.I or C.I cantilever brackets 6 inches built into wall, painted white in two coat after a primary coat of red le4ad paint, of 1/2" dia chrome plated pillar taps, 1-1/2" rubber plug &amp;  chrome brass waste of approved pattern, 1-1/4" dia.Malloable iron c.p brass traps, malloable iron or brass unions and making requisite number of holes in walls, plinth and floor for pipe connection and making good in cement concrete 1 : 2: 4. (Standard pattern). (S.I.No.12 page 4)</t>
  </si>
  <si>
    <t>Providing &amp; fixing M.S clamps of the approved design to 4" dia C.I Pipe sockets including the cost of cutting and making good to wall or M.S bolts and nuts, 4"  into wall including Pipe distance Pieces extra painting to match the colour of the building. (S.I.No.2 page 9)</t>
  </si>
  <si>
    <t>Providing and fixing handle valves (china) (S.I.No.5 page 17)</t>
  </si>
  <si>
    <t xml:space="preserve">(I)     1/2"   dia </t>
  </si>
  <si>
    <t>(ii)     3/4"    dia</t>
  </si>
  <si>
    <t>Supplying &amp; fixing in position C.P Bib cock. (I)  (a)  1/2" dia C.P  bib cock , Light pattern. (S.I.No.3 page 13)</t>
  </si>
  <si>
    <t>Constructing manhole or inspection chamber for the required diameter of circular sewer and 3'-6" (1067 mm) depth with walls of B.B in cement sand mortar 1:3 cement plastered 1:3, 1/2" thick, inside of walls and 1" (25 mm) thick over benching and channel i/c fixing C.I manhole cover with frame of clear opening 1-1/2' x1-1/2' (457x457 mm) of 1.75 cwt. (88.9 kg) embaded in plain C.C 1:2:4 and fixing 1" (25  mm) dia M.S steps 6" (150 mm) wide projecting 4" (102 mm) from the face of wall at 12" (305 mm) C/C duly painted etc. Complete as per standard specification and drawing. 4" to 12" dia 2'x2'x3'-6" (S.I.No. page of PHE)</t>
  </si>
  <si>
    <t>MAIN BUILDING</t>
  </si>
  <si>
    <t>Dismantling cement concrete reinforced seperating reinforcement from concrete cleaning and straightening the same. (S.I.o.20 page 11)</t>
  </si>
  <si>
    <t>Dismantling stone masonary in lime cement (S.I.No.3 page 9)</t>
  </si>
  <si>
    <t>Damp proof course with cement sand and shingle concrete 1;2:4 including two coats of asphaltic mixture 2" thick. (S.I.No.28 page 19)</t>
  </si>
  <si>
    <t>Making notice board made with cement. (S.I.No.1 page 95)</t>
  </si>
  <si>
    <t>First class deodar wood wrought joinery in doors and windows etc fixed in position including chowkdats hold fasts hings iron tower bolts chocks cleats handles and cords with hooks etc. (S.I.No.7 page 58)</t>
  </si>
  <si>
    <t>Cement Plaster 1:6 Upto 20' Feet Height (a) 1/2" Thick (S.I. No:- 13 (c) / P-52).</t>
  </si>
  <si>
    <t>Painting old surface door windows any type i/c edges 02- Coats (S.( N0.14/P-56)</t>
  </si>
  <si>
    <t>WATER SUPPLY &amp; SANATRY FITTINGS</t>
  </si>
  <si>
    <t>Providing &amp; fixing 4" dia C.I Off-Set of verious length i/c extra painting to match the colour of building. (S.I.No.8 page 10)</t>
  </si>
  <si>
    <t>S/F Fiber Glass Tank of approved quality, Design &amp; wall thickness as specified i/c the cost of nuts, olts &amp; fixing in plate form of cement concrete 1:3:6 &amp; making connections for in-let &amp; out let &amp; over-Flow pipe complete (S.I No.3©/P-21)</t>
  </si>
  <si>
    <t>Providing and laying 2" thick topping cement concrete (1:2:4) including surface finishing and dividing into panels:(b) 3" thick (sno. 16©,P-42</t>
  </si>
  <si>
    <t>Reh: / Improvement of Elementary Schools in Dist: Thatta 2016-17</t>
  </si>
  <si>
    <t>GOQ S # 13</t>
  </si>
  <si>
    <t>GBPS Mehar</t>
  </si>
</sst>
</file>

<file path=xl/styles.xml><?xml version="1.0" encoding="utf-8"?>
<styleSheet xmlns="http://schemas.openxmlformats.org/spreadsheetml/2006/main">
  <numFmts count="4">
    <numFmt numFmtId="43" formatCode="_(* #,##0.00_);_(* \(#,##0.00\);_(* &quot;-&quot;??_);_(@_)"/>
    <numFmt numFmtId="164" formatCode="0;[Red]0"/>
    <numFmt numFmtId="165" formatCode="0.00;[Red]0.00"/>
    <numFmt numFmtId="166" formatCode="_(* #,##0_);_(* \(#,##0\);_(* &quot;-&quot;??_);_(@_)"/>
  </numFmts>
  <fonts count="20">
    <font>
      <sz val="11"/>
      <color theme="1"/>
      <name val="Calibri"/>
      <family val="2"/>
      <scheme val="minor"/>
    </font>
    <font>
      <sz val="10"/>
      <name val="Times New Roman"/>
      <family val="1"/>
    </font>
    <font>
      <sz val="6"/>
      <name val="Times New Roman"/>
      <family val="1"/>
    </font>
    <font>
      <sz val="11"/>
      <name val="Times New Roman"/>
      <family val="1"/>
    </font>
    <font>
      <sz val="11"/>
      <color theme="1"/>
      <name val="Calibri"/>
      <family val="2"/>
      <scheme val="minor"/>
    </font>
    <font>
      <sz val="11"/>
      <color theme="1"/>
      <name val="Times New Roman"/>
      <family val="1"/>
    </font>
    <font>
      <sz val="10"/>
      <color theme="1"/>
      <name val="Times New Roman"/>
      <family val="1"/>
    </font>
    <font>
      <b/>
      <sz val="12"/>
      <color theme="1"/>
      <name val="Times New Roman"/>
      <family val="1"/>
    </font>
    <font>
      <b/>
      <i/>
      <sz val="14"/>
      <color theme="1"/>
      <name val="Times New Roman"/>
      <family val="1"/>
    </font>
    <font>
      <sz val="12"/>
      <color theme="1"/>
      <name val="Times New Roman"/>
      <family val="1"/>
    </font>
    <font>
      <sz val="14"/>
      <color theme="1"/>
      <name val="Times New Roman"/>
      <family val="1"/>
    </font>
    <font>
      <b/>
      <sz val="14"/>
      <color theme="1"/>
      <name val="Times New Roman"/>
      <family val="1"/>
    </font>
    <font>
      <b/>
      <i/>
      <sz val="13"/>
      <color theme="1"/>
      <name val="Times New Roman"/>
      <family val="1"/>
    </font>
    <font>
      <b/>
      <i/>
      <u/>
      <sz val="14"/>
      <color theme="1"/>
      <name val="Times New Roman"/>
      <family val="1"/>
    </font>
    <font>
      <b/>
      <sz val="11"/>
      <color theme="1"/>
      <name val="Times New Roman"/>
      <family val="1"/>
    </font>
    <font>
      <b/>
      <i/>
      <u/>
      <sz val="15"/>
      <color theme="1"/>
      <name val="Times New Roman"/>
      <family val="1"/>
    </font>
    <font>
      <sz val="20"/>
      <color theme="1"/>
      <name val="Times New Roman"/>
      <family val="1"/>
    </font>
    <font>
      <sz val="10"/>
      <color indexed="8"/>
      <name val="Times New Roman"/>
      <family val="1"/>
    </font>
    <font>
      <sz val="10"/>
      <color theme="0"/>
      <name val="Times New Roman"/>
      <family val="1"/>
    </font>
    <font>
      <u/>
      <sz val="10"/>
      <name val="Times New Roman"/>
      <family val="1"/>
    </font>
  </fonts>
  <fills count="2">
    <fill>
      <patternFill patternType="none"/>
    </fill>
    <fill>
      <patternFill patternType="gray125"/>
    </fill>
  </fills>
  <borders count="7">
    <border>
      <left/>
      <right/>
      <top/>
      <bottom/>
      <diagonal/>
    </border>
    <border>
      <left/>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s>
  <cellStyleXfs count="4">
    <xf numFmtId="0" fontId="0" fillId="0" borderId="0"/>
    <xf numFmtId="43" fontId="4" fillId="0" borderId="0" applyFont="0" applyFill="0" applyBorder="0" applyAlignment="0" applyProtection="0"/>
    <xf numFmtId="0" fontId="1" fillId="0" borderId="0"/>
    <xf numFmtId="0" fontId="4" fillId="0" borderId="0"/>
  </cellStyleXfs>
  <cellXfs count="121">
    <xf numFmtId="0" fontId="0" fillId="0" borderId="0" xfId="0"/>
    <xf numFmtId="0" fontId="5" fillId="0" borderId="0" xfId="0" applyFont="1"/>
    <xf numFmtId="0" fontId="6" fillId="0" borderId="0" xfId="0" applyFont="1"/>
    <xf numFmtId="0" fontId="6" fillId="0" borderId="0" xfId="0" applyFont="1" applyAlignment="1">
      <alignment horizontal="center" vertical="top"/>
    </xf>
    <xf numFmtId="0" fontId="8" fillId="0" borderId="0" xfId="0" applyFont="1"/>
    <xf numFmtId="164" fontId="9" fillId="0" borderId="0" xfId="0" applyNumberFormat="1" applyFont="1" applyAlignment="1">
      <alignment horizontal="center" vertical="center"/>
    </xf>
    <xf numFmtId="0" fontId="9" fillId="0" borderId="0" xfId="0" applyFont="1" applyAlignment="1">
      <alignment horizontal="left" vertical="center"/>
    </xf>
    <xf numFmtId="0" fontId="9" fillId="0" borderId="0" xfId="0" applyFont="1" applyAlignment="1">
      <alignment horizontal="right" vertical="center"/>
    </xf>
    <xf numFmtId="165" fontId="9" fillId="0" borderId="0" xfId="0" applyNumberFormat="1" applyFont="1" applyAlignment="1">
      <alignment horizontal="center" vertical="center"/>
    </xf>
    <xf numFmtId="0" fontId="6" fillId="0" borderId="0" xfId="0" applyFont="1" applyAlignment="1">
      <alignment vertical="top"/>
    </xf>
    <xf numFmtId="0" fontId="6" fillId="0" borderId="0" xfId="0" applyFont="1" applyAlignment="1">
      <alignment horizontal="right" wrapText="1"/>
    </xf>
    <xf numFmtId="0" fontId="7" fillId="0" borderId="1" xfId="0" applyFont="1" applyBorder="1" applyAlignment="1">
      <alignment horizontal="right" vertical="center"/>
    </xf>
    <xf numFmtId="0" fontId="6" fillId="0" borderId="0" xfId="0" applyFont="1" applyAlignment="1">
      <alignment horizontal="center" wrapText="1"/>
    </xf>
    <xf numFmtId="0" fontId="10" fillId="0" borderId="0" xfId="0" applyFont="1" applyAlignment="1">
      <alignment vertical="center"/>
    </xf>
    <xf numFmtId="0" fontId="10" fillId="0" borderId="0" xfId="0" applyFont="1" applyAlignment="1">
      <alignment horizontal="right" vertical="center"/>
    </xf>
    <xf numFmtId="166" fontId="9" fillId="0" borderId="0" xfId="1" applyNumberFormat="1" applyFont="1" applyAlignment="1">
      <alignment horizontal="center" vertical="center"/>
    </xf>
    <xf numFmtId="166" fontId="7" fillId="0" borderId="1" xfId="1" applyNumberFormat="1" applyFont="1" applyBorder="1" applyAlignment="1">
      <alignment horizontal="center" vertical="center"/>
    </xf>
    <xf numFmtId="0" fontId="1" fillId="0" borderId="0" xfId="2" applyFont="1" applyFill="1" applyAlignment="1">
      <alignment horizontal="justify" vertical="top" wrapText="1"/>
    </xf>
    <xf numFmtId="0" fontId="5" fillId="0" borderId="2" xfId="0" applyFont="1" applyBorder="1"/>
    <xf numFmtId="0" fontId="6" fillId="0" borderId="0" xfId="0" applyFont="1" applyAlignment="1">
      <alignment horizontal="justify" vertical="top" wrapText="1"/>
    </xf>
    <xf numFmtId="0" fontId="11" fillId="0" borderId="1" xfId="0" applyFont="1" applyBorder="1" applyAlignment="1">
      <alignment horizontal="right" vertical="center"/>
    </xf>
    <xf numFmtId="0" fontId="9" fillId="0" borderId="0" xfId="0" applyFont="1" applyAlignment="1">
      <alignment horizontal="center" vertical="center"/>
    </xf>
    <xf numFmtId="0" fontId="7" fillId="0" borderId="3" xfId="0" applyFont="1" applyBorder="1" applyAlignment="1">
      <alignment horizontal="center" vertical="center" wrapText="1"/>
    </xf>
    <xf numFmtId="164" fontId="5" fillId="0" borderId="0" xfId="0" applyNumberFormat="1" applyFont="1"/>
    <xf numFmtId="0" fontId="6" fillId="0" borderId="0" xfId="0" applyFont="1" applyBorder="1" applyAlignment="1">
      <alignment horizontal="right" vertical="top" wrapText="1"/>
    </xf>
    <xf numFmtId="0" fontId="6" fillId="0" borderId="0" xfId="0" applyFont="1" applyAlignment="1">
      <alignment vertical="top" wrapText="1"/>
    </xf>
    <xf numFmtId="0" fontId="7" fillId="0" borderId="0" xfId="0" applyFont="1" applyAlignment="1">
      <alignment vertical="center"/>
    </xf>
    <xf numFmtId="0" fontId="7" fillId="0" borderId="0" xfId="0" applyFont="1" applyBorder="1" applyAlignment="1">
      <alignment horizontal="center" vertical="center" wrapText="1"/>
    </xf>
    <xf numFmtId="0" fontId="7" fillId="0" borderId="0" xfId="0" applyFont="1" applyBorder="1" applyAlignment="1">
      <alignment horizontal="right" vertical="center"/>
    </xf>
    <xf numFmtId="166" fontId="7" fillId="0" borderId="0" xfId="1" applyNumberFormat="1" applyFont="1" applyBorder="1" applyAlignment="1">
      <alignment horizontal="center" vertical="center"/>
    </xf>
    <xf numFmtId="164" fontId="7" fillId="0" borderId="0" xfId="0" applyNumberFormat="1" applyFont="1" applyBorder="1" applyAlignment="1">
      <alignment horizontal="center" vertical="center"/>
    </xf>
    <xf numFmtId="0" fontId="1" fillId="0" borderId="0" xfId="2" applyNumberFormat="1" applyFont="1" applyFill="1" applyAlignment="1">
      <alignment horizontal="justify" vertical="top" wrapText="1"/>
    </xf>
    <xf numFmtId="0" fontId="2" fillId="0" borderId="0" xfId="0" applyNumberFormat="1" applyFont="1" applyFill="1" applyBorder="1" applyAlignment="1">
      <alignment wrapText="1"/>
    </xf>
    <xf numFmtId="43" fontId="5" fillId="0" borderId="0" xfId="0" applyNumberFormat="1" applyFont="1"/>
    <xf numFmtId="0" fontId="3" fillId="0" borderId="0" xfId="0" applyFont="1" applyBorder="1" applyAlignment="1">
      <alignment horizontal="left" vertical="top"/>
    </xf>
    <xf numFmtId="0" fontId="1" fillId="0" borderId="0" xfId="0" applyFont="1" applyAlignment="1">
      <alignment vertical="top" wrapText="1"/>
    </xf>
    <xf numFmtId="0" fontId="17" fillId="0" borderId="0" xfId="0" applyFont="1" applyAlignment="1">
      <alignment horizontal="center" vertical="top"/>
    </xf>
    <xf numFmtId="0" fontId="17" fillId="0" borderId="0" xfId="0" applyFont="1" applyAlignment="1">
      <alignment horizontal="center" vertical="center"/>
    </xf>
    <xf numFmtId="0" fontId="17" fillId="0" borderId="0" xfId="0" applyFont="1" applyAlignment="1">
      <alignment vertical="top" wrapText="1"/>
    </xf>
    <xf numFmtId="0" fontId="1" fillId="0" borderId="0" xfId="0" applyFont="1" applyAlignment="1">
      <alignment horizontal="center" vertical="top" wrapText="1"/>
    </xf>
    <xf numFmtId="0" fontId="1" fillId="0" borderId="0" xfId="3" applyFont="1" applyAlignment="1">
      <alignment vertical="top" wrapText="1"/>
    </xf>
    <xf numFmtId="1" fontId="6" fillId="0" borderId="0" xfId="0" applyNumberFormat="1" applyFont="1" applyAlignment="1">
      <alignment vertical="top" wrapText="1"/>
    </xf>
    <xf numFmtId="166" fontId="1" fillId="0" borderId="0" xfId="1" applyNumberFormat="1" applyFont="1" applyBorder="1" applyAlignment="1">
      <alignment vertical="top" wrapText="1"/>
    </xf>
    <xf numFmtId="1" fontId="1" fillId="0" borderId="0" xfId="3" applyNumberFormat="1" applyFont="1" applyAlignment="1">
      <alignment vertical="top" wrapText="1"/>
    </xf>
    <xf numFmtId="2" fontId="1" fillId="0" borderId="0" xfId="3" applyNumberFormat="1" applyFont="1" applyAlignment="1">
      <alignment horizontal="center" vertical="top" wrapText="1"/>
    </xf>
    <xf numFmtId="0" fontId="1" fillId="0" borderId="0" xfId="3" applyFont="1" applyAlignment="1">
      <alignment horizontal="center" vertical="top" wrapText="1"/>
    </xf>
    <xf numFmtId="3" fontId="1" fillId="0" borderId="0" xfId="3" applyNumberFormat="1" applyFont="1" applyAlignment="1">
      <alignment vertical="top" wrapText="1"/>
    </xf>
    <xf numFmtId="2" fontId="1" fillId="0" borderId="0" xfId="3" applyNumberFormat="1" applyFont="1" applyAlignment="1">
      <alignment vertical="top" wrapText="1"/>
    </xf>
    <xf numFmtId="0" fontId="17" fillId="0" borderId="0" xfId="0" applyFont="1" applyAlignment="1">
      <alignment horizontal="center" vertical="top" wrapText="1"/>
    </xf>
    <xf numFmtId="0" fontId="1" fillId="0" borderId="4" xfId="0" applyFont="1" applyBorder="1" applyAlignment="1">
      <alignment horizontal="center" vertical="top" wrapText="1"/>
    </xf>
    <xf numFmtId="166" fontId="1" fillId="0" borderId="4" xfId="1" applyNumberFormat="1" applyFont="1" applyBorder="1" applyAlignment="1">
      <alignment vertical="top" wrapText="1"/>
    </xf>
    <xf numFmtId="0" fontId="6" fillId="0" borderId="0" xfId="0" applyFont="1" applyAlignment="1">
      <alignment horizontal="center" vertical="top" wrapText="1"/>
    </xf>
    <xf numFmtId="0" fontId="17" fillId="0" borderId="0" xfId="0" applyFont="1" applyAlignment="1">
      <alignment horizontal="right" vertical="top" wrapText="1"/>
    </xf>
    <xf numFmtId="0" fontId="17" fillId="0" borderId="4" xfId="0" applyFont="1" applyBorder="1" applyAlignment="1">
      <alignment horizontal="right" vertical="top" wrapText="1"/>
    </xf>
    <xf numFmtId="0" fontId="6" fillId="0" borderId="0" xfId="0" applyFont="1" applyAlignment="1">
      <alignment horizontal="center" vertical="center"/>
    </xf>
    <xf numFmtId="0" fontId="6" fillId="0" borderId="0" xfId="0" applyFont="1" applyAlignment="1">
      <alignment vertical="center"/>
    </xf>
    <xf numFmtId="2" fontId="6" fillId="0" borderId="0" xfId="0" applyNumberFormat="1" applyFont="1" applyAlignment="1">
      <alignment horizontal="center" vertical="top" wrapText="1"/>
    </xf>
    <xf numFmtId="0" fontId="18" fillId="0" borderId="0" xfId="3" applyFont="1" applyAlignment="1">
      <alignment vertical="top" wrapText="1"/>
    </xf>
    <xf numFmtId="0" fontId="18" fillId="0" borderId="0" xfId="3" applyFont="1" applyAlignment="1">
      <alignment horizontal="center" vertical="top" wrapText="1"/>
    </xf>
    <xf numFmtId="3" fontId="1" fillId="0" borderId="0" xfId="3" applyNumberFormat="1" applyFont="1" applyBorder="1" applyAlignment="1">
      <alignment vertical="top" wrapText="1"/>
    </xf>
    <xf numFmtId="1" fontId="1" fillId="0" borderId="0" xfId="0" applyNumberFormat="1" applyFont="1" applyBorder="1" applyAlignment="1">
      <alignment vertical="top" wrapText="1"/>
    </xf>
    <xf numFmtId="1" fontId="1" fillId="0" borderId="0" xfId="0" applyNumberFormat="1" applyFont="1" applyAlignment="1">
      <alignment vertical="top" wrapText="1"/>
    </xf>
    <xf numFmtId="2" fontId="6" fillId="0" borderId="0" xfId="0" applyNumberFormat="1" applyFont="1" applyAlignment="1">
      <alignment vertical="top" wrapText="1"/>
    </xf>
    <xf numFmtId="3" fontId="1" fillId="0" borderId="0" xfId="1" applyNumberFormat="1" applyFont="1" applyBorder="1" applyAlignment="1">
      <alignment horizontal="center" vertical="top" wrapText="1"/>
    </xf>
    <xf numFmtId="0" fontId="1" fillId="0" borderId="0" xfId="0" applyFont="1" applyBorder="1" applyAlignment="1">
      <alignment horizontal="center" vertical="top" wrapText="1"/>
    </xf>
    <xf numFmtId="0" fontId="17" fillId="0" borderId="0" xfId="0" applyFont="1" applyBorder="1" applyAlignment="1">
      <alignment horizontal="right" vertical="top" wrapText="1"/>
    </xf>
    <xf numFmtId="0" fontId="6" fillId="0" borderId="0" xfId="0" applyFont="1" applyAlignment="1"/>
    <xf numFmtId="0" fontId="1" fillId="0" borderId="0" xfId="0" applyFont="1" applyAlignment="1">
      <alignment horizontal="center" vertical="top"/>
    </xf>
    <xf numFmtId="0" fontId="17" fillId="0" borderId="0" xfId="0" applyFont="1" applyAlignment="1">
      <alignment vertical="center"/>
    </xf>
    <xf numFmtId="1" fontId="6" fillId="0" borderId="0" xfId="0" applyNumberFormat="1" applyFont="1" applyAlignment="1">
      <alignment vertical="top"/>
    </xf>
    <xf numFmtId="0" fontId="1" fillId="0" borderId="0" xfId="3" applyFont="1" applyAlignment="1">
      <alignment vertical="top"/>
    </xf>
    <xf numFmtId="1" fontId="1" fillId="0" borderId="0" xfId="3" applyNumberFormat="1" applyFont="1" applyAlignment="1">
      <alignment vertical="top"/>
    </xf>
    <xf numFmtId="0" fontId="1" fillId="0" borderId="0" xfId="0" applyFont="1" applyAlignment="1">
      <alignment vertical="top"/>
    </xf>
    <xf numFmtId="0" fontId="18" fillId="0" borderId="0" xfId="3" applyFont="1" applyAlignment="1">
      <alignment vertical="top"/>
    </xf>
    <xf numFmtId="0" fontId="1" fillId="0" borderId="0" xfId="0" applyFont="1" applyAlignment="1">
      <alignment horizontal="justify" vertical="top"/>
    </xf>
    <xf numFmtId="0" fontId="1" fillId="0" borderId="0" xfId="0" applyFont="1" applyAlignment="1"/>
    <xf numFmtId="0" fontId="1" fillId="0" borderId="0" xfId="0" applyFont="1" applyAlignment="1">
      <alignment horizontal="center"/>
    </xf>
    <xf numFmtId="0" fontId="1" fillId="0" borderId="0" xfId="0" applyFont="1" applyAlignment="1">
      <alignment horizontal="right"/>
    </xf>
    <xf numFmtId="0" fontId="1" fillId="0" borderId="0" xfId="0" applyFont="1" applyAlignment="1">
      <alignment horizontal="right" vertical="top"/>
    </xf>
    <xf numFmtId="43" fontId="1" fillId="0" borderId="0" xfId="1" applyFont="1" applyAlignment="1">
      <alignment vertical="top"/>
    </xf>
    <xf numFmtId="2" fontId="1" fillId="0" borderId="0" xfId="0" applyNumberFormat="1" applyFont="1" applyAlignment="1">
      <alignment horizontal="center" vertical="top"/>
    </xf>
    <xf numFmtId="166" fontId="1" fillId="0" borderId="0" xfId="1" applyNumberFormat="1" applyFont="1" applyAlignment="1"/>
    <xf numFmtId="2" fontId="1" fillId="0" borderId="0" xfId="0" applyNumberFormat="1" applyFont="1" applyAlignment="1">
      <alignment horizontal="right" vertical="top" wrapText="1"/>
    </xf>
    <xf numFmtId="2" fontId="1" fillId="0" borderId="0" xfId="0" applyNumberFormat="1" applyFont="1" applyAlignment="1">
      <alignment vertical="top"/>
    </xf>
    <xf numFmtId="1" fontId="1" fillId="0" borderId="0" xfId="0" applyNumberFormat="1" applyFont="1" applyAlignment="1">
      <alignment horizontal="right" vertical="top"/>
    </xf>
    <xf numFmtId="165" fontId="17" fillId="0" borderId="0" xfId="0" applyNumberFormat="1" applyFont="1" applyAlignment="1">
      <alignment horizontal="center" vertical="center"/>
    </xf>
    <xf numFmtId="166" fontId="17" fillId="0" borderId="0" xfId="1" applyNumberFormat="1" applyFont="1" applyAlignment="1">
      <alignment horizontal="center" vertical="center"/>
    </xf>
    <xf numFmtId="0" fontId="17" fillId="0" borderId="0" xfId="0" applyFont="1" applyAlignment="1">
      <alignment horizontal="left" vertical="center"/>
    </xf>
    <xf numFmtId="0" fontId="1" fillId="0" borderId="0" xfId="0" applyNumberFormat="1" applyFont="1" applyAlignment="1">
      <alignment horizontal="justify" vertical="top" wrapText="1"/>
    </xf>
    <xf numFmtId="1" fontId="6" fillId="0" borderId="0" xfId="0" applyNumberFormat="1" applyFont="1" applyAlignment="1">
      <alignment horizontal="right" vertical="top" wrapText="1"/>
    </xf>
    <xf numFmtId="1" fontId="6" fillId="0" borderId="0" xfId="0" applyNumberFormat="1" applyFont="1" applyAlignment="1">
      <alignment horizontal="justify" vertical="top" wrapText="1"/>
    </xf>
    <xf numFmtId="0" fontId="1" fillId="0" borderId="0" xfId="0" applyFont="1" applyAlignment="1">
      <alignment horizontal="justify" vertical="top" wrapText="1"/>
    </xf>
    <xf numFmtId="0" fontId="12" fillId="0" borderId="0" xfId="0" applyFont="1" applyAlignment="1">
      <alignment horizontal="center" vertical="center" wrapText="1"/>
    </xf>
    <xf numFmtId="0" fontId="13" fillId="0" borderId="0" xfId="0" applyFont="1" applyAlignment="1">
      <alignment horizontal="center" vertical="center" wrapText="1"/>
    </xf>
    <xf numFmtId="0" fontId="7" fillId="0" borderId="3" xfId="0" applyFont="1" applyBorder="1" applyAlignment="1">
      <alignment horizontal="center" vertical="center" wrapText="1"/>
    </xf>
    <xf numFmtId="43" fontId="10" fillId="0" borderId="0" xfId="0" applyNumberFormat="1" applyFont="1" applyAlignment="1">
      <alignment horizontal="right" vertical="center"/>
    </xf>
    <xf numFmtId="0" fontId="11" fillId="0" borderId="1" xfId="0" applyFont="1" applyBorder="1" applyAlignment="1">
      <alignment horizontal="center" vertical="center"/>
    </xf>
    <xf numFmtId="43" fontId="11" fillId="0" borderId="1" xfId="0" applyNumberFormat="1" applyFont="1" applyBorder="1" applyAlignment="1">
      <alignment horizontal="right" vertical="center"/>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5" fillId="0" borderId="0" xfId="0" applyFont="1" applyAlignment="1">
      <alignment horizontal="center" vertical="center"/>
    </xf>
    <xf numFmtId="0" fontId="16" fillId="0" borderId="0" xfId="0" applyFont="1" applyAlignment="1">
      <alignment horizontal="center"/>
    </xf>
    <xf numFmtId="0" fontId="17" fillId="0" borderId="0" xfId="0" applyFont="1" applyAlignment="1">
      <alignment horizontal="center" vertical="top" wrapText="1"/>
    </xf>
    <xf numFmtId="0" fontId="17" fillId="0" borderId="0" xfId="0" applyFont="1" applyAlignment="1">
      <alignment vertical="top" wrapText="1"/>
    </xf>
    <xf numFmtId="0" fontId="17" fillId="0" borderId="3" xfId="0" applyFont="1" applyBorder="1" applyAlignment="1">
      <alignment horizontal="center" vertical="top"/>
    </xf>
    <xf numFmtId="0" fontId="17" fillId="0" borderId="3" xfId="0" applyFont="1" applyBorder="1" applyAlignment="1">
      <alignment horizontal="center" vertical="center"/>
    </xf>
    <xf numFmtId="0" fontId="17" fillId="0" borderId="3" xfId="0" applyFont="1" applyBorder="1" applyAlignment="1">
      <alignment horizontal="center" vertical="center"/>
    </xf>
    <xf numFmtId="0" fontId="17" fillId="0" borderId="0" xfId="0" applyFont="1" applyAlignment="1">
      <alignment vertical="top"/>
    </xf>
    <xf numFmtId="0" fontId="6" fillId="0" borderId="6" xfId="0" applyFont="1" applyBorder="1"/>
    <xf numFmtId="166" fontId="6" fillId="0" borderId="0" xfId="0" applyNumberFormat="1" applyFont="1"/>
    <xf numFmtId="166" fontId="6" fillId="0" borderId="5" xfId="0" applyNumberFormat="1" applyFont="1" applyBorder="1"/>
    <xf numFmtId="0" fontId="1" fillId="0" borderId="0" xfId="0" applyFont="1" applyBorder="1" applyAlignment="1">
      <alignment horizontal="right" vertical="top"/>
    </xf>
    <xf numFmtId="0" fontId="6" fillId="0" borderId="5" xfId="0" applyFont="1" applyBorder="1"/>
    <xf numFmtId="0" fontId="1" fillId="0" borderId="0" xfId="0" applyFont="1" applyBorder="1" applyAlignment="1">
      <alignment vertical="top"/>
    </xf>
    <xf numFmtId="0" fontId="1" fillId="0" borderId="0" xfId="0" applyFont="1" applyBorder="1" applyAlignment="1">
      <alignment horizontal="center" vertical="top"/>
    </xf>
    <xf numFmtId="0" fontId="6" fillId="0" borderId="0" xfId="0" applyFont="1" applyBorder="1" applyAlignment="1">
      <alignment vertical="center"/>
    </xf>
    <xf numFmtId="0" fontId="6" fillId="0" borderId="0" xfId="0" applyFont="1" applyAlignment="1">
      <alignment horizontal="right"/>
    </xf>
    <xf numFmtId="0" fontId="17" fillId="0" borderId="0" xfId="0" applyFont="1" applyAlignment="1">
      <alignment horizontal="center" vertical="top"/>
    </xf>
    <xf numFmtId="0" fontId="6" fillId="0" borderId="0" xfId="0" applyFont="1" applyBorder="1"/>
    <xf numFmtId="0" fontId="19" fillId="0" borderId="0" xfId="0" applyFont="1" applyAlignment="1">
      <alignment vertical="top" wrapText="1"/>
    </xf>
    <xf numFmtId="0" fontId="1" fillId="0" borderId="5" xfId="0" applyFont="1" applyBorder="1" applyAlignment="1">
      <alignment vertical="top" wrapText="1"/>
    </xf>
  </cellXfs>
  <cellStyles count="4">
    <cellStyle name="Comma" xfId="1" builtinId="3"/>
    <cellStyle name="Normal" xfId="0" builtinId="0"/>
    <cellStyle name="Normal 2" xfId="3"/>
    <cellStyle name="Normal 3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88"/>
  <sheetViews>
    <sheetView topLeftCell="A40" zoomScale="85" zoomScaleNormal="85" workbookViewId="0">
      <selection activeCell="A50" sqref="A50:I70"/>
    </sheetView>
  </sheetViews>
  <sheetFormatPr defaultRowHeight="15"/>
  <cols>
    <col min="1" max="1" width="6" style="1" customWidth="1"/>
    <col min="2" max="2" width="39.42578125" style="1" customWidth="1"/>
    <col min="3" max="3" width="8.85546875" style="1" customWidth="1"/>
    <col min="4" max="4" width="6.7109375" style="1" customWidth="1"/>
    <col min="5" max="5" width="4.85546875" style="1" customWidth="1"/>
    <col min="6" max="6" width="11.42578125" style="1" customWidth="1"/>
    <col min="7" max="7" width="9.28515625" style="1" customWidth="1"/>
    <col min="8" max="8" width="5" style="1" customWidth="1"/>
    <col min="9" max="9" width="13.85546875" style="1" customWidth="1"/>
    <col min="10" max="10" width="0.7109375" style="1" customWidth="1"/>
    <col min="11" max="16384" width="9.140625" style="1"/>
  </cols>
  <sheetData>
    <row r="1" spans="1:9" ht="84.75" customHeight="1">
      <c r="A1" s="92" t="s">
        <v>22</v>
      </c>
      <c r="B1" s="92"/>
      <c r="C1" s="92"/>
      <c r="D1" s="92"/>
      <c r="E1" s="92"/>
      <c r="F1" s="92"/>
      <c r="G1" s="92"/>
      <c r="H1" s="92"/>
      <c r="I1" s="92"/>
    </row>
    <row r="2" spans="1:9" ht="19.5">
      <c r="A2" s="93" t="s">
        <v>63</v>
      </c>
      <c r="B2" s="93"/>
      <c r="C2" s="93"/>
      <c r="D2" s="93"/>
      <c r="E2" s="93"/>
      <c r="F2" s="93"/>
      <c r="G2" s="93"/>
      <c r="H2" s="93"/>
      <c r="I2" s="93"/>
    </row>
    <row r="3" spans="1:9" ht="6" customHeight="1">
      <c r="A3" s="2"/>
      <c r="B3" s="2"/>
      <c r="C3" s="2"/>
      <c r="D3" s="2"/>
      <c r="E3" s="2"/>
      <c r="F3" s="2"/>
      <c r="G3" s="2"/>
      <c r="H3" s="2"/>
      <c r="I3" s="2"/>
    </row>
    <row r="4" spans="1:9" ht="31.5">
      <c r="A4" s="22" t="s">
        <v>3</v>
      </c>
      <c r="B4" s="22" t="s">
        <v>10</v>
      </c>
      <c r="C4" s="94" t="s">
        <v>11</v>
      </c>
      <c r="D4" s="94"/>
      <c r="E4" s="94" t="s">
        <v>12</v>
      </c>
      <c r="F4" s="94"/>
      <c r="G4" s="22" t="s">
        <v>13</v>
      </c>
      <c r="H4" s="94" t="s">
        <v>14</v>
      </c>
      <c r="I4" s="94"/>
    </row>
    <row r="5" spans="1:9" ht="3.75" customHeight="1">
      <c r="A5" s="2"/>
      <c r="B5" s="4"/>
      <c r="C5" s="2"/>
      <c r="D5" s="2"/>
      <c r="E5" s="2"/>
      <c r="F5" s="2"/>
      <c r="G5" s="2"/>
      <c r="H5" s="2"/>
      <c r="I5" s="2"/>
    </row>
    <row r="6" spans="1:9" ht="19.5">
      <c r="A6" s="2"/>
      <c r="B6" s="4" t="s">
        <v>23</v>
      </c>
      <c r="C6" s="2"/>
      <c r="D6" s="2"/>
      <c r="E6" s="2"/>
      <c r="F6" s="2"/>
      <c r="G6" s="2"/>
      <c r="H6" s="2"/>
      <c r="I6" s="2"/>
    </row>
    <row r="7" spans="1:9" ht="127.5">
      <c r="A7" s="3" t="s">
        <v>0</v>
      </c>
      <c r="B7" s="19" t="s">
        <v>24</v>
      </c>
      <c r="C7" s="5">
        <v>18</v>
      </c>
      <c r="D7" s="6" t="s">
        <v>25</v>
      </c>
      <c r="E7" s="7" t="s">
        <v>5</v>
      </c>
      <c r="F7" s="8">
        <v>4802.6000000000004</v>
      </c>
      <c r="G7" s="21" t="s">
        <v>26</v>
      </c>
      <c r="H7" s="7" t="s">
        <v>5</v>
      </c>
      <c r="I7" s="15">
        <f>ROUND(C7*F7,0)</f>
        <v>86447</v>
      </c>
    </row>
    <row r="8" spans="1:9" ht="2.25" customHeight="1">
      <c r="A8" s="9"/>
      <c r="B8" s="10"/>
      <c r="I8" s="23"/>
    </row>
    <row r="9" spans="1:9" s="2" customFormat="1" ht="153">
      <c r="A9" s="3">
        <v>2</v>
      </c>
      <c r="B9" s="19" t="s">
        <v>27</v>
      </c>
      <c r="C9" s="5">
        <v>16</v>
      </c>
      <c r="D9" s="6" t="s">
        <v>25</v>
      </c>
      <c r="E9" s="7" t="s">
        <v>5</v>
      </c>
      <c r="F9" s="8">
        <v>4928</v>
      </c>
      <c r="G9" s="21" t="s">
        <v>26</v>
      </c>
      <c r="H9" s="7" t="s">
        <v>5</v>
      </c>
      <c r="I9" s="15">
        <f>ROUND(C9*F9,0)</f>
        <v>78848</v>
      </c>
    </row>
    <row r="10" spans="1:9" s="2" customFormat="1" ht="2.25" customHeight="1">
      <c r="A10" s="9"/>
      <c r="B10" s="12"/>
    </row>
    <row r="11" spans="1:9" s="2" customFormat="1" ht="38.25">
      <c r="A11" s="3">
        <v>3</v>
      </c>
      <c r="B11" s="19" t="s">
        <v>28</v>
      </c>
      <c r="C11" s="5">
        <v>16</v>
      </c>
      <c r="D11" s="6" t="s">
        <v>25</v>
      </c>
      <c r="E11" s="7" t="s">
        <v>5</v>
      </c>
      <c r="F11" s="8">
        <v>2533.4699999999998</v>
      </c>
      <c r="G11" s="21" t="s">
        <v>26</v>
      </c>
      <c r="H11" s="7" t="s">
        <v>5</v>
      </c>
      <c r="I11" s="15">
        <f>ROUND(C11*F11,0)</f>
        <v>40536</v>
      </c>
    </row>
    <row r="12" spans="1:9" s="2" customFormat="1" ht="1.5" customHeight="1">
      <c r="A12" s="9"/>
      <c r="B12" s="24"/>
      <c r="C12" s="25"/>
      <c r="D12" s="25"/>
    </row>
    <row r="13" spans="1:9" s="2" customFormat="1" ht="51">
      <c r="A13" s="3">
        <v>4</v>
      </c>
      <c r="B13" s="19" t="s">
        <v>29</v>
      </c>
      <c r="C13" s="5">
        <v>34</v>
      </c>
      <c r="D13" s="6" t="s">
        <v>25</v>
      </c>
      <c r="E13" s="7" t="s">
        <v>5</v>
      </c>
      <c r="F13" s="8">
        <v>447.15</v>
      </c>
      <c r="G13" s="21" t="s">
        <v>26</v>
      </c>
      <c r="H13" s="7" t="s">
        <v>5</v>
      </c>
      <c r="I13" s="15">
        <f>ROUND(C13*F13,0)</f>
        <v>15203</v>
      </c>
    </row>
    <row r="14" spans="1:9" s="2" customFormat="1" ht="2.25" customHeight="1">
      <c r="A14" s="9"/>
      <c r="B14" s="24"/>
      <c r="C14" s="25"/>
      <c r="D14" s="25"/>
    </row>
    <row r="15" spans="1:9" s="2" customFormat="1" ht="72.75" customHeight="1">
      <c r="A15" s="3">
        <v>5</v>
      </c>
      <c r="B15" s="19" t="s">
        <v>30</v>
      </c>
      <c r="C15" s="5">
        <v>16</v>
      </c>
      <c r="D15" s="6" t="s">
        <v>25</v>
      </c>
      <c r="E15" s="7" t="s">
        <v>5</v>
      </c>
      <c r="F15" s="8">
        <v>10322.4</v>
      </c>
      <c r="G15" s="21" t="s">
        <v>26</v>
      </c>
      <c r="H15" s="7" t="s">
        <v>5</v>
      </c>
      <c r="I15" s="15">
        <f>ROUND(C15*F15,0)</f>
        <v>165158</v>
      </c>
    </row>
    <row r="16" spans="1:9" s="2" customFormat="1" ht="2.25" customHeight="1">
      <c r="A16" s="9"/>
      <c r="B16" s="24"/>
      <c r="C16" s="25"/>
      <c r="D16" s="25"/>
    </row>
    <row r="17" spans="1:9" s="2" customFormat="1" ht="39.75" customHeight="1">
      <c r="A17" s="3">
        <v>6</v>
      </c>
      <c r="B17" s="19" t="s">
        <v>31</v>
      </c>
      <c r="C17" s="5">
        <v>16</v>
      </c>
      <c r="D17" s="6" t="s">
        <v>25</v>
      </c>
      <c r="E17" s="7" t="s">
        <v>5</v>
      </c>
      <c r="F17" s="8">
        <v>2047.76</v>
      </c>
      <c r="G17" s="21" t="s">
        <v>26</v>
      </c>
      <c r="H17" s="7" t="s">
        <v>5</v>
      </c>
      <c r="I17" s="15">
        <f>ROUND(C17*F17,0)</f>
        <v>32764</v>
      </c>
    </row>
    <row r="18" spans="1:9" s="2" customFormat="1" ht="3" customHeight="1">
      <c r="A18" s="9"/>
      <c r="B18" s="24"/>
      <c r="C18" s="25"/>
      <c r="D18" s="25"/>
    </row>
    <row r="19" spans="1:9" s="2" customFormat="1" ht="63.75">
      <c r="A19" s="3">
        <v>7</v>
      </c>
      <c r="B19" s="19" t="s">
        <v>32</v>
      </c>
      <c r="C19" s="5">
        <v>16</v>
      </c>
      <c r="D19" s="6" t="s">
        <v>25</v>
      </c>
      <c r="E19" s="7" t="s">
        <v>5</v>
      </c>
      <c r="F19" s="8">
        <v>1269.95</v>
      </c>
      <c r="G19" s="21" t="s">
        <v>26</v>
      </c>
      <c r="H19" s="7" t="s">
        <v>5</v>
      </c>
      <c r="I19" s="15">
        <f>ROUND(C19*F19,0)</f>
        <v>20319</v>
      </c>
    </row>
    <row r="20" spans="1:9" s="2" customFormat="1" ht="3" customHeight="1">
      <c r="A20" s="9"/>
      <c r="B20" s="24"/>
      <c r="C20" s="25"/>
      <c r="D20" s="25"/>
    </row>
    <row r="21" spans="1:9" s="2" customFormat="1" ht="89.25">
      <c r="A21" s="3">
        <v>8</v>
      </c>
      <c r="B21" s="19" t="s">
        <v>33</v>
      </c>
      <c r="C21" s="5">
        <v>25</v>
      </c>
      <c r="D21" s="6" t="s">
        <v>25</v>
      </c>
      <c r="E21" s="7" t="s">
        <v>5</v>
      </c>
      <c r="F21" s="8">
        <v>2042.43</v>
      </c>
      <c r="G21" s="21" t="s">
        <v>26</v>
      </c>
      <c r="H21" s="7" t="s">
        <v>5</v>
      </c>
      <c r="I21" s="15">
        <f>ROUND(C21*F21,0)</f>
        <v>51061</v>
      </c>
    </row>
    <row r="22" spans="1:9" s="2" customFormat="1" ht="4.5" customHeight="1">
      <c r="A22" s="9"/>
      <c r="B22" s="24"/>
      <c r="C22" s="25"/>
      <c r="D22" s="25"/>
    </row>
    <row r="23" spans="1:9" s="2" customFormat="1" ht="51">
      <c r="A23" s="3">
        <v>9</v>
      </c>
      <c r="B23" s="19" t="s">
        <v>34</v>
      </c>
      <c r="C23" s="5">
        <v>23</v>
      </c>
      <c r="D23" s="6" t="s">
        <v>25</v>
      </c>
      <c r="E23" s="7" t="s">
        <v>5</v>
      </c>
      <c r="F23" s="8">
        <v>1384.24</v>
      </c>
      <c r="G23" s="21" t="s">
        <v>26</v>
      </c>
      <c r="H23" s="7" t="s">
        <v>5</v>
      </c>
      <c r="I23" s="15">
        <f>ROUND(C23*F23,0)</f>
        <v>31838</v>
      </c>
    </row>
    <row r="24" spans="1:9" s="2" customFormat="1" ht="4.5" customHeight="1">
      <c r="A24" s="9"/>
      <c r="B24" s="24"/>
      <c r="C24" s="25"/>
      <c r="D24" s="25"/>
    </row>
    <row r="25" spans="1:9" s="2" customFormat="1" ht="51">
      <c r="A25" s="3">
        <v>10</v>
      </c>
      <c r="B25" s="19" t="s">
        <v>20</v>
      </c>
      <c r="C25" s="5">
        <v>25</v>
      </c>
      <c r="D25" s="6" t="s">
        <v>25</v>
      </c>
      <c r="E25" s="7" t="s">
        <v>5</v>
      </c>
      <c r="F25" s="8">
        <v>843.92</v>
      </c>
      <c r="G25" s="21" t="s">
        <v>26</v>
      </c>
      <c r="H25" s="7" t="s">
        <v>5</v>
      </c>
      <c r="I25" s="15">
        <f>ROUND(C25*F25,0)</f>
        <v>21098</v>
      </c>
    </row>
    <row r="26" spans="1:9" s="2" customFormat="1" ht="1.5" customHeight="1">
      <c r="A26" s="3"/>
      <c r="B26" s="24"/>
      <c r="C26" s="25"/>
      <c r="D26" s="25"/>
    </row>
    <row r="27" spans="1:9" s="2" customFormat="1" ht="51">
      <c r="A27" s="3">
        <v>11</v>
      </c>
      <c r="B27" s="19" t="s">
        <v>35</v>
      </c>
      <c r="C27" s="5">
        <v>3</v>
      </c>
      <c r="D27" s="6" t="s">
        <v>25</v>
      </c>
      <c r="E27" s="7" t="s">
        <v>5</v>
      </c>
      <c r="F27" s="8">
        <v>259.38</v>
      </c>
      <c r="G27" s="21" t="s">
        <v>26</v>
      </c>
      <c r="H27" s="7" t="s">
        <v>5</v>
      </c>
      <c r="I27" s="15">
        <f>ROUND(C27*F27,0)</f>
        <v>778</v>
      </c>
    </row>
    <row r="28" spans="1:9" s="2" customFormat="1" ht="51">
      <c r="A28" s="3">
        <v>12</v>
      </c>
      <c r="B28" s="19" t="s">
        <v>36</v>
      </c>
      <c r="C28" s="5">
        <v>16</v>
      </c>
      <c r="D28" s="6" t="s">
        <v>25</v>
      </c>
      <c r="E28" s="7" t="s">
        <v>5</v>
      </c>
      <c r="F28" s="8">
        <v>877.8</v>
      </c>
      <c r="G28" s="21" t="s">
        <v>26</v>
      </c>
      <c r="H28" s="7" t="s">
        <v>5</v>
      </c>
      <c r="I28" s="15">
        <f>ROUND(C28*F28,0)</f>
        <v>14045</v>
      </c>
    </row>
    <row r="29" spans="1:9" s="2" customFormat="1" ht="6" customHeight="1">
      <c r="A29" s="9"/>
      <c r="B29" s="19"/>
      <c r="C29" s="5"/>
      <c r="D29" s="6"/>
      <c r="E29" s="7"/>
      <c r="F29" s="8"/>
      <c r="G29" s="21"/>
      <c r="H29" s="7"/>
      <c r="I29" s="15"/>
    </row>
    <row r="30" spans="1:9" s="2" customFormat="1" ht="51">
      <c r="A30" s="3">
        <v>13</v>
      </c>
      <c r="B30" s="19" t="s">
        <v>21</v>
      </c>
      <c r="C30" s="5">
        <v>20</v>
      </c>
      <c r="D30" s="6" t="s">
        <v>25</v>
      </c>
      <c r="E30" s="7" t="s">
        <v>5</v>
      </c>
      <c r="F30" s="8">
        <v>1109.46</v>
      </c>
      <c r="G30" s="21" t="s">
        <v>26</v>
      </c>
      <c r="H30" s="7" t="s">
        <v>5</v>
      </c>
      <c r="I30" s="15">
        <f>ROUND(C30*F30,0)</f>
        <v>22189</v>
      </c>
    </row>
    <row r="31" spans="1:9" s="2" customFormat="1" ht="3.75" customHeight="1">
      <c r="A31" s="9"/>
      <c r="B31" s="24"/>
      <c r="C31" s="25"/>
      <c r="D31" s="25"/>
    </row>
    <row r="32" spans="1:9" s="2" customFormat="1" ht="25.5">
      <c r="A32" s="3">
        <v>14</v>
      </c>
      <c r="B32" s="19" t="s">
        <v>37</v>
      </c>
      <c r="C32" s="5"/>
      <c r="D32" s="6"/>
      <c r="E32" s="7"/>
      <c r="F32" s="8"/>
      <c r="G32" s="21"/>
      <c r="H32" s="7"/>
      <c r="I32" s="15"/>
    </row>
    <row r="33" spans="1:9" s="2" customFormat="1" ht="15.75">
      <c r="A33" s="3" t="s">
        <v>38</v>
      </c>
      <c r="B33" s="26" t="s">
        <v>39</v>
      </c>
      <c r="C33" s="21">
        <v>12</v>
      </c>
      <c r="D33" s="6" t="s">
        <v>25</v>
      </c>
      <c r="E33" s="7" t="s">
        <v>5</v>
      </c>
      <c r="F33" s="8">
        <v>475.42</v>
      </c>
      <c r="G33" s="21" t="s">
        <v>26</v>
      </c>
      <c r="H33" s="7" t="s">
        <v>5</v>
      </c>
      <c r="I33" s="15">
        <f>ROUND(C33*F33,0)</f>
        <v>5705</v>
      </c>
    </row>
    <row r="34" spans="1:9" s="2" customFormat="1" ht="15.75">
      <c r="A34" s="3" t="s">
        <v>40</v>
      </c>
      <c r="B34" s="26" t="s">
        <v>41</v>
      </c>
      <c r="C34" s="21">
        <v>12</v>
      </c>
      <c r="D34" s="6" t="s">
        <v>25</v>
      </c>
      <c r="E34" s="7" t="s">
        <v>5</v>
      </c>
      <c r="F34" s="8">
        <v>640.41999999999996</v>
      </c>
      <c r="G34" s="21" t="s">
        <v>26</v>
      </c>
      <c r="H34" s="7" t="s">
        <v>5</v>
      </c>
      <c r="I34" s="15">
        <f>ROUND(C34*F34,0)</f>
        <v>7685</v>
      </c>
    </row>
    <row r="35" spans="1:9" s="2" customFormat="1" ht="15.75">
      <c r="A35" s="3" t="s">
        <v>42</v>
      </c>
      <c r="B35" s="26" t="s">
        <v>43</v>
      </c>
      <c r="C35" s="21">
        <v>12</v>
      </c>
      <c r="D35" s="6" t="s">
        <v>25</v>
      </c>
      <c r="E35" s="7" t="s">
        <v>5</v>
      </c>
      <c r="F35" s="8">
        <v>1382.92</v>
      </c>
      <c r="G35" s="21" t="s">
        <v>26</v>
      </c>
      <c r="H35" s="7" t="s">
        <v>5</v>
      </c>
      <c r="I35" s="15">
        <f>ROUND(C35*F35,0)</f>
        <v>16595</v>
      </c>
    </row>
    <row r="36" spans="1:9" s="2" customFormat="1" ht="4.5" customHeight="1">
      <c r="A36" s="3"/>
      <c r="B36" s="19"/>
      <c r="C36" s="5"/>
      <c r="D36" s="6"/>
      <c r="E36" s="7"/>
      <c r="F36" s="8"/>
      <c r="G36" s="21"/>
      <c r="H36" s="7"/>
      <c r="I36" s="15"/>
    </row>
    <row r="37" spans="1:9" s="2" customFormat="1" ht="102">
      <c r="A37" s="3">
        <v>15</v>
      </c>
      <c r="B37" s="19" t="s">
        <v>44</v>
      </c>
      <c r="C37" s="5">
        <v>12</v>
      </c>
      <c r="D37" s="6" t="s">
        <v>25</v>
      </c>
      <c r="E37" s="7" t="s">
        <v>5</v>
      </c>
      <c r="F37" s="8">
        <v>14748</v>
      </c>
      <c r="G37" s="21" t="s">
        <v>26</v>
      </c>
      <c r="H37" s="7" t="s">
        <v>5</v>
      </c>
      <c r="I37" s="15">
        <f>ROUND(C37*F37,0)</f>
        <v>176976</v>
      </c>
    </row>
    <row r="38" spans="1:9" s="2" customFormat="1" ht="4.5" customHeight="1">
      <c r="A38" s="3"/>
      <c r="B38" s="19"/>
      <c r="C38" s="5"/>
      <c r="D38" s="6"/>
      <c r="E38" s="7"/>
      <c r="F38" s="8"/>
      <c r="G38" s="21"/>
      <c r="H38" s="7"/>
      <c r="I38" s="15"/>
    </row>
    <row r="39" spans="1:9" s="2" customFormat="1" ht="89.25">
      <c r="A39" s="3">
        <v>16</v>
      </c>
      <c r="B39" s="19" t="s">
        <v>45</v>
      </c>
      <c r="C39" s="5">
        <v>5</v>
      </c>
      <c r="D39" s="6" t="s">
        <v>25</v>
      </c>
      <c r="E39" s="7" t="s">
        <v>5</v>
      </c>
      <c r="F39" s="8">
        <v>37505.42</v>
      </c>
      <c r="G39" s="21" t="s">
        <v>26</v>
      </c>
      <c r="H39" s="7" t="s">
        <v>5</v>
      </c>
      <c r="I39" s="15">
        <f>ROUND(C39*F39,0)</f>
        <v>187527</v>
      </c>
    </row>
    <row r="40" spans="1:9" s="2" customFormat="1" ht="4.5" customHeight="1" thickBot="1">
      <c r="A40" s="3"/>
      <c r="B40" s="19"/>
      <c r="C40" s="5"/>
      <c r="D40" s="6"/>
      <c r="E40" s="7"/>
      <c r="F40" s="8"/>
      <c r="G40" s="21"/>
      <c r="H40" s="7"/>
      <c r="I40" s="15"/>
    </row>
    <row r="41" spans="1:9" ht="21.75" customHeight="1" thickBot="1">
      <c r="C41" s="98" t="s">
        <v>16</v>
      </c>
      <c r="D41" s="98"/>
      <c r="E41" s="98"/>
      <c r="F41" s="98"/>
      <c r="G41" s="98"/>
      <c r="H41" s="11" t="s">
        <v>5</v>
      </c>
      <c r="I41" s="16">
        <f>SUM(I7:I40)</f>
        <v>974772</v>
      </c>
    </row>
    <row r="42" spans="1:9" ht="21.75" customHeight="1" thickBot="1">
      <c r="C42" s="99" t="s">
        <v>46</v>
      </c>
      <c r="D42" s="99"/>
      <c r="E42" s="99"/>
      <c r="F42" s="99"/>
      <c r="G42" s="99"/>
      <c r="H42" s="11" t="s">
        <v>5</v>
      </c>
      <c r="I42" s="16">
        <f>ROUND(I41*20%,0)</f>
        <v>194954</v>
      </c>
    </row>
    <row r="43" spans="1:9" ht="21.75" customHeight="1" thickBot="1">
      <c r="C43" s="98" t="s">
        <v>16</v>
      </c>
      <c r="D43" s="98"/>
      <c r="E43" s="98"/>
      <c r="F43" s="98"/>
      <c r="G43" s="98"/>
      <c r="H43" s="11" t="s">
        <v>5</v>
      </c>
      <c r="I43" s="16">
        <f>SUM(I41-I42)</f>
        <v>779818</v>
      </c>
    </row>
    <row r="44" spans="1:9" ht="21.75" customHeight="1">
      <c r="C44" s="27"/>
      <c r="D44" s="27"/>
      <c r="E44" s="27"/>
      <c r="F44" s="27"/>
      <c r="G44" s="27"/>
      <c r="H44" s="28"/>
      <c r="I44" s="29"/>
    </row>
    <row r="45" spans="1:9" ht="6" customHeight="1">
      <c r="C45" s="27"/>
      <c r="D45" s="27"/>
      <c r="E45" s="27"/>
      <c r="F45" s="27"/>
      <c r="G45" s="27"/>
      <c r="H45" s="28"/>
      <c r="I45" s="30"/>
    </row>
    <row r="46" spans="1:9" s="2" customFormat="1" ht="6" customHeight="1"/>
    <row r="47" spans="1:9" s="2" customFormat="1" ht="6" customHeight="1"/>
    <row r="48" spans="1:9" s="2" customFormat="1" ht="6" customHeight="1"/>
    <row r="49" spans="1:9" ht="19.5">
      <c r="B49" s="4" t="s">
        <v>47</v>
      </c>
    </row>
    <row r="50" spans="1:9" ht="63.75">
      <c r="A50" s="3" t="s">
        <v>0</v>
      </c>
      <c r="B50" s="17" t="s">
        <v>48</v>
      </c>
      <c r="C50" s="5">
        <v>260</v>
      </c>
      <c r="D50" s="6" t="s">
        <v>49</v>
      </c>
      <c r="E50" s="7" t="s">
        <v>5</v>
      </c>
      <c r="F50" s="8">
        <v>75</v>
      </c>
      <c r="G50" s="21" t="s">
        <v>50</v>
      </c>
      <c r="H50" s="7" t="s">
        <v>5</v>
      </c>
      <c r="I50" s="15">
        <f>ROUND(C50*F50,0)</f>
        <v>19500</v>
      </c>
    </row>
    <row r="51" spans="1:9" ht="3" customHeight="1">
      <c r="A51" s="9"/>
      <c r="B51" s="10"/>
      <c r="I51" s="23"/>
    </row>
    <row r="52" spans="1:9" ht="25.5">
      <c r="A52" s="3" t="s">
        <v>1</v>
      </c>
      <c r="B52" s="31" t="s">
        <v>51</v>
      </c>
      <c r="C52" s="5">
        <v>12</v>
      </c>
      <c r="D52" s="6" t="s">
        <v>18</v>
      </c>
      <c r="E52" s="7" t="s">
        <v>5</v>
      </c>
      <c r="F52" s="8">
        <v>146</v>
      </c>
      <c r="G52" s="21" t="s">
        <v>19</v>
      </c>
      <c r="H52" s="7" t="s">
        <v>5</v>
      </c>
      <c r="I52" s="15">
        <f>ROUND(C52*F52,0)</f>
        <v>1752</v>
      </c>
    </row>
    <row r="53" spans="1:9" ht="3.75" customHeight="1">
      <c r="A53" s="9"/>
      <c r="B53" s="12"/>
      <c r="C53" s="2"/>
      <c r="D53" s="2"/>
      <c r="E53" s="2"/>
      <c r="F53" s="2"/>
      <c r="G53" s="2"/>
      <c r="H53" s="2"/>
      <c r="I53" s="2"/>
    </row>
    <row r="54" spans="1:9" ht="63.75">
      <c r="A54" s="3" t="s">
        <v>2</v>
      </c>
      <c r="B54" s="17" t="s">
        <v>52</v>
      </c>
      <c r="C54" s="5">
        <v>250</v>
      </c>
      <c r="D54" s="6" t="s">
        <v>49</v>
      </c>
      <c r="E54" s="7" t="s">
        <v>5</v>
      </c>
      <c r="F54" s="8">
        <v>83</v>
      </c>
      <c r="G54" s="21" t="s">
        <v>50</v>
      </c>
      <c r="H54" s="7" t="s">
        <v>5</v>
      </c>
      <c r="I54" s="15">
        <f>ROUND(C54*F54,0)</f>
        <v>20750</v>
      </c>
    </row>
    <row r="55" spans="1:9" ht="3.75" customHeight="1">
      <c r="F55" s="8"/>
    </row>
    <row r="56" spans="1:9" ht="63.75">
      <c r="A56" s="3" t="s">
        <v>4</v>
      </c>
      <c r="B56" s="17" t="s">
        <v>53</v>
      </c>
      <c r="C56" s="5">
        <v>12</v>
      </c>
      <c r="D56" s="6" t="s">
        <v>18</v>
      </c>
      <c r="E56" s="7" t="s">
        <v>5</v>
      </c>
      <c r="F56" s="8">
        <v>241</v>
      </c>
      <c r="G56" s="21" t="s">
        <v>19</v>
      </c>
      <c r="H56" s="7" t="s">
        <v>5</v>
      </c>
      <c r="I56" s="15">
        <f>ROUND(C56*F56,0)</f>
        <v>2892</v>
      </c>
    </row>
    <row r="57" spans="1:9" ht="6" customHeight="1">
      <c r="A57" s="3"/>
      <c r="B57" s="19"/>
      <c r="C57" s="5"/>
      <c r="D57" s="6"/>
      <c r="E57" s="7"/>
      <c r="F57" s="8"/>
      <c r="G57" s="21"/>
      <c r="H57" s="7"/>
      <c r="I57" s="5"/>
    </row>
    <row r="58" spans="1:9" ht="63.75">
      <c r="A58" s="3" t="s">
        <v>6</v>
      </c>
      <c r="B58" s="17" t="s">
        <v>54</v>
      </c>
      <c r="C58" s="5">
        <v>210</v>
      </c>
      <c r="D58" s="6" t="s">
        <v>49</v>
      </c>
      <c r="E58" s="7" t="s">
        <v>5</v>
      </c>
      <c r="F58" s="8">
        <v>91</v>
      </c>
      <c r="G58" s="21" t="s">
        <v>50</v>
      </c>
      <c r="H58" s="7" t="s">
        <v>5</v>
      </c>
      <c r="I58" s="15">
        <f>ROUND(C58*F58,0)</f>
        <v>19110</v>
      </c>
    </row>
    <row r="59" spans="1:9" ht="5.25" customHeight="1">
      <c r="A59" s="3"/>
      <c r="B59" s="19"/>
      <c r="C59" s="5"/>
      <c r="D59" s="6"/>
      <c r="E59" s="7"/>
      <c r="F59" s="8"/>
      <c r="G59" s="21"/>
      <c r="H59" s="7"/>
      <c r="I59" s="5"/>
    </row>
    <row r="60" spans="1:9" ht="63.75">
      <c r="A60" s="3" t="s">
        <v>7</v>
      </c>
      <c r="B60" s="17" t="s">
        <v>55</v>
      </c>
      <c r="C60" s="5">
        <v>360</v>
      </c>
      <c r="D60" s="6" t="s">
        <v>49</v>
      </c>
      <c r="E60" s="7" t="s">
        <v>5</v>
      </c>
      <c r="F60" s="8">
        <v>290</v>
      </c>
      <c r="G60" s="21" t="s">
        <v>50</v>
      </c>
      <c r="H60" s="7" t="s">
        <v>5</v>
      </c>
      <c r="I60" s="15">
        <f>ROUND(C60*F60,0)</f>
        <v>104400</v>
      </c>
    </row>
    <row r="61" spans="1:9" ht="5.25" customHeight="1">
      <c r="A61" s="3"/>
      <c r="B61" s="19"/>
      <c r="C61" s="5"/>
      <c r="D61" s="6"/>
      <c r="E61" s="7"/>
      <c r="F61" s="8"/>
      <c r="G61" s="21"/>
      <c r="H61" s="7"/>
      <c r="I61" s="5"/>
    </row>
    <row r="62" spans="1:9" ht="63.75">
      <c r="A62" s="3" t="s">
        <v>8</v>
      </c>
      <c r="B62" s="17" t="s">
        <v>56</v>
      </c>
      <c r="C62" s="5">
        <v>23</v>
      </c>
      <c r="D62" s="6" t="s">
        <v>18</v>
      </c>
      <c r="E62" s="7" t="s">
        <v>5</v>
      </c>
      <c r="F62" s="8">
        <v>774</v>
      </c>
      <c r="G62" s="21" t="s">
        <v>19</v>
      </c>
      <c r="H62" s="7" t="s">
        <v>5</v>
      </c>
      <c r="I62" s="15">
        <f>ROUND(C62*F62,0)</f>
        <v>17802</v>
      </c>
    </row>
    <row r="63" spans="1:9" ht="4.5" customHeight="1">
      <c r="A63" s="3"/>
      <c r="B63" s="19"/>
      <c r="C63" s="5"/>
      <c r="D63" s="6"/>
      <c r="E63" s="7"/>
      <c r="F63" s="8"/>
      <c r="G63" s="21"/>
      <c r="H63" s="7"/>
      <c r="I63" s="5"/>
    </row>
    <row r="64" spans="1:9" ht="51">
      <c r="A64" s="3" t="s">
        <v>9</v>
      </c>
      <c r="B64" s="17" t="s">
        <v>57</v>
      </c>
      <c r="C64" s="5">
        <v>25</v>
      </c>
      <c r="D64" s="6" t="s">
        <v>18</v>
      </c>
      <c r="E64" s="7" t="s">
        <v>5</v>
      </c>
      <c r="F64" s="8">
        <v>1021</v>
      </c>
      <c r="G64" s="21" t="s">
        <v>19</v>
      </c>
      <c r="H64" s="7" t="s">
        <v>5</v>
      </c>
      <c r="I64" s="15">
        <f>ROUND(C64*F64,0)</f>
        <v>25525</v>
      </c>
    </row>
    <row r="65" spans="1:9" ht="4.5" customHeight="1">
      <c r="A65" s="3"/>
      <c r="B65" s="19"/>
      <c r="C65" s="5"/>
      <c r="D65" s="6"/>
      <c r="E65" s="7"/>
      <c r="F65" s="8"/>
      <c r="G65" s="21"/>
      <c r="H65" s="7"/>
      <c r="I65" s="5"/>
    </row>
    <row r="66" spans="1:9" ht="165.75">
      <c r="A66" s="3" t="s">
        <v>15</v>
      </c>
      <c r="B66" s="19" t="s">
        <v>58</v>
      </c>
      <c r="C66" s="5">
        <v>22</v>
      </c>
      <c r="D66" s="6" t="s">
        <v>18</v>
      </c>
      <c r="E66" s="7" t="s">
        <v>5</v>
      </c>
      <c r="F66" s="8">
        <v>306</v>
      </c>
      <c r="G66" s="21" t="s">
        <v>19</v>
      </c>
      <c r="H66" s="7" t="s">
        <v>5</v>
      </c>
      <c r="I66" s="15">
        <f>ROUND(C66*F66,0)</f>
        <v>6732</v>
      </c>
    </row>
    <row r="67" spans="1:9" ht="8.25" customHeight="1">
      <c r="A67" s="3"/>
      <c r="B67" s="19"/>
      <c r="C67" s="5"/>
      <c r="D67" s="6"/>
      <c r="E67" s="7"/>
      <c r="F67" s="8"/>
      <c r="G67" s="21"/>
      <c r="H67" s="7"/>
      <c r="I67" s="5"/>
    </row>
    <row r="68" spans="1:9" ht="51">
      <c r="A68" s="3" t="s">
        <v>17</v>
      </c>
      <c r="B68" s="19" t="s">
        <v>59</v>
      </c>
      <c r="C68" s="5">
        <v>18</v>
      </c>
      <c r="D68" s="6" t="s">
        <v>18</v>
      </c>
      <c r="E68" s="7" t="s">
        <v>5</v>
      </c>
      <c r="F68" s="8">
        <v>674</v>
      </c>
      <c r="G68" s="21" t="s">
        <v>19</v>
      </c>
      <c r="H68" s="7"/>
      <c r="I68" s="15">
        <f>ROUND(C68*F68,0)</f>
        <v>12132</v>
      </c>
    </row>
    <row r="69" spans="1:9" ht="3.75" customHeight="1" thickBot="1">
      <c r="C69" s="18"/>
      <c r="D69" s="18"/>
      <c r="E69" s="18"/>
      <c r="F69" s="18"/>
      <c r="G69" s="18"/>
      <c r="H69" s="18"/>
      <c r="I69" s="18"/>
    </row>
    <row r="70" spans="1:9" ht="27" customHeight="1" thickBot="1">
      <c r="C70" s="98" t="s">
        <v>16</v>
      </c>
      <c r="D70" s="98"/>
      <c r="E70" s="98"/>
      <c r="F70" s="98"/>
      <c r="G70" s="98"/>
      <c r="H70" s="11" t="s">
        <v>5</v>
      </c>
      <c r="I70" s="16">
        <f>SUM(I50:I69)</f>
        <v>230595</v>
      </c>
    </row>
    <row r="71" spans="1:9" ht="9" customHeight="1"/>
    <row r="73" spans="1:9" ht="26.25" customHeight="1">
      <c r="B73" s="100" t="s">
        <v>60</v>
      </c>
      <c r="C73" s="100"/>
      <c r="D73" s="100"/>
      <c r="E73" s="100"/>
      <c r="F73" s="100"/>
      <c r="G73" s="100"/>
      <c r="H73" s="100"/>
    </row>
    <row r="74" spans="1:9" ht="4.5" customHeight="1">
      <c r="B74" s="2"/>
      <c r="C74" s="2"/>
      <c r="D74" s="2"/>
      <c r="E74" s="2"/>
      <c r="F74" s="2"/>
      <c r="G74" s="2"/>
      <c r="H74" s="2"/>
    </row>
    <row r="75" spans="1:9" ht="27.75" customHeight="1">
      <c r="B75" s="13" t="s">
        <v>61</v>
      </c>
      <c r="C75" s="2"/>
      <c r="D75" s="2"/>
      <c r="E75" s="14" t="s">
        <v>5</v>
      </c>
      <c r="F75" s="95">
        <f>I43</f>
        <v>779818</v>
      </c>
      <c r="G75" s="95"/>
      <c r="H75" s="2"/>
    </row>
    <row r="76" spans="1:9" ht="3.75" customHeight="1"/>
    <row r="77" spans="1:9" ht="34.5" customHeight="1">
      <c r="B77" s="13" t="s">
        <v>62</v>
      </c>
      <c r="C77" s="2"/>
      <c r="D77" s="2"/>
      <c r="E77" s="14" t="s">
        <v>5</v>
      </c>
      <c r="F77" s="95">
        <f>I70</f>
        <v>230595</v>
      </c>
      <c r="G77" s="95"/>
    </row>
    <row r="78" spans="1:9" ht="5.25" customHeight="1" thickBot="1"/>
    <row r="79" spans="1:9" ht="19.5" thickBot="1">
      <c r="C79" s="96" t="s">
        <v>16</v>
      </c>
      <c r="D79" s="96"/>
      <c r="E79" s="20" t="s">
        <v>5</v>
      </c>
      <c r="F79" s="97">
        <f>SUM(F75:G78)</f>
        <v>1010413</v>
      </c>
      <c r="G79" s="97"/>
    </row>
    <row r="80" spans="1:9" ht="8.25" customHeight="1"/>
    <row r="84" spans="2:6">
      <c r="B84" s="32"/>
    </row>
    <row r="85" spans="2:6">
      <c r="F85" s="33"/>
    </row>
    <row r="86" spans="2:6">
      <c r="B86" s="34"/>
    </row>
    <row r="87" spans="2:6">
      <c r="B87" s="34"/>
    </row>
    <row r="88" spans="2:6">
      <c r="B88" s="34"/>
    </row>
  </sheetData>
  <mergeCells count="14">
    <mergeCell ref="F77:G77"/>
    <mergeCell ref="C79:D79"/>
    <mergeCell ref="F79:G79"/>
    <mergeCell ref="H4:I4"/>
    <mergeCell ref="C41:G41"/>
    <mergeCell ref="C42:G42"/>
    <mergeCell ref="C43:G43"/>
    <mergeCell ref="C70:G70"/>
    <mergeCell ref="B73:H73"/>
    <mergeCell ref="A1:I1"/>
    <mergeCell ref="A2:I2"/>
    <mergeCell ref="C4:D4"/>
    <mergeCell ref="E4:F4"/>
    <mergeCell ref="F75:G75"/>
  </mergeCells>
  <pageMargins left="0.75" right="0.25" top="0.5" bottom="0.5" header="0.3" footer="0.3"/>
  <pageSetup scale="90" orientation="portrait" verticalDpi="0" r:id="rId1"/>
</worksheet>
</file>

<file path=xl/worksheets/sheet2.xml><?xml version="1.0" encoding="utf-8"?>
<worksheet xmlns="http://schemas.openxmlformats.org/spreadsheetml/2006/main" xmlns:r="http://schemas.openxmlformats.org/officeDocument/2006/relationships">
  <dimension ref="A1:I164"/>
  <sheetViews>
    <sheetView tabSelected="1" topLeftCell="A179" workbookViewId="0">
      <selection activeCell="G204" sqref="G204"/>
    </sheetView>
  </sheetViews>
  <sheetFormatPr defaultRowHeight="12.75"/>
  <cols>
    <col min="1" max="1" width="6" style="2" customWidth="1"/>
    <col min="2" max="2" width="40.7109375" style="2" customWidth="1"/>
    <col min="3" max="3" width="3.7109375" style="2" customWidth="1"/>
    <col min="4" max="4" width="4.7109375" style="2" customWidth="1"/>
    <col min="5" max="5" width="11.7109375" style="2" customWidth="1"/>
    <col min="6" max="6" width="9.7109375" style="2" customWidth="1"/>
    <col min="7" max="7" width="4.5703125" style="2" customWidth="1"/>
    <col min="8" max="8" width="13.7109375" style="2" customWidth="1"/>
    <col min="9" max="9" width="9.140625" style="2" customWidth="1"/>
    <col min="10" max="16384" width="9.140625" style="2"/>
  </cols>
  <sheetData>
    <row r="1" spans="1:9">
      <c r="H1" s="116" t="s">
        <v>140</v>
      </c>
    </row>
    <row r="2" spans="1:9" ht="12.75" customHeight="1">
      <c r="A2" s="102" t="s">
        <v>77</v>
      </c>
      <c r="B2" s="102"/>
      <c r="C2" s="102"/>
      <c r="D2" s="102"/>
      <c r="E2" s="102"/>
      <c r="F2" s="102"/>
      <c r="G2" s="102"/>
      <c r="H2" s="102"/>
    </row>
    <row r="3" spans="1:9">
      <c r="A3" s="117" t="s">
        <v>139</v>
      </c>
      <c r="B3" s="117"/>
      <c r="C3" s="117"/>
      <c r="D3" s="117"/>
      <c r="E3" s="117"/>
      <c r="F3" s="117"/>
      <c r="G3" s="117"/>
      <c r="H3" s="117"/>
    </row>
    <row r="4" spans="1:9">
      <c r="A4" s="117" t="s">
        <v>141</v>
      </c>
      <c r="B4" s="117"/>
      <c r="C4" s="117"/>
      <c r="D4" s="117"/>
      <c r="E4" s="117"/>
      <c r="F4" s="117"/>
      <c r="G4" s="117"/>
      <c r="H4" s="117"/>
    </row>
    <row r="5" spans="1:9">
      <c r="A5" s="48"/>
      <c r="B5" s="103"/>
      <c r="C5" s="103"/>
      <c r="D5" s="103"/>
      <c r="E5" s="103"/>
      <c r="F5" s="103"/>
      <c r="G5" s="103"/>
      <c r="H5" s="9"/>
    </row>
    <row r="6" spans="1:9">
      <c r="A6" s="104" t="s">
        <v>83</v>
      </c>
      <c r="B6" s="105" t="s">
        <v>82</v>
      </c>
      <c r="C6" s="106" t="s">
        <v>79</v>
      </c>
      <c r="D6" s="106"/>
      <c r="E6" s="105" t="s">
        <v>78</v>
      </c>
      <c r="F6" s="105" t="s">
        <v>80</v>
      </c>
      <c r="G6" s="106" t="s">
        <v>81</v>
      </c>
      <c r="H6" s="106"/>
    </row>
    <row r="7" spans="1:9">
      <c r="B7" s="54"/>
      <c r="C7" s="54"/>
      <c r="D7" s="54"/>
      <c r="E7" s="54"/>
      <c r="F7" s="54"/>
      <c r="G7" s="54"/>
    </row>
    <row r="8" spans="1:9">
      <c r="A8" s="66"/>
      <c r="B8" s="107" t="s">
        <v>68</v>
      </c>
      <c r="C8" s="55"/>
      <c r="D8" s="54"/>
      <c r="E8" s="54"/>
      <c r="F8" s="54"/>
      <c r="G8" s="54"/>
    </row>
    <row r="9" spans="1:9">
      <c r="A9" s="36"/>
      <c r="B9" s="107" t="s">
        <v>84</v>
      </c>
      <c r="C9" s="107"/>
      <c r="D9" s="107"/>
      <c r="E9" s="107"/>
      <c r="F9" s="107"/>
      <c r="G9" s="107"/>
    </row>
    <row r="10" spans="1:9">
      <c r="A10" s="36"/>
      <c r="B10" s="107" t="s">
        <v>127</v>
      </c>
      <c r="C10" s="68"/>
      <c r="D10" s="37"/>
      <c r="E10" s="37"/>
      <c r="F10" s="37"/>
      <c r="G10" s="37"/>
      <c r="H10" s="37"/>
      <c r="I10" s="54"/>
    </row>
    <row r="11" spans="1:9" ht="38.25">
      <c r="A11" s="67">
        <v>1</v>
      </c>
      <c r="B11" s="74" t="s">
        <v>128</v>
      </c>
      <c r="C11" s="75"/>
      <c r="D11" s="75"/>
      <c r="E11" s="76"/>
      <c r="F11" s="77"/>
      <c r="G11" s="75"/>
      <c r="H11" s="42"/>
      <c r="I11" s="38"/>
    </row>
    <row r="12" spans="1:9">
      <c r="A12" s="67"/>
      <c r="B12" s="78">
        <v>858</v>
      </c>
      <c r="C12" s="72" t="s">
        <v>116</v>
      </c>
      <c r="D12" s="72"/>
      <c r="E12" s="79">
        <v>5445</v>
      </c>
      <c r="F12" s="80" t="s">
        <v>117</v>
      </c>
      <c r="G12" s="77" t="s">
        <v>5</v>
      </c>
      <c r="H12" s="81">
        <f>SUM(B12*E12)/100</f>
        <v>46718.1</v>
      </c>
      <c r="I12" s="38"/>
    </row>
    <row r="13" spans="1:9">
      <c r="A13" s="36"/>
      <c r="B13" s="107"/>
      <c r="C13" s="68"/>
      <c r="D13" s="37"/>
      <c r="E13" s="37"/>
      <c r="F13" s="37"/>
      <c r="G13" s="37"/>
      <c r="H13" s="37"/>
      <c r="I13" s="54"/>
    </row>
    <row r="14" spans="1:9" ht="25.5">
      <c r="A14" s="67">
        <v>2</v>
      </c>
      <c r="B14" s="74" t="s">
        <v>129</v>
      </c>
      <c r="C14" s="75"/>
      <c r="D14" s="75"/>
      <c r="E14" s="76"/>
      <c r="F14" s="77"/>
      <c r="G14" s="75"/>
      <c r="H14" s="42"/>
      <c r="I14" s="54"/>
    </row>
    <row r="15" spans="1:9">
      <c r="A15" s="67"/>
      <c r="B15" s="78">
        <v>1599</v>
      </c>
      <c r="C15" s="72" t="s">
        <v>116</v>
      </c>
      <c r="D15" s="72"/>
      <c r="E15" s="79">
        <v>907.5</v>
      </c>
      <c r="F15" s="80" t="s">
        <v>117</v>
      </c>
      <c r="G15" s="77" t="s">
        <v>5</v>
      </c>
      <c r="H15" s="81">
        <f>SUM(B15*E15)/100</f>
        <v>14510.924999999999</v>
      </c>
      <c r="I15" s="54"/>
    </row>
    <row r="16" spans="1:9">
      <c r="A16" s="36"/>
      <c r="B16" s="107"/>
      <c r="C16" s="68"/>
      <c r="D16" s="37"/>
      <c r="E16" s="37"/>
      <c r="F16" s="37"/>
      <c r="G16" s="37"/>
      <c r="H16" s="37"/>
      <c r="I16" s="54"/>
    </row>
    <row r="17" spans="1:9" ht="25.5">
      <c r="A17" s="67">
        <v>3</v>
      </c>
      <c r="B17" s="74" t="s">
        <v>115</v>
      </c>
      <c r="C17" s="75"/>
      <c r="D17" s="75"/>
      <c r="E17" s="76"/>
      <c r="F17" s="77"/>
      <c r="G17" s="75"/>
      <c r="H17" s="42"/>
      <c r="I17" s="38"/>
    </row>
    <row r="18" spans="1:9">
      <c r="A18" s="67"/>
      <c r="B18" s="78">
        <v>83</v>
      </c>
      <c r="C18" s="72" t="s">
        <v>116</v>
      </c>
      <c r="D18" s="72"/>
      <c r="E18" s="79">
        <v>3327.5</v>
      </c>
      <c r="F18" s="80" t="s">
        <v>117</v>
      </c>
      <c r="G18" s="77" t="s">
        <v>5</v>
      </c>
      <c r="H18" s="81">
        <f>SUM(B18*E18)/100</f>
        <v>2761.8249999999998</v>
      </c>
      <c r="I18" s="46"/>
    </row>
    <row r="19" spans="1:9">
      <c r="A19" s="36"/>
      <c r="B19" s="107"/>
      <c r="C19" s="68"/>
      <c r="D19" s="37"/>
      <c r="E19" s="37"/>
      <c r="F19" s="37"/>
      <c r="G19" s="37"/>
      <c r="H19" s="37"/>
      <c r="I19" s="54"/>
    </row>
    <row r="20" spans="1:9" ht="38.25">
      <c r="A20" s="67">
        <v>4</v>
      </c>
      <c r="B20" s="40" t="s">
        <v>89</v>
      </c>
      <c r="C20" s="69"/>
      <c r="D20" s="25"/>
      <c r="E20" s="56"/>
      <c r="F20" s="51"/>
      <c r="G20" s="38"/>
      <c r="H20" s="41"/>
      <c r="I20" s="38"/>
    </row>
    <row r="21" spans="1:9">
      <c r="A21" s="67"/>
      <c r="B21" s="43">
        <v>203</v>
      </c>
      <c r="C21" s="70" t="s">
        <v>72</v>
      </c>
      <c r="D21" s="38"/>
      <c r="E21" s="44">
        <v>25321</v>
      </c>
      <c r="F21" s="45" t="s">
        <v>70</v>
      </c>
      <c r="G21" s="77" t="s">
        <v>5</v>
      </c>
      <c r="H21" s="46">
        <f>SUM(B21*E21/100)</f>
        <v>51401.63</v>
      </c>
      <c r="I21" s="38"/>
    </row>
    <row r="22" spans="1:9">
      <c r="A22" s="36"/>
      <c r="B22" s="107"/>
      <c r="C22" s="68"/>
      <c r="D22" s="37"/>
      <c r="E22" s="37"/>
      <c r="F22" s="37"/>
      <c r="G22" s="37"/>
      <c r="H22" s="37"/>
      <c r="I22" s="54"/>
    </row>
    <row r="23" spans="1:9" ht="38.25">
      <c r="A23" s="67">
        <v>5</v>
      </c>
      <c r="B23" s="74" t="s">
        <v>130</v>
      </c>
      <c r="C23" s="75"/>
      <c r="D23" s="75"/>
      <c r="E23" s="72"/>
      <c r="F23" s="67"/>
      <c r="G23" s="77"/>
      <c r="H23" s="75"/>
      <c r="I23" s="54"/>
    </row>
    <row r="24" spans="1:9">
      <c r="A24" s="67"/>
      <c r="B24" s="78">
        <v>135.5</v>
      </c>
      <c r="C24" s="72" t="s">
        <v>118</v>
      </c>
      <c r="D24" s="72"/>
      <c r="E24" s="79">
        <v>4982.18</v>
      </c>
      <c r="F24" s="80" t="s">
        <v>98</v>
      </c>
      <c r="G24" s="77" t="s">
        <v>5</v>
      </c>
      <c r="H24" s="81">
        <f>SUM(B24*E24)/100</f>
        <v>6750.8539000000001</v>
      </c>
      <c r="I24" s="54"/>
    </row>
    <row r="25" spans="1:9">
      <c r="A25" s="36"/>
      <c r="B25" s="107"/>
      <c r="C25" s="68"/>
      <c r="D25" s="37"/>
      <c r="E25" s="37"/>
      <c r="F25" s="37"/>
      <c r="G25" s="37"/>
      <c r="H25" s="37"/>
      <c r="I25" s="54"/>
    </row>
    <row r="26" spans="1:9" ht="51">
      <c r="A26" s="67">
        <v>6</v>
      </c>
      <c r="B26" s="40" t="s">
        <v>90</v>
      </c>
      <c r="C26" s="69"/>
      <c r="D26" s="25"/>
      <c r="E26" s="56"/>
      <c r="F26" s="51"/>
      <c r="G26" s="38"/>
      <c r="H26" s="41"/>
      <c r="I26" s="38"/>
    </row>
    <row r="27" spans="1:9">
      <c r="A27" s="67"/>
      <c r="B27" s="43">
        <v>1434</v>
      </c>
      <c r="C27" s="70" t="s">
        <v>72</v>
      </c>
      <c r="D27" s="38"/>
      <c r="E27" s="44">
        <v>26288.46</v>
      </c>
      <c r="F27" s="45" t="s">
        <v>70</v>
      </c>
      <c r="G27" s="77" t="s">
        <v>5</v>
      </c>
      <c r="H27" s="46">
        <f>SUM(B27*E27/100)</f>
        <v>376976.51640000002</v>
      </c>
      <c r="I27" s="38"/>
    </row>
    <row r="28" spans="1:9">
      <c r="A28" s="36"/>
      <c r="B28" s="107"/>
      <c r="C28" s="68"/>
      <c r="D28" s="37"/>
      <c r="E28" s="37"/>
      <c r="F28" s="37"/>
      <c r="G28" s="37"/>
      <c r="H28" s="37"/>
      <c r="I28" s="54"/>
    </row>
    <row r="29" spans="1:9" ht="165.75">
      <c r="A29" s="67">
        <v>7</v>
      </c>
      <c r="B29" s="40" t="s">
        <v>73</v>
      </c>
      <c r="C29" s="69"/>
      <c r="D29" s="41"/>
      <c r="E29" s="39"/>
      <c r="F29" s="39"/>
      <c r="G29" s="38"/>
      <c r="H29" s="42"/>
      <c r="I29" s="38"/>
    </row>
    <row r="30" spans="1:9">
      <c r="A30" s="67"/>
      <c r="B30" s="43">
        <v>862</v>
      </c>
      <c r="C30" s="70" t="s">
        <v>72</v>
      </c>
      <c r="D30" s="40"/>
      <c r="E30" s="44">
        <v>337</v>
      </c>
      <c r="F30" s="45" t="s">
        <v>72</v>
      </c>
      <c r="G30" s="52" t="s">
        <v>5</v>
      </c>
      <c r="H30" s="46">
        <f>B30*E30</f>
        <v>290494</v>
      </c>
      <c r="I30" s="38"/>
    </row>
    <row r="31" spans="1:9">
      <c r="A31" s="36"/>
      <c r="B31" s="107"/>
      <c r="C31" s="68"/>
      <c r="D31" s="37"/>
      <c r="E31" s="37"/>
      <c r="F31" s="37"/>
      <c r="G31" s="37"/>
      <c r="H31" s="37"/>
      <c r="I31" s="54"/>
    </row>
    <row r="32" spans="1:9" ht="63.75">
      <c r="A32" s="67">
        <v>8</v>
      </c>
      <c r="B32" s="40" t="s">
        <v>74</v>
      </c>
      <c r="C32" s="69"/>
      <c r="D32" s="41"/>
      <c r="E32" s="39"/>
      <c r="F32" s="39"/>
      <c r="G32" s="38"/>
      <c r="H32" s="42"/>
    </row>
    <row r="33" spans="1:9">
      <c r="A33" s="67"/>
      <c r="B33" s="47">
        <v>50.72</v>
      </c>
      <c r="C33" s="70" t="s">
        <v>75</v>
      </c>
      <c r="D33" s="40"/>
      <c r="E33" s="44">
        <v>5001.7</v>
      </c>
      <c r="F33" s="45" t="s">
        <v>76</v>
      </c>
      <c r="G33" s="52" t="s">
        <v>5</v>
      </c>
      <c r="H33" s="46">
        <f>B33*E33</f>
        <v>253686.22399999999</v>
      </c>
    </row>
    <row r="34" spans="1:9">
      <c r="A34" s="36"/>
      <c r="B34" s="107"/>
      <c r="C34" s="68"/>
      <c r="D34" s="37"/>
      <c r="E34" s="37"/>
      <c r="F34" s="37"/>
      <c r="G34" s="37"/>
      <c r="H34" s="37"/>
      <c r="I34" s="54"/>
    </row>
    <row r="35" spans="1:9" ht="51">
      <c r="A35" s="67">
        <v>9</v>
      </c>
      <c r="B35" s="40" t="s">
        <v>99</v>
      </c>
      <c r="C35" s="71"/>
      <c r="D35" s="40"/>
      <c r="E35" s="44"/>
      <c r="F35" s="45"/>
      <c r="G35" s="38"/>
      <c r="H35" s="46"/>
      <c r="I35" s="54"/>
    </row>
    <row r="36" spans="1:9">
      <c r="A36" s="67"/>
      <c r="B36" s="43">
        <v>72</v>
      </c>
      <c r="C36" s="70" t="s">
        <v>71</v>
      </c>
      <c r="D36" s="38"/>
      <c r="E36" s="44">
        <v>180.5</v>
      </c>
      <c r="F36" s="45" t="s">
        <v>93</v>
      </c>
      <c r="G36" s="77" t="s">
        <v>5</v>
      </c>
      <c r="H36" s="46">
        <f>B36*E36</f>
        <v>12996</v>
      </c>
      <c r="I36" s="54"/>
    </row>
    <row r="37" spans="1:9">
      <c r="A37" s="36"/>
      <c r="B37" s="107"/>
      <c r="C37" s="68"/>
      <c r="D37" s="37"/>
      <c r="E37" s="37"/>
      <c r="F37" s="37"/>
      <c r="G37" s="37"/>
      <c r="H37" s="37"/>
      <c r="I37" s="54"/>
    </row>
    <row r="38" spans="1:9" ht="63.75">
      <c r="A38" s="67">
        <v>10</v>
      </c>
      <c r="B38" s="19" t="s">
        <v>132</v>
      </c>
      <c r="C38" s="82"/>
      <c r="D38" s="82"/>
      <c r="E38" s="83"/>
      <c r="F38" s="67"/>
      <c r="G38" s="77"/>
      <c r="H38" s="75"/>
      <c r="I38" s="54"/>
    </row>
    <row r="39" spans="1:9">
      <c r="A39" s="67"/>
      <c r="B39" s="84">
        <v>56</v>
      </c>
      <c r="C39" s="72" t="s">
        <v>118</v>
      </c>
      <c r="D39" s="72"/>
      <c r="E39" s="79">
        <v>1273.76</v>
      </c>
      <c r="F39" s="80" t="s">
        <v>93</v>
      </c>
      <c r="G39" s="77" t="s">
        <v>5</v>
      </c>
      <c r="H39" s="81">
        <f>SUM(B39*E39)</f>
        <v>71330.559999999998</v>
      </c>
      <c r="I39" s="54"/>
    </row>
    <row r="40" spans="1:9">
      <c r="A40" s="36"/>
      <c r="B40" s="107"/>
      <c r="C40" s="68"/>
      <c r="D40" s="37"/>
      <c r="E40" s="37"/>
      <c r="F40" s="37"/>
      <c r="G40" s="37"/>
      <c r="H40" s="37"/>
      <c r="I40" s="54"/>
    </row>
    <row r="41" spans="1:9" ht="25.5">
      <c r="A41" s="67">
        <v>11</v>
      </c>
      <c r="B41" s="40" t="s">
        <v>91</v>
      </c>
      <c r="C41" s="69"/>
      <c r="D41" s="41"/>
      <c r="E41" s="39"/>
      <c r="F41" s="39"/>
      <c r="G41" s="38"/>
      <c r="H41" s="42"/>
      <c r="I41" s="38"/>
    </row>
    <row r="42" spans="1:9">
      <c r="A42" s="67"/>
      <c r="B42" s="43">
        <v>2692</v>
      </c>
      <c r="C42" s="70" t="s">
        <v>71</v>
      </c>
      <c r="D42" s="40"/>
      <c r="E42" s="44">
        <v>2590.5</v>
      </c>
      <c r="F42" s="45" t="s">
        <v>69</v>
      </c>
      <c r="G42" s="77" t="s">
        <v>5</v>
      </c>
      <c r="H42" s="46">
        <f>SUM(B42*E42/100)</f>
        <v>69736.259999999995</v>
      </c>
      <c r="I42" s="38"/>
    </row>
    <row r="43" spans="1:9">
      <c r="A43" s="67"/>
      <c r="B43" s="25"/>
      <c r="C43" s="70"/>
      <c r="D43" s="40"/>
      <c r="E43" s="45"/>
      <c r="F43" s="45"/>
      <c r="G43" s="38"/>
      <c r="H43" s="46"/>
      <c r="I43" s="38"/>
    </row>
    <row r="44" spans="1:9" ht="25.5">
      <c r="A44" s="67">
        <v>12</v>
      </c>
      <c r="B44" s="40" t="s">
        <v>85</v>
      </c>
      <c r="C44" s="71"/>
      <c r="D44" s="43"/>
      <c r="E44" s="44"/>
      <c r="F44" s="45"/>
      <c r="G44" s="38"/>
      <c r="H44" s="46"/>
      <c r="I44" s="38"/>
    </row>
    <row r="45" spans="1:9">
      <c r="A45" s="67"/>
      <c r="B45" s="43">
        <v>2692</v>
      </c>
      <c r="C45" s="70" t="s">
        <v>71</v>
      </c>
      <c r="D45" s="40"/>
      <c r="E45" s="44">
        <v>2197.52</v>
      </c>
      <c r="F45" s="45" t="s">
        <v>69</v>
      </c>
      <c r="G45" s="52" t="s">
        <v>5</v>
      </c>
      <c r="H45" s="46">
        <f>SUM(B45*E45/100)</f>
        <v>59157.238400000002</v>
      </c>
      <c r="I45" s="38"/>
    </row>
    <row r="47" spans="1:9" ht="25.5">
      <c r="A47" s="67">
        <v>13</v>
      </c>
      <c r="B47" s="40" t="s">
        <v>133</v>
      </c>
      <c r="C47" s="69"/>
      <c r="D47" s="41"/>
      <c r="E47" s="39"/>
      <c r="F47" s="39"/>
      <c r="G47" s="38"/>
      <c r="H47" s="42"/>
      <c r="I47" s="38"/>
    </row>
    <row r="48" spans="1:9">
      <c r="A48" s="67"/>
      <c r="B48" s="43">
        <v>417</v>
      </c>
      <c r="C48" s="70" t="s">
        <v>71</v>
      </c>
      <c r="D48" s="40"/>
      <c r="E48" s="44">
        <v>2283.9299999999998</v>
      </c>
      <c r="F48" s="45" t="s">
        <v>69</v>
      </c>
      <c r="G48" s="77" t="s">
        <v>5</v>
      </c>
      <c r="H48" s="46">
        <f>SUM(B48*E48/100)</f>
        <v>9523.9880999999987</v>
      </c>
      <c r="I48" s="38"/>
    </row>
    <row r="49" spans="1:9">
      <c r="A49" s="67"/>
      <c r="B49" s="25"/>
      <c r="C49" s="70"/>
      <c r="D49" s="40"/>
      <c r="E49" s="45"/>
      <c r="F49" s="45"/>
      <c r="G49" s="38"/>
      <c r="H49" s="46"/>
      <c r="I49" s="38"/>
    </row>
    <row r="50" spans="1:9" ht="25.5">
      <c r="A50" s="67">
        <v>14</v>
      </c>
      <c r="B50" s="40" t="s">
        <v>92</v>
      </c>
      <c r="C50" s="71"/>
      <c r="D50" s="43"/>
      <c r="E50" s="44"/>
      <c r="F50" s="45"/>
      <c r="G50" s="38"/>
      <c r="H50" s="46"/>
      <c r="I50" s="38"/>
    </row>
    <row r="51" spans="1:9">
      <c r="A51" s="67"/>
      <c r="B51" s="43">
        <v>1565</v>
      </c>
      <c r="C51" s="70" t="s">
        <v>71</v>
      </c>
      <c r="D51" s="40"/>
      <c r="E51" s="44">
        <v>1758.08</v>
      </c>
      <c r="F51" s="45" t="s">
        <v>69</v>
      </c>
      <c r="G51" s="52" t="s">
        <v>5</v>
      </c>
      <c r="H51" s="46">
        <f>SUM(B51*E51/100)</f>
        <v>27513.951999999997</v>
      </c>
      <c r="I51" s="38"/>
    </row>
    <row r="53" spans="1:9" ht="38.25">
      <c r="A53" s="67">
        <v>15</v>
      </c>
      <c r="B53" s="40" t="s">
        <v>138</v>
      </c>
      <c r="C53" s="73"/>
      <c r="D53" s="57"/>
      <c r="E53" s="58"/>
      <c r="F53" s="58"/>
      <c r="G53" s="38"/>
      <c r="H53" s="46"/>
      <c r="I53" s="38"/>
    </row>
    <row r="54" spans="1:9">
      <c r="A54" s="67"/>
      <c r="B54" s="43">
        <v>844</v>
      </c>
      <c r="C54" s="70" t="s">
        <v>71</v>
      </c>
      <c r="D54" s="38"/>
      <c r="E54" s="44">
        <v>4411.82</v>
      </c>
      <c r="F54" s="45" t="s">
        <v>69</v>
      </c>
      <c r="G54" s="77" t="s">
        <v>5</v>
      </c>
      <c r="H54" s="59">
        <f>SUM(B54*E54/100)</f>
        <v>37235.760799999996</v>
      </c>
      <c r="I54" s="38"/>
    </row>
    <row r="56" spans="1:9" ht="38.25">
      <c r="A56" s="67">
        <v>16</v>
      </c>
      <c r="B56" s="40" t="s">
        <v>94</v>
      </c>
      <c r="C56" s="73"/>
      <c r="D56" s="57"/>
      <c r="E56" s="58"/>
      <c r="F56" s="58"/>
      <c r="G56" s="38"/>
      <c r="H56" s="46"/>
      <c r="I56" s="38"/>
    </row>
    <row r="57" spans="1:9">
      <c r="A57" s="67"/>
      <c r="B57" s="43">
        <v>1517</v>
      </c>
      <c r="C57" s="70" t="s">
        <v>71</v>
      </c>
      <c r="D57" s="38"/>
      <c r="E57" s="44">
        <v>3275.5</v>
      </c>
      <c r="F57" s="45" t="s">
        <v>69</v>
      </c>
      <c r="G57" s="77" t="s">
        <v>5</v>
      </c>
      <c r="H57" s="59">
        <f>SUM(B57*E57/100)</f>
        <v>49689.334999999999</v>
      </c>
      <c r="I57" s="38"/>
    </row>
    <row r="58" spans="1:9">
      <c r="A58" s="67"/>
      <c r="B58" s="43"/>
      <c r="C58" s="70"/>
      <c r="D58" s="38"/>
      <c r="E58" s="44"/>
      <c r="F58" s="45"/>
      <c r="G58" s="38"/>
      <c r="H58" s="46"/>
      <c r="I58" s="38"/>
    </row>
    <row r="59" spans="1:9">
      <c r="A59" s="67">
        <v>17</v>
      </c>
      <c r="B59" s="40" t="s">
        <v>95</v>
      </c>
      <c r="C59" s="73"/>
      <c r="D59" s="57"/>
      <c r="E59" s="58"/>
      <c r="F59" s="58"/>
      <c r="G59" s="38"/>
      <c r="H59" s="46"/>
      <c r="I59" s="38"/>
    </row>
    <row r="60" spans="1:9">
      <c r="A60" s="67"/>
      <c r="B60" s="43">
        <v>984</v>
      </c>
      <c r="C60" s="70" t="s">
        <v>71</v>
      </c>
      <c r="D60" s="38"/>
      <c r="E60" s="44">
        <v>829.95</v>
      </c>
      <c r="F60" s="45" t="s">
        <v>69</v>
      </c>
      <c r="G60" s="77" t="s">
        <v>5</v>
      </c>
      <c r="H60" s="59">
        <f>SUM(B60*E60/100)</f>
        <v>8166.7080000000005</v>
      </c>
      <c r="I60" s="38"/>
    </row>
    <row r="61" spans="1:9">
      <c r="A61" s="66"/>
      <c r="C61" s="66"/>
    </row>
    <row r="62" spans="1:9" ht="25.5">
      <c r="A62" s="67">
        <v>18</v>
      </c>
      <c r="B62" s="74" t="s">
        <v>131</v>
      </c>
      <c r="C62" s="82"/>
      <c r="D62" s="82"/>
      <c r="E62" s="83"/>
      <c r="F62" s="67"/>
      <c r="G62" s="77"/>
      <c r="H62" s="75"/>
    </row>
    <row r="63" spans="1:9">
      <c r="A63" s="67"/>
      <c r="B63" s="84">
        <v>80</v>
      </c>
      <c r="C63" s="72" t="s">
        <v>118</v>
      </c>
      <c r="D63" s="72"/>
      <c r="E63" s="79">
        <v>58.11</v>
      </c>
      <c r="F63" s="80" t="s">
        <v>98</v>
      </c>
      <c r="G63" s="77" t="s">
        <v>5</v>
      </c>
      <c r="H63" s="81">
        <f>SUM(B63*E63)</f>
        <v>4648.8</v>
      </c>
    </row>
    <row r="64" spans="1:9">
      <c r="A64" s="66"/>
      <c r="C64" s="66"/>
    </row>
    <row r="65" spans="1:8" ht="25.5">
      <c r="A65" s="67">
        <v>19</v>
      </c>
      <c r="B65" s="40" t="s">
        <v>87</v>
      </c>
      <c r="C65" s="69"/>
      <c r="D65" s="25"/>
      <c r="E65" s="51"/>
      <c r="F65" s="38"/>
      <c r="G65" s="41"/>
    </row>
    <row r="66" spans="1:8">
      <c r="A66" s="67"/>
      <c r="B66" s="43">
        <v>3109</v>
      </c>
      <c r="C66" s="70" t="s">
        <v>71</v>
      </c>
      <c r="D66" s="40"/>
      <c r="E66" s="44">
        <v>442.75</v>
      </c>
      <c r="F66" s="45" t="s">
        <v>69</v>
      </c>
      <c r="G66" s="52" t="s">
        <v>5</v>
      </c>
      <c r="H66" s="46">
        <f>SUM(B66*E66/100)</f>
        <v>13765.0975</v>
      </c>
    </row>
    <row r="67" spans="1:8">
      <c r="A67" s="66"/>
      <c r="C67" s="66"/>
    </row>
    <row r="68" spans="1:8" ht="25.5">
      <c r="A68" s="67">
        <v>20</v>
      </c>
      <c r="B68" s="40" t="s">
        <v>86</v>
      </c>
      <c r="C68" s="69"/>
      <c r="D68" s="25"/>
      <c r="E68" s="51"/>
      <c r="F68" s="38"/>
      <c r="G68" s="41"/>
    </row>
    <row r="69" spans="1:8">
      <c r="A69" s="67"/>
      <c r="B69" s="43">
        <f>B66</f>
        <v>3109</v>
      </c>
      <c r="C69" s="70" t="s">
        <v>71</v>
      </c>
      <c r="D69" s="40"/>
      <c r="E69" s="44">
        <v>1079.6500000000001</v>
      </c>
      <c r="F69" s="45" t="s">
        <v>69</v>
      </c>
      <c r="G69" s="52" t="s">
        <v>5</v>
      </c>
      <c r="H69" s="46">
        <f>SUM(B69*E69/100)</f>
        <v>33566.318500000001</v>
      </c>
    </row>
    <row r="70" spans="1:8">
      <c r="A70" s="66"/>
      <c r="C70" s="66"/>
    </row>
    <row r="71" spans="1:8" ht="38.25">
      <c r="A71" s="67">
        <v>21</v>
      </c>
      <c r="B71" s="40" t="s">
        <v>96</v>
      </c>
      <c r="C71" s="69"/>
      <c r="D71" s="25"/>
      <c r="E71" s="51"/>
      <c r="F71" s="38"/>
      <c r="G71" s="41"/>
    </row>
    <row r="72" spans="1:8">
      <c r="A72" s="67"/>
      <c r="B72" s="43">
        <v>112</v>
      </c>
      <c r="C72" s="70" t="s">
        <v>71</v>
      </c>
      <c r="D72" s="40"/>
      <c r="E72" s="44">
        <v>2116.41</v>
      </c>
      <c r="F72" s="45" t="s">
        <v>69</v>
      </c>
      <c r="G72" s="52" t="s">
        <v>5</v>
      </c>
      <c r="H72" s="46">
        <f>SUM(B72*E72/100)</f>
        <v>2370.3791999999999</v>
      </c>
    </row>
    <row r="73" spans="1:8">
      <c r="A73" s="66"/>
      <c r="C73" s="66"/>
    </row>
    <row r="74" spans="1:8" ht="25.5">
      <c r="A74" s="67">
        <v>22</v>
      </c>
      <c r="B74" s="35" t="s">
        <v>134</v>
      </c>
      <c r="C74" s="71"/>
      <c r="D74" s="40"/>
      <c r="E74" s="44"/>
      <c r="F74" s="45"/>
      <c r="G74" s="38"/>
      <c r="H74" s="59"/>
    </row>
    <row r="75" spans="1:8">
      <c r="A75" s="67"/>
      <c r="B75" s="41">
        <v>322</v>
      </c>
      <c r="C75" s="9" t="str">
        <f>C69</f>
        <v>Sft.</v>
      </c>
      <c r="D75" s="38"/>
      <c r="E75" s="56">
        <v>605</v>
      </c>
      <c r="F75" s="39" t="s">
        <v>98</v>
      </c>
      <c r="G75" s="77" t="s">
        <v>5</v>
      </c>
      <c r="H75" s="60">
        <f>B75*E75/100</f>
        <v>1948.1</v>
      </c>
    </row>
    <row r="77" spans="1:8" ht="38.25">
      <c r="A77" s="67">
        <v>23</v>
      </c>
      <c r="B77" s="35" t="s">
        <v>97</v>
      </c>
      <c r="C77" s="71"/>
      <c r="D77" s="40"/>
      <c r="E77" s="44"/>
      <c r="F77" s="45"/>
      <c r="G77" s="38"/>
      <c r="H77" s="59"/>
    </row>
    <row r="78" spans="1:8">
      <c r="A78" s="67"/>
      <c r="B78" s="41">
        <v>1517</v>
      </c>
      <c r="C78" s="9" t="str">
        <f>C72</f>
        <v>Sft.</v>
      </c>
      <c r="D78" s="38"/>
      <c r="E78" s="56">
        <v>1887.4</v>
      </c>
      <c r="F78" s="39" t="s">
        <v>98</v>
      </c>
      <c r="G78" s="77" t="s">
        <v>5</v>
      </c>
      <c r="H78" s="60">
        <f>B78*E78/100</f>
        <v>28631.858000000004</v>
      </c>
    </row>
    <row r="81" spans="1:9">
      <c r="E81" s="48"/>
      <c r="F81" s="49" t="s">
        <v>88</v>
      </c>
      <c r="G81" s="53" t="s">
        <v>5</v>
      </c>
      <c r="H81" s="50">
        <f>SUM(H2:H80)</f>
        <v>1473580.4298000003</v>
      </c>
      <c r="I81" s="38"/>
    </row>
    <row r="82" spans="1:9">
      <c r="A82" s="67"/>
      <c r="B82" s="119" t="s">
        <v>135</v>
      </c>
      <c r="C82" s="72"/>
      <c r="D82" s="35"/>
      <c r="E82" s="39"/>
      <c r="F82" s="39"/>
      <c r="G82" s="38"/>
      <c r="H82" s="61"/>
    </row>
    <row r="83" spans="1:9" ht="127.5">
      <c r="A83" s="67">
        <v>1</v>
      </c>
      <c r="B83" s="88" t="s">
        <v>119</v>
      </c>
      <c r="C83" s="69"/>
      <c r="D83" s="25"/>
      <c r="E83" s="56"/>
      <c r="F83" s="51"/>
      <c r="G83" s="38"/>
      <c r="H83" s="41"/>
    </row>
    <row r="84" spans="1:9">
      <c r="A84" s="67"/>
      <c r="B84" s="89">
        <v>2</v>
      </c>
      <c r="C84" s="87" t="s">
        <v>100</v>
      </c>
      <c r="D84" s="87"/>
      <c r="E84" s="85">
        <v>5728.8</v>
      </c>
      <c r="F84" s="37" t="s">
        <v>26</v>
      </c>
      <c r="G84" s="37" t="s">
        <v>5</v>
      </c>
      <c r="H84" s="86">
        <f>(B84*E84)</f>
        <v>11457.6</v>
      </c>
    </row>
    <row r="85" spans="1:9">
      <c r="A85" s="67"/>
      <c r="B85" s="89"/>
      <c r="C85" s="87"/>
      <c r="D85" s="87"/>
      <c r="E85" s="85"/>
      <c r="F85" s="37"/>
      <c r="G85" s="37"/>
      <c r="H85" s="86"/>
    </row>
    <row r="86" spans="1:9" ht="38.25">
      <c r="A86" s="67">
        <v>2</v>
      </c>
      <c r="B86" s="90" t="s">
        <v>136</v>
      </c>
      <c r="C86" s="87"/>
      <c r="D86" s="87"/>
      <c r="E86" s="85"/>
      <c r="F86" s="37"/>
      <c r="G86" s="37"/>
      <c r="H86" s="86"/>
    </row>
    <row r="87" spans="1:9">
      <c r="A87" s="67"/>
      <c r="B87" s="89">
        <v>6</v>
      </c>
      <c r="C87" s="87" t="s">
        <v>100</v>
      </c>
      <c r="D87" s="87"/>
      <c r="E87" s="85">
        <v>702</v>
      </c>
      <c r="F87" s="37" t="s">
        <v>26</v>
      </c>
      <c r="G87" s="37" t="s">
        <v>5</v>
      </c>
      <c r="H87" s="86">
        <f>(B87*E87)</f>
        <v>4212</v>
      </c>
    </row>
    <row r="88" spans="1:9">
      <c r="A88" s="67"/>
      <c r="B88" s="90"/>
      <c r="C88" s="87"/>
      <c r="D88" s="87"/>
      <c r="E88" s="85"/>
      <c r="F88" s="37"/>
      <c r="G88" s="37"/>
      <c r="H88" s="86"/>
    </row>
    <row r="89" spans="1:9" ht="76.5">
      <c r="A89" s="67">
        <v>3</v>
      </c>
      <c r="B89" s="90" t="s">
        <v>121</v>
      </c>
      <c r="C89" s="87"/>
      <c r="D89" s="87"/>
      <c r="E89" s="85"/>
      <c r="F89" s="37"/>
      <c r="G89" s="37"/>
      <c r="H89" s="86"/>
    </row>
    <row r="90" spans="1:9">
      <c r="A90" s="67"/>
      <c r="B90" s="89">
        <v>6</v>
      </c>
      <c r="C90" s="87" t="s">
        <v>100</v>
      </c>
      <c r="D90" s="87"/>
      <c r="E90" s="85">
        <v>72.16</v>
      </c>
      <c r="F90" s="37" t="s">
        <v>26</v>
      </c>
      <c r="G90" s="37" t="s">
        <v>5</v>
      </c>
      <c r="H90" s="86">
        <f>(B90*E90)</f>
        <v>432.96</v>
      </c>
    </row>
    <row r="91" spans="1:9">
      <c r="A91" s="67"/>
      <c r="B91" s="89"/>
      <c r="C91" s="87"/>
      <c r="D91" s="87"/>
      <c r="E91" s="85"/>
      <c r="F91" s="37"/>
      <c r="G91" s="37"/>
      <c r="H91" s="86"/>
    </row>
    <row r="92" spans="1:9" ht="153">
      <c r="A92" s="67">
        <v>4</v>
      </c>
      <c r="B92" s="88" t="s">
        <v>120</v>
      </c>
      <c r="C92" s="69"/>
      <c r="D92" s="25"/>
      <c r="E92" s="56"/>
      <c r="F92" s="51"/>
      <c r="G92" s="38"/>
      <c r="H92" s="41"/>
    </row>
    <row r="93" spans="1:9">
      <c r="A93" s="67"/>
      <c r="B93" s="89">
        <v>1</v>
      </c>
      <c r="C93" s="87" t="s">
        <v>100</v>
      </c>
      <c r="D93" s="87"/>
      <c r="E93" s="85">
        <v>4694.8</v>
      </c>
      <c r="F93" s="37" t="s">
        <v>26</v>
      </c>
      <c r="G93" s="37" t="s">
        <v>5</v>
      </c>
      <c r="H93" s="86">
        <f>(B93*E93)</f>
        <v>4694.8</v>
      </c>
    </row>
    <row r="94" spans="1:9">
      <c r="A94" s="67"/>
      <c r="B94" s="89"/>
      <c r="C94" s="87"/>
      <c r="D94" s="87"/>
      <c r="E94" s="85"/>
      <c r="F94" s="37"/>
      <c r="G94" s="37"/>
      <c r="H94" s="86"/>
    </row>
    <row r="95" spans="1:9" ht="38.25">
      <c r="A95" s="67">
        <v>5</v>
      </c>
      <c r="B95" s="91" t="s">
        <v>125</v>
      </c>
      <c r="C95" s="87"/>
      <c r="D95" s="87"/>
      <c r="E95" s="85"/>
      <c r="F95" s="37"/>
      <c r="G95" s="37"/>
      <c r="H95" s="86"/>
    </row>
    <row r="96" spans="1:9">
      <c r="A96" s="67"/>
      <c r="B96" s="89">
        <v>2</v>
      </c>
      <c r="C96" s="87" t="s">
        <v>100</v>
      </c>
      <c r="D96" s="87"/>
      <c r="E96" s="85">
        <v>145.41999999999999</v>
      </c>
      <c r="F96" s="37" t="s">
        <v>26</v>
      </c>
      <c r="G96" s="37" t="s">
        <v>5</v>
      </c>
      <c r="H96" s="86">
        <f>(B96*E96)</f>
        <v>290.83999999999997</v>
      </c>
    </row>
    <row r="97" spans="1:8">
      <c r="A97" s="67">
        <v>6</v>
      </c>
      <c r="B97" s="72" t="s">
        <v>122</v>
      </c>
      <c r="C97" s="87"/>
      <c r="D97" s="87"/>
      <c r="E97" s="85"/>
      <c r="F97" s="37"/>
      <c r="G97" s="37"/>
      <c r="H97" s="86"/>
    </row>
    <row r="98" spans="1:8">
      <c r="A98" s="67"/>
      <c r="B98" s="91" t="s">
        <v>123</v>
      </c>
      <c r="C98" s="87"/>
      <c r="D98" s="87"/>
      <c r="E98" s="85"/>
      <c r="F98" s="37"/>
      <c r="G98" s="37"/>
      <c r="H98" s="86"/>
    </row>
    <row r="99" spans="1:8">
      <c r="A99" s="67"/>
      <c r="B99" s="89">
        <v>2</v>
      </c>
      <c r="C99" s="87" t="s">
        <v>100</v>
      </c>
      <c r="D99" s="87"/>
      <c r="E99" s="85">
        <v>200.42</v>
      </c>
      <c r="F99" s="37" t="s">
        <v>26</v>
      </c>
      <c r="G99" s="37" t="s">
        <v>5</v>
      </c>
      <c r="H99" s="86">
        <f>(B99*E99)</f>
        <v>400.84</v>
      </c>
    </row>
    <row r="100" spans="1:8">
      <c r="A100" s="67"/>
      <c r="B100" s="91" t="s">
        <v>124</v>
      </c>
      <c r="C100" s="87"/>
      <c r="D100" s="87"/>
      <c r="E100" s="85"/>
      <c r="F100" s="37"/>
      <c r="G100" s="37"/>
      <c r="H100" s="86"/>
    </row>
    <row r="101" spans="1:8">
      <c r="A101" s="67"/>
      <c r="B101" s="89">
        <v>2</v>
      </c>
      <c r="C101" s="87" t="s">
        <v>100</v>
      </c>
      <c r="D101" s="87"/>
      <c r="E101" s="85">
        <v>271.92</v>
      </c>
      <c r="F101" s="37" t="s">
        <v>26</v>
      </c>
      <c r="G101" s="37" t="s">
        <v>5</v>
      </c>
      <c r="H101" s="86">
        <f>(B101*E101)</f>
        <v>543.84</v>
      </c>
    </row>
    <row r="102" spans="1:8">
      <c r="A102" s="67"/>
      <c r="B102" s="89"/>
      <c r="C102" s="87"/>
      <c r="D102" s="87"/>
      <c r="E102" s="85"/>
      <c r="F102" s="37"/>
      <c r="G102" s="37"/>
      <c r="H102" s="86"/>
    </row>
    <row r="103" spans="1:8" ht="165.75">
      <c r="A103" s="67">
        <v>7</v>
      </c>
      <c r="B103" s="90" t="s">
        <v>126</v>
      </c>
      <c r="C103" s="87"/>
      <c r="D103" s="87"/>
      <c r="E103" s="85"/>
      <c r="F103" s="37"/>
      <c r="G103" s="37"/>
      <c r="H103" s="86"/>
    </row>
    <row r="104" spans="1:8">
      <c r="A104" s="67"/>
      <c r="B104" s="89">
        <v>1</v>
      </c>
      <c r="C104" s="87" t="s">
        <v>100</v>
      </c>
      <c r="D104" s="87"/>
      <c r="E104" s="85">
        <v>14748</v>
      </c>
      <c r="F104" s="37" t="s">
        <v>26</v>
      </c>
      <c r="G104" s="37" t="s">
        <v>5</v>
      </c>
      <c r="H104" s="86">
        <f>(B104*E104)</f>
        <v>14748</v>
      </c>
    </row>
    <row r="105" spans="1:8">
      <c r="A105" s="67"/>
      <c r="B105" s="89"/>
      <c r="C105" s="87"/>
      <c r="D105" s="87"/>
      <c r="E105" s="85"/>
      <c r="F105" s="37"/>
      <c r="G105" s="37"/>
      <c r="H105" s="86"/>
    </row>
    <row r="106" spans="1:8" ht="89.25">
      <c r="A106" s="67">
        <v>8</v>
      </c>
      <c r="B106" s="35" t="s">
        <v>101</v>
      </c>
      <c r="C106" s="69"/>
      <c r="D106" s="25"/>
      <c r="E106" s="56"/>
      <c r="F106" s="51"/>
      <c r="G106" s="38"/>
      <c r="H106" s="41"/>
    </row>
    <row r="107" spans="1:8">
      <c r="A107" s="67" t="s">
        <v>102</v>
      </c>
      <c r="B107" s="62" t="s">
        <v>103</v>
      </c>
      <c r="C107" s="72"/>
      <c r="D107" s="35"/>
      <c r="E107" s="63"/>
      <c r="F107" s="39"/>
      <c r="G107" s="38"/>
      <c r="H107" s="61"/>
    </row>
    <row r="108" spans="1:8">
      <c r="A108" s="67"/>
      <c r="B108" s="41">
        <v>20</v>
      </c>
      <c r="C108" s="9" t="s">
        <v>49</v>
      </c>
      <c r="D108" s="38"/>
      <c r="E108" s="56">
        <v>73.209999999999994</v>
      </c>
      <c r="F108" s="51" t="s">
        <v>50</v>
      </c>
      <c r="G108" s="77" t="s">
        <v>5</v>
      </c>
      <c r="H108" s="61">
        <f>B108*E108</f>
        <v>1464.1999999999998</v>
      </c>
    </row>
    <row r="109" spans="1:8">
      <c r="A109" s="67" t="s">
        <v>104</v>
      </c>
      <c r="B109" s="62" t="s">
        <v>105</v>
      </c>
      <c r="C109" s="72"/>
      <c r="D109" s="35"/>
      <c r="E109" s="63"/>
      <c r="F109" s="39"/>
      <c r="G109" s="38"/>
      <c r="H109" s="61"/>
    </row>
    <row r="110" spans="1:8">
      <c r="A110" s="67"/>
      <c r="B110" s="41">
        <v>50</v>
      </c>
      <c r="C110" s="9" t="s">
        <v>49</v>
      </c>
      <c r="D110" s="38"/>
      <c r="E110" s="56">
        <v>95.79</v>
      </c>
      <c r="F110" s="51" t="s">
        <v>50</v>
      </c>
      <c r="G110" s="77" t="s">
        <v>5</v>
      </c>
      <c r="H110" s="61">
        <f>B110*E110</f>
        <v>4789.5</v>
      </c>
    </row>
    <row r="111" spans="1:8">
      <c r="A111" s="67"/>
      <c r="B111" s="35"/>
      <c r="C111" s="72"/>
      <c r="D111" s="35"/>
      <c r="E111" s="39"/>
      <c r="F111" s="39"/>
      <c r="G111" s="38"/>
      <c r="H111" s="61"/>
    </row>
    <row r="112" spans="1:8" ht="76.5">
      <c r="A112" s="67">
        <v>9</v>
      </c>
      <c r="B112" s="35" t="s">
        <v>106</v>
      </c>
      <c r="C112" s="69"/>
      <c r="D112" s="25"/>
      <c r="E112" s="56"/>
      <c r="F112" s="51"/>
      <c r="G112" s="38"/>
      <c r="H112" s="41"/>
    </row>
    <row r="113" spans="1:8">
      <c r="A113" s="67" t="s">
        <v>102</v>
      </c>
      <c r="B113" s="62" t="s">
        <v>107</v>
      </c>
      <c r="C113" s="72"/>
      <c r="D113" s="35"/>
      <c r="E113" s="63"/>
      <c r="F113" s="39"/>
      <c r="G113" s="38"/>
      <c r="H113" s="61"/>
    </row>
    <row r="114" spans="1:8">
      <c r="A114" s="67"/>
      <c r="B114" s="41">
        <v>50</v>
      </c>
      <c r="C114" s="9" t="s">
        <v>49</v>
      </c>
      <c r="D114" s="38"/>
      <c r="E114" s="56">
        <v>199.25</v>
      </c>
      <c r="F114" s="51" t="s">
        <v>50</v>
      </c>
      <c r="G114" s="77" t="s">
        <v>5</v>
      </c>
      <c r="H114" s="61">
        <f>B114*E114</f>
        <v>9962.5</v>
      </c>
    </row>
    <row r="116" spans="1:8" ht="63.75">
      <c r="A116" s="67">
        <v>10</v>
      </c>
      <c r="B116" s="90" t="s">
        <v>137</v>
      </c>
      <c r="C116" s="87"/>
      <c r="D116" s="87"/>
      <c r="E116" s="85"/>
      <c r="F116" s="37"/>
      <c r="G116" s="37"/>
      <c r="H116" s="86"/>
    </row>
    <row r="117" spans="1:8">
      <c r="A117" s="67"/>
      <c r="B117" s="89">
        <v>1</v>
      </c>
      <c r="C117" s="87" t="s">
        <v>100</v>
      </c>
      <c r="D117" s="87"/>
      <c r="E117" s="85">
        <v>21989.61</v>
      </c>
      <c r="F117" s="37" t="s">
        <v>26</v>
      </c>
      <c r="G117" s="37" t="s">
        <v>5</v>
      </c>
      <c r="H117" s="86">
        <f>(B117*E117)</f>
        <v>21989.61</v>
      </c>
    </row>
    <row r="118" spans="1:8">
      <c r="A118" s="66"/>
      <c r="C118" s="66"/>
    </row>
    <row r="119" spans="1:8">
      <c r="A119" s="66"/>
      <c r="C119" s="66"/>
      <c r="F119" s="49" t="s">
        <v>88</v>
      </c>
      <c r="G119" s="53" t="s">
        <v>5</v>
      </c>
      <c r="H119" s="50">
        <f>SUM(H83:H118)</f>
        <v>74986.69</v>
      </c>
    </row>
    <row r="120" spans="1:8">
      <c r="A120" s="67"/>
      <c r="B120" s="120" t="s">
        <v>108</v>
      </c>
      <c r="C120" s="72"/>
      <c r="D120" s="35"/>
      <c r="E120" s="39"/>
      <c r="F120" s="39"/>
      <c r="G120" s="38"/>
      <c r="H120" s="61"/>
    </row>
    <row r="121" spans="1:8" ht="76.5">
      <c r="A121" s="67">
        <v>1</v>
      </c>
      <c r="B121" s="35" t="s">
        <v>109</v>
      </c>
      <c r="C121" s="69"/>
      <c r="D121" s="25"/>
      <c r="E121" s="56"/>
      <c r="F121" s="51"/>
      <c r="G121" s="38"/>
      <c r="H121" s="41"/>
    </row>
    <row r="122" spans="1:8">
      <c r="A122" s="67"/>
      <c r="B122" s="41">
        <v>1</v>
      </c>
      <c r="C122" s="9" t="s">
        <v>25</v>
      </c>
      <c r="D122" s="38"/>
      <c r="E122" s="56"/>
      <c r="F122" s="51" t="s">
        <v>26</v>
      </c>
      <c r="G122" s="77" t="s">
        <v>5</v>
      </c>
      <c r="H122" s="61"/>
    </row>
    <row r="123" spans="1:8">
      <c r="A123" s="66"/>
      <c r="C123" s="66"/>
    </row>
    <row r="124" spans="1:8">
      <c r="A124" s="66"/>
      <c r="C124" s="66"/>
      <c r="F124" s="108"/>
      <c r="G124" s="108"/>
      <c r="H124" s="108"/>
    </row>
    <row r="125" spans="1:8">
      <c r="A125" s="66"/>
      <c r="C125" s="66"/>
      <c r="F125" s="64" t="s">
        <v>88</v>
      </c>
      <c r="G125" s="65" t="s">
        <v>5</v>
      </c>
      <c r="H125" s="42"/>
    </row>
    <row r="128" spans="1:8">
      <c r="C128" s="66"/>
    </row>
    <row r="129" spans="1:8">
      <c r="C129" s="66"/>
    </row>
    <row r="130" spans="1:8">
      <c r="C130" s="66"/>
    </row>
    <row r="131" spans="1:8" ht="26.25">
      <c r="A131" s="101" t="s">
        <v>110</v>
      </c>
      <c r="B131" s="101"/>
      <c r="C131" s="101"/>
      <c r="D131" s="101"/>
      <c r="E131" s="101"/>
      <c r="F131" s="101"/>
      <c r="G131" s="101"/>
      <c r="H131" s="101"/>
    </row>
    <row r="132" spans="1:8">
      <c r="C132" s="66"/>
    </row>
    <row r="133" spans="1:8">
      <c r="A133" s="66"/>
      <c r="B133" s="107" t="s">
        <v>68</v>
      </c>
      <c r="C133" s="66"/>
    </row>
    <row r="134" spans="1:8">
      <c r="A134" s="36"/>
      <c r="B134" s="107" t="s">
        <v>84</v>
      </c>
      <c r="C134" s="66"/>
    </row>
    <row r="135" spans="1:8">
      <c r="A135" s="36"/>
      <c r="B135" s="107" t="str">
        <f>B10</f>
        <v>MAIN BUILDING</v>
      </c>
      <c r="C135" s="66"/>
    </row>
    <row r="136" spans="1:8">
      <c r="A136" s="36"/>
      <c r="B136" s="107" t="s">
        <v>68</v>
      </c>
      <c r="C136" s="66"/>
      <c r="G136" s="2" t="s">
        <v>5</v>
      </c>
      <c r="H136" s="109">
        <f>H81</f>
        <v>1473580.4298000003</v>
      </c>
    </row>
    <row r="137" spans="1:8">
      <c r="C137" s="66"/>
      <c r="F137" s="111"/>
      <c r="G137" s="65"/>
      <c r="H137" s="42"/>
    </row>
    <row r="138" spans="1:8">
      <c r="C138" s="66"/>
    </row>
    <row r="139" spans="1:8">
      <c r="B139" s="2" t="s">
        <v>111</v>
      </c>
      <c r="C139" s="66"/>
      <c r="G139" s="2" t="s">
        <v>5</v>
      </c>
      <c r="H139" s="110"/>
    </row>
    <row r="141" spans="1:8">
      <c r="H141" s="109"/>
    </row>
    <row r="142" spans="1:8">
      <c r="B142" s="2" t="s">
        <v>112</v>
      </c>
      <c r="G142" s="2" t="s">
        <v>5</v>
      </c>
      <c r="H142" s="109">
        <f>H119</f>
        <v>74986.69</v>
      </c>
    </row>
    <row r="143" spans="1:8">
      <c r="C143" s="66"/>
    </row>
    <row r="144" spans="1:8">
      <c r="C144" s="66"/>
      <c r="E144" s="118"/>
      <c r="F144" s="111"/>
      <c r="G144" s="65"/>
      <c r="H144" s="42"/>
    </row>
    <row r="145" spans="1:8">
      <c r="C145" s="66"/>
    </row>
    <row r="146" spans="1:8">
      <c r="B146" s="2" t="s">
        <v>111</v>
      </c>
      <c r="C146" s="66"/>
      <c r="G146" s="2" t="s">
        <v>5</v>
      </c>
      <c r="H146" s="110"/>
    </row>
    <row r="148" spans="1:8">
      <c r="B148" s="2" t="s">
        <v>113</v>
      </c>
      <c r="G148" s="2" t="s">
        <v>5</v>
      </c>
      <c r="H148" s="110"/>
    </row>
    <row r="150" spans="1:8">
      <c r="F150" s="108"/>
      <c r="G150" s="108"/>
      <c r="H150" s="108"/>
    </row>
    <row r="151" spans="1:8">
      <c r="F151" s="111" t="s">
        <v>114</v>
      </c>
      <c r="G151" s="65" t="s">
        <v>5</v>
      </c>
      <c r="H151" s="42"/>
    </row>
    <row r="152" spans="1:8">
      <c r="F152" s="112"/>
      <c r="G152" s="112"/>
      <c r="H152" s="112"/>
    </row>
    <row r="157" spans="1:8">
      <c r="A157" s="9"/>
      <c r="B157" s="72" t="s">
        <v>65</v>
      </c>
      <c r="C157" s="113"/>
      <c r="E157" s="114" t="s">
        <v>64</v>
      </c>
      <c r="F157" s="115"/>
      <c r="G157" s="115"/>
      <c r="H157" s="115"/>
    </row>
    <row r="158" spans="1:8">
      <c r="A158" s="9"/>
      <c r="B158" s="72"/>
      <c r="C158" s="113"/>
      <c r="E158" s="114" t="s">
        <v>66</v>
      </c>
      <c r="F158" s="115"/>
      <c r="G158" s="115"/>
      <c r="H158" s="115"/>
    </row>
    <row r="159" spans="1:8">
      <c r="A159" s="9"/>
      <c r="B159" s="72"/>
      <c r="C159" s="113"/>
      <c r="E159" s="114" t="s">
        <v>67</v>
      </c>
      <c r="F159" s="115"/>
      <c r="G159" s="115"/>
      <c r="H159" s="115"/>
    </row>
    <row r="164" spans="1:9">
      <c r="A164" s="67"/>
      <c r="B164" s="25"/>
      <c r="C164" s="70"/>
      <c r="D164" s="40"/>
      <c r="E164" s="45"/>
      <c r="F164" s="45"/>
      <c r="G164" s="38"/>
      <c r="H164" s="46"/>
      <c r="I164" s="38"/>
    </row>
  </sheetData>
  <mergeCells count="7">
    <mergeCell ref="A131:H131"/>
    <mergeCell ref="G6:H6"/>
    <mergeCell ref="C6:D6"/>
    <mergeCell ref="B5:G5"/>
    <mergeCell ref="A2:H2"/>
    <mergeCell ref="A3:H3"/>
    <mergeCell ref="A4:H4"/>
  </mergeCells>
  <pageMargins left="0.5" right="0.25" top="0.5" bottom="0.5" header="0.5" footer="0.5"/>
  <pageSetup paperSize="9" orientation="portrait"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Estimate</vt:lpstr>
      <vt:lpstr>BOQ</vt:lpstr>
      <vt:lpstr>BOQ!Print_Titles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bs computer</dc:creator>
  <cp:lastModifiedBy>Compaq</cp:lastModifiedBy>
  <cp:lastPrinted>2017-03-20T21:26:56Z</cp:lastPrinted>
  <dcterms:created xsi:type="dcterms:W3CDTF">2014-04-01T08:57:52Z</dcterms:created>
  <dcterms:modified xsi:type="dcterms:W3CDTF">2017-03-20T21:27:00Z</dcterms:modified>
</cp:coreProperties>
</file>