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 windowWidth="11295" windowHeight="5010" firstSheet="1" activeTab="1"/>
  </bookViews>
  <sheets>
    <sheet name="Estimate" sheetId="9" state="hidden" r:id="rId1"/>
    <sheet name="BOQ" sheetId="2" r:id="rId2"/>
  </sheets>
  <definedNames>
    <definedName name="_xlnm.Print_Titles" localSheetId="1">BOQ!$6:$7</definedName>
    <definedName name="_xlnm.Print_Titles" localSheetId="0">Estimate!#REF!</definedName>
  </definedNames>
  <calcPr calcId="124519"/>
</workbook>
</file>

<file path=xl/calcChain.xml><?xml version="1.0" encoding="utf-8"?>
<calcChain xmlns="http://schemas.openxmlformats.org/spreadsheetml/2006/main">
  <c r="B518" i="2"/>
  <c r="B532"/>
  <c r="B531"/>
  <c r="B530"/>
  <c r="H509"/>
  <c r="B509"/>
  <c r="H523"/>
  <c r="H508"/>
  <c r="B508"/>
  <c r="B523" s="1"/>
  <c r="B507"/>
  <c r="H522"/>
  <c r="B506"/>
  <c r="B522" s="1"/>
  <c r="H505"/>
  <c r="B505"/>
  <c r="B521" s="1"/>
  <c r="H474"/>
  <c r="H471"/>
  <c r="H465"/>
  <c r="H456"/>
  <c r="H453" l="1"/>
  <c r="H450"/>
  <c r="H447"/>
  <c r="H444"/>
  <c r="H441"/>
  <c r="H438"/>
  <c r="H435"/>
  <c r="H432"/>
  <c r="H429"/>
  <c r="H426"/>
  <c r="H462"/>
  <c r="H459"/>
  <c r="H404"/>
  <c r="H414" l="1"/>
  <c r="H410"/>
  <c r="H408"/>
  <c r="H401"/>
  <c r="H399"/>
  <c r="H397"/>
  <c r="H390"/>
  <c r="H387"/>
  <c r="H384"/>
  <c r="H381"/>
  <c r="H378"/>
  <c r="H371"/>
  <c r="B365"/>
  <c r="H368"/>
  <c r="H365"/>
  <c r="H362"/>
  <c r="H359"/>
  <c r="H356"/>
  <c r="H353"/>
  <c r="H350"/>
  <c r="H347"/>
  <c r="H344"/>
  <c r="H326"/>
  <c r="H323"/>
  <c r="H320"/>
  <c r="H317"/>
  <c r="H313"/>
  <c r="H310"/>
  <c r="H341"/>
  <c r="H338"/>
  <c r="H335"/>
  <c r="H332"/>
  <c r="H329"/>
  <c r="H307"/>
  <c r="H304"/>
  <c r="H286"/>
  <c r="H283"/>
  <c r="H271"/>
  <c r="H268"/>
  <c r="H265"/>
  <c r="H220"/>
  <c r="H218"/>
  <c r="H183"/>
  <c r="H180"/>
  <c r="H177" l="1"/>
  <c r="H174"/>
  <c r="H168"/>
  <c r="H165"/>
  <c r="H150"/>
  <c r="H147"/>
  <c r="H144"/>
  <c r="H129"/>
  <c r="H126"/>
  <c r="H60"/>
  <c r="H48"/>
  <c r="H42"/>
  <c r="H33"/>
  <c r="H30"/>
  <c r="H24" l="1"/>
  <c r="H156" l="1"/>
  <c r="H141"/>
  <c r="H138"/>
  <c r="H277"/>
  <c r="H132"/>
  <c r="H123"/>
  <c r="H54" l="1"/>
  <c r="H51"/>
  <c r="H162" l="1"/>
  <c r="H21"/>
  <c r="H18"/>
  <c r="H280"/>
  <c r="H15" l="1"/>
  <c r="H12"/>
  <c r="H27" l="1"/>
  <c r="H274" l="1"/>
  <c r="H262" l="1"/>
  <c r="H288" l="1"/>
  <c r="H507" s="1"/>
  <c r="H45"/>
  <c r="H36"/>
  <c r="H214"/>
  <c r="H212"/>
  <c r="H210"/>
  <c r="H206"/>
  <c r="H200"/>
  <c r="H197"/>
  <c r="H203"/>
  <c r="H194"/>
  <c r="H186" l="1"/>
  <c r="C186"/>
  <c r="H171" l="1"/>
  <c r="H224" l="1"/>
  <c r="H77"/>
  <c r="H75"/>
  <c r="H57"/>
  <c r="H468"/>
  <c r="H153"/>
  <c r="H39"/>
  <c r="H135"/>
  <c r="H79" l="1"/>
  <c r="H521" s="1"/>
  <c r="H524" s="1"/>
  <c r="H159"/>
  <c r="H188" l="1"/>
  <c r="H506" s="1"/>
  <c r="H511" s="1"/>
  <c r="I68" i="9" l="1"/>
  <c r="I66"/>
  <c r="I64"/>
  <c r="I62"/>
  <c r="I60"/>
  <c r="I58"/>
  <c r="I56"/>
  <c r="I54"/>
  <c r="I52"/>
  <c r="I50"/>
  <c r="I70"/>
  <c r="F77"/>
  <c r="I39"/>
  <c r="I37"/>
  <c r="I35"/>
  <c r="I34"/>
  <c r="I33"/>
  <c r="I30"/>
  <c r="I28"/>
  <c r="I27"/>
  <c r="I25"/>
  <c r="I23"/>
  <c r="I21"/>
  <c r="I19"/>
  <c r="I17"/>
  <c r="I15"/>
  <c r="I13"/>
  <c r="I11"/>
  <c r="I9"/>
  <c r="I7"/>
  <c r="I41"/>
  <c r="I42"/>
  <c r="I43"/>
  <c r="F75"/>
  <c r="F79"/>
</calcChain>
</file>

<file path=xl/sharedStrings.xml><?xml version="1.0" encoding="utf-8"?>
<sst xmlns="http://schemas.openxmlformats.org/spreadsheetml/2006/main" count="738" uniqueCount="173">
  <si>
    <t>1-</t>
  </si>
  <si>
    <t>2-</t>
  </si>
  <si>
    <t>3-</t>
  </si>
  <si>
    <t>S. No:-</t>
  </si>
  <si>
    <t>4-</t>
  </si>
  <si>
    <t>Rs.</t>
  </si>
  <si>
    <t>5-</t>
  </si>
  <si>
    <t>6-</t>
  </si>
  <si>
    <t>7-</t>
  </si>
  <si>
    <t>8-</t>
  </si>
  <si>
    <t>Description.</t>
  </si>
  <si>
    <t>Quantity.</t>
  </si>
  <si>
    <t>Rate.</t>
  </si>
  <si>
    <t>Unit.</t>
  </si>
  <si>
    <t>Amount.</t>
  </si>
  <si>
    <t>9-</t>
  </si>
  <si>
    <t>Total:-</t>
  </si>
  <si>
    <t>10-</t>
  </si>
  <si>
    <t>Nos.</t>
  </si>
  <si>
    <t>Each.</t>
  </si>
  <si>
    <t>Concealed C.P. Fittings of Superior Quality for Tiles Bath Rooms (a) Supplying / Fixing Concealed Tee-Stop Cock of Superior Quality with C.P. Head 1/2" Dia (S.I. No:- 12 (a) / P-18).</t>
  </si>
  <si>
    <t>Concealed C.P. Fittings of Superior Quality for Tiles Bath Rooms (a) Supplying / Fixing Long Bib-Cock of Superior Quality with C.P. Head 1/2" Dia (S.I. No:- 13 (a) / P-19).</t>
  </si>
  <si>
    <t>Name of Work:- Construction of New District Jail Nawabshah for 250 Prisoners (ADP # 575) Juvenile Ward for 20 Juveniles (01 No), Chief Warden Office (02 Nos), Guard Room (01 No), Punishment Cell (01 No), Generator Room 20’ x 20 (01 No) &amp; Visitor Shade (01 No). (Internal Water Supply / Sanitry Fittings, External Water Supply &amp; Over Head Tank).</t>
  </si>
  <si>
    <t>Part "A" Schedule Items</t>
  </si>
  <si>
    <t>Providing &amp; Fixing Squatting Type White Glazed Earthen Ware W.C Pan with including the Cost of Flushing Cistren with Internal Fitting &amp; Flush Pipe with Bend &amp; Making Requisite Number of Holes in Wall Plinth &amp; Floor for Pipe Connections &amp; Making Good in Cement Concrete 1:2:4. (B) (i) W.C. of not less than 19" Clear Opening between Flushing Rims &amp; 3 Gallons Flushing Tank with 4" Dia C.I. Trap &amp; C.I. Thumble (S.I. No:- 1 (B) (i) / P-1).</t>
  </si>
  <si>
    <t>No</t>
  </si>
  <si>
    <t>Each</t>
  </si>
  <si>
    <t>Providing &amp; Fixing 24" x 18" Lavatory Basin in White Glazed Earthen Ware Complete with &amp; including the Cost of W.I or C.I. Cantilever Brackets 6" Inches Built into Walls, Painted White in Two Coats after a Primary Coat of Red Lead Paint, a Pair of 1/2" Dia Rubber Plug &amp; Chrome Plated Brass Chain 1-1/4" Dia, Malloable Iron or C.P. Brass Traps Malloable Iron or Brass Unions &amp; Making Requisite Number of Holes in Walls, Plinth &amp; Floor for Pipe Connections &amp; Making Good in Cement Concrete 1:2:4. (Foreign or Equivalent) (S.I. No:- 10 / P-3).</t>
  </si>
  <si>
    <t>Add Extra for Labour for Providing &amp; Fixing of Earthen Ware Pedestal White or Coloured Glazed (Foreign or Equivalent) (S.I. No:- 11 / P-3).</t>
  </si>
  <si>
    <t>Providing &amp; Fixing in Position Nyloon Connections Complete with 1/2" Dia, Brass Stop Cock with Pair of Brass Nuts &amp; Lining Joints to Nyloon Connection (S.I. No:- 23 / P-6).</t>
  </si>
  <si>
    <t>Concealed C.P. Fittings of Superior Quality for Tiles Bath Rooms. Supplying &amp; Fixing Bath Room Accessories Set (7 Pieces) including Towel Rod, Bruch Holder, Soap Tray, Shelf of Approved Design including Cost of Screws, Nuts etc Complete (Master Brand) (S.I. No:- 23 / P-19).</t>
  </si>
  <si>
    <t>Providing &amp; Fixing 15" x 12" Bavelled Edge Mirror of Belgium Glass Complete with 1/8" Thick Hard Board &amp; C.P. Screws Fixed to Wooden Pleat (b) Superior Quality (S.I. No:- 4 (b) / P-7).</t>
  </si>
  <si>
    <t>Providing &amp; Fixing Chrome Plated Brass Towel Rail Complete with Brackets Fixing on Wooden Cleats with 1" Long C.P. Brass Screws (I) Towel Rail 36" Long (a) 3/4" Dia Round or Square (Standard Pattern) (S.I. No:- 1 (I) (a) / P-7).</t>
  </si>
  <si>
    <t>Providing &amp; Fixing 6" x 2" or 6" x 3" C.I. Floor Trap of the Approved Self Cleaning Design with a C.I. Screwed Down Gratting with or without a Vent Arm Complete with &amp; including Making Requisite Number of Holes in Walls, Plinth &amp; Floor for Pipe Connections &amp; Making Good in Cement Concrete 1:2:4 (S.I. No:- 20 / P-6).</t>
  </si>
  <si>
    <t>Concealed C.P. Fittings of Superior Quality for Tiles Bath Rooms (b) Supplying / Fixing Long Bib-Cock of Superior Quality with Crystal Head 1/2" Dia (S.I. No:- 13 (b) / P-19).</t>
  </si>
  <si>
    <t>Supplying &amp; Fixing in Position C.P. Brass Shower Rose with or 3/3" Inlet (With Detachable Lid) (i) 4" Dia (b) Superior Quality (S.I. No:- 3 (i) (b) / P-16).</t>
  </si>
  <si>
    <t>Concealed C.P. Fittings of Superior Quality for Tiles Bath Rooms (b) Supplying / Fixing Swan Type Pillar Cock of Superior Quality Single with Crystal Head 1/2" Dia (S.I. No:- 16 (b) / P-19).</t>
  </si>
  <si>
    <t>Providing &amp; Fixing Handle Valves (China) (S.I. No:- 5 / P-17).</t>
  </si>
  <si>
    <t>a</t>
  </si>
  <si>
    <t>1" Dia Valve (China).</t>
  </si>
  <si>
    <t>b</t>
  </si>
  <si>
    <t>1-1/2" Dia Valve (China).</t>
  </si>
  <si>
    <t>c</t>
  </si>
  <si>
    <t>2" Dia Valve (China).</t>
  </si>
  <si>
    <t>Construction of manhole or inspection chamber for the required dia of circular sewer and 3-6"(1067 mm) depth with wallas of BB in Cement mortor 1:3 cement plaster 1:3 1/2"thick inside of walls and l"(250mm) thick over benching and channel fixing 1"(25. a). 4"to 12"dia 2'x2'x3'-6"i/c RCC cover atc size 2x2x3.50. (Public Shedule (S.I.No1.P/46)</t>
  </si>
  <si>
    <t>Supplying &amp; Fixing Fiber Glass Tank of Approved Quality &amp; Design &amp; Wall Thickness as Specified including Cost of Nuts, Bolts &amp; Fixing in Plateform of Cement Concrete 1:3:6 &amp; Making Connections for Inlet &amp; Outlet Over Flow Pipes etc Complete (c) 500 Gallons Wall Thickness 4.5 M.M (S.I. No:- 3 (c) / P-21).</t>
  </si>
  <si>
    <t>Deduct 20% Below</t>
  </si>
  <si>
    <t>Part "B" Non-Schedule Items</t>
  </si>
  <si>
    <t>P/F UPVC pipe 1/2"dia Pak-Arab Sch-40 surface by using clip / saddler / socket / bush / tee etc or recessed in masonary C.C or R.C.C upto 20'fit height and making with c.c i/c curing finishing etc complete.</t>
  </si>
  <si>
    <t>Rft</t>
  </si>
  <si>
    <t>P.Rft</t>
  </si>
  <si>
    <t>P/F UPVC Union solvent 1/2"dia (PAK-ARAB) Sch-40.</t>
  </si>
  <si>
    <t>P/F UPVC 3/4"dia Pak-Arab Sch-40 surface by using clip / saddler / socket / bush / tee etc or recessed in masonary C.C or R.C.C upto 20'fit height and making with c.c i/c curing finishing etc complete.</t>
  </si>
  <si>
    <t>P/F UPVC UNION 3/4"dia Pak-Arab Sch-40 make approved quality and design of verious size fixed to UPVC pipe / fitting paid separetily upto 20' height as per instruction of the Engineer Incharge.</t>
  </si>
  <si>
    <t>P/F UPVC 1"dia Pak-Arab Sch-40 surface by using clip / saddler / socket / bush / tee etc or recessed in masonary C.C or R.C.C upto 20'fit height and making with c.c i/c curing finishing etc complete.</t>
  </si>
  <si>
    <t>P/F UPVC 4"dia Pak-Arab Sch-40 surface by using clip / saddler / socket / bush / tee etc or recessed in masonary C.C or R.C.C upto 20'fit height and making with c.c i/c curing finishing etc complete.</t>
  </si>
  <si>
    <t>P/F UPV PLUG TEE  4"dia Pak-Arab Sch-40 Make of Approved quality and design of various size fixed to UPVC pipe / fitting paid separetly using approved design compound  20'fit height as per instruction of the Engineer Incharge.</t>
  </si>
  <si>
    <t>P/F UPVC Bend Long 4" of PAK Arab Make of Approved quality i/c making joints by pest / solution AGM make as per instruction of the Engineer Incharge.</t>
  </si>
  <si>
    <t>Providing &amp; Fixing UPVC Socket 4" dia (Pak Arab) SCH-40 on Surface by using Clips / Saddler / Socket / Reducer / Bush / Tee etc. or recessed in masonary, C.C. or R.C.C. upto 20 ft: Height and making good with C.C. including Curing, Finishing etc: Complete as per instructions of the Engineer Incharge. Specifications of the material should meet the requirements of Class 12454-B in accordance with the ASTM-D-1784 Type-I Grade-I. Rate includes all costs of Labour, Material, Cartage, Scaffolding / Ladders etc. Complete (R.A. Sanctioned).</t>
  </si>
  <si>
    <t>P/F 4"dia UPVC cowel / Terminal Guard / End of Pak Arab make of Approved quality &amp; joints by using pest / solution AGM Make as per instruction of Engineer Incharge.</t>
  </si>
  <si>
    <t>Abstract for Internal Water Supply &amp; S/F</t>
  </si>
  <si>
    <t>(i) Schedule Items.</t>
  </si>
  <si>
    <t>(ii) Non-Schedule Items.</t>
  </si>
  <si>
    <t>Estimates.</t>
  </si>
  <si>
    <t>Executive Engineer</t>
  </si>
  <si>
    <t>Signature of Contractor</t>
  </si>
  <si>
    <t>Education Works Division</t>
  </si>
  <si>
    <t>Thatta</t>
  </si>
  <si>
    <t>Civil Work</t>
  </si>
  <si>
    <t>% Sft.</t>
  </si>
  <si>
    <t>% Cft.</t>
  </si>
  <si>
    <t>Sft.</t>
  </si>
  <si>
    <t>Cft.</t>
  </si>
  <si>
    <t>Cement Concrete Plain including Placing, Compacting, Finishing &amp; Curing, Complete (Including Screening &amp; Washing @ Stone Aggregate without Shuttering (h) Ratio. 1:3:6 (S.I. No:- 5 (h) / P-16).</t>
  </si>
  <si>
    <t>Reinforced Cement Concrete Work including All Labour &amp; Material Except the Cost of Steel Reinforcement &amp; its Labour for Bending &amp; Binding which will be paid Separately. This Rate also includes All Kinds of Forms Moulds: Lifting Shuttering, Curing, Rendering &amp; Finishing the Exposed Surface (Including Screening &amp; Washing of Shingle) (a) R.C Work in Roof, Slab, Beams, Columns, Rafts, Lintels &amp; Other Structural Members Laid in Situ or Precast Laid  in Position Complete in All Respects (I) Ratio (1:2:4) 90 Lbs, Cement 2 Cft, Sand 4 Cft, Shingle 1/8" to 1/4" Gauge (S.I. No:- 6 (a) (I) / P-17).</t>
  </si>
  <si>
    <t>Fabrication of Tor Bar Steel Reinforcement for Cement Concrete including Cutting, Bending, Laying in Position, Making Joints &amp; Fastenings including Cost of Binding Wire (Also includes Removeal of Rust from Bars) (S.I. No:- 8 (b) / P-17).</t>
  </si>
  <si>
    <t>Cwt.</t>
  </si>
  <si>
    <t>P. Cwt.</t>
  </si>
  <si>
    <t>BILL OF QUANTITIES / SCHEDULE-B</t>
  </si>
  <si>
    <t>Rate</t>
  </si>
  <si>
    <t>Quantity</t>
  </si>
  <si>
    <t>Unit</t>
  </si>
  <si>
    <t>Amount</t>
  </si>
  <si>
    <t>Description of item</t>
  </si>
  <si>
    <t>S #</t>
  </si>
  <si>
    <t>(A) Description &amp; Rate of Items Based on Composite Schedule of Rates 2012</t>
  </si>
  <si>
    <t>Cement Plaster 1:4 Upto 12' Feet Height (a) 3/8" Thick (S.I. No:- 11 (a) / P-52).</t>
  </si>
  <si>
    <t>Total</t>
  </si>
  <si>
    <t>Coursed Ruble Masonry in ground floor super structure including Hammer Dressing (d) In Cement Sand Mortar (II) Ratio 1:6 (S.I. No:- 2 (d) (II) / P-27).</t>
  </si>
  <si>
    <t>Cement Plaster 1:6 Upto 12' Feet Height (a) 3/4" Thick (S.I. No:- 13 (b) / P-52).</t>
  </si>
  <si>
    <t>Cement pointing flush on stone work in raised. (S.I.NO.20-c-ii page 53)</t>
  </si>
  <si>
    <t>Per Sft</t>
  </si>
  <si>
    <t>Providing and laying 2" thick topping cement concrete (1:2:4) including surface finishing and dividing into panels:© 2" thick (sno. 16©,P-42</t>
  </si>
  <si>
    <t>White washing three coats. (S.I.No.24-b page 54)</t>
  </si>
  <si>
    <t>Painting new surface preparing surface and painting of doors and windows any type including edges three coats. (S.I.No.5-c-i-ii page 11)</t>
  </si>
  <si>
    <t>Two coats of bitumen laid hot using 34 lbs for % sft. Over Roof and blinded with sand at one Cft Per % Sft.</t>
  </si>
  <si>
    <t>% Sft</t>
  </si>
  <si>
    <t>Supplying and fixing iron steel grill of 3/4" x 1/4" size flat iron of approved design including painting three coats etc complete (weight not less then 3.7 lbs of finished grill) (S.I.No.26 page 93)</t>
  </si>
  <si>
    <t>Nos</t>
  </si>
  <si>
    <t>Providing G.I pipes, special &amp; clamps etc i/c fixing cutting &amp; fitting complete with &amp; i/c the cost of breaking through walls &amp; roof, making good etc, painting two coats after cleaning the pipe etc, with white zink paint with pigment to match the colour of the building and testing with water to a pressure head of 200 feet and handling.(SI No:1 P-12)</t>
  </si>
  <si>
    <t>a)</t>
  </si>
  <si>
    <t>b)</t>
  </si>
  <si>
    <t>3/4" dia pipe</t>
  </si>
  <si>
    <t>Providing RCC pipe with collars class-B and digging the trenches to required depth and fixing in position including cutting fitting and joining with maxphalt composition and cement mortar 1:1 and testing water pressure to a head of 4 feet the top of the. (S.I.No.      page      )</t>
  </si>
  <si>
    <t>" dia pipe.</t>
  </si>
  <si>
    <t>NON SCHEDULE ITEMS / OFFER RATE</t>
  </si>
  <si>
    <t>Supplying and fixing water pumping set 1/2 HP mono block single fuse 220 wolt with 1" x 1-1/4" saction and delivery 50 ft head including making CC 1:3:6 plate form of approved size and fixing with nuts and bolts local make. (Rate Analysis approved)</t>
  </si>
  <si>
    <t>GENERAL ABSTRACT</t>
  </si>
  <si>
    <t>Add: / Deduct …………………..% above / below on schedule items only</t>
  </si>
  <si>
    <t>Water Supply Sanitory Fitting</t>
  </si>
  <si>
    <t>Cost of Non Schedule Items / Offer Rate</t>
  </si>
  <si>
    <t>Total Bid Amount</t>
  </si>
  <si>
    <t>Dismantling cement concrete plain 1:2:4 (s.i.No.19-C page 10)</t>
  </si>
  <si>
    <t>Cft</t>
  </si>
  <si>
    <t>% Cft</t>
  </si>
  <si>
    <t>Sft</t>
  </si>
  <si>
    <t>Providing and fixing squating type white glazed earthen ware w.c pan with front flush inletr &amp; complete with  including the cost of flushing cistern with internal fitting and flush Pipe with bend and making requisite number of holes in walls plinth &amp; floor for Pipe connection &amp; making good in cement concrete  1: 2: 4: (Foreign Equivalant). W.C.pan 23" &amp; low level earthen ware flush tank 3 gallons. (i) With 4" dia C.I Trap. (s.i.nO.2-A PAGE 1)</t>
  </si>
  <si>
    <t>Providing &amp; fixing 22 " x16" lavatory basin in whyite glazed earthen ware complete with &amp; I/c tge cost of W.I or C.I cantilever brackets 6 inches built into wall, painted white in two coat after a primary coat of red le4ad paint, of 1/2" dia chrome plated pillar taps, 1-1/2" rubber plug &amp;  chrome brass waste of approved pattern, 1-1/4" dia.Malloable iron c.p brass traps, malloable iron or brass unions and making requisite number of holes in walls, plinth and floor for pipe connection and making good in cement concrete 1 : 2: 4. (Standard pattern). (S.I.No.12 page 4)</t>
  </si>
  <si>
    <t>Providing &amp; fixing M.S clamps of the approved design to 4" dia C.I Pipe sockets including the cost of cutting and making good to wall or M.S bolts and nuts, 4"  into wall including Pipe distance Pieces extra painting to match the colour of the building. (S.I.No.2 page 9)</t>
  </si>
  <si>
    <t>Providing and fixing handle valves (china) (S.I.No.5 page 17)</t>
  </si>
  <si>
    <t xml:space="preserve">(I)     1/2"   dia </t>
  </si>
  <si>
    <t>(ii)     3/4"    dia</t>
  </si>
  <si>
    <t>Supplying &amp; fixing in position C.P Bib cock. (I)  (a)  1/2" dia C.P  bib cock , Light pattern. (S.I.No.3 page 13)</t>
  </si>
  <si>
    <t>Constructing manhole or inspection chamber for the required diameter of circular sewer and 3'-6" (1067 mm) depth with walls of B.B in cement sand mortar 1:3 cement plastered 1:3, 1/2" thick, inside of walls and 1" (25 mm) thick over benching and channel i/c fixing C.I manhole cover with frame of clear opening 1-1/2' x1-1/2' (457x457 mm) of 1.75 cwt. (88.9 kg) embaded in plain C.C 1:2:4 and fixing 1" (25  mm) dia M.S steps 6" (150 mm) wide projecting 4" (102 mm) from the face of wall at 12" (305 mm) C/C duly painted etc. Complete as per standard specification and drawing. 4" to 12" dia 2'x2'x3'-6" (S.I.No. page of PHE)</t>
  </si>
  <si>
    <t>Dismantling cement concrete reinforced seperating reinforcement from concrete cleaning and straightening the same. (S.I.o.20 page 11)</t>
  </si>
  <si>
    <t>Making notice board made with cement. (S.I.No.1 page 95)</t>
  </si>
  <si>
    <t>NON-SCHEDULE ITEM</t>
  </si>
  <si>
    <t>Providing and laying on floor for VERONA Marble Tiles of size 12"x12"x3/4" fine dressed on the surface without winding set in white cement laid over 3/4"thick bed of 1:2 gery cement mortor setting the tiles with grey cement sulury jointing &amp; washing the tiles with gery cement sulury jointing &amp; washing the tiles with sulury of white cement &amp; pigment to match the colour of tiles i/c curing granding rubbing &amp; chemical poliching etc complete etc.</t>
  </si>
  <si>
    <t>WATER SUPPLY &amp; SANATRY FITTINGS</t>
  </si>
  <si>
    <t>Providing &amp; fixing 4" dia C.I Off-Set of verious length i/c extra painting to match the colour of building. (S.I.No.8 page 10)</t>
  </si>
  <si>
    <t>Total Civil Work</t>
  </si>
  <si>
    <t>Cement Concrete Brick or Stone Ballast 1 1/2" to 2" Gauge (b) Ratio 1:5:10 (S.I. No:- 4 (b) / P-15).</t>
  </si>
  <si>
    <t>First class deodar wood wrought joinery in doors and windows etc fixed in position including chowkdats hold fasts hings iron tower bolts chocks cleats handles and cords with hooks etc. (S.I.No.7 page 58) ONLY SHUTTER</t>
  </si>
  <si>
    <t>Removing cement plaster or lime plaster. (S.I.No. page )</t>
  </si>
  <si>
    <t>%0 Cft.</t>
  </si>
  <si>
    <t>Coursed Ruble Masonry in plinth and foundation including Hammer Dressing (d) In Cement Sand Mortar (II) Ratio 1:6 (S.I. No:- 2 (d) (II) / P-27).</t>
  </si>
  <si>
    <t>Filling watering and ramming earth in floor with new earth excavated from out side lead upto one chain and lift upto 5 feet. (S.I.No.22 page 5)</t>
  </si>
  <si>
    <t>%0 Cft</t>
  </si>
  <si>
    <t>Laying Floors of Approved Coloured Glazed Tiles 1/4" Thick Laid in White Cement &amp; Pigment on a Bed of 3/4" Thick Cement Mortar 1:2 (S.I. No:- 25 / P-43).</t>
  </si>
  <si>
    <t>Primary coat of chalk under distemper. (S.I.No.23 page 54)</t>
  </si>
  <si>
    <t>Distempering (c) (Three Coats) (S.I. No:- 24 (c) / P-54).</t>
  </si>
  <si>
    <t>Distempering (c) (Two Coats) (S.I. No:- 24 (c) / P-54).</t>
  </si>
  <si>
    <t>GOQ S # 20</t>
  </si>
  <si>
    <t>Reh: / Improvement of GBHS Thatta (Laborities / Lav: Block) 2016-17</t>
  </si>
  <si>
    <t>UNDER GROUND TANK</t>
  </si>
  <si>
    <t>Excavation in Foundation of Buildings, Bridges &amp; Other Structures including Dagbelling, Dressing, Refilling Around Structrure with Excavated Earth Watering &amp; Ramming Lead Upto 5' Feet (b) In Ordinary Soil (S.I. No:- 18 (b) / P-4).</t>
  </si>
  <si>
    <t>Providing and laying 1:3:6 cement concrete solid block masonary wall below 6" in thickness set in 1:6 cement mortar in ground floor super structure including raking out joints and curing etc. complete. (S.I.No.23 P-19).</t>
  </si>
  <si>
    <t>P/F G.I frames / chowkats of size 7"x2" or 4-1/2"x3" for doors using 20 gauge G.I sheet i/c welded hinges and fixing at site with necessary hold fasts, filling with cement sand slurry of ratio 1:6 and repairing the jambs. The cost also i/c all carriage, tools and plants used in making and fixing (SI No:28 &amp; 29 P-92) A) Doors frames</t>
  </si>
  <si>
    <t>P/F G.I frames / chowkats of size 7"x2" or 4-1/2"x3" for windows using 20 gauge G.I sheet i/c welded hinges and fixing at site with necessary hold fasts, filling with cement sand slurry of ratio 1:6 and repairing the jambs. The cost also i/c all carriage, tools and plants used in making and fixing (SI No:28 &amp; 29 P-92) B). Windows frames</t>
  </si>
  <si>
    <t>Damp proof course with cement sand ratio 1:2 mixed dampo. (S.I.No.69-b page 107)</t>
  </si>
  <si>
    <t>Providing and laying 3" thick topping cement concrete (1:2:4) including surface finishing and dividing into panels: (sno. 16©,P-42</t>
  </si>
  <si>
    <t>Providing CI main hole cover and frame including cost of material etc including all carriage etc complete. (S.I.No.2-j page 35 PHE)</t>
  </si>
  <si>
    <t>1" dia pipe.</t>
  </si>
  <si>
    <t>Providing and fixing water pumping set 1 HP single phase 220 watts complete required.</t>
  </si>
  <si>
    <t>SCIENCE LABORATORY</t>
  </si>
  <si>
    <t>Scraping ordinary distemper oil bound distemper or paint on walls. (S.I.No.54-b page 15)</t>
  </si>
  <si>
    <t>Burshing and scraping blisters of old paints from wood work. (S.I.No.2 page 76)</t>
  </si>
  <si>
    <t>Applying floating coat of cement 1/32" thick. (S.I.No.14 page 53)</t>
  </si>
  <si>
    <t>White glazed tiles 1/4" thick dado jointed in white cement and laid over 1:2 cement sand mortor 3/4" thick including finishing. (S.I.No.37 page 45)</t>
  </si>
  <si>
    <t>Applying chemical polishing on existing mosaic / marble flooring / dado including cleaning grinding with carbon andum stone / sand paper and applying chemical polish as per requirement. (S.I.No.70 page 49)</t>
  </si>
  <si>
    <t>Preparing the surface and painting with matt finishing including rubbing the surface with bathy silicon carbide rubbing brick filling the voids with zink / chalk / plaster of paris mixture applying first coat of premix making the surface smooth and then painting three coats with matt finish of approved make etc complete OLD surface. (S.I.No.36 page 61)</t>
  </si>
  <si>
    <t>Painting OLD surface preparing surface and painting of doors and windows any type including edges three coats. (S.I.No.5-c-i-ii page 11)</t>
  </si>
  <si>
    <t>WATER SUPPLY &amp; SANITORY FITTING</t>
  </si>
  <si>
    <t>SPORTS</t>
  </si>
  <si>
    <t>Errection and removal of centering for RCC or plain cement concerete work of deodar wood 2nd class. VERTICAL (S.I.No.18 page 21)</t>
  </si>
  <si>
    <t>GENERAL LAVATORY BLOCK</t>
  </si>
  <si>
    <t>Filling watering and ramming earth in floor with surplus earth from foundation lead upto one chain and lift upto 5 feet. (S.I.No.21 page 5)</t>
  </si>
  <si>
    <t>\</t>
  </si>
  <si>
    <t>S/F Fiber Glass Tank of approved quality, Design &amp; wall thickness as specified i/c the cost of nuts, olts &amp; fixing in plate form of cement concrete 1:3:6 &amp; making connections for in-let &amp; out let &amp; over-Flow pipe complete (S.I No.3©/P-21) 500 Gallons</t>
  </si>
  <si>
    <t>COMPUTER LAB</t>
  </si>
  <si>
    <t>Dismmentling Cement concrete plain 1:2:4 (S.I. No:- 4 (b) / P-15).</t>
  </si>
  <si>
    <t>Providing and fixing 3/8" thick marble tiles of approved quality and colour and shade 8" x 4" or 6" x 4" in dado skiring and facing removal / tucking of existing plaster surface etc over 1/2" thick base of cement mortar 1:3 setting and washing the tiles with white cement slurry cement finishing cleaning and polishing etc complete for new work. (S.I.No.68 page 55)</t>
  </si>
  <si>
    <t>Total W/S &amp; S/F Work</t>
  </si>
</sst>
</file>

<file path=xl/styles.xml><?xml version="1.0" encoding="utf-8"?>
<styleSheet xmlns="http://schemas.openxmlformats.org/spreadsheetml/2006/main">
  <numFmts count="4">
    <numFmt numFmtId="43" formatCode="_(* #,##0.00_);_(* \(#,##0.00\);_(* &quot;-&quot;??_);_(@_)"/>
    <numFmt numFmtId="164" formatCode="0;[Red]0"/>
    <numFmt numFmtId="165" formatCode="0.00;[Red]0.00"/>
    <numFmt numFmtId="166" formatCode="_(* #,##0_);_(* \(#,##0\);_(* &quot;-&quot;??_);_(@_)"/>
  </numFmts>
  <fonts count="19">
    <font>
      <sz val="11"/>
      <color theme="1"/>
      <name val="Calibri"/>
      <family val="2"/>
      <scheme val="minor"/>
    </font>
    <font>
      <sz val="10"/>
      <name val="Times New Roman"/>
      <family val="1"/>
    </font>
    <font>
      <sz val="6"/>
      <name val="Times New Roman"/>
      <family val="1"/>
    </font>
    <font>
      <sz val="11"/>
      <name val="Times New Roman"/>
      <family val="1"/>
    </font>
    <font>
      <sz val="11"/>
      <color theme="1"/>
      <name val="Calibri"/>
      <family val="2"/>
      <scheme val="minor"/>
    </font>
    <font>
      <sz val="11"/>
      <color theme="1"/>
      <name val="Times New Roman"/>
      <family val="1"/>
    </font>
    <font>
      <sz val="10"/>
      <color theme="1"/>
      <name val="Times New Roman"/>
      <family val="1"/>
    </font>
    <font>
      <b/>
      <sz val="12"/>
      <color theme="1"/>
      <name val="Times New Roman"/>
      <family val="1"/>
    </font>
    <font>
      <b/>
      <i/>
      <sz val="14"/>
      <color theme="1"/>
      <name val="Times New Roman"/>
      <family val="1"/>
    </font>
    <font>
      <sz val="12"/>
      <color theme="1"/>
      <name val="Times New Roman"/>
      <family val="1"/>
    </font>
    <font>
      <sz val="14"/>
      <color theme="1"/>
      <name val="Times New Roman"/>
      <family val="1"/>
    </font>
    <font>
      <b/>
      <sz val="14"/>
      <color theme="1"/>
      <name val="Times New Roman"/>
      <family val="1"/>
    </font>
    <font>
      <b/>
      <i/>
      <sz val="13"/>
      <color theme="1"/>
      <name val="Times New Roman"/>
      <family val="1"/>
    </font>
    <font>
      <b/>
      <i/>
      <u/>
      <sz val="14"/>
      <color theme="1"/>
      <name val="Times New Roman"/>
      <family val="1"/>
    </font>
    <font>
      <b/>
      <sz val="11"/>
      <color theme="1"/>
      <name val="Times New Roman"/>
      <family val="1"/>
    </font>
    <font>
      <b/>
      <i/>
      <u/>
      <sz val="15"/>
      <color theme="1"/>
      <name val="Times New Roman"/>
      <family val="1"/>
    </font>
    <font>
      <sz val="20"/>
      <color theme="1"/>
      <name val="Times New Roman"/>
      <family val="1"/>
    </font>
    <font>
      <sz val="10"/>
      <color indexed="8"/>
      <name val="Times New Roman"/>
      <family val="1"/>
    </font>
    <font>
      <sz val="10"/>
      <color theme="0"/>
      <name val="Times New Roman"/>
      <family val="1"/>
    </font>
  </fonts>
  <fills count="2">
    <fill>
      <patternFill patternType="none"/>
    </fill>
    <fill>
      <patternFill patternType="gray125"/>
    </fill>
  </fills>
  <borders count="7">
    <border>
      <left/>
      <right/>
      <top/>
      <bottom/>
      <diagonal/>
    </border>
    <border>
      <left/>
      <right/>
      <top style="medium">
        <color indexed="64"/>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s>
  <cellStyleXfs count="4">
    <xf numFmtId="0" fontId="0" fillId="0" borderId="0"/>
    <xf numFmtId="43" fontId="4" fillId="0" borderId="0" applyFont="0" applyFill="0" applyBorder="0" applyAlignment="0" applyProtection="0"/>
    <xf numFmtId="0" fontId="1" fillId="0" borderId="0"/>
    <xf numFmtId="0" fontId="4" fillId="0" borderId="0"/>
  </cellStyleXfs>
  <cellXfs count="142">
    <xf numFmtId="0" fontId="0" fillId="0" borderId="0" xfId="0"/>
    <xf numFmtId="0" fontId="5" fillId="0" borderId="0" xfId="0" applyFont="1"/>
    <xf numFmtId="0" fontId="6" fillId="0" borderId="0" xfId="0" applyFont="1"/>
    <xf numFmtId="0" fontId="6" fillId="0" borderId="0" xfId="0" applyFont="1" applyAlignment="1">
      <alignment horizontal="center" vertical="top"/>
    </xf>
    <xf numFmtId="0" fontId="8" fillId="0" borderId="0" xfId="0" applyFont="1"/>
    <xf numFmtId="164" fontId="9" fillId="0" borderId="0" xfId="0" applyNumberFormat="1" applyFont="1" applyAlignment="1">
      <alignment horizontal="center" vertical="center"/>
    </xf>
    <xf numFmtId="0" fontId="9" fillId="0" borderId="0" xfId="0" applyFont="1" applyAlignment="1">
      <alignment horizontal="left" vertical="center"/>
    </xf>
    <xf numFmtId="0" fontId="9" fillId="0" borderId="0" xfId="0" applyFont="1" applyAlignment="1">
      <alignment horizontal="right" vertical="center"/>
    </xf>
    <xf numFmtId="165" fontId="9" fillId="0" borderId="0" xfId="0" applyNumberFormat="1" applyFont="1" applyAlignment="1">
      <alignment horizontal="center" vertical="center"/>
    </xf>
    <xf numFmtId="0" fontId="6" fillId="0" borderId="0" xfId="0" applyFont="1" applyAlignment="1">
      <alignment vertical="top"/>
    </xf>
    <xf numFmtId="0" fontId="6" fillId="0" borderId="0" xfId="0" applyFont="1" applyAlignment="1">
      <alignment horizontal="right" wrapText="1"/>
    </xf>
    <xf numFmtId="0" fontId="7" fillId="0" borderId="1" xfId="0" applyFont="1" applyBorder="1" applyAlignment="1">
      <alignment horizontal="right" vertical="center"/>
    </xf>
    <xf numFmtId="0" fontId="6" fillId="0" borderId="0" xfId="0" applyFont="1" applyAlignment="1">
      <alignment horizontal="center" wrapText="1"/>
    </xf>
    <xf numFmtId="0" fontId="10" fillId="0" borderId="0" xfId="0" applyFont="1" applyAlignment="1">
      <alignment vertical="center"/>
    </xf>
    <xf numFmtId="0" fontId="10" fillId="0" borderId="0" xfId="0" applyFont="1" applyAlignment="1">
      <alignment horizontal="right" vertical="center"/>
    </xf>
    <xf numFmtId="166" fontId="9" fillId="0" borderId="0" xfId="1" applyNumberFormat="1" applyFont="1" applyAlignment="1">
      <alignment horizontal="center" vertical="center"/>
    </xf>
    <xf numFmtId="166" fontId="7" fillId="0" borderId="1" xfId="1" applyNumberFormat="1" applyFont="1" applyBorder="1" applyAlignment="1">
      <alignment horizontal="center" vertical="center"/>
    </xf>
    <xf numFmtId="0" fontId="1" fillId="0" borderId="0" xfId="2" applyFont="1" applyFill="1" applyAlignment="1">
      <alignment horizontal="justify" vertical="top" wrapText="1"/>
    </xf>
    <xf numFmtId="0" fontId="5" fillId="0" borderId="2" xfId="0" applyFont="1" applyBorder="1"/>
    <xf numFmtId="0" fontId="6" fillId="0" borderId="0" xfId="0" applyFont="1" applyAlignment="1">
      <alignment horizontal="justify" vertical="top" wrapText="1"/>
    </xf>
    <xf numFmtId="0" fontId="11" fillId="0" borderId="1" xfId="0" applyFont="1" applyBorder="1" applyAlignment="1">
      <alignment horizontal="right" vertical="center"/>
    </xf>
    <xf numFmtId="0" fontId="9" fillId="0" borderId="0" xfId="0" applyFont="1" applyAlignment="1">
      <alignment horizontal="center" vertical="center"/>
    </xf>
    <xf numFmtId="0" fontId="7" fillId="0" borderId="3" xfId="0" applyFont="1" applyBorder="1" applyAlignment="1">
      <alignment horizontal="center" vertical="center" wrapText="1"/>
    </xf>
    <xf numFmtId="164" fontId="5" fillId="0" borderId="0" xfId="0" applyNumberFormat="1" applyFont="1"/>
    <xf numFmtId="0" fontId="6" fillId="0" borderId="0" xfId="0" applyFont="1" applyBorder="1" applyAlignment="1">
      <alignment horizontal="right" vertical="top" wrapText="1"/>
    </xf>
    <xf numFmtId="0" fontId="6" fillId="0" borderId="0" xfId="0" applyFont="1" applyAlignment="1">
      <alignment vertical="top" wrapText="1"/>
    </xf>
    <xf numFmtId="0" fontId="7" fillId="0" borderId="0" xfId="0" applyFont="1" applyAlignment="1">
      <alignment vertical="center"/>
    </xf>
    <xf numFmtId="0" fontId="7" fillId="0" borderId="0" xfId="0" applyFont="1" applyBorder="1" applyAlignment="1">
      <alignment horizontal="center" vertical="center" wrapText="1"/>
    </xf>
    <xf numFmtId="0" fontId="7" fillId="0" borderId="0" xfId="0" applyFont="1" applyBorder="1" applyAlignment="1">
      <alignment horizontal="right" vertical="center"/>
    </xf>
    <xf numFmtId="166" fontId="7" fillId="0" borderId="0" xfId="1" applyNumberFormat="1" applyFont="1" applyBorder="1" applyAlignment="1">
      <alignment horizontal="center" vertical="center"/>
    </xf>
    <xf numFmtId="164" fontId="7" fillId="0" borderId="0" xfId="0" applyNumberFormat="1" applyFont="1" applyBorder="1" applyAlignment="1">
      <alignment horizontal="center" vertical="center"/>
    </xf>
    <xf numFmtId="0" fontId="1" fillId="0" borderId="0" xfId="2" applyNumberFormat="1" applyFont="1" applyFill="1" applyAlignment="1">
      <alignment horizontal="justify" vertical="top" wrapText="1"/>
    </xf>
    <xf numFmtId="0" fontId="2" fillId="0" borderId="0" xfId="0" applyNumberFormat="1" applyFont="1" applyFill="1" applyBorder="1" applyAlignment="1">
      <alignment wrapText="1"/>
    </xf>
    <xf numFmtId="43" fontId="5" fillId="0" borderId="0" xfId="0" applyNumberFormat="1" applyFont="1"/>
    <xf numFmtId="0" fontId="3" fillId="0" borderId="0" xfId="0" applyFont="1" applyBorder="1" applyAlignment="1">
      <alignment horizontal="left" vertical="top"/>
    </xf>
    <xf numFmtId="0" fontId="1" fillId="0" borderId="0" xfId="0" applyFont="1" applyAlignment="1">
      <alignment vertical="top" wrapText="1"/>
    </xf>
    <xf numFmtId="0" fontId="17" fillId="0" borderId="0" xfId="0" applyFont="1" applyAlignment="1">
      <alignment horizontal="center" vertical="top"/>
    </xf>
    <xf numFmtId="0" fontId="17" fillId="0" borderId="0" xfId="0" applyFont="1" applyAlignment="1">
      <alignment horizontal="center" vertical="center"/>
    </xf>
    <xf numFmtId="0" fontId="17" fillId="0" borderId="0" xfId="0" applyFont="1" applyAlignment="1">
      <alignment vertical="top" wrapText="1"/>
    </xf>
    <xf numFmtId="0" fontId="1" fillId="0" borderId="0" xfId="0" applyFont="1" applyAlignment="1">
      <alignment horizontal="center" vertical="top" wrapText="1"/>
    </xf>
    <xf numFmtId="0" fontId="1" fillId="0" borderId="0" xfId="3" applyFont="1" applyAlignment="1">
      <alignment vertical="top" wrapText="1"/>
    </xf>
    <xf numFmtId="1" fontId="6" fillId="0" borderId="0" xfId="0" applyNumberFormat="1" applyFont="1" applyAlignment="1">
      <alignment vertical="top" wrapText="1"/>
    </xf>
    <xf numFmtId="166" fontId="1" fillId="0" borderId="0" xfId="1" applyNumberFormat="1" applyFont="1" applyBorder="1" applyAlignment="1">
      <alignment vertical="top" wrapText="1"/>
    </xf>
    <xf numFmtId="1" fontId="1" fillId="0" borderId="0" xfId="3" applyNumberFormat="1" applyFont="1" applyAlignment="1">
      <alignment vertical="top" wrapText="1"/>
    </xf>
    <xf numFmtId="2" fontId="1" fillId="0" borderId="0" xfId="3" applyNumberFormat="1" applyFont="1" applyAlignment="1">
      <alignment horizontal="center" vertical="top" wrapText="1"/>
    </xf>
    <xf numFmtId="0" fontId="1" fillId="0" borderId="0" xfId="3" applyFont="1" applyAlignment="1">
      <alignment horizontal="center" vertical="top" wrapText="1"/>
    </xf>
    <xf numFmtId="3" fontId="1" fillId="0" borderId="0" xfId="3" applyNumberFormat="1" applyFont="1" applyAlignment="1">
      <alignment vertical="top" wrapText="1"/>
    </xf>
    <xf numFmtId="2" fontId="1" fillId="0" borderId="0" xfId="3" applyNumberFormat="1" applyFont="1" applyAlignment="1">
      <alignment vertical="top" wrapText="1"/>
    </xf>
    <xf numFmtId="0" fontId="17" fillId="0" borderId="0" xfId="0" applyFont="1" applyAlignment="1">
      <alignment horizontal="center" vertical="top" wrapText="1"/>
    </xf>
    <xf numFmtId="0" fontId="1" fillId="0" borderId="4" xfId="0" applyFont="1" applyBorder="1" applyAlignment="1">
      <alignment horizontal="center" vertical="top" wrapText="1"/>
    </xf>
    <xf numFmtId="166" fontId="1" fillId="0" borderId="4" xfId="1" applyNumberFormat="1" applyFont="1" applyBorder="1" applyAlignment="1">
      <alignment vertical="top" wrapText="1"/>
    </xf>
    <xf numFmtId="0" fontId="6" fillId="0" borderId="0" xfId="0" applyFont="1" applyAlignment="1">
      <alignment horizontal="center" vertical="top" wrapText="1"/>
    </xf>
    <xf numFmtId="0" fontId="17" fillId="0" borderId="0" xfId="0" applyFont="1" applyAlignment="1">
      <alignment horizontal="right" vertical="top" wrapText="1"/>
    </xf>
    <xf numFmtId="0" fontId="17" fillId="0" borderId="4" xfId="0" applyFont="1" applyBorder="1" applyAlignment="1">
      <alignment horizontal="right" vertical="top" wrapText="1"/>
    </xf>
    <xf numFmtId="0" fontId="6" fillId="0" borderId="0" xfId="0" applyFont="1" applyAlignment="1">
      <alignment horizontal="center" vertical="center"/>
    </xf>
    <xf numFmtId="0" fontId="6" fillId="0" borderId="0" xfId="0" applyFont="1" applyAlignment="1">
      <alignment vertical="center"/>
    </xf>
    <xf numFmtId="2" fontId="6" fillId="0" borderId="0" xfId="0" applyNumberFormat="1" applyFont="1" applyAlignment="1">
      <alignment horizontal="center" vertical="top" wrapText="1"/>
    </xf>
    <xf numFmtId="0" fontId="18" fillId="0" borderId="0" xfId="3" applyFont="1" applyAlignment="1">
      <alignment vertical="top" wrapText="1"/>
    </xf>
    <xf numFmtId="0" fontId="18" fillId="0" borderId="0" xfId="3" applyFont="1" applyAlignment="1">
      <alignment horizontal="center" vertical="top" wrapText="1"/>
    </xf>
    <xf numFmtId="3" fontId="1" fillId="0" borderId="0" xfId="3" applyNumberFormat="1" applyFont="1" applyBorder="1" applyAlignment="1">
      <alignment vertical="top" wrapText="1"/>
    </xf>
    <xf numFmtId="1" fontId="1" fillId="0" borderId="0" xfId="0" applyNumberFormat="1" applyFont="1" applyBorder="1" applyAlignment="1">
      <alignment vertical="top" wrapText="1"/>
    </xf>
    <xf numFmtId="1" fontId="1" fillId="0" borderId="0" xfId="0" applyNumberFormat="1" applyFont="1" applyAlignment="1">
      <alignment vertical="top" wrapText="1"/>
    </xf>
    <xf numFmtId="2" fontId="6" fillId="0" borderId="0" xfId="0" applyNumberFormat="1" applyFont="1" applyAlignment="1">
      <alignment vertical="top" wrapText="1"/>
    </xf>
    <xf numFmtId="3" fontId="1" fillId="0" borderId="0" xfId="1" applyNumberFormat="1" applyFont="1" applyBorder="1" applyAlignment="1">
      <alignment horizontal="center" vertical="top" wrapText="1"/>
    </xf>
    <xf numFmtId="0" fontId="1" fillId="0" borderId="0" xfId="0" applyFont="1" applyBorder="1" applyAlignment="1">
      <alignment horizontal="center" vertical="top" wrapText="1"/>
    </xf>
    <xf numFmtId="0" fontId="17" fillId="0" borderId="0" xfId="0" applyFont="1" applyBorder="1" applyAlignment="1">
      <alignment horizontal="right" vertical="top" wrapText="1"/>
    </xf>
    <xf numFmtId="0" fontId="6" fillId="0" borderId="0" xfId="0" applyFont="1" applyAlignment="1"/>
    <xf numFmtId="0" fontId="1" fillId="0" borderId="0" xfId="0" applyFont="1" applyAlignment="1">
      <alignment horizontal="center" vertical="top"/>
    </xf>
    <xf numFmtId="0" fontId="17" fillId="0" borderId="0" xfId="0" applyFont="1" applyAlignment="1">
      <alignment vertical="center"/>
    </xf>
    <xf numFmtId="1" fontId="6" fillId="0" borderId="0" xfId="0" applyNumberFormat="1" applyFont="1" applyAlignment="1">
      <alignment vertical="top"/>
    </xf>
    <xf numFmtId="0" fontId="1" fillId="0" borderId="0" xfId="3" applyFont="1" applyAlignment="1">
      <alignment vertical="top"/>
    </xf>
    <xf numFmtId="1" fontId="1" fillId="0" borderId="0" xfId="3" applyNumberFormat="1" applyFont="1" applyAlignment="1">
      <alignment vertical="top"/>
    </xf>
    <xf numFmtId="0" fontId="1" fillId="0" borderId="0" xfId="0" applyFont="1" applyAlignment="1">
      <alignment vertical="top"/>
    </xf>
    <xf numFmtId="0" fontId="18" fillId="0" borderId="0" xfId="3" applyFont="1" applyAlignment="1">
      <alignment vertical="top"/>
    </xf>
    <xf numFmtId="0" fontId="1" fillId="0" borderId="0" xfId="0" applyFont="1" applyAlignment="1">
      <alignment horizontal="justify" vertical="top"/>
    </xf>
    <xf numFmtId="0" fontId="1" fillId="0" borderId="0" xfId="0" applyFont="1" applyAlignment="1"/>
    <xf numFmtId="0" fontId="1" fillId="0" borderId="0" xfId="0" applyFont="1" applyAlignment="1">
      <alignment horizontal="center"/>
    </xf>
    <xf numFmtId="0" fontId="1" fillId="0" borderId="0" xfId="0" applyFont="1" applyAlignment="1">
      <alignment horizontal="right"/>
    </xf>
    <xf numFmtId="2" fontId="1" fillId="0" borderId="0" xfId="0" applyNumberFormat="1" applyFont="1" applyAlignment="1">
      <alignment horizontal="center" vertical="top"/>
    </xf>
    <xf numFmtId="166" fontId="1" fillId="0" borderId="0" xfId="1" applyNumberFormat="1" applyFont="1" applyAlignment="1"/>
    <xf numFmtId="2" fontId="1" fillId="0" borderId="0" xfId="0" applyNumberFormat="1" applyFont="1" applyAlignment="1">
      <alignment horizontal="right" vertical="top" wrapText="1"/>
    </xf>
    <xf numFmtId="2" fontId="1" fillId="0" borderId="0" xfId="0" applyNumberFormat="1" applyFont="1" applyAlignment="1">
      <alignment vertical="top"/>
    </xf>
    <xf numFmtId="2" fontId="1" fillId="0" borderId="0" xfId="0" applyNumberFormat="1" applyFont="1" applyAlignment="1">
      <alignment horizontal="right" vertical="top"/>
    </xf>
    <xf numFmtId="165" fontId="17" fillId="0" borderId="0" xfId="0" applyNumberFormat="1" applyFont="1" applyAlignment="1">
      <alignment horizontal="center" vertical="center"/>
    </xf>
    <xf numFmtId="166" fontId="17" fillId="0" borderId="0" xfId="1" applyNumberFormat="1" applyFont="1" applyAlignment="1">
      <alignment horizontal="center" vertical="center"/>
    </xf>
    <xf numFmtId="0" fontId="17" fillId="0" borderId="0" xfId="0" applyFont="1" applyAlignment="1">
      <alignment horizontal="left" vertical="center"/>
    </xf>
    <xf numFmtId="0" fontId="1" fillId="0" borderId="0" xfId="0" applyNumberFormat="1" applyFont="1" applyAlignment="1">
      <alignment horizontal="justify" vertical="top" wrapText="1"/>
    </xf>
    <xf numFmtId="1" fontId="6" fillId="0" borderId="0" xfId="0" applyNumberFormat="1" applyFont="1" applyAlignment="1">
      <alignment horizontal="right" vertical="top" wrapText="1"/>
    </xf>
    <xf numFmtId="1" fontId="6" fillId="0" borderId="0" xfId="0" applyNumberFormat="1" applyFont="1" applyAlignment="1">
      <alignment horizontal="justify" vertical="top" wrapText="1"/>
    </xf>
    <xf numFmtId="0" fontId="1" fillId="0" borderId="0" xfId="0" applyFont="1" applyAlignment="1">
      <alignment horizontal="justify" vertical="top" wrapText="1"/>
    </xf>
    <xf numFmtId="0" fontId="6" fillId="0" borderId="0" xfId="0" applyFont="1" applyAlignment="1">
      <alignment horizontal="right"/>
    </xf>
    <xf numFmtId="0" fontId="17" fillId="0" borderId="0" xfId="0" applyFont="1" applyAlignment="1">
      <alignment horizontal="center" vertical="top" wrapText="1"/>
    </xf>
    <xf numFmtId="0" fontId="17" fillId="0" borderId="0" xfId="0" applyFont="1" applyAlignment="1">
      <alignment horizontal="center" vertical="top"/>
    </xf>
    <xf numFmtId="0" fontId="6" fillId="0" borderId="6" xfId="0" applyFont="1" applyBorder="1"/>
    <xf numFmtId="166" fontId="6" fillId="0" borderId="0" xfId="0" applyNumberFormat="1" applyFont="1"/>
    <xf numFmtId="166" fontId="6" fillId="0" borderId="5" xfId="0" applyNumberFormat="1" applyFont="1" applyBorder="1"/>
    <xf numFmtId="0" fontId="1" fillId="0" borderId="0" xfId="0" applyFont="1" applyBorder="1" applyAlignment="1">
      <alignment horizontal="right" vertical="top"/>
    </xf>
    <xf numFmtId="0" fontId="6" fillId="0" borderId="5" xfId="0" applyFont="1" applyBorder="1"/>
    <xf numFmtId="0" fontId="1" fillId="0" borderId="0" xfId="0" applyFont="1" applyBorder="1" applyAlignment="1">
      <alignment vertical="top"/>
    </xf>
    <xf numFmtId="0" fontId="1" fillId="0" borderId="0" xfId="0" applyFont="1" applyBorder="1" applyAlignment="1">
      <alignment horizontal="center" vertical="top"/>
    </xf>
    <xf numFmtId="0" fontId="6" fillId="0" borderId="0" xfId="0" applyFont="1" applyBorder="1" applyAlignment="1">
      <alignment vertical="center"/>
    </xf>
    <xf numFmtId="0" fontId="17" fillId="0" borderId="3" xfId="0" applyFont="1" applyBorder="1" applyAlignment="1">
      <alignment horizontal="center" vertical="top"/>
    </xf>
    <xf numFmtId="0" fontId="17" fillId="0" borderId="3" xfId="0" applyFont="1" applyBorder="1" applyAlignment="1">
      <alignment horizontal="center" vertical="center"/>
    </xf>
    <xf numFmtId="0" fontId="17" fillId="0" borderId="0" xfId="0" applyFont="1" applyAlignment="1">
      <alignment vertical="top" wrapText="1"/>
    </xf>
    <xf numFmtId="0" fontId="17" fillId="0" borderId="0" xfId="0" applyFont="1" applyAlignment="1">
      <alignment vertical="top"/>
    </xf>
    <xf numFmtId="0" fontId="1" fillId="0" borderId="5" xfId="0" applyFont="1" applyBorder="1" applyAlignment="1">
      <alignment vertical="top" wrapText="1"/>
    </xf>
    <xf numFmtId="0" fontId="16" fillId="0" borderId="0" xfId="0" applyFont="1" applyAlignment="1">
      <alignment horizontal="center"/>
    </xf>
    <xf numFmtId="0" fontId="17" fillId="0" borderId="0" xfId="0" applyFont="1" applyAlignment="1">
      <alignment vertical="top" wrapText="1"/>
    </xf>
    <xf numFmtId="0" fontId="1" fillId="0" borderId="5" xfId="0" applyFont="1" applyBorder="1" applyAlignment="1">
      <alignment horizontal="right" vertical="top"/>
    </xf>
    <xf numFmtId="0" fontId="6" fillId="0" borderId="5" xfId="0" applyFont="1" applyBorder="1" applyAlignment="1">
      <alignment horizontal="right"/>
    </xf>
    <xf numFmtId="43" fontId="1" fillId="0" borderId="0" xfId="1" applyFont="1" applyAlignment="1">
      <alignment horizontal="center" vertical="top"/>
    </xf>
    <xf numFmtId="0" fontId="6" fillId="0" borderId="0" xfId="0" applyFont="1" applyAlignment="1">
      <alignment horizontal="center"/>
    </xf>
    <xf numFmtId="0" fontId="6" fillId="0" borderId="6" xfId="0" applyFont="1" applyBorder="1" applyAlignment="1">
      <alignment horizontal="center"/>
    </xf>
    <xf numFmtId="0" fontId="17" fillId="0" borderId="0" xfId="0" applyFont="1" applyAlignment="1">
      <alignment vertical="top" wrapText="1"/>
    </xf>
    <xf numFmtId="0" fontId="17" fillId="0" borderId="0" xfId="0" applyFont="1" applyAlignment="1">
      <alignment horizontal="center" vertical="top" wrapText="1"/>
    </xf>
    <xf numFmtId="0" fontId="17" fillId="0" borderId="0" xfId="0" applyFont="1" applyAlignment="1">
      <alignment horizontal="center" vertical="top"/>
    </xf>
    <xf numFmtId="0" fontId="17" fillId="0" borderId="0" xfId="0" applyFont="1" applyAlignment="1">
      <alignment vertical="top" wrapText="1"/>
    </xf>
    <xf numFmtId="0" fontId="17" fillId="0" borderId="0" xfId="0" applyFont="1" applyAlignment="1">
      <alignment horizontal="center" vertical="top" wrapText="1"/>
    </xf>
    <xf numFmtId="0" fontId="17" fillId="0" borderId="0" xfId="0" applyFont="1" applyAlignment="1">
      <alignment horizontal="center" vertical="top"/>
    </xf>
    <xf numFmtId="43" fontId="1" fillId="0" borderId="0" xfId="1" applyFont="1" applyAlignment="1">
      <alignment vertical="top"/>
    </xf>
    <xf numFmtId="0" fontId="17" fillId="0" borderId="5" xfId="0" applyFont="1" applyBorder="1" applyAlignment="1">
      <alignment vertical="top"/>
    </xf>
    <xf numFmtId="0" fontId="17" fillId="0" borderId="0" xfId="0" applyFont="1" applyBorder="1" applyAlignment="1">
      <alignment vertical="top"/>
    </xf>
    <xf numFmtId="2" fontId="1" fillId="0" borderId="0" xfId="0" applyNumberFormat="1" applyFont="1" applyAlignment="1">
      <alignment vertical="top" wrapText="1"/>
    </xf>
    <xf numFmtId="0" fontId="17" fillId="0" borderId="0" xfId="0" applyFont="1" applyAlignment="1">
      <alignment vertical="top" wrapText="1"/>
    </xf>
    <xf numFmtId="0" fontId="17" fillId="0" borderId="0" xfId="0" applyFont="1" applyAlignment="1">
      <alignment horizontal="center" vertical="top" wrapText="1"/>
    </xf>
    <xf numFmtId="0" fontId="17" fillId="0" borderId="0" xfId="0" applyFont="1" applyAlignment="1">
      <alignment horizontal="center" vertical="top"/>
    </xf>
    <xf numFmtId="0" fontId="1" fillId="0" borderId="6" xfId="0" applyFont="1" applyBorder="1" applyAlignment="1">
      <alignment horizontal="right" vertical="top"/>
    </xf>
    <xf numFmtId="0" fontId="6" fillId="0" borderId="6" xfId="0" applyFont="1" applyBorder="1" applyAlignment="1">
      <alignment horizontal="right"/>
    </xf>
    <xf numFmtId="166" fontId="6" fillId="0" borderId="6" xfId="0" applyNumberFormat="1" applyFont="1" applyBorder="1"/>
    <xf numFmtId="0" fontId="12" fillId="0" borderId="0" xfId="0" applyFont="1" applyAlignment="1">
      <alignment horizontal="center" vertical="center" wrapText="1"/>
    </xf>
    <xf numFmtId="0" fontId="13" fillId="0" borderId="0" xfId="0" applyFont="1" applyAlignment="1">
      <alignment horizontal="center" vertical="center" wrapText="1"/>
    </xf>
    <xf numFmtId="0" fontId="7" fillId="0" borderId="3" xfId="0" applyFont="1" applyBorder="1" applyAlignment="1">
      <alignment horizontal="center" vertical="center" wrapText="1"/>
    </xf>
    <xf numFmtId="43" fontId="10" fillId="0" borderId="0" xfId="0" applyNumberFormat="1" applyFont="1" applyAlignment="1">
      <alignment horizontal="right" vertical="center"/>
    </xf>
    <xf numFmtId="0" fontId="11" fillId="0" borderId="1" xfId="0" applyFont="1" applyBorder="1" applyAlignment="1">
      <alignment horizontal="center" vertical="center"/>
    </xf>
    <xf numFmtId="43" fontId="11" fillId="0" borderId="1" xfId="0" applyNumberFormat="1" applyFont="1" applyBorder="1" applyAlignment="1">
      <alignment horizontal="right" vertical="center"/>
    </xf>
    <xf numFmtId="0" fontId="7"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15" fillId="0" borderId="0" xfId="0" applyFont="1" applyAlignment="1">
      <alignment horizontal="center" vertical="center"/>
    </xf>
    <xf numFmtId="0" fontId="17" fillId="0" borderId="3" xfId="0" applyFont="1" applyBorder="1" applyAlignment="1">
      <alignment horizontal="center" vertical="center"/>
    </xf>
    <xf numFmtId="0" fontId="17" fillId="0" borderId="0" xfId="0" applyFont="1" applyAlignment="1">
      <alignment vertical="top" wrapText="1"/>
    </xf>
    <xf numFmtId="0" fontId="17" fillId="0" borderId="0" xfId="0" applyFont="1" applyAlignment="1">
      <alignment horizontal="center" vertical="top" wrapText="1"/>
    </xf>
    <xf numFmtId="0" fontId="17" fillId="0" borderId="0" xfId="0" applyFont="1" applyAlignment="1">
      <alignment horizontal="center" vertical="top"/>
    </xf>
  </cellXfs>
  <cellStyles count="4">
    <cellStyle name="Comma" xfId="1" builtinId="3"/>
    <cellStyle name="Normal" xfId="0" builtinId="0"/>
    <cellStyle name="Normal 2" xfId="3"/>
    <cellStyle name="Normal 3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I88"/>
  <sheetViews>
    <sheetView topLeftCell="A40" zoomScale="85" zoomScaleNormal="85" workbookViewId="0">
      <selection activeCell="A50" sqref="A50:I70"/>
    </sheetView>
  </sheetViews>
  <sheetFormatPr defaultRowHeight="15"/>
  <cols>
    <col min="1" max="1" width="6" style="1" customWidth="1"/>
    <col min="2" max="2" width="39.42578125" style="1" customWidth="1"/>
    <col min="3" max="3" width="8.85546875" style="1" customWidth="1"/>
    <col min="4" max="4" width="6.7109375" style="1" customWidth="1"/>
    <col min="5" max="5" width="4.85546875" style="1" customWidth="1"/>
    <col min="6" max="6" width="11.42578125" style="1" customWidth="1"/>
    <col min="7" max="7" width="9.28515625" style="1" customWidth="1"/>
    <col min="8" max="8" width="5" style="1" customWidth="1"/>
    <col min="9" max="9" width="13.85546875" style="1" customWidth="1"/>
    <col min="10" max="10" width="0.7109375" style="1" customWidth="1"/>
    <col min="11" max="16384" width="9.140625" style="1"/>
  </cols>
  <sheetData>
    <row r="1" spans="1:9" ht="84.75" customHeight="1">
      <c r="A1" s="129" t="s">
        <v>22</v>
      </c>
      <c r="B1" s="129"/>
      <c r="C1" s="129"/>
      <c r="D1" s="129"/>
      <c r="E1" s="129"/>
      <c r="F1" s="129"/>
      <c r="G1" s="129"/>
      <c r="H1" s="129"/>
      <c r="I1" s="129"/>
    </row>
    <row r="2" spans="1:9" ht="19.5">
      <c r="A2" s="130" t="s">
        <v>63</v>
      </c>
      <c r="B2" s="130"/>
      <c r="C2" s="130"/>
      <c r="D2" s="130"/>
      <c r="E2" s="130"/>
      <c r="F2" s="130"/>
      <c r="G2" s="130"/>
      <c r="H2" s="130"/>
      <c r="I2" s="130"/>
    </row>
    <row r="3" spans="1:9" ht="6" customHeight="1">
      <c r="A3" s="2"/>
      <c r="B3" s="2"/>
      <c r="C3" s="2"/>
      <c r="D3" s="2"/>
      <c r="E3" s="2"/>
      <c r="F3" s="2"/>
      <c r="G3" s="2"/>
      <c r="H3" s="2"/>
      <c r="I3" s="2"/>
    </row>
    <row r="4" spans="1:9" ht="31.5">
      <c r="A4" s="22" t="s">
        <v>3</v>
      </c>
      <c r="B4" s="22" t="s">
        <v>10</v>
      </c>
      <c r="C4" s="131" t="s">
        <v>11</v>
      </c>
      <c r="D4" s="131"/>
      <c r="E4" s="131" t="s">
        <v>12</v>
      </c>
      <c r="F4" s="131"/>
      <c r="G4" s="22" t="s">
        <v>13</v>
      </c>
      <c r="H4" s="131" t="s">
        <v>14</v>
      </c>
      <c r="I4" s="131"/>
    </row>
    <row r="5" spans="1:9" ht="3.75" customHeight="1">
      <c r="A5" s="2"/>
      <c r="B5" s="4"/>
      <c r="C5" s="2"/>
      <c r="D5" s="2"/>
      <c r="E5" s="2"/>
      <c r="F5" s="2"/>
      <c r="G5" s="2"/>
      <c r="H5" s="2"/>
      <c r="I5" s="2"/>
    </row>
    <row r="6" spans="1:9" ht="19.5">
      <c r="A6" s="2"/>
      <c r="B6" s="4" t="s">
        <v>23</v>
      </c>
      <c r="C6" s="2"/>
      <c r="D6" s="2"/>
      <c r="E6" s="2"/>
      <c r="F6" s="2"/>
      <c r="G6" s="2"/>
      <c r="H6" s="2"/>
      <c r="I6" s="2"/>
    </row>
    <row r="7" spans="1:9" ht="127.5">
      <c r="A7" s="3" t="s">
        <v>0</v>
      </c>
      <c r="B7" s="19" t="s">
        <v>24</v>
      </c>
      <c r="C7" s="5">
        <v>18</v>
      </c>
      <c r="D7" s="6" t="s">
        <v>25</v>
      </c>
      <c r="E7" s="7" t="s">
        <v>5</v>
      </c>
      <c r="F7" s="8">
        <v>4802.6000000000004</v>
      </c>
      <c r="G7" s="21" t="s">
        <v>26</v>
      </c>
      <c r="H7" s="7" t="s">
        <v>5</v>
      </c>
      <c r="I7" s="15">
        <f>ROUND(C7*F7,0)</f>
        <v>86447</v>
      </c>
    </row>
    <row r="8" spans="1:9" ht="2.25" customHeight="1">
      <c r="A8" s="9"/>
      <c r="B8" s="10"/>
      <c r="I8" s="23"/>
    </row>
    <row r="9" spans="1:9" s="2" customFormat="1" ht="153">
      <c r="A9" s="3">
        <v>2</v>
      </c>
      <c r="B9" s="19" t="s">
        <v>27</v>
      </c>
      <c r="C9" s="5">
        <v>16</v>
      </c>
      <c r="D9" s="6" t="s">
        <v>25</v>
      </c>
      <c r="E9" s="7" t="s">
        <v>5</v>
      </c>
      <c r="F9" s="8">
        <v>4928</v>
      </c>
      <c r="G9" s="21" t="s">
        <v>26</v>
      </c>
      <c r="H9" s="7" t="s">
        <v>5</v>
      </c>
      <c r="I9" s="15">
        <f>ROUND(C9*F9,0)</f>
        <v>78848</v>
      </c>
    </row>
    <row r="10" spans="1:9" s="2" customFormat="1" ht="2.25" customHeight="1">
      <c r="A10" s="9"/>
      <c r="B10" s="12"/>
    </row>
    <row r="11" spans="1:9" s="2" customFormat="1" ht="38.25">
      <c r="A11" s="3">
        <v>3</v>
      </c>
      <c r="B11" s="19" t="s">
        <v>28</v>
      </c>
      <c r="C11" s="5">
        <v>16</v>
      </c>
      <c r="D11" s="6" t="s">
        <v>25</v>
      </c>
      <c r="E11" s="7" t="s">
        <v>5</v>
      </c>
      <c r="F11" s="8">
        <v>2533.4699999999998</v>
      </c>
      <c r="G11" s="21" t="s">
        <v>26</v>
      </c>
      <c r="H11" s="7" t="s">
        <v>5</v>
      </c>
      <c r="I11" s="15">
        <f>ROUND(C11*F11,0)</f>
        <v>40536</v>
      </c>
    </row>
    <row r="12" spans="1:9" s="2" customFormat="1" ht="1.5" customHeight="1">
      <c r="A12" s="9"/>
      <c r="B12" s="24"/>
      <c r="C12" s="25"/>
      <c r="D12" s="25"/>
    </row>
    <row r="13" spans="1:9" s="2" customFormat="1" ht="51">
      <c r="A13" s="3">
        <v>4</v>
      </c>
      <c r="B13" s="19" t="s">
        <v>29</v>
      </c>
      <c r="C13" s="5">
        <v>34</v>
      </c>
      <c r="D13" s="6" t="s">
        <v>25</v>
      </c>
      <c r="E13" s="7" t="s">
        <v>5</v>
      </c>
      <c r="F13" s="8">
        <v>447.15</v>
      </c>
      <c r="G13" s="21" t="s">
        <v>26</v>
      </c>
      <c r="H13" s="7" t="s">
        <v>5</v>
      </c>
      <c r="I13" s="15">
        <f>ROUND(C13*F13,0)</f>
        <v>15203</v>
      </c>
    </row>
    <row r="14" spans="1:9" s="2" customFormat="1" ht="2.25" customHeight="1">
      <c r="A14" s="9"/>
      <c r="B14" s="24"/>
      <c r="C14" s="25"/>
      <c r="D14" s="25"/>
    </row>
    <row r="15" spans="1:9" s="2" customFormat="1" ht="72.75" customHeight="1">
      <c r="A15" s="3">
        <v>5</v>
      </c>
      <c r="B15" s="19" t="s">
        <v>30</v>
      </c>
      <c r="C15" s="5">
        <v>16</v>
      </c>
      <c r="D15" s="6" t="s">
        <v>25</v>
      </c>
      <c r="E15" s="7" t="s">
        <v>5</v>
      </c>
      <c r="F15" s="8">
        <v>10322.4</v>
      </c>
      <c r="G15" s="21" t="s">
        <v>26</v>
      </c>
      <c r="H15" s="7" t="s">
        <v>5</v>
      </c>
      <c r="I15" s="15">
        <f>ROUND(C15*F15,0)</f>
        <v>165158</v>
      </c>
    </row>
    <row r="16" spans="1:9" s="2" customFormat="1" ht="2.25" customHeight="1">
      <c r="A16" s="9"/>
      <c r="B16" s="24"/>
      <c r="C16" s="25"/>
      <c r="D16" s="25"/>
    </row>
    <row r="17" spans="1:9" s="2" customFormat="1" ht="39.75" customHeight="1">
      <c r="A17" s="3">
        <v>6</v>
      </c>
      <c r="B17" s="19" t="s">
        <v>31</v>
      </c>
      <c r="C17" s="5">
        <v>16</v>
      </c>
      <c r="D17" s="6" t="s">
        <v>25</v>
      </c>
      <c r="E17" s="7" t="s">
        <v>5</v>
      </c>
      <c r="F17" s="8">
        <v>2047.76</v>
      </c>
      <c r="G17" s="21" t="s">
        <v>26</v>
      </c>
      <c r="H17" s="7" t="s">
        <v>5</v>
      </c>
      <c r="I17" s="15">
        <f>ROUND(C17*F17,0)</f>
        <v>32764</v>
      </c>
    </row>
    <row r="18" spans="1:9" s="2" customFormat="1" ht="3" customHeight="1">
      <c r="A18" s="9"/>
      <c r="B18" s="24"/>
      <c r="C18" s="25"/>
      <c r="D18" s="25"/>
    </row>
    <row r="19" spans="1:9" s="2" customFormat="1" ht="63.75">
      <c r="A19" s="3">
        <v>7</v>
      </c>
      <c r="B19" s="19" t="s">
        <v>32</v>
      </c>
      <c r="C19" s="5">
        <v>16</v>
      </c>
      <c r="D19" s="6" t="s">
        <v>25</v>
      </c>
      <c r="E19" s="7" t="s">
        <v>5</v>
      </c>
      <c r="F19" s="8">
        <v>1269.95</v>
      </c>
      <c r="G19" s="21" t="s">
        <v>26</v>
      </c>
      <c r="H19" s="7" t="s">
        <v>5</v>
      </c>
      <c r="I19" s="15">
        <f>ROUND(C19*F19,0)</f>
        <v>20319</v>
      </c>
    </row>
    <row r="20" spans="1:9" s="2" customFormat="1" ht="3" customHeight="1">
      <c r="A20" s="9"/>
      <c r="B20" s="24"/>
      <c r="C20" s="25"/>
      <c r="D20" s="25"/>
    </row>
    <row r="21" spans="1:9" s="2" customFormat="1" ht="89.25">
      <c r="A21" s="3">
        <v>8</v>
      </c>
      <c r="B21" s="19" t="s">
        <v>33</v>
      </c>
      <c r="C21" s="5">
        <v>25</v>
      </c>
      <c r="D21" s="6" t="s">
        <v>25</v>
      </c>
      <c r="E21" s="7" t="s">
        <v>5</v>
      </c>
      <c r="F21" s="8">
        <v>2042.43</v>
      </c>
      <c r="G21" s="21" t="s">
        <v>26</v>
      </c>
      <c r="H21" s="7" t="s">
        <v>5</v>
      </c>
      <c r="I21" s="15">
        <f>ROUND(C21*F21,0)</f>
        <v>51061</v>
      </c>
    </row>
    <row r="22" spans="1:9" s="2" customFormat="1" ht="4.5" customHeight="1">
      <c r="A22" s="9"/>
      <c r="B22" s="24"/>
      <c r="C22" s="25"/>
      <c r="D22" s="25"/>
    </row>
    <row r="23" spans="1:9" s="2" customFormat="1" ht="51">
      <c r="A23" s="3">
        <v>9</v>
      </c>
      <c r="B23" s="19" t="s">
        <v>34</v>
      </c>
      <c r="C23" s="5">
        <v>23</v>
      </c>
      <c r="D23" s="6" t="s">
        <v>25</v>
      </c>
      <c r="E23" s="7" t="s">
        <v>5</v>
      </c>
      <c r="F23" s="8">
        <v>1384.24</v>
      </c>
      <c r="G23" s="21" t="s">
        <v>26</v>
      </c>
      <c r="H23" s="7" t="s">
        <v>5</v>
      </c>
      <c r="I23" s="15">
        <f>ROUND(C23*F23,0)</f>
        <v>31838</v>
      </c>
    </row>
    <row r="24" spans="1:9" s="2" customFormat="1" ht="4.5" customHeight="1">
      <c r="A24" s="9"/>
      <c r="B24" s="24"/>
      <c r="C24" s="25"/>
      <c r="D24" s="25"/>
    </row>
    <row r="25" spans="1:9" s="2" customFormat="1" ht="51">
      <c r="A25" s="3">
        <v>10</v>
      </c>
      <c r="B25" s="19" t="s">
        <v>20</v>
      </c>
      <c r="C25" s="5">
        <v>25</v>
      </c>
      <c r="D25" s="6" t="s">
        <v>25</v>
      </c>
      <c r="E25" s="7" t="s">
        <v>5</v>
      </c>
      <c r="F25" s="8">
        <v>843.92</v>
      </c>
      <c r="G25" s="21" t="s">
        <v>26</v>
      </c>
      <c r="H25" s="7" t="s">
        <v>5</v>
      </c>
      <c r="I25" s="15">
        <f>ROUND(C25*F25,0)</f>
        <v>21098</v>
      </c>
    </row>
    <row r="26" spans="1:9" s="2" customFormat="1" ht="1.5" customHeight="1">
      <c r="A26" s="3"/>
      <c r="B26" s="24"/>
      <c r="C26" s="25"/>
      <c r="D26" s="25"/>
    </row>
    <row r="27" spans="1:9" s="2" customFormat="1" ht="51">
      <c r="A27" s="3">
        <v>11</v>
      </c>
      <c r="B27" s="19" t="s">
        <v>35</v>
      </c>
      <c r="C27" s="5">
        <v>3</v>
      </c>
      <c r="D27" s="6" t="s">
        <v>25</v>
      </c>
      <c r="E27" s="7" t="s">
        <v>5</v>
      </c>
      <c r="F27" s="8">
        <v>259.38</v>
      </c>
      <c r="G27" s="21" t="s">
        <v>26</v>
      </c>
      <c r="H27" s="7" t="s">
        <v>5</v>
      </c>
      <c r="I27" s="15">
        <f>ROUND(C27*F27,0)</f>
        <v>778</v>
      </c>
    </row>
    <row r="28" spans="1:9" s="2" customFormat="1" ht="51">
      <c r="A28" s="3">
        <v>12</v>
      </c>
      <c r="B28" s="19" t="s">
        <v>36</v>
      </c>
      <c r="C28" s="5">
        <v>16</v>
      </c>
      <c r="D28" s="6" t="s">
        <v>25</v>
      </c>
      <c r="E28" s="7" t="s">
        <v>5</v>
      </c>
      <c r="F28" s="8">
        <v>877.8</v>
      </c>
      <c r="G28" s="21" t="s">
        <v>26</v>
      </c>
      <c r="H28" s="7" t="s">
        <v>5</v>
      </c>
      <c r="I28" s="15">
        <f>ROUND(C28*F28,0)</f>
        <v>14045</v>
      </c>
    </row>
    <row r="29" spans="1:9" s="2" customFormat="1" ht="6" customHeight="1">
      <c r="A29" s="9"/>
      <c r="B29" s="19"/>
      <c r="C29" s="5"/>
      <c r="D29" s="6"/>
      <c r="E29" s="7"/>
      <c r="F29" s="8"/>
      <c r="G29" s="21"/>
      <c r="H29" s="7"/>
      <c r="I29" s="15"/>
    </row>
    <row r="30" spans="1:9" s="2" customFormat="1" ht="51">
      <c r="A30" s="3">
        <v>13</v>
      </c>
      <c r="B30" s="19" t="s">
        <v>21</v>
      </c>
      <c r="C30" s="5">
        <v>20</v>
      </c>
      <c r="D30" s="6" t="s">
        <v>25</v>
      </c>
      <c r="E30" s="7" t="s">
        <v>5</v>
      </c>
      <c r="F30" s="8">
        <v>1109.46</v>
      </c>
      <c r="G30" s="21" t="s">
        <v>26</v>
      </c>
      <c r="H30" s="7" t="s">
        <v>5</v>
      </c>
      <c r="I30" s="15">
        <f>ROUND(C30*F30,0)</f>
        <v>22189</v>
      </c>
    </row>
    <row r="31" spans="1:9" s="2" customFormat="1" ht="3.75" customHeight="1">
      <c r="A31" s="9"/>
      <c r="B31" s="24"/>
      <c r="C31" s="25"/>
      <c r="D31" s="25"/>
    </row>
    <row r="32" spans="1:9" s="2" customFormat="1" ht="25.5">
      <c r="A32" s="3">
        <v>14</v>
      </c>
      <c r="B32" s="19" t="s">
        <v>37</v>
      </c>
      <c r="C32" s="5"/>
      <c r="D32" s="6"/>
      <c r="E32" s="7"/>
      <c r="F32" s="8"/>
      <c r="G32" s="21"/>
      <c r="H32" s="7"/>
      <c r="I32" s="15"/>
    </row>
    <row r="33" spans="1:9" s="2" customFormat="1" ht="15.75">
      <c r="A33" s="3" t="s">
        <v>38</v>
      </c>
      <c r="B33" s="26" t="s">
        <v>39</v>
      </c>
      <c r="C33" s="21">
        <v>12</v>
      </c>
      <c r="D33" s="6" t="s">
        <v>25</v>
      </c>
      <c r="E33" s="7" t="s">
        <v>5</v>
      </c>
      <c r="F33" s="8">
        <v>475.42</v>
      </c>
      <c r="G33" s="21" t="s">
        <v>26</v>
      </c>
      <c r="H33" s="7" t="s">
        <v>5</v>
      </c>
      <c r="I33" s="15">
        <f>ROUND(C33*F33,0)</f>
        <v>5705</v>
      </c>
    </row>
    <row r="34" spans="1:9" s="2" customFormat="1" ht="15.75">
      <c r="A34" s="3" t="s">
        <v>40</v>
      </c>
      <c r="B34" s="26" t="s">
        <v>41</v>
      </c>
      <c r="C34" s="21">
        <v>12</v>
      </c>
      <c r="D34" s="6" t="s">
        <v>25</v>
      </c>
      <c r="E34" s="7" t="s">
        <v>5</v>
      </c>
      <c r="F34" s="8">
        <v>640.41999999999996</v>
      </c>
      <c r="G34" s="21" t="s">
        <v>26</v>
      </c>
      <c r="H34" s="7" t="s">
        <v>5</v>
      </c>
      <c r="I34" s="15">
        <f>ROUND(C34*F34,0)</f>
        <v>7685</v>
      </c>
    </row>
    <row r="35" spans="1:9" s="2" customFormat="1" ht="15.75">
      <c r="A35" s="3" t="s">
        <v>42</v>
      </c>
      <c r="B35" s="26" t="s">
        <v>43</v>
      </c>
      <c r="C35" s="21">
        <v>12</v>
      </c>
      <c r="D35" s="6" t="s">
        <v>25</v>
      </c>
      <c r="E35" s="7" t="s">
        <v>5</v>
      </c>
      <c r="F35" s="8">
        <v>1382.92</v>
      </c>
      <c r="G35" s="21" t="s">
        <v>26</v>
      </c>
      <c r="H35" s="7" t="s">
        <v>5</v>
      </c>
      <c r="I35" s="15">
        <f>ROUND(C35*F35,0)</f>
        <v>16595</v>
      </c>
    </row>
    <row r="36" spans="1:9" s="2" customFormat="1" ht="4.5" customHeight="1">
      <c r="A36" s="3"/>
      <c r="B36" s="19"/>
      <c r="C36" s="5"/>
      <c r="D36" s="6"/>
      <c r="E36" s="7"/>
      <c r="F36" s="8"/>
      <c r="G36" s="21"/>
      <c r="H36" s="7"/>
      <c r="I36" s="15"/>
    </row>
    <row r="37" spans="1:9" s="2" customFormat="1" ht="102">
      <c r="A37" s="3">
        <v>15</v>
      </c>
      <c r="B37" s="19" t="s">
        <v>44</v>
      </c>
      <c r="C37" s="5">
        <v>12</v>
      </c>
      <c r="D37" s="6" t="s">
        <v>25</v>
      </c>
      <c r="E37" s="7" t="s">
        <v>5</v>
      </c>
      <c r="F37" s="8">
        <v>14748</v>
      </c>
      <c r="G37" s="21" t="s">
        <v>26</v>
      </c>
      <c r="H37" s="7" t="s">
        <v>5</v>
      </c>
      <c r="I37" s="15">
        <f>ROUND(C37*F37,0)</f>
        <v>176976</v>
      </c>
    </row>
    <row r="38" spans="1:9" s="2" customFormat="1" ht="4.5" customHeight="1">
      <c r="A38" s="3"/>
      <c r="B38" s="19"/>
      <c r="C38" s="5"/>
      <c r="D38" s="6"/>
      <c r="E38" s="7"/>
      <c r="F38" s="8"/>
      <c r="G38" s="21"/>
      <c r="H38" s="7"/>
      <c r="I38" s="15"/>
    </row>
    <row r="39" spans="1:9" s="2" customFormat="1" ht="89.25">
      <c r="A39" s="3">
        <v>16</v>
      </c>
      <c r="B39" s="19" t="s">
        <v>45</v>
      </c>
      <c r="C39" s="5">
        <v>5</v>
      </c>
      <c r="D39" s="6" t="s">
        <v>25</v>
      </c>
      <c r="E39" s="7" t="s">
        <v>5</v>
      </c>
      <c r="F39" s="8">
        <v>37505.42</v>
      </c>
      <c r="G39" s="21" t="s">
        <v>26</v>
      </c>
      <c r="H39" s="7" t="s">
        <v>5</v>
      </c>
      <c r="I39" s="15">
        <f>ROUND(C39*F39,0)</f>
        <v>187527</v>
      </c>
    </row>
    <row r="40" spans="1:9" s="2" customFormat="1" ht="4.5" customHeight="1" thickBot="1">
      <c r="A40" s="3"/>
      <c r="B40" s="19"/>
      <c r="C40" s="5"/>
      <c r="D40" s="6"/>
      <c r="E40" s="7"/>
      <c r="F40" s="8"/>
      <c r="G40" s="21"/>
      <c r="H40" s="7"/>
      <c r="I40" s="15"/>
    </row>
    <row r="41" spans="1:9" ht="21.75" customHeight="1" thickBot="1">
      <c r="C41" s="135" t="s">
        <v>16</v>
      </c>
      <c r="D41" s="135"/>
      <c r="E41" s="135"/>
      <c r="F41" s="135"/>
      <c r="G41" s="135"/>
      <c r="H41" s="11" t="s">
        <v>5</v>
      </c>
      <c r="I41" s="16">
        <f>SUM(I7:I40)</f>
        <v>974772</v>
      </c>
    </row>
    <row r="42" spans="1:9" ht="21.75" customHeight="1" thickBot="1">
      <c r="C42" s="136" t="s">
        <v>46</v>
      </c>
      <c r="D42" s="136"/>
      <c r="E42" s="136"/>
      <c r="F42" s="136"/>
      <c r="G42" s="136"/>
      <c r="H42" s="11" t="s">
        <v>5</v>
      </c>
      <c r="I42" s="16">
        <f>ROUND(I41*20%,0)</f>
        <v>194954</v>
      </c>
    </row>
    <row r="43" spans="1:9" ht="21.75" customHeight="1" thickBot="1">
      <c r="C43" s="135" t="s">
        <v>16</v>
      </c>
      <c r="D43" s="135"/>
      <c r="E43" s="135"/>
      <c r="F43" s="135"/>
      <c r="G43" s="135"/>
      <c r="H43" s="11" t="s">
        <v>5</v>
      </c>
      <c r="I43" s="16">
        <f>SUM(I41-I42)</f>
        <v>779818</v>
      </c>
    </row>
    <row r="44" spans="1:9" ht="21.75" customHeight="1">
      <c r="C44" s="27"/>
      <c r="D44" s="27"/>
      <c r="E44" s="27"/>
      <c r="F44" s="27"/>
      <c r="G44" s="27"/>
      <c r="H44" s="28"/>
      <c r="I44" s="29"/>
    </row>
    <row r="45" spans="1:9" ht="6" customHeight="1">
      <c r="C45" s="27"/>
      <c r="D45" s="27"/>
      <c r="E45" s="27"/>
      <c r="F45" s="27"/>
      <c r="G45" s="27"/>
      <c r="H45" s="28"/>
      <c r="I45" s="30"/>
    </row>
    <row r="46" spans="1:9" s="2" customFormat="1" ht="6" customHeight="1"/>
    <row r="47" spans="1:9" s="2" customFormat="1" ht="6" customHeight="1"/>
    <row r="48" spans="1:9" s="2" customFormat="1" ht="6" customHeight="1"/>
    <row r="49" spans="1:9" ht="19.5">
      <c r="B49" s="4" t="s">
        <v>47</v>
      </c>
    </row>
    <row r="50" spans="1:9" ht="63.75">
      <c r="A50" s="3" t="s">
        <v>0</v>
      </c>
      <c r="B50" s="17" t="s">
        <v>48</v>
      </c>
      <c r="C50" s="5">
        <v>260</v>
      </c>
      <c r="D50" s="6" t="s">
        <v>49</v>
      </c>
      <c r="E50" s="7" t="s">
        <v>5</v>
      </c>
      <c r="F50" s="8">
        <v>75</v>
      </c>
      <c r="G50" s="21" t="s">
        <v>50</v>
      </c>
      <c r="H50" s="7" t="s">
        <v>5</v>
      </c>
      <c r="I50" s="15">
        <f>ROUND(C50*F50,0)</f>
        <v>19500</v>
      </c>
    </row>
    <row r="51" spans="1:9" ht="3" customHeight="1">
      <c r="A51" s="9"/>
      <c r="B51" s="10"/>
      <c r="I51" s="23"/>
    </row>
    <row r="52" spans="1:9" ht="25.5">
      <c r="A52" s="3" t="s">
        <v>1</v>
      </c>
      <c r="B52" s="31" t="s">
        <v>51</v>
      </c>
      <c r="C52" s="5">
        <v>12</v>
      </c>
      <c r="D52" s="6" t="s">
        <v>18</v>
      </c>
      <c r="E52" s="7" t="s">
        <v>5</v>
      </c>
      <c r="F52" s="8">
        <v>146</v>
      </c>
      <c r="G52" s="21" t="s">
        <v>19</v>
      </c>
      <c r="H52" s="7" t="s">
        <v>5</v>
      </c>
      <c r="I52" s="15">
        <f>ROUND(C52*F52,0)</f>
        <v>1752</v>
      </c>
    </row>
    <row r="53" spans="1:9" ht="3.75" customHeight="1">
      <c r="A53" s="9"/>
      <c r="B53" s="12"/>
      <c r="C53" s="2"/>
      <c r="D53" s="2"/>
      <c r="E53" s="2"/>
      <c r="F53" s="2"/>
      <c r="G53" s="2"/>
      <c r="H53" s="2"/>
      <c r="I53" s="2"/>
    </row>
    <row r="54" spans="1:9" ht="63.75">
      <c r="A54" s="3" t="s">
        <v>2</v>
      </c>
      <c r="B54" s="17" t="s">
        <v>52</v>
      </c>
      <c r="C54" s="5">
        <v>250</v>
      </c>
      <c r="D54" s="6" t="s">
        <v>49</v>
      </c>
      <c r="E54" s="7" t="s">
        <v>5</v>
      </c>
      <c r="F54" s="8">
        <v>83</v>
      </c>
      <c r="G54" s="21" t="s">
        <v>50</v>
      </c>
      <c r="H54" s="7" t="s">
        <v>5</v>
      </c>
      <c r="I54" s="15">
        <f>ROUND(C54*F54,0)</f>
        <v>20750</v>
      </c>
    </row>
    <row r="55" spans="1:9" ht="3.75" customHeight="1">
      <c r="F55" s="8"/>
    </row>
    <row r="56" spans="1:9" ht="63.75">
      <c r="A56" s="3" t="s">
        <v>4</v>
      </c>
      <c r="B56" s="17" t="s">
        <v>53</v>
      </c>
      <c r="C56" s="5">
        <v>12</v>
      </c>
      <c r="D56" s="6" t="s">
        <v>18</v>
      </c>
      <c r="E56" s="7" t="s">
        <v>5</v>
      </c>
      <c r="F56" s="8">
        <v>241</v>
      </c>
      <c r="G56" s="21" t="s">
        <v>19</v>
      </c>
      <c r="H56" s="7" t="s">
        <v>5</v>
      </c>
      <c r="I56" s="15">
        <f>ROUND(C56*F56,0)</f>
        <v>2892</v>
      </c>
    </row>
    <row r="57" spans="1:9" ht="6" customHeight="1">
      <c r="A57" s="3"/>
      <c r="B57" s="19"/>
      <c r="C57" s="5"/>
      <c r="D57" s="6"/>
      <c r="E57" s="7"/>
      <c r="F57" s="8"/>
      <c r="G57" s="21"/>
      <c r="H57" s="7"/>
      <c r="I57" s="5"/>
    </row>
    <row r="58" spans="1:9" ht="63.75">
      <c r="A58" s="3" t="s">
        <v>6</v>
      </c>
      <c r="B58" s="17" t="s">
        <v>54</v>
      </c>
      <c r="C58" s="5">
        <v>210</v>
      </c>
      <c r="D58" s="6" t="s">
        <v>49</v>
      </c>
      <c r="E58" s="7" t="s">
        <v>5</v>
      </c>
      <c r="F58" s="8">
        <v>91</v>
      </c>
      <c r="G58" s="21" t="s">
        <v>50</v>
      </c>
      <c r="H58" s="7" t="s">
        <v>5</v>
      </c>
      <c r="I58" s="15">
        <f>ROUND(C58*F58,0)</f>
        <v>19110</v>
      </c>
    </row>
    <row r="59" spans="1:9" ht="5.25" customHeight="1">
      <c r="A59" s="3"/>
      <c r="B59" s="19"/>
      <c r="C59" s="5"/>
      <c r="D59" s="6"/>
      <c r="E59" s="7"/>
      <c r="F59" s="8"/>
      <c r="G59" s="21"/>
      <c r="H59" s="7"/>
      <c r="I59" s="5"/>
    </row>
    <row r="60" spans="1:9" ht="63.75">
      <c r="A60" s="3" t="s">
        <v>7</v>
      </c>
      <c r="B60" s="17" t="s">
        <v>55</v>
      </c>
      <c r="C60" s="5">
        <v>360</v>
      </c>
      <c r="D60" s="6" t="s">
        <v>49</v>
      </c>
      <c r="E60" s="7" t="s">
        <v>5</v>
      </c>
      <c r="F60" s="8">
        <v>290</v>
      </c>
      <c r="G60" s="21" t="s">
        <v>50</v>
      </c>
      <c r="H60" s="7" t="s">
        <v>5</v>
      </c>
      <c r="I60" s="15">
        <f>ROUND(C60*F60,0)</f>
        <v>104400</v>
      </c>
    </row>
    <row r="61" spans="1:9" ht="5.25" customHeight="1">
      <c r="A61" s="3"/>
      <c r="B61" s="19"/>
      <c r="C61" s="5"/>
      <c r="D61" s="6"/>
      <c r="E61" s="7"/>
      <c r="F61" s="8"/>
      <c r="G61" s="21"/>
      <c r="H61" s="7"/>
      <c r="I61" s="5"/>
    </row>
    <row r="62" spans="1:9" ht="63.75">
      <c r="A62" s="3" t="s">
        <v>8</v>
      </c>
      <c r="B62" s="17" t="s">
        <v>56</v>
      </c>
      <c r="C62" s="5">
        <v>23</v>
      </c>
      <c r="D62" s="6" t="s">
        <v>18</v>
      </c>
      <c r="E62" s="7" t="s">
        <v>5</v>
      </c>
      <c r="F62" s="8">
        <v>774</v>
      </c>
      <c r="G62" s="21" t="s">
        <v>19</v>
      </c>
      <c r="H62" s="7" t="s">
        <v>5</v>
      </c>
      <c r="I62" s="15">
        <f>ROUND(C62*F62,0)</f>
        <v>17802</v>
      </c>
    </row>
    <row r="63" spans="1:9" ht="4.5" customHeight="1">
      <c r="A63" s="3"/>
      <c r="B63" s="19"/>
      <c r="C63" s="5"/>
      <c r="D63" s="6"/>
      <c r="E63" s="7"/>
      <c r="F63" s="8"/>
      <c r="G63" s="21"/>
      <c r="H63" s="7"/>
      <c r="I63" s="5"/>
    </row>
    <row r="64" spans="1:9" ht="51">
      <c r="A64" s="3" t="s">
        <v>9</v>
      </c>
      <c r="B64" s="17" t="s">
        <v>57</v>
      </c>
      <c r="C64" s="5">
        <v>25</v>
      </c>
      <c r="D64" s="6" t="s">
        <v>18</v>
      </c>
      <c r="E64" s="7" t="s">
        <v>5</v>
      </c>
      <c r="F64" s="8">
        <v>1021</v>
      </c>
      <c r="G64" s="21" t="s">
        <v>19</v>
      </c>
      <c r="H64" s="7" t="s">
        <v>5</v>
      </c>
      <c r="I64" s="15">
        <f>ROUND(C64*F64,0)</f>
        <v>25525</v>
      </c>
    </row>
    <row r="65" spans="1:9" ht="4.5" customHeight="1">
      <c r="A65" s="3"/>
      <c r="B65" s="19"/>
      <c r="C65" s="5"/>
      <c r="D65" s="6"/>
      <c r="E65" s="7"/>
      <c r="F65" s="8"/>
      <c r="G65" s="21"/>
      <c r="H65" s="7"/>
      <c r="I65" s="5"/>
    </row>
    <row r="66" spans="1:9" ht="165.75">
      <c r="A66" s="3" t="s">
        <v>15</v>
      </c>
      <c r="B66" s="19" t="s">
        <v>58</v>
      </c>
      <c r="C66" s="5">
        <v>22</v>
      </c>
      <c r="D66" s="6" t="s">
        <v>18</v>
      </c>
      <c r="E66" s="7" t="s">
        <v>5</v>
      </c>
      <c r="F66" s="8">
        <v>306</v>
      </c>
      <c r="G66" s="21" t="s">
        <v>19</v>
      </c>
      <c r="H66" s="7" t="s">
        <v>5</v>
      </c>
      <c r="I66" s="15">
        <f>ROUND(C66*F66,0)</f>
        <v>6732</v>
      </c>
    </row>
    <row r="67" spans="1:9" ht="8.25" customHeight="1">
      <c r="A67" s="3"/>
      <c r="B67" s="19"/>
      <c r="C67" s="5"/>
      <c r="D67" s="6"/>
      <c r="E67" s="7"/>
      <c r="F67" s="8"/>
      <c r="G67" s="21"/>
      <c r="H67" s="7"/>
      <c r="I67" s="5"/>
    </row>
    <row r="68" spans="1:9" ht="51">
      <c r="A68" s="3" t="s">
        <v>17</v>
      </c>
      <c r="B68" s="19" t="s">
        <v>59</v>
      </c>
      <c r="C68" s="5">
        <v>18</v>
      </c>
      <c r="D68" s="6" t="s">
        <v>18</v>
      </c>
      <c r="E68" s="7" t="s">
        <v>5</v>
      </c>
      <c r="F68" s="8">
        <v>674</v>
      </c>
      <c r="G68" s="21" t="s">
        <v>19</v>
      </c>
      <c r="H68" s="7"/>
      <c r="I68" s="15">
        <f>ROUND(C68*F68,0)</f>
        <v>12132</v>
      </c>
    </row>
    <row r="69" spans="1:9" ht="3.75" customHeight="1" thickBot="1">
      <c r="C69" s="18"/>
      <c r="D69" s="18"/>
      <c r="E69" s="18"/>
      <c r="F69" s="18"/>
      <c r="G69" s="18"/>
      <c r="H69" s="18"/>
      <c r="I69" s="18"/>
    </row>
    <row r="70" spans="1:9" ht="27" customHeight="1" thickBot="1">
      <c r="C70" s="135" t="s">
        <v>16</v>
      </c>
      <c r="D70" s="135"/>
      <c r="E70" s="135"/>
      <c r="F70" s="135"/>
      <c r="G70" s="135"/>
      <c r="H70" s="11" t="s">
        <v>5</v>
      </c>
      <c r="I70" s="16">
        <f>SUM(I50:I69)</f>
        <v>230595</v>
      </c>
    </row>
    <row r="71" spans="1:9" ht="9" customHeight="1"/>
    <row r="73" spans="1:9" ht="26.25" customHeight="1">
      <c r="B73" s="137" t="s">
        <v>60</v>
      </c>
      <c r="C73" s="137"/>
      <c r="D73" s="137"/>
      <c r="E73" s="137"/>
      <c r="F73" s="137"/>
      <c r="G73" s="137"/>
      <c r="H73" s="137"/>
    </row>
    <row r="74" spans="1:9" ht="4.5" customHeight="1">
      <c r="B74" s="2"/>
      <c r="C74" s="2"/>
      <c r="D74" s="2"/>
      <c r="E74" s="2"/>
      <c r="F74" s="2"/>
      <c r="G74" s="2"/>
      <c r="H74" s="2"/>
    </row>
    <row r="75" spans="1:9" ht="27.75" customHeight="1">
      <c r="B75" s="13" t="s">
        <v>61</v>
      </c>
      <c r="C75" s="2"/>
      <c r="D75" s="2"/>
      <c r="E75" s="14" t="s">
        <v>5</v>
      </c>
      <c r="F75" s="132">
        <f>I43</f>
        <v>779818</v>
      </c>
      <c r="G75" s="132"/>
      <c r="H75" s="2"/>
    </row>
    <row r="76" spans="1:9" ht="3.75" customHeight="1"/>
    <row r="77" spans="1:9" ht="34.5" customHeight="1">
      <c r="B77" s="13" t="s">
        <v>62</v>
      </c>
      <c r="C77" s="2"/>
      <c r="D77" s="2"/>
      <c r="E77" s="14" t="s">
        <v>5</v>
      </c>
      <c r="F77" s="132">
        <f>I70</f>
        <v>230595</v>
      </c>
      <c r="G77" s="132"/>
    </row>
    <row r="78" spans="1:9" ht="5.25" customHeight="1" thickBot="1"/>
    <row r="79" spans="1:9" ht="19.5" thickBot="1">
      <c r="C79" s="133" t="s">
        <v>16</v>
      </c>
      <c r="D79" s="133"/>
      <c r="E79" s="20" t="s">
        <v>5</v>
      </c>
      <c r="F79" s="134">
        <f>SUM(F75:G78)</f>
        <v>1010413</v>
      </c>
      <c r="G79" s="134"/>
    </row>
    <row r="80" spans="1:9" ht="8.25" customHeight="1"/>
    <row r="84" spans="2:6">
      <c r="B84" s="32"/>
    </row>
    <row r="85" spans="2:6">
      <c r="F85" s="33"/>
    </row>
    <row r="86" spans="2:6">
      <c r="B86" s="34"/>
    </row>
    <row r="87" spans="2:6">
      <c r="B87" s="34"/>
    </row>
    <row r="88" spans="2:6">
      <c r="B88" s="34"/>
    </row>
  </sheetData>
  <mergeCells count="14">
    <mergeCell ref="F77:G77"/>
    <mergeCell ref="C79:D79"/>
    <mergeCell ref="F79:G79"/>
    <mergeCell ref="H4:I4"/>
    <mergeCell ref="C41:G41"/>
    <mergeCell ref="C42:G42"/>
    <mergeCell ref="C43:G43"/>
    <mergeCell ref="C70:G70"/>
    <mergeCell ref="B73:H73"/>
    <mergeCell ref="A1:I1"/>
    <mergeCell ref="A2:I2"/>
    <mergeCell ref="C4:D4"/>
    <mergeCell ref="E4:F4"/>
    <mergeCell ref="F75:G75"/>
  </mergeCells>
  <pageMargins left="0.75" right="0.25" top="0.5" bottom="0.5" header="0.3" footer="0.3"/>
  <pageSetup scale="90" orientation="portrait" verticalDpi="0" r:id="rId1"/>
</worksheet>
</file>

<file path=xl/worksheets/sheet2.xml><?xml version="1.0" encoding="utf-8"?>
<worksheet xmlns="http://schemas.openxmlformats.org/spreadsheetml/2006/main" xmlns:r="http://schemas.openxmlformats.org/officeDocument/2006/relationships">
  <dimension ref="A1:I554"/>
  <sheetViews>
    <sheetView tabSelected="1" topLeftCell="A508" zoomScale="110" zoomScaleNormal="110" workbookViewId="0">
      <selection activeCell="E517" sqref="E517"/>
    </sheetView>
  </sheetViews>
  <sheetFormatPr defaultRowHeight="12.75"/>
  <cols>
    <col min="1" max="1" width="4.7109375" style="2" customWidth="1"/>
    <col min="2" max="2" width="44.7109375" style="2" customWidth="1"/>
    <col min="3" max="4" width="3.7109375" style="2" customWidth="1"/>
    <col min="5" max="5" width="10.85546875" style="2" customWidth="1"/>
    <col min="6" max="6" width="9.7109375" style="2" customWidth="1"/>
    <col min="7" max="7" width="4.5703125" style="2" customWidth="1"/>
    <col min="8" max="8" width="12.7109375" style="2" customWidth="1"/>
    <col min="9" max="9" width="9.140625" style="2" customWidth="1"/>
    <col min="10" max="16384" width="9.140625" style="2"/>
  </cols>
  <sheetData>
    <row r="1" spans="1:9">
      <c r="H1" s="90" t="s">
        <v>142</v>
      </c>
    </row>
    <row r="2" spans="1:9">
      <c r="A2" s="140" t="s">
        <v>78</v>
      </c>
      <c r="B2" s="140"/>
      <c r="C2" s="140"/>
      <c r="D2" s="140"/>
      <c r="E2" s="140"/>
      <c r="F2" s="140"/>
      <c r="G2" s="140"/>
      <c r="H2" s="140"/>
    </row>
    <row r="3" spans="1:9">
      <c r="A3" s="141" t="s">
        <v>143</v>
      </c>
      <c r="B3" s="141"/>
      <c r="C3" s="141"/>
      <c r="D3" s="141"/>
      <c r="E3" s="141"/>
      <c r="F3" s="141"/>
      <c r="G3" s="141"/>
      <c r="H3" s="141"/>
    </row>
    <row r="4" spans="1:9">
      <c r="A4" s="141"/>
      <c r="B4" s="141"/>
      <c r="C4" s="141"/>
      <c r="D4" s="141"/>
      <c r="E4" s="141"/>
      <c r="F4" s="141"/>
      <c r="G4" s="141"/>
      <c r="H4" s="141"/>
    </row>
    <row r="5" spans="1:9">
      <c r="A5" s="48"/>
      <c r="B5" s="139"/>
      <c r="C5" s="139"/>
      <c r="D5" s="139"/>
      <c r="E5" s="139"/>
      <c r="F5" s="139"/>
      <c r="G5" s="139"/>
      <c r="H5" s="9"/>
    </row>
    <row r="6" spans="1:9">
      <c r="A6" s="101" t="s">
        <v>84</v>
      </c>
      <c r="B6" s="102" t="s">
        <v>83</v>
      </c>
      <c r="C6" s="138" t="s">
        <v>80</v>
      </c>
      <c r="D6" s="138"/>
      <c r="E6" s="102" t="s">
        <v>79</v>
      </c>
      <c r="F6" s="102" t="s">
        <v>81</v>
      </c>
      <c r="G6" s="138" t="s">
        <v>82</v>
      </c>
      <c r="H6" s="138"/>
    </row>
    <row r="7" spans="1:9">
      <c r="B7" s="54"/>
      <c r="C7" s="54"/>
      <c r="D7" s="54"/>
      <c r="E7" s="54"/>
      <c r="F7" s="54"/>
      <c r="G7" s="54"/>
    </row>
    <row r="8" spans="1:9">
      <c r="A8" s="66"/>
      <c r="B8" s="104" t="s">
        <v>68</v>
      </c>
      <c r="C8" s="55"/>
      <c r="D8" s="54"/>
      <c r="E8" s="54"/>
      <c r="F8" s="54"/>
      <c r="G8" s="54"/>
    </row>
    <row r="9" spans="1:9">
      <c r="A9" s="36"/>
      <c r="B9" s="104" t="s">
        <v>85</v>
      </c>
      <c r="C9" s="104"/>
      <c r="D9" s="104"/>
      <c r="E9" s="92"/>
      <c r="F9" s="92"/>
      <c r="G9" s="104"/>
    </row>
    <row r="10" spans="1:9">
      <c r="A10" s="36"/>
      <c r="B10" s="120" t="s">
        <v>144</v>
      </c>
      <c r="C10" s="68"/>
      <c r="D10" s="37"/>
      <c r="E10" s="37"/>
      <c r="F10" s="37"/>
      <c r="G10" s="37"/>
      <c r="H10" s="37"/>
      <c r="I10" s="54"/>
    </row>
    <row r="11" spans="1:9" ht="63.75">
      <c r="A11" s="67">
        <v>1</v>
      </c>
      <c r="B11" s="40" t="s">
        <v>145</v>
      </c>
      <c r="C11" s="69"/>
      <c r="D11" s="41"/>
      <c r="E11" s="39"/>
      <c r="F11" s="39"/>
      <c r="G11" s="113"/>
      <c r="H11" s="42"/>
      <c r="I11" s="54"/>
    </row>
    <row r="12" spans="1:9">
      <c r="A12" s="67"/>
      <c r="B12" s="47">
        <v>1268</v>
      </c>
      <c r="C12" s="70" t="s">
        <v>72</v>
      </c>
      <c r="D12" s="40"/>
      <c r="E12" s="44">
        <v>3176.25</v>
      </c>
      <c r="F12" s="45" t="s">
        <v>134</v>
      </c>
      <c r="G12" s="113"/>
      <c r="H12" s="46">
        <f>SUM(B12*E12/1000)</f>
        <v>4027.4850000000001</v>
      </c>
      <c r="I12" s="54"/>
    </row>
    <row r="13" spans="1:9">
      <c r="A13" s="67"/>
      <c r="B13" s="25"/>
      <c r="C13" s="70"/>
      <c r="D13" s="40"/>
      <c r="E13" s="45"/>
      <c r="F13" s="45"/>
      <c r="G13" s="113"/>
      <c r="H13" s="46"/>
      <c r="I13" s="54"/>
    </row>
    <row r="14" spans="1:9" ht="25.5">
      <c r="A14" s="67">
        <v>2</v>
      </c>
      <c r="B14" s="40" t="s">
        <v>131</v>
      </c>
      <c r="C14" s="69"/>
      <c r="D14" s="25"/>
      <c r="E14" s="56"/>
      <c r="F14" s="51"/>
      <c r="G14" s="113"/>
      <c r="H14" s="41"/>
      <c r="I14" s="54"/>
    </row>
    <row r="15" spans="1:9">
      <c r="A15" s="67"/>
      <c r="B15" s="47">
        <v>85</v>
      </c>
      <c r="C15" s="70" t="s">
        <v>72</v>
      </c>
      <c r="D15" s="113"/>
      <c r="E15" s="44">
        <v>8694.9500000000007</v>
      </c>
      <c r="F15" s="45" t="s">
        <v>70</v>
      </c>
      <c r="G15" s="113"/>
      <c r="H15" s="46">
        <f>SUM(B15*E15/100)</f>
        <v>7390.7075000000013</v>
      </c>
      <c r="I15" s="54"/>
    </row>
    <row r="16" spans="1:9">
      <c r="A16" s="115"/>
      <c r="B16" s="121"/>
      <c r="C16" s="68"/>
      <c r="D16" s="37"/>
      <c r="E16" s="37"/>
      <c r="F16" s="37"/>
      <c r="G16" s="37"/>
      <c r="H16" s="37"/>
      <c r="I16" s="54"/>
    </row>
    <row r="17" spans="1:9" ht="140.25">
      <c r="A17" s="67">
        <v>3</v>
      </c>
      <c r="B17" s="40" t="s">
        <v>74</v>
      </c>
      <c r="C17" s="69"/>
      <c r="D17" s="41"/>
      <c r="E17" s="39"/>
      <c r="F17" s="39"/>
      <c r="G17" s="113"/>
      <c r="H17" s="42"/>
      <c r="I17" s="54"/>
    </row>
    <row r="18" spans="1:9">
      <c r="A18" s="67"/>
      <c r="B18" s="47">
        <v>726</v>
      </c>
      <c r="C18" s="70" t="s">
        <v>72</v>
      </c>
      <c r="D18" s="40"/>
      <c r="E18" s="44">
        <v>337</v>
      </c>
      <c r="F18" s="45" t="s">
        <v>72</v>
      </c>
      <c r="G18" s="52" t="s">
        <v>5</v>
      </c>
      <c r="H18" s="46">
        <f>B18*E18</f>
        <v>244662</v>
      </c>
      <c r="I18" s="54"/>
    </row>
    <row r="19" spans="1:9">
      <c r="A19" s="115"/>
      <c r="B19" s="104"/>
      <c r="C19" s="104"/>
      <c r="D19" s="37"/>
      <c r="E19" s="37"/>
      <c r="F19" s="37"/>
      <c r="G19" s="37"/>
      <c r="H19" s="37"/>
      <c r="I19" s="54"/>
    </row>
    <row r="20" spans="1:9" ht="63.75">
      <c r="A20" s="67">
        <v>4</v>
      </c>
      <c r="B20" s="40" t="s">
        <v>75</v>
      </c>
      <c r="C20" s="69"/>
      <c r="D20" s="41"/>
      <c r="E20" s="39"/>
      <c r="F20" s="39"/>
      <c r="G20" s="113"/>
      <c r="H20" s="42"/>
      <c r="I20" s="54"/>
    </row>
    <row r="21" spans="1:9">
      <c r="A21" s="67"/>
      <c r="B21" s="47">
        <v>38.92</v>
      </c>
      <c r="C21" s="70" t="s">
        <v>76</v>
      </c>
      <c r="D21" s="40"/>
      <c r="E21" s="44">
        <v>5001.7</v>
      </c>
      <c r="F21" s="45" t="s">
        <v>77</v>
      </c>
      <c r="G21" s="52" t="s">
        <v>5</v>
      </c>
      <c r="H21" s="46">
        <f>B21*E21</f>
        <v>194666.16399999999</v>
      </c>
      <c r="I21" s="54"/>
    </row>
    <row r="22" spans="1:9">
      <c r="A22" s="115"/>
      <c r="B22" s="121"/>
      <c r="C22" s="68"/>
      <c r="D22" s="37"/>
      <c r="E22" s="37"/>
      <c r="F22" s="37"/>
      <c r="G22" s="37"/>
      <c r="H22" s="37"/>
      <c r="I22" s="54"/>
    </row>
    <row r="23" spans="1:9" ht="51">
      <c r="A23" s="67">
        <v>5</v>
      </c>
      <c r="B23" s="74" t="s">
        <v>146</v>
      </c>
      <c r="C23" s="72"/>
      <c r="D23" s="75"/>
      <c r="E23" s="76"/>
      <c r="F23" s="76"/>
      <c r="G23" s="77"/>
      <c r="H23" s="75"/>
      <c r="I23" s="54"/>
    </row>
    <row r="24" spans="1:9">
      <c r="A24" s="67"/>
      <c r="B24" s="82">
        <v>144</v>
      </c>
      <c r="C24" s="72" t="s">
        <v>113</v>
      </c>
      <c r="D24" s="72"/>
      <c r="E24" s="78">
        <v>15771.01</v>
      </c>
      <c r="F24" s="78" t="s">
        <v>114</v>
      </c>
      <c r="G24" s="77" t="s">
        <v>5</v>
      </c>
      <c r="H24" s="79">
        <f>SUM(B24*E24)/100</f>
        <v>22710.254399999998</v>
      </c>
      <c r="I24" s="54"/>
    </row>
    <row r="25" spans="1:9">
      <c r="A25" s="115"/>
      <c r="B25" s="121"/>
      <c r="C25" s="68"/>
      <c r="D25" s="37"/>
      <c r="E25" s="37"/>
      <c r="F25" s="37"/>
      <c r="G25" s="37"/>
      <c r="H25" s="37"/>
      <c r="I25" s="54"/>
    </row>
    <row r="26" spans="1:9" ht="63.75">
      <c r="A26" s="67">
        <v>6</v>
      </c>
      <c r="B26" s="19" t="s">
        <v>132</v>
      </c>
      <c r="C26" s="81"/>
      <c r="D26" s="80"/>
      <c r="E26" s="78"/>
      <c r="F26" s="67"/>
      <c r="G26" s="77"/>
      <c r="H26" s="75"/>
      <c r="I26" s="54"/>
    </row>
    <row r="27" spans="1:9">
      <c r="A27" s="67"/>
      <c r="B27" s="82">
        <v>47</v>
      </c>
      <c r="C27" s="72" t="s">
        <v>115</v>
      </c>
      <c r="D27" s="72"/>
      <c r="E27" s="110">
        <v>902.93</v>
      </c>
      <c r="F27" s="78" t="s">
        <v>91</v>
      </c>
      <c r="G27" s="77" t="s">
        <v>5</v>
      </c>
      <c r="H27" s="79">
        <f>SUM(B27*E27)</f>
        <v>42437.71</v>
      </c>
      <c r="I27" s="54"/>
    </row>
    <row r="28" spans="1:9">
      <c r="A28" s="115"/>
      <c r="B28" s="121"/>
      <c r="C28" s="68"/>
      <c r="D28" s="37"/>
      <c r="E28" s="37"/>
      <c r="F28" s="37"/>
      <c r="G28" s="37"/>
      <c r="H28" s="37"/>
      <c r="I28" s="54"/>
    </row>
    <row r="29" spans="1:9" ht="76.5">
      <c r="A29" s="115">
        <v>7</v>
      </c>
      <c r="B29" s="122" t="s">
        <v>147</v>
      </c>
      <c r="C29" s="69"/>
      <c r="D29" s="25"/>
      <c r="E29" s="39"/>
      <c r="F29" s="39"/>
      <c r="G29" s="113"/>
      <c r="H29" s="42"/>
      <c r="I29" s="113"/>
    </row>
    <row r="30" spans="1:9">
      <c r="A30" s="115"/>
      <c r="B30" s="62">
        <v>18</v>
      </c>
      <c r="C30" s="9" t="s">
        <v>49</v>
      </c>
      <c r="D30" s="113"/>
      <c r="E30" s="56">
        <v>228.9</v>
      </c>
      <c r="F30" s="51" t="s">
        <v>50</v>
      </c>
      <c r="G30" s="77" t="s">
        <v>5</v>
      </c>
      <c r="H30" s="61">
        <f>B30*E30</f>
        <v>4120.2</v>
      </c>
      <c r="I30" s="113"/>
    </row>
    <row r="31" spans="1:9">
      <c r="A31" s="115"/>
      <c r="B31" s="62"/>
      <c r="C31" s="72"/>
      <c r="D31" s="35"/>
      <c r="E31" s="39"/>
      <c r="F31" s="39"/>
      <c r="G31" s="113"/>
      <c r="H31" s="61"/>
      <c r="I31" s="113"/>
    </row>
    <row r="32" spans="1:9" ht="89.25">
      <c r="A32" s="115">
        <v>8</v>
      </c>
      <c r="B32" s="122" t="s">
        <v>148</v>
      </c>
      <c r="C32" s="69"/>
      <c r="D32" s="25"/>
      <c r="E32" s="56"/>
      <c r="F32" s="51"/>
      <c r="G32" s="113"/>
      <c r="H32" s="41"/>
      <c r="I32" s="113"/>
    </row>
    <row r="33" spans="1:9">
      <c r="A33" s="115"/>
      <c r="B33" s="62">
        <v>28</v>
      </c>
      <c r="C33" s="9" t="s">
        <v>49</v>
      </c>
      <c r="D33" s="113"/>
      <c r="E33" s="56">
        <v>240.5</v>
      </c>
      <c r="F33" s="51" t="s">
        <v>50</v>
      </c>
      <c r="G33" s="77" t="s">
        <v>5</v>
      </c>
      <c r="H33" s="61">
        <f>B33*E33</f>
        <v>6734</v>
      </c>
      <c r="I33" s="113"/>
    </row>
    <row r="34" spans="1:9">
      <c r="A34" s="115"/>
      <c r="B34" s="121"/>
      <c r="C34" s="68"/>
      <c r="D34" s="37"/>
      <c r="E34" s="37"/>
      <c r="F34" s="37"/>
      <c r="G34" s="37"/>
      <c r="H34" s="37"/>
      <c r="I34" s="54"/>
    </row>
    <row r="35" spans="1:9" ht="51">
      <c r="A35" s="67">
        <v>9</v>
      </c>
      <c r="B35" s="40" t="s">
        <v>97</v>
      </c>
      <c r="C35" s="71"/>
      <c r="D35" s="40"/>
      <c r="E35" s="44"/>
      <c r="F35" s="45"/>
      <c r="G35" s="38"/>
      <c r="H35" s="46"/>
      <c r="I35" s="54"/>
    </row>
    <row r="36" spans="1:9">
      <c r="A36" s="67"/>
      <c r="B36" s="47">
        <v>24</v>
      </c>
      <c r="C36" s="70" t="s">
        <v>71</v>
      </c>
      <c r="D36" s="38"/>
      <c r="E36" s="44">
        <v>180.5</v>
      </c>
      <c r="F36" s="45" t="s">
        <v>91</v>
      </c>
      <c r="G36" s="77" t="s">
        <v>5</v>
      </c>
      <c r="H36" s="46">
        <f>B36*E36</f>
        <v>4332</v>
      </c>
      <c r="I36" s="54"/>
    </row>
    <row r="37" spans="1:9">
      <c r="A37" s="67"/>
      <c r="B37" s="82"/>
      <c r="C37" s="72"/>
      <c r="D37" s="72"/>
      <c r="E37" s="119"/>
      <c r="F37" s="78"/>
      <c r="G37" s="77"/>
      <c r="H37" s="79"/>
      <c r="I37" s="54"/>
    </row>
    <row r="38" spans="1:9" ht="25.5">
      <c r="A38" s="67">
        <v>10</v>
      </c>
      <c r="B38" s="40" t="s">
        <v>89</v>
      </c>
      <c r="C38" s="69"/>
      <c r="D38" s="41"/>
      <c r="E38" s="39"/>
      <c r="F38" s="39"/>
      <c r="G38" s="38"/>
      <c r="H38" s="42"/>
    </row>
    <row r="39" spans="1:9">
      <c r="A39" s="67"/>
      <c r="B39" s="47">
        <v>744</v>
      </c>
      <c r="C39" s="70" t="s">
        <v>115</v>
      </c>
      <c r="D39" s="40"/>
      <c r="E39" s="44">
        <v>2590.5</v>
      </c>
      <c r="F39" s="45" t="s">
        <v>96</v>
      </c>
      <c r="G39" s="77" t="s">
        <v>5</v>
      </c>
      <c r="H39" s="46">
        <f>SUM(B39*E39/100)</f>
        <v>19273.32</v>
      </c>
    </row>
    <row r="40" spans="1:9">
      <c r="A40" s="115"/>
      <c r="B40" s="121"/>
      <c r="C40" s="68"/>
      <c r="D40" s="37"/>
      <c r="E40" s="37"/>
      <c r="F40" s="37"/>
      <c r="G40" s="37"/>
      <c r="H40" s="37"/>
      <c r="I40" s="54"/>
    </row>
    <row r="41" spans="1:9" ht="25.5">
      <c r="A41" s="67">
        <v>11</v>
      </c>
      <c r="B41" s="40" t="s">
        <v>149</v>
      </c>
      <c r="C41" s="69"/>
      <c r="D41" s="41"/>
      <c r="E41" s="39"/>
      <c r="F41" s="39"/>
      <c r="G41" s="113"/>
      <c r="H41" s="42"/>
    </row>
    <row r="42" spans="1:9">
      <c r="A42" s="67"/>
      <c r="B42" s="47">
        <v>180</v>
      </c>
      <c r="C42" s="70" t="s">
        <v>115</v>
      </c>
      <c r="D42" s="40"/>
      <c r="E42" s="44">
        <v>2401.58</v>
      </c>
      <c r="F42" s="45" t="s">
        <v>96</v>
      </c>
      <c r="G42" s="77" t="s">
        <v>5</v>
      </c>
      <c r="H42" s="46">
        <f>SUM(B42*E42/100)</f>
        <v>4322.8440000000001</v>
      </c>
    </row>
    <row r="43" spans="1:9">
      <c r="A43" s="115"/>
      <c r="B43" s="121"/>
      <c r="C43" s="68"/>
      <c r="D43" s="37"/>
      <c r="E43" s="37"/>
      <c r="F43" s="37"/>
      <c r="G43" s="37"/>
      <c r="H43" s="37"/>
      <c r="I43" s="54"/>
    </row>
    <row r="44" spans="1:9" ht="38.25">
      <c r="A44" s="67">
        <v>12</v>
      </c>
      <c r="B44" s="40" t="s">
        <v>92</v>
      </c>
      <c r="C44" s="73"/>
      <c r="D44" s="57"/>
      <c r="E44" s="58"/>
      <c r="F44" s="58"/>
      <c r="G44" s="103"/>
      <c r="H44" s="46"/>
    </row>
    <row r="45" spans="1:9">
      <c r="A45" s="67"/>
      <c r="B45" s="47">
        <v>182</v>
      </c>
      <c r="C45" s="70" t="s">
        <v>71</v>
      </c>
      <c r="D45" s="103"/>
      <c r="E45" s="44">
        <v>3275.5</v>
      </c>
      <c r="F45" s="45" t="s">
        <v>69</v>
      </c>
      <c r="G45" s="77" t="s">
        <v>5</v>
      </c>
      <c r="H45" s="59">
        <f>SUM(B45*E45/100)</f>
        <v>5961.41</v>
      </c>
    </row>
    <row r="46" spans="1:9">
      <c r="A46" s="115"/>
      <c r="B46" s="121"/>
      <c r="C46" s="68"/>
      <c r="D46" s="37"/>
      <c r="E46" s="37"/>
      <c r="F46" s="37"/>
      <c r="G46" s="37"/>
      <c r="H46" s="37"/>
      <c r="I46" s="54"/>
    </row>
    <row r="47" spans="1:9" ht="38.25">
      <c r="A47" s="67">
        <v>13</v>
      </c>
      <c r="B47" s="40" t="s">
        <v>150</v>
      </c>
      <c r="C47" s="73"/>
      <c r="D47" s="57"/>
      <c r="E47" s="58"/>
      <c r="F47" s="58"/>
      <c r="G47" s="113"/>
      <c r="H47" s="46"/>
    </row>
    <row r="48" spans="1:9">
      <c r="A48" s="67"/>
      <c r="B48" s="47">
        <v>100</v>
      </c>
      <c r="C48" s="70" t="s">
        <v>71</v>
      </c>
      <c r="D48" s="113"/>
      <c r="E48" s="44">
        <v>4411.82</v>
      </c>
      <c r="F48" s="45" t="s">
        <v>69</v>
      </c>
      <c r="G48" s="77" t="s">
        <v>5</v>
      </c>
      <c r="H48" s="59">
        <f>SUM(B48*E48/100)</f>
        <v>4411.82</v>
      </c>
    </row>
    <row r="49" spans="1:9">
      <c r="A49" s="115"/>
      <c r="B49" s="121"/>
      <c r="C49" s="68"/>
      <c r="D49" s="37"/>
      <c r="E49" s="37"/>
      <c r="F49" s="37"/>
      <c r="G49" s="37"/>
      <c r="H49" s="37"/>
      <c r="I49" s="54"/>
    </row>
    <row r="50" spans="1:9" ht="25.5">
      <c r="A50" s="67">
        <v>14</v>
      </c>
      <c r="B50" s="40" t="s">
        <v>139</v>
      </c>
      <c r="C50" s="69"/>
      <c r="D50" s="25"/>
      <c r="E50" s="51"/>
      <c r="F50" s="113"/>
      <c r="G50" s="41"/>
      <c r="I50" s="54"/>
    </row>
    <row r="51" spans="1:9">
      <c r="A51" s="67"/>
      <c r="B51" s="43">
        <v>1044</v>
      </c>
      <c r="C51" s="70" t="s">
        <v>71</v>
      </c>
      <c r="D51" s="40"/>
      <c r="E51" s="44">
        <v>442.75</v>
      </c>
      <c r="F51" s="45" t="s">
        <v>69</v>
      </c>
      <c r="G51" s="52" t="s">
        <v>5</v>
      </c>
      <c r="H51" s="46">
        <f>SUM(B51*E51/100)</f>
        <v>4622.3100000000004</v>
      </c>
      <c r="I51" s="54"/>
    </row>
    <row r="52" spans="1:9">
      <c r="A52" s="66"/>
      <c r="C52" s="66"/>
      <c r="I52" s="54"/>
    </row>
    <row r="53" spans="1:9">
      <c r="A53" s="67">
        <v>15</v>
      </c>
      <c r="B53" s="40" t="s">
        <v>140</v>
      </c>
      <c r="C53" s="69"/>
      <c r="D53" s="25"/>
      <c r="E53" s="51"/>
      <c r="F53" s="113"/>
      <c r="G53" s="41"/>
      <c r="I53" s="54"/>
    </row>
    <row r="54" spans="1:9">
      <c r="A54" s="67"/>
      <c r="B54" s="43">
        <v>1096</v>
      </c>
      <c r="C54" s="70" t="s">
        <v>71</v>
      </c>
      <c r="D54" s="40"/>
      <c r="E54" s="44">
        <v>1079.6500000000001</v>
      </c>
      <c r="F54" s="45" t="s">
        <v>69</v>
      </c>
      <c r="G54" s="52" t="s">
        <v>5</v>
      </c>
      <c r="H54" s="46">
        <f>SUM(B54*E54/100)</f>
        <v>11832.964000000002</v>
      </c>
      <c r="I54" s="54"/>
    </row>
    <row r="55" spans="1:9">
      <c r="A55" s="67"/>
      <c r="B55" s="43"/>
      <c r="C55" s="70"/>
      <c r="D55" s="40"/>
      <c r="E55" s="44"/>
      <c r="F55" s="45"/>
      <c r="G55" s="52"/>
      <c r="H55" s="46"/>
      <c r="I55" s="54"/>
    </row>
    <row r="56" spans="1:9" ht="38.25">
      <c r="A56" s="67">
        <v>16</v>
      </c>
      <c r="B56" s="40" t="s">
        <v>94</v>
      </c>
      <c r="C56" s="69"/>
      <c r="D56" s="25"/>
      <c r="E56" s="51"/>
      <c r="F56" s="91"/>
      <c r="G56" s="41"/>
      <c r="I56" s="54"/>
    </row>
    <row r="57" spans="1:9">
      <c r="A57" s="67"/>
      <c r="B57" s="47">
        <v>93</v>
      </c>
      <c r="C57" s="70" t="s">
        <v>71</v>
      </c>
      <c r="D57" s="40"/>
      <c r="E57" s="44">
        <v>2116.41</v>
      </c>
      <c r="F57" s="45" t="s">
        <v>69</v>
      </c>
      <c r="G57" s="52" t="s">
        <v>5</v>
      </c>
      <c r="H57" s="46">
        <f>SUM(B57*E57/100)</f>
        <v>1968.2612999999997</v>
      </c>
      <c r="I57" s="54"/>
    </row>
    <row r="58" spans="1:9">
      <c r="A58" s="67"/>
      <c r="B58" s="43"/>
      <c r="C58" s="70"/>
      <c r="D58" s="40"/>
      <c r="E58" s="44"/>
      <c r="F58" s="45"/>
      <c r="G58" s="52"/>
      <c r="H58" s="46"/>
      <c r="I58" s="54"/>
    </row>
    <row r="59" spans="1:9" ht="38.25">
      <c r="A59" s="67">
        <v>17</v>
      </c>
      <c r="B59" s="40" t="s">
        <v>151</v>
      </c>
      <c r="C59" s="69"/>
      <c r="D59" s="25"/>
      <c r="E59" s="51"/>
      <c r="F59" s="114"/>
      <c r="G59" s="41"/>
      <c r="I59" s="54"/>
    </row>
    <row r="60" spans="1:9">
      <c r="A60" s="67"/>
      <c r="B60" s="43">
        <v>2</v>
      </c>
      <c r="C60" s="70" t="s">
        <v>98</v>
      </c>
      <c r="D60" s="40"/>
      <c r="E60" s="44">
        <v>6985</v>
      </c>
      <c r="F60" s="45" t="s">
        <v>26</v>
      </c>
      <c r="G60" s="52" t="s">
        <v>5</v>
      </c>
      <c r="H60" s="46">
        <f>SUM(B60*E60)</f>
        <v>13970</v>
      </c>
      <c r="I60" s="54"/>
    </row>
    <row r="61" spans="1:9">
      <c r="C61" s="9"/>
      <c r="E61" s="111"/>
      <c r="F61" s="111"/>
    </row>
    <row r="62" spans="1:9">
      <c r="C62" s="9"/>
      <c r="E62" s="91"/>
      <c r="F62" s="49" t="s">
        <v>87</v>
      </c>
      <c r="G62" s="53" t="s">
        <v>5</v>
      </c>
      <c r="H62" s="50">
        <v>597116</v>
      </c>
      <c r="I62" s="38"/>
    </row>
    <row r="69" spans="1:9">
      <c r="F69" s="64"/>
      <c r="G69" s="65"/>
      <c r="H69" s="42"/>
      <c r="I69" s="107"/>
    </row>
    <row r="70" spans="1:9">
      <c r="F70" s="64"/>
      <c r="G70" s="65"/>
      <c r="H70" s="42"/>
      <c r="I70" s="113"/>
    </row>
    <row r="71" spans="1:9">
      <c r="F71" s="64"/>
      <c r="G71" s="65"/>
      <c r="H71" s="42"/>
      <c r="I71" s="107"/>
    </row>
    <row r="72" spans="1:9">
      <c r="A72" s="67"/>
      <c r="B72" s="105" t="s">
        <v>128</v>
      </c>
      <c r="C72" s="72"/>
      <c r="D72" s="35"/>
      <c r="E72" s="39"/>
      <c r="F72" s="39"/>
      <c r="G72" s="38"/>
      <c r="H72" s="61"/>
    </row>
    <row r="73" spans="1:9" ht="89.25">
      <c r="A73" s="67">
        <v>1</v>
      </c>
      <c r="B73" s="35" t="s">
        <v>99</v>
      </c>
      <c r="C73" s="69"/>
      <c r="D73" s="25"/>
      <c r="E73" s="56"/>
      <c r="F73" s="51"/>
      <c r="G73" s="38"/>
      <c r="H73" s="41"/>
    </row>
    <row r="74" spans="1:9">
      <c r="A74" s="67" t="s">
        <v>100</v>
      </c>
      <c r="B74" s="62" t="s">
        <v>152</v>
      </c>
      <c r="C74" s="72"/>
      <c r="D74" s="35"/>
      <c r="E74" s="63"/>
      <c r="F74" s="39"/>
      <c r="G74" s="38"/>
      <c r="H74" s="61"/>
    </row>
    <row r="75" spans="1:9">
      <c r="A75" s="67"/>
      <c r="B75" s="41">
        <v>200</v>
      </c>
      <c r="C75" s="9" t="s">
        <v>49</v>
      </c>
      <c r="D75" s="38"/>
      <c r="E75" s="56">
        <v>153.19</v>
      </c>
      <c r="F75" s="51" t="s">
        <v>50</v>
      </c>
      <c r="G75" s="77" t="s">
        <v>5</v>
      </c>
      <c r="H75" s="61">
        <f>B75*E75</f>
        <v>30638</v>
      </c>
    </row>
    <row r="76" spans="1:9">
      <c r="A76" s="67" t="s">
        <v>101</v>
      </c>
      <c r="B76" s="62" t="s">
        <v>102</v>
      </c>
      <c r="C76" s="72"/>
      <c r="D76" s="35"/>
      <c r="E76" s="63"/>
      <c r="F76" s="39"/>
      <c r="G76" s="38"/>
      <c r="H76" s="61"/>
    </row>
    <row r="77" spans="1:9">
      <c r="A77" s="67"/>
      <c r="B77" s="41">
        <v>300</v>
      </c>
      <c r="C77" s="9" t="s">
        <v>49</v>
      </c>
      <c r="D77" s="38"/>
      <c r="E77" s="56">
        <v>95.79</v>
      </c>
      <c r="F77" s="51" t="s">
        <v>50</v>
      </c>
      <c r="G77" s="77" t="s">
        <v>5</v>
      </c>
      <c r="H77" s="61">
        <f>B77*E77</f>
        <v>28737.000000000004</v>
      </c>
    </row>
    <row r="78" spans="1:9">
      <c r="A78" s="66"/>
      <c r="C78" s="9"/>
      <c r="E78" s="111"/>
      <c r="F78" s="111"/>
    </row>
    <row r="79" spans="1:9">
      <c r="A79" s="66"/>
      <c r="C79" s="9"/>
      <c r="E79" s="111"/>
      <c r="F79" s="49" t="s">
        <v>87</v>
      </c>
      <c r="G79" s="53" t="s">
        <v>5</v>
      </c>
      <c r="H79" s="50">
        <f>SUM(H75:H78)</f>
        <v>59375</v>
      </c>
    </row>
    <row r="80" spans="1:9">
      <c r="A80" s="67"/>
      <c r="B80" s="105" t="s">
        <v>105</v>
      </c>
      <c r="C80" s="72"/>
      <c r="D80" s="35"/>
      <c r="E80" s="39"/>
      <c r="F80" s="39"/>
      <c r="G80" s="38"/>
      <c r="H80" s="61"/>
    </row>
    <row r="81" spans="1:8" ht="63.75">
      <c r="A81" s="67">
        <v>1</v>
      </c>
      <c r="B81" s="35" t="s">
        <v>106</v>
      </c>
      <c r="C81" s="69"/>
      <c r="D81" s="25"/>
      <c r="E81" s="56"/>
      <c r="F81" s="51"/>
      <c r="G81" s="38"/>
      <c r="H81" s="41"/>
    </row>
    <row r="82" spans="1:8">
      <c r="A82" s="67"/>
      <c r="B82" s="41">
        <v>1</v>
      </c>
      <c r="C82" s="9" t="s">
        <v>25</v>
      </c>
      <c r="D82" s="38"/>
      <c r="E82" s="56"/>
      <c r="F82" s="51" t="s">
        <v>26</v>
      </c>
      <c r="G82" s="77" t="s">
        <v>5</v>
      </c>
      <c r="H82" s="61"/>
    </row>
    <row r="83" spans="1:8">
      <c r="A83" s="67"/>
      <c r="B83" s="41"/>
      <c r="C83" s="9"/>
      <c r="D83" s="113"/>
      <c r="E83" s="56"/>
      <c r="F83" s="51"/>
      <c r="G83" s="77"/>
      <c r="H83" s="61"/>
    </row>
    <row r="84" spans="1:8" ht="25.5">
      <c r="A84" s="67">
        <v>2</v>
      </c>
      <c r="B84" s="35" t="s">
        <v>153</v>
      </c>
      <c r="C84" s="69"/>
      <c r="D84" s="25"/>
      <c r="E84" s="56"/>
      <c r="F84" s="51"/>
      <c r="G84" s="113"/>
      <c r="H84" s="41"/>
    </row>
    <row r="85" spans="1:8">
      <c r="A85" s="67"/>
      <c r="B85" s="41">
        <v>1</v>
      </c>
      <c r="C85" s="9" t="s">
        <v>25</v>
      </c>
      <c r="D85" s="113"/>
      <c r="E85" s="56"/>
      <c r="F85" s="51" t="s">
        <v>26</v>
      </c>
      <c r="G85" s="77" t="s">
        <v>5</v>
      </c>
      <c r="H85" s="61"/>
    </row>
    <row r="86" spans="1:8">
      <c r="A86" s="66"/>
      <c r="C86" s="9"/>
      <c r="E86" s="111"/>
      <c r="F86" s="111"/>
    </row>
    <row r="87" spans="1:8">
      <c r="A87" s="66"/>
      <c r="C87" s="9"/>
      <c r="E87" s="111"/>
      <c r="F87" s="112"/>
      <c r="G87" s="93"/>
      <c r="H87" s="93"/>
    </row>
    <row r="88" spans="1:8">
      <c r="A88" s="66"/>
      <c r="C88" s="9"/>
      <c r="E88" s="111"/>
      <c r="F88" s="64" t="s">
        <v>87</v>
      </c>
      <c r="G88" s="65" t="s">
        <v>5</v>
      </c>
      <c r="H88" s="42"/>
    </row>
    <row r="121" spans="1:8">
      <c r="B121" s="97" t="s">
        <v>154</v>
      </c>
    </row>
    <row r="122" spans="1:8" ht="38.25">
      <c r="A122" s="67">
        <v>1</v>
      </c>
      <c r="B122" s="74" t="s">
        <v>124</v>
      </c>
      <c r="C122" s="72"/>
      <c r="D122" s="75"/>
      <c r="E122" s="76"/>
      <c r="F122" s="76"/>
      <c r="G122" s="75"/>
      <c r="H122" s="42"/>
    </row>
    <row r="123" spans="1:8">
      <c r="A123" s="67"/>
      <c r="B123" s="82">
        <v>238.88</v>
      </c>
      <c r="C123" s="72" t="s">
        <v>113</v>
      </c>
      <c r="D123" s="72"/>
      <c r="E123" s="110">
        <v>5445</v>
      </c>
      <c r="F123" s="78" t="s">
        <v>114</v>
      </c>
      <c r="G123" s="77" t="s">
        <v>5</v>
      </c>
      <c r="H123" s="79">
        <f>SUM(B123*E123)/100</f>
        <v>13007.015999999998</v>
      </c>
    </row>
    <row r="125" spans="1:8" ht="25.5">
      <c r="A125" s="67">
        <v>2</v>
      </c>
      <c r="B125" s="74" t="s">
        <v>155</v>
      </c>
      <c r="C125" s="72"/>
      <c r="D125" s="75"/>
      <c r="E125" s="76"/>
      <c r="F125" s="76"/>
      <c r="G125" s="75"/>
      <c r="H125" s="42"/>
    </row>
    <row r="126" spans="1:8">
      <c r="A126" s="67"/>
      <c r="B126" s="82">
        <v>4841.38</v>
      </c>
      <c r="C126" s="72" t="s">
        <v>115</v>
      </c>
      <c r="D126" s="72"/>
      <c r="E126" s="110">
        <v>226.88</v>
      </c>
      <c r="F126" s="78" t="s">
        <v>96</v>
      </c>
      <c r="G126" s="77" t="s">
        <v>5</v>
      </c>
      <c r="H126" s="79">
        <f>SUM(B126*E126)/100</f>
        <v>10984.122944000001</v>
      </c>
    </row>
    <row r="128" spans="1:8" ht="25.5">
      <c r="A128" s="67">
        <v>3</v>
      </c>
      <c r="B128" s="74" t="s">
        <v>156</v>
      </c>
      <c r="C128" s="72"/>
      <c r="D128" s="75"/>
      <c r="E128" s="76"/>
      <c r="F128" s="76"/>
      <c r="G128" s="75"/>
      <c r="H128" s="42"/>
    </row>
    <row r="129" spans="1:9">
      <c r="A129" s="67"/>
      <c r="B129" s="82">
        <v>568</v>
      </c>
      <c r="C129" s="72" t="s">
        <v>115</v>
      </c>
      <c r="D129" s="72"/>
      <c r="E129" s="110">
        <v>151.25</v>
      </c>
      <c r="F129" s="78" t="s">
        <v>96</v>
      </c>
      <c r="G129" s="77" t="s">
        <v>5</v>
      </c>
      <c r="H129" s="79">
        <f>SUM(B129*E129)/100</f>
        <v>859.1</v>
      </c>
    </row>
    <row r="131" spans="1:9">
      <c r="A131" s="67">
        <v>4</v>
      </c>
      <c r="B131" s="74" t="s">
        <v>133</v>
      </c>
      <c r="C131" s="72"/>
      <c r="D131" s="75"/>
      <c r="E131" s="76"/>
      <c r="F131" s="76"/>
      <c r="G131" s="75"/>
      <c r="H131" s="42"/>
    </row>
    <row r="132" spans="1:9">
      <c r="A132" s="67"/>
      <c r="B132" s="82">
        <v>885</v>
      </c>
      <c r="C132" s="72" t="s">
        <v>115</v>
      </c>
      <c r="D132" s="72"/>
      <c r="E132" s="110">
        <v>121</v>
      </c>
      <c r="F132" s="78" t="s">
        <v>96</v>
      </c>
      <c r="G132" s="77" t="s">
        <v>5</v>
      </c>
      <c r="H132" s="79">
        <f>SUM(B132*E132)/100</f>
        <v>1070.8499999999999</v>
      </c>
    </row>
    <row r="134" spans="1:9" ht="38.25">
      <c r="A134" s="67">
        <v>5</v>
      </c>
      <c r="B134" s="40" t="s">
        <v>88</v>
      </c>
      <c r="C134" s="69"/>
      <c r="D134" s="25"/>
      <c r="E134" s="56"/>
      <c r="F134" s="51"/>
      <c r="G134" s="38"/>
      <c r="H134" s="41"/>
      <c r="I134" s="38"/>
    </row>
    <row r="135" spans="1:9">
      <c r="A135" s="67"/>
      <c r="B135" s="47">
        <v>200.94</v>
      </c>
      <c r="C135" s="70" t="s">
        <v>72</v>
      </c>
      <c r="D135" s="38"/>
      <c r="E135" s="44">
        <v>26288.46</v>
      </c>
      <c r="F135" s="45" t="s">
        <v>70</v>
      </c>
      <c r="G135" s="77" t="s">
        <v>5</v>
      </c>
      <c r="H135" s="46">
        <f>SUM(B135*E135/100)</f>
        <v>52824.031523999998</v>
      </c>
      <c r="I135" s="38"/>
    </row>
    <row r="137" spans="1:9" ht="140.25">
      <c r="A137" s="67">
        <v>6</v>
      </c>
      <c r="B137" s="40" t="s">
        <v>74</v>
      </c>
      <c r="C137" s="69"/>
      <c r="D137" s="41"/>
      <c r="E137" s="39"/>
      <c r="F137" s="39"/>
      <c r="G137" s="113"/>
      <c r="H137" s="42"/>
    </row>
    <row r="138" spans="1:9">
      <c r="A138" s="67"/>
      <c r="B138" s="47">
        <v>317</v>
      </c>
      <c r="C138" s="70" t="s">
        <v>72</v>
      </c>
      <c r="D138" s="40"/>
      <c r="E138" s="44">
        <v>337</v>
      </c>
      <c r="F138" s="45" t="s">
        <v>72</v>
      </c>
      <c r="G138" s="52" t="s">
        <v>5</v>
      </c>
      <c r="H138" s="46">
        <f>B138*E138</f>
        <v>106829</v>
      </c>
    </row>
    <row r="139" spans="1:9">
      <c r="A139" s="115"/>
      <c r="B139" s="104"/>
      <c r="C139" s="104"/>
      <c r="D139" s="37"/>
      <c r="E139" s="37"/>
      <c r="F139" s="37"/>
      <c r="G139" s="37"/>
      <c r="H139" s="37"/>
    </row>
    <row r="140" spans="1:9" ht="63.75">
      <c r="A140" s="67">
        <v>7</v>
      </c>
      <c r="B140" s="40" t="s">
        <v>75</v>
      </c>
      <c r="C140" s="69"/>
      <c r="D140" s="41"/>
      <c r="E140" s="39"/>
      <c r="F140" s="39"/>
      <c r="G140" s="113"/>
      <c r="H140" s="42"/>
    </row>
    <row r="141" spans="1:9">
      <c r="A141" s="67"/>
      <c r="B141" s="47">
        <v>16.98</v>
      </c>
      <c r="C141" s="70" t="s">
        <v>76</v>
      </c>
      <c r="D141" s="40"/>
      <c r="E141" s="44">
        <v>5001.7</v>
      </c>
      <c r="F141" s="45" t="s">
        <v>77</v>
      </c>
      <c r="G141" s="52" t="s">
        <v>5</v>
      </c>
      <c r="H141" s="46">
        <f>B141*E141</f>
        <v>84928.865999999995</v>
      </c>
    </row>
    <row r="143" spans="1:9" ht="51">
      <c r="A143" s="67">
        <v>8</v>
      </c>
      <c r="B143" s="40" t="s">
        <v>97</v>
      </c>
      <c r="C143" s="71"/>
      <c r="D143" s="40"/>
      <c r="E143" s="44"/>
      <c r="F143" s="45"/>
      <c r="G143" s="113"/>
      <c r="H143" s="46"/>
      <c r="I143" s="54"/>
    </row>
    <row r="144" spans="1:9">
      <c r="A144" s="67"/>
      <c r="B144" s="47">
        <v>104</v>
      </c>
      <c r="C144" s="70" t="s">
        <v>71</v>
      </c>
      <c r="D144" s="113"/>
      <c r="E144" s="44">
        <v>180.5</v>
      </c>
      <c r="F144" s="45" t="s">
        <v>91</v>
      </c>
      <c r="G144" s="77" t="s">
        <v>5</v>
      </c>
      <c r="H144" s="46">
        <f>B144*E144</f>
        <v>18772</v>
      </c>
      <c r="I144" s="54"/>
    </row>
    <row r="146" spans="1:9" ht="25.5">
      <c r="A146" s="67">
        <v>9</v>
      </c>
      <c r="B146" s="40" t="s">
        <v>157</v>
      </c>
      <c r="C146" s="69"/>
      <c r="D146" s="25"/>
      <c r="E146" s="56"/>
      <c r="F146" s="51"/>
      <c r="G146" s="113"/>
      <c r="H146" s="41"/>
      <c r="I146" s="113"/>
    </row>
    <row r="147" spans="1:9">
      <c r="A147" s="67"/>
      <c r="B147" s="47">
        <v>885</v>
      </c>
      <c r="C147" s="70" t="s">
        <v>115</v>
      </c>
      <c r="D147" s="113"/>
      <c r="E147" s="44">
        <v>1029.05</v>
      </c>
      <c r="F147" s="45" t="s">
        <v>96</v>
      </c>
      <c r="G147" s="77" t="s">
        <v>5</v>
      </c>
      <c r="H147" s="46">
        <f>SUM(B147*E147/100)</f>
        <v>9107.0925000000007</v>
      </c>
      <c r="I147" s="113"/>
    </row>
    <row r="149" spans="1:9" ht="25.5">
      <c r="A149" s="67">
        <v>10</v>
      </c>
      <c r="B149" s="40" t="s">
        <v>89</v>
      </c>
      <c r="C149" s="69"/>
      <c r="D149" s="41"/>
      <c r="E149" s="39"/>
      <c r="F149" s="39"/>
      <c r="G149" s="113"/>
      <c r="H149" s="42"/>
    </row>
    <row r="150" spans="1:9">
      <c r="A150" s="67"/>
      <c r="B150" s="47">
        <v>1112.25</v>
      </c>
      <c r="C150" s="70" t="s">
        <v>115</v>
      </c>
      <c r="D150" s="40"/>
      <c r="E150" s="44">
        <v>2590.5</v>
      </c>
      <c r="F150" s="45" t="s">
        <v>96</v>
      </c>
      <c r="G150" s="77" t="s">
        <v>5</v>
      </c>
      <c r="H150" s="46">
        <f>SUM(B150*E150/100)</f>
        <v>28812.83625</v>
      </c>
    </row>
    <row r="152" spans="1:9" ht="25.5">
      <c r="A152" s="67">
        <v>11</v>
      </c>
      <c r="B152" s="40" t="s">
        <v>86</v>
      </c>
      <c r="C152" s="71"/>
      <c r="D152" s="43"/>
      <c r="E152" s="44"/>
      <c r="F152" s="45"/>
      <c r="G152" s="38"/>
      <c r="H152" s="46"/>
    </row>
    <row r="153" spans="1:9">
      <c r="A153" s="67"/>
      <c r="B153" s="47">
        <v>1112.25</v>
      </c>
      <c r="C153" s="70" t="s">
        <v>71</v>
      </c>
      <c r="D153" s="40"/>
      <c r="E153" s="44">
        <v>2197.52</v>
      </c>
      <c r="F153" s="45" t="s">
        <v>69</v>
      </c>
      <c r="G153" s="52" t="s">
        <v>5</v>
      </c>
      <c r="H153" s="46">
        <f>SUM(B153*E153/100)</f>
        <v>24441.9162</v>
      </c>
    </row>
    <row r="155" spans="1:9" ht="25.5">
      <c r="A155" s="67">
        <v>12</v>
      </c>
      <c r="B155" s="40" t="s">
        <v>90</v>
      </c>
      <c r="C155" s="71"/>
      <c r="D155" s="43"/>
      <c r="E155" s="44"/>
      <c r="F155" s="45"/>
      <c r="G155" s="113"/>
      <c r="H155" s="46"/>
    </row>
    <row r="156" spans="1:9">
      <c r="A156" s="67"/>
      <c r="B156" s="47">
        <v>128</v>
      </c>
      <c r="C156" s="70" t="s">
        <v>71</v>
      </c>
      <c r="D156" s="40"/>
      <c r="E156" s="44">
        <v>1758.08</v>
      </c>
      <c r="F156" s="45" t="s">
        <v>69</v>
      </c>
      <c r="G156" s="52" t="s">
        <v>5</v>
      </c>
      <c r="H156" s="46">
        <f>SUM(B156*E156/100)</f>
        <v>2250.3424</v>
      </c>
    </row>
    <row r="158" spans="1:9" ht="51">
      <c r="A158" s="67">
        <v>13</v>
      </c>
      <c r="B158" s="40" t="s">
        <v>73</v>
      </c>
      <c r="C158" s="69"/>
      <c r="D158" s="25"/>
      <c r="E158" s="39"/>
      <c r="F158" s="91"/>
      <c r="G158" s="42"/>
      <c r="H158" s="42"/>
      <c r="I158" s="38"/>
    </row>
    <row r="159" spans="1:9">
      <c r="A159" s="67"/>
      <c r="B159" s="47">
        <v>24.47</v>
      </c>
      <c r="C159" s="70" t="s">
        <v>72</v>
      </c>
      <c r="D159" s="40"/>
      <c r="E159" s="44">
        <v>12595</v>
      </c>
      <c r="F159" s="45" t="s">
        <v>70</v>
      </c>
      <c r="G159" s="52" t="s">
        <v>5</v>
      </c>
      <c r="H159" s="46">
        <f>SUM(B159*E159/100)</f>
        <v>3081.9964999999997</v>
      </c>
      <c r="I159" s="46"/>
    </row>
    <row r="160" spans="1:9">
      <c r="A160" s="67"/>
      <c r="B160" s="82"/>
      <c r="C160" s="72"/>
      <c r="D160" s="72"/>
      <c r="E160" s="119"/>
      <c r="F160" s="78"/>
      <c r="G160" s="77"/>
      <c r="H160" s="79"/>
      <c r="I160" s="54"/>
    </row>
    <row r="161" spans="1:8" ht="38.25">
      <c r="A161" s="67">
        <v>14</v>
      </c>
      <c r="B161" s="40" t="s">
        <v>138</v>
      </c>
      <c r="C161" s="69"/>
      <c r="D161" s="25"/>
      <c r="E161" s="56"/>
      <c r="F161" s="51"/>
      <c r="G161" s="113"/>
      <c r="H161" s="41"/>
    </row>
    <row r="162" spans="1:8">
      <c r="A162" s="67"/>
      <c r="B162" s="47">
        <v>143.94</v>
      </c>
      <c r="C162" s="70" t="s">
        <v>71</v>
      </c>
      <c r="D162" s="113"/>
      <c r="E162" s="44">
        <v>27747.06</v>
      </c>
      <c r="F162" s="45" t="s">
        <v>69</v>
      </c>
      <c r="G162" s="77" t="s">
        <v>5</v>
      </c>
      <c r="H162" s="46">
        <f>SUM(B162*E162/100)</f>
        <v>39939.118164</v>
      </c>
    </row>
    <row r="164" spans="1:8" ht="38.25">
      <c r="A164" s="67">
        <v>15</v>
      </c>
      <c r="B164" s="40" t="s">
        <v>158</v>
      </c>
      <c r="C164" s="69"/>
      <c r="D164" s="25"/>
      <c r="E164" s="56"/>
      <c r="F164" s="51"/>
      <c r="G164" s="113"/>
      <c r="H164" s="41"/>
    </row>
    <row r="165" spans="1:8">
      <c r="A165" s="67"/>
      <c r="B165" s="47">
        <v>495</v>
      </c>
      <c r="C165" s="70" t="s">
        <v>71</v>
      </c>
      <c r="D165" s="113"/>
      <c r="E165" s="44">
        <v>28253.61</v>
      </c>
      <c r="F165" s="45" t="s">
        <v>69</v>
      </c>
      <c r="G165" s="77" t="s">
        <v>5</v>
      </c>
      <c r="H165" s="46">
        <f>SUM(B165*E165/100)</f>
        <v>139855.3695</v>
      </c>
    </row>
    <row r="167" spans="1:8" ht="51">
      <c r="A167" s="67">
        <v>16</v>
      </c>
      <c r="B167" s="40" t="s">
        <v>159</v>
      </c>
      <c r="C167" s="69"/>
      <c r="D167" s="25"/>
      <c r="E167" s="56"/>
      <c r="F167" s="51"/>
      <c r="G167" s="113"/>
      <c r="H167" s="41"/>
    </row>
    <row r="168" spans="1:8">
      <c r="A168" s="67"/>
      <c r="B168" s="47">
        <v>1498.88</v>
      </c>
      <c r="C168" s="70" t="s">
        <v>71</v>
      </c>
      <c r="D168" s="113"/>
      <c r="E168" s="44">
        <v>36.6</v>
      </c>
      <c r="F168" s="45" t="s">
        <v>91</v>
      </c>
      <c r="G168" s="77" t="s">
        <v>5</v>
      </c>
      <c r="H168" s="46">
        <f>SUM(B168*E168)</f>
        <v>54859.008000000009</v>
      </c>
    </row>
    <row r="170" spans="1:8" ht="25.5">
      <c r="A170" s="67">
        <v>17</v>
      </c>
      <c r="B170" s="74" t="s">
        <v>125</v>
      </c>
      <c r="C170" s="81"/>
      <c r="D170" s="80"/>
      <c r="E170" s="78"/>
      <c r="F170" s="67"/>
      <c r="G170" s="77"/>
      <c r="H170" s="75"/>
    </row>
    <row r="171" spans="1:8">
      <c r="A171" s="67"/>
      <c r="B171" s="82">
        <v>48</v>
      </c>
      <c r="C171" s="72" t="s">
        <v>115</v>
      </c>
      <c r="D171" s="72"/>
      <c r="E171" s="110">
        <v>58.11</v>
      </c>
      <c r="F171" s="78" t="s">
        <v>91</v>
      </c>
      <c r="G171" s="77" t="s">
        <v>5</v>
      </c>
      <c r="H171" s="79">
        <f>SUM(B171*E171)</f>
        <v>2789.2799999999997</v>
      </c>
    </row>
    <row r="173" spans="1:8" ht="38.25">
      <c r="A173" s="67">
        <v>18</v>
      </c>
      <c r="B173" s="40" t="s">
        <v>92</v>
      </c>
      <c r="C173" s="73"/>
      <c r="D173" s="57"/>
      <c r="E173" s="58"/>
      <c r="F173" s="58"/>
      <c r="G173" s="113"/>
      <c r="H173" s="46"/>
    </row>
    <row r="174" spans="1:8">
      <c r="A174" s="67"/>
      <c r="B174" s="47">
        <v>477.75</v>
      </c>
      <c r="C174" s="70" t="s">
        <v>71</v>
      </c>
      <c r="D174" s="113"/>
      <c r="E174" s="44">
        <v>3275.5</v>
      </c>
      <c r="F174" s="45" t="s">
        <v>69</v>
      </c>
      <c r="G174" s="77" t="s">
        <v>5</v>
      </c>
      <c r="H174" s="59">
        <f>SUM(B174*E174/100)</f>
        <v>15648.70125</v>
      </c>
    </row>
    <row r="176" spans="1:8">
      <c r="A176" s="67">
        <v>19</v>
      </c>
      <c r="B176" s="40" t="s">
        <v>141</v>
      </c>
      <c r="C176" s="69"/>
      <c r="D176" s="25"/>
      <c r="E176" s="51"/>
      <c r="F176" s="113"/>
      <c r="G176" s="41"/>
    </row>
    <row r="177" spans="1:9">
      <c r="A177" s="67"/>
      <c r="B177" s="47">
        <v>2830.31</v>
      </c>
      <c r="C177" s="70" t="s">
        <v>71</v>
      </c>
      <c r="D177" s="40"/>
      <c r="E177" s="44">
        <v>1043.9000000000001</v>
      </c>
      <c r="F177" s="45" t="s">
        <v>69</v>
      </c>
      <c r="G177" s="52" t="s">
        <v>5</v>
      </c>
      <c r="H177" s="46">
        <f>SUM(B177*E177/100)</f>
        <v>29545.606090000001</v>
      </c>
    </row>
    <row r="179" spans="1:9" ht="89.25">
      <c r="A179" s="67">
        <v>20</v>
      </c>
      <c r="B179" s="40" t="s">
        <v>160</v>
      </c>
      <c r="C179" s="73"/>
      <c r="D179" s="57"/>
      <c r="E179" s="58"/>
      <c r="F179" s="58"/>
      <c r="G179" s="113"/>
      <c r="H179" s="46"/>
      <c r="I179" s="46"/>
    </row>
    <row r="180" spans="1:9">
      <c r="A180" s="67"/>
      <c r="B180" s="47">
        <v>3244</v>
      </c>
      <c r="C180" s="70" t="s">
        <v>71</v>
      </c>
      <c r="D180" s="113"/>
      <c r="E180" s="44">
        <v>2499.7600000000002</v>
      </c>
      <c r="F180" s="45" t="s">
        <v>69</v>
      </c>
      <c r="G180" s="77" t="s">
        <v>5</v>
      </c>
      <c r="H180" s="59">
        <f>SUM(B180*E180/100)</f>
        <v>81092.214399999997</v>
      </c>
      <c r="I180" s="46"/>
    </row>
    <row r="182" spans="1:9" ht="38.25">
      <c r="A182" s="67">
        <v>21</v>
      </c>
      <c r="B182" s="40" t="s">
        <v>161</v>
      </c>
      <c r="C182" s="69"/>
      <c r="D182" s="25"/>
      <c r="E182" s="51"/>
      <c r="F182" s="114"/>
      <c r="G182" s="41"/>
      <c r="I182" s="54"/>
    </row>
    <row r="183" spans="1:9">
      <c r="A183" s="67"/>
      <c r="B183" s="47">
        <v>568</v>
      </c>
      <c r="C183" s="70" t="s">
        <v>71</v>
      </c>
      <c r="D183" s="40"/>
      <c r="E183" s="44">
        <v>1160.06</v>
      </c>
      <c r="F183" s="45" t="s">
        <v>69</v>
      </c>
      <c r="G183" s="52" t="s">
        <v>5</v>
      </c>
      <c r="H183" s="46">
        <f>SUM(B183*E183/100)</f>
        <v>6589.1407999999992</v>
      </c>
      <c r="I183" s="54"/>
    </row>
    <row r="185" spans="1:9" ht="25.5">
      <c r="A185" s="67">
        <v>22</v>
      </c>
      <c r="B185" s="35" t="s">
        <v>95</v>
      </c>
      <c r="C185" s="71"/>
      <c r="D185" s="40"/>
      <c r="E185" s="44"/>
      <c r="F185" s="45"/>
      <c r="G185" s="38"/>
      <c r="H185" s="59"/>
      <c r="I185" s="54"/>
    </row>
    <row r="186" spans="1:9">
      <c r="A186" s="67"/>
      <c r="B186" s="62">
        <v>477.75</v>
      </c>
      <c r="C186" s="9" t="str">
        <f>C57</f>
        <v>Sft.</v>
      </c>
      <c r="D186" s="38"/>
      <c r="E186" s="56">
        <v>1887.4</v>
      </c>
      <c r="F186" s="39" t="s">
        <v>96</v>
      </c>
      <c r="G186" s="77" t="s">
        <v>5</v>
      </c>
      <c r="H186" s="60">
        <f>B186*E186/100</f>
        <v>9017.0535000000018</v>
      </c>
      <c r="I186" s="54"/>
    </row>
    <row r="188" spans="1:9">
      <c r="F188" s="49" t="s">
        <v>87</v>
      </c>
      <c r="G188" s="53" t="s">
        <v>5</v>
      </c>
      <c r="H188" s="50">
        <f>SUM(H122:H187)</f>
        <v>736304.66202200018</v>
      </c>
    </row>
    <row r="192" spans="1:9">
      <c r="B192" s="97" t="s">
        <v>162</v>
      </c>
    </row>
    <row r="193" spans="1:8" ht="114.75">
      <c r="A193" s="67">
        <v>1</v>
      </c>
      <c r="B193" s="86" t="s">
        <v>116</v>
      </c>
      <c r="C193" s="69"/>
      <c r="D193" s="25"/>
      <c r="E193" s="56"/>
      <c r="F193" s="51"/>
      <c r="G193" s="38"/>
      <c r="H193" s="41"/>
    </row>
    <row r="194" spans="1:8">
      <c r="A194" s="67"/>
      <c r="B194" s="87">
        <v>1</v>
      </c>
      <c r="C194" s="104" t="s">
        <v>98</v>
      </c>
      <c r="D194" s="85"/>
      <c r="E194" s="83">
        <v>5728.8</v>
      </c>
      <c r="F194" s="37" t="s">
        <v>26</v>
      </c>
      <c r="G194" s="37" t="s">
        <v>5</v>
      </c>
      <c r="H194" s="84">
        <f>(B194*E194)</f>
        <v>5728.8</v>
      </c>
    </row>
    <row r="195" spans="1:8">
      <c r="A195" s="67"/>
      <c r="B195" s="87"/>
      <c r="C195" s="104"/>
      <c r="D195" s="85"/>
      <c r="E195" s="83"/>
      <c r="F195" s="37"/>
      <c r="G195" s="37"/>
      <c r="H195" s="84"/>
    </row>
    <row r="196" spans="1:8" ht="38.25">
      <c r="A196" s="67">
        <v>2</v>
      </c>
      <c r="B196" s="88" t="s">
        <v>129</v>
      </c>
      <c r="C196" s="104"/>
      <c r="D196" s="85"/>
      <c r="E196" s="83"/>
      <c r="F196" s="37"/>
      <c r="G196" s="37"/>
      <c r="H196" s="84"/>
    </row>
    <row r="197" spans="1:8">
      <c r="A197" s="67"/>
      <c r="B197" s="87">
        <v>6</v>
      </c>
      <c r="C197" s="104" t="s">
        <v>98</v>
      </c>
      <c r="D197" s="85"/>
      <c r="E197" s="83">
        <v>702</v>
      </c>
      <c r="F197" s="37" t="s">
        <v>26</v>
      </c>
      <c r="G197" s="37" t="s">
        <v>5</v>
      </c>
      <c r="H197" s="84">
        <f>(B197*E197)</f>
        <v>4212</v>
      </c>
    </row>
    <row r="198" spans="1:8">
      <c r="A198" s="67"/>
      <c r="B198" s="88"/>
      <c r="C198" s="104"/>
      <c r="D198" s="85"/>
      <c r="E198" s="83"/>
      <c r="F198" s="37"/>
      <c r="G198" s="37"/>
      <c r="H198" s="84"/>
    </row>
    <row r="199" spans="1:8" ht="63.75">
      <c r="A199" s="67">
        <v>3</v>
      </c>
      <c r="B199" s="88" t="s">
        <v>118</v>
      </c>
      <c r="C199" s="104"/>
      <c r="D199" s="85"/>
      <c r="E199" s="83"/>
      <c r="F199" s="37"/>
      <c r="G199" s="37"/>
      <c r="H199" s="84"/>
    </row>
    <row r="200" spans="1:8">
      <c r="A200" s="67"/>
      <c r="B200" s="87">
        <v>9</v>
      </c>
      <c r="C200" s="104" t="s">
        <v>98</v>
      </c>
      <c r="D200" s="85"/>
      <c r="E200" s="83">
        <v>72.16</v>
      </c>
      <c r="F200" s="37" t="s">
        <v>26</v>
      </c>
      <c r="G200" s="37" t="s">
        <v>5</v>
      </c>
      <c r="H200" s="84">
        <f>(B200*E200)</f>
        <v>649.43999999999994</v>
      </c>
    </row>
    <row r="201" spans="1:8">
      <c r="A201" s="67"/>
      <c r="B201" s="87"/>
      <c r="C201" s="104"/>
      <c r="D201" s="85"/>
      <c r="E201" s="83"/>
      <c r="F201" s="37"/>
      <c r="G201" s="37"/>
      <c r="H201" s="84"/>
    </row>
    <row r="202" spans="1:8" ht="140.25">
      <c r="A202" s="67">
        <v>4</v>
      </c>
      <c r="B202" s="86" t="s">
        <v>117</v>
      </c>
      <c r="C202" s="69"/>
      <c r="D202" s="25"/>
      <c r="E202" s="56"/>
      <c r="F202" s="51"/>
      <c r="G202" s="38"/>
      <c r="H202" s="41"/>
    </row>
    <row r="203" spans="1:8">
      <c r="A203" s="67"/>
      <c r="B203" s="87">
        <v>1</v>
      </c>
      <c r="C203" s="104" t="s">
        <v>98</v>
      </c>
      <c r="D203" s="85"/>
      <c r="E203" s="83">
        <v>4694.8</v>
      </c>
      <c r="F203" s="37" t="s">
        <v>26</v>
      </c>
      <c r="G203" s="37" t="s">
        <v>5</v>
      </c>
      <c r="H203" s="84">
        <f>(B203*E203)</f>
        <v>4694.8</v>
      </c>
    </row>
    <row r="204" spans="1:8">
      <c r="A204" s="67"/>
      <c r="B204" s="87"/>
      <c r="C204" s="104"/>
      <c r="D204" s="85"/>
      <c r="E204" s="83"/>
      <c r="F204" s="37"/>
      <c r="G204" s="37"/>
      <c r="H204" s="84"/>
    </row>
    <row r="205" spans="1:8" ht="25.5">
      <c r="A205" s="67">
        <v>5</v>
      </c>
      <c r="B205" s="89" t="s">
        <v>122</v>
      </c>
      <c r="C205" s="104"/>
      <c r="D205" s="85"/>
      <c r="E205" s="83"/>
      <c r="F205" s="37"/>
      <c r="G205" s="37"/>
      <c r="H205" s="84"/>
    </row>
    <row r="206" spans="1:8">
      <c r="A206" s="67"/>
      <c r="B206" s="87">
        <v>1</v>
      </c>
      <c r="C206" s="104" t="s">
        <v>98</v>
      </c>
      <c r="D206" s="85"/>
      <c r="E206" s="83">
        <v>145.41999999999999</v>
      </c>
      <c r="F206" s="37" t="s">
        <v>26</v>
      </c>
      <c r="G206" s="37" t="s">
        <v>5</v>
      </c>
      <c r="H206" s="84">
        <f>(B206*E206)</f>
        <v>145.41999999999999</v>
      </c>
    </row>
    <row r="207" spans="1:8">
      <c r="A207" s="67"/>
      <c r="B207" s="87"/>
      <c r="C207" s="104"/>
      <c r="D207" s="85"/>
      <c r="E207" s="83"/>
      <c r="F207" s="37"/>
      <c r="G207" s="37"/>
      <c r="H207" s="84"/>
    </row>
    <row r="208" spans="1:8" ht="25.5">
      <c r="A208" s="67">
        <v>6</v>
      </c>
      <c r="B208" s="89" t="s">
        <v>119</v>
      </c>
      <c r="C208" s="104"/>
      <c r="D208" s="85"/>
      <c r="E208" s="83"/>
      <c r="F208" s="37"/>
      <c r="G208" s="37"/>
      <c r="H208" s="84"/>
    </row>
    <row r="209" spans="1:8">
      <c r="A209" s="67"/>
      <c r="B209" s="89" t="s">
        <v>120</v>
      </c>
      <c r="C209" s="104"/>
      <c r="D209" s="85"/>
      <c r="E209" s="83"/>
      <c r="F209" s="37"/>
      <c r="G209" s="37"/>
      <c r="H209" s="84"/>
    </row>
    <row r="210" spans="1:8">
      <c r="A210" s="67"/>
      <c r="B210" s="87">
        <v>1</v>
      </c>
      <c r="C210" s="104" t="s">
        <v>98</v>
      </c>
      <c r="D210" s="85"/>
      <c r="E210" s="83">
        <v>200.42</v>
      </c>
      <c r="F210" s="37" t="s">
        <v>26</v>
      </c>
      <c r="G210" s="37" t="s">
        <v>5</v>
      </c>
      <c r="H210" s="84">
        <f>(B210*E210)</f>
        <v>200.42</v>
      </c>
    </row>
    <row r="211" spans="1:8">
      <c r="A211" s="67"/>
      <c r="B211" s="89" t="s">
        <v>121</v>
      </c>
      <c r="C211" s="104"/>
      <c r="D211" s="85"/>
      <c r="E211" s="83"/>
      <c r="F211" s="37"/>
      <c r="G211" s="37"/>
      <c r="H211" s="84"/>
    </row>
    <row r="212" spans="1:8">
      <c r="A212" s="67"/>
      <c r="B212" s="87">
        <v>1</v>
      </c>
      <c r="C212" s="104" t="s">
        <v>98</v>
      </c>
      <c r="D212" s="85"/>
      <c r="E212" s="83">
        <v>271.92</v>
      </c>
      <c r="F212" s="37" t="s">
        <v>26</v>
      </c>
      <c r="G212" s="37" t="s">
        <v>5</v>
      </c>
      <c r="H212" s="84">
        <f>(B212*E212)</f>
        <v>271.92</v>
      </c>
    </row>
    <row r="213" spans="1:8" ht="153">
      <c r="A213" s="67">
        <v>7</v>
      </c>
      <c r="B213" s="88" t="s">
        <v>123</v>
      </c>
      <c r="C213" s="104"/>
      <c r="D213" s="85"/>
      <c r="E213" s="83"/>
      <c r="F213" s="37"/>
      <c r="G213" s="37"/>
      <c r="H213" s="84"/>
    </row>
    <row r="214" spans="1:8">
      <c r="A214" s="67"/>
      <c r="B214" s="87">
        <v>1</v>
      </c>
      <c r="C214" s="104" t="s">
        <v>98</v>
      </c>
      <c r="D214" s="85"/>
      <c r="E214" s="83">
        <v>14748</v>
      </c>
      <c r="F214" s="37" t="s">
        <v>26</v>
      </c>
      <c r="G214" s="37" t="s">
        <v>5</v>
      </c>
      <c r="H214" s="84">
        <f>(B214*E214)</f>
        <v>14748</v>
      </c>
    </row>
    <row r="215" spans="1:8">
      <c r="A215" s="67"/>
      <c r="B215" s="87"/>
      <c r="C215" s="104"/>
      <c r="D215" s="85"/>
      <c r="E215" s="83"/>
      <c r="F215" s="37"/>
      <c r="G215" s="37"/>
      <c r="H215" s="84"/>
    </row>
    <row r="216" spans="1:8" ht="89.25">
      <c r="A216" s="67">
        <v>8</v>
      </c>
      <c r="B216" s="35" t="s">
        <v>99</v>
      </c>
      <c r="C216" s="69"/>
      <c r="D216" s="25"/>
      <c r="E216" s="56"/>
      <c r="F216" s="51"/>
      <c r="G216" s="113"/>
      <c r="H216" s="41"/>
    </row>
    <row r="217" spans="1:8">
      <c r="A217" s="67" t="s">
        <v>100</v>
      </c>
      <c r="B217" s="62" t="s">
        <v>152</v>
      </c>
      <c r="C217" s="72"/>
      <c r="D217" s="35"/>
      <c r="E217" s="63"/>
      <c r="F217" s="39"/>
      <c r="G217" s="113"/>
      <c r="H217" s="61"/>
    </row>
    <row r="218" spans="1:8">
      <c r="A218" s="67"/>
      <c r="B218" s="41">
        <v>50</v>
      </c>
      <c r="C218" s="9" t="s">
        <v>49</v>
      </c>
      <c r="D218" s="113"/>
      <c r="E218" s="56">
        <v>153.19</v>
      </c>
      <c r="F218" s="51" t="s">
        <v>50</v>
      </c>
      <c r="G218" s="77" t="s">
        <v>5</v>
      </c>
      <c r="H218" s="61">
        <f>B218*E218</f>
        <v>7659.5</v>
      </c>
    </row>
    <row r="219" spans="1:8">
      <c r="A219" s="67" t="s">
        <v>101</v>
      </c>
      <c r="B219" s="62" t="s">
        <v>102</v>
      </c>
      <c r="C219" s="72"/>
      <c r="D219" s="35"/>
      <c r="E219" s="63"/>
      <c r="F219" s="39"/>
      <c r="G219" s="113"/>
      <c r="H219" s="61"/>
    </row>
    <row r="220" spans="1:8">
      <c r="A220" s="67"/>
      <c r="B220" s="41">
        <v>100</v>
      </c>
      <c r="C220" s="9" t="s">
        <v>49</v>
      </c>
      <c r="D220" s="113"/>
      <c r="E220" s="56">
        <v>95.79</v>
      </c>
      <c r="F220" s="51" t="s">
        <v>50</v>
      </c>
      <c r="G220" s="77" t="s">
        <v>5</v>
      </c>
      <c r="H220" s="61">
        <f>B220*E220</f>
        <v>9579</v>
      </c>
    </row>
    <row r="221" spans="1:8">
      <c r="A221" s="67"/>
      <c r="B221" s="35"/>
      <c r="C221" s="72"/>
      <c r="D221" s="35"/>
      <c r="E221" s="39"/>
      <c r="F221" s="39"/>
      <c r="G221" s="38"/>
      <c r="H221" s="61"/>
    </row>
    <row r="222" spans="1:8" ht="76.5">
      <c r="A222" s="67">
        <v>9</v>
      </c>
      <c r="B222" s="35" t="s">
        <v>103</v>
      </c>
      <c r="C222" s="69"/>
      <c r="D222" s="25"/>
      <c r="E222" s="56"/>
      <c r="F222" s="51"/>
      <c r="G222" s="38"/>
      <c r="H222" s="41"/>
    </row>
    <row r="223" spans="1:8">
      <c r="A223" s="67" t="s">
        <v>100</v>
      </c>
      <c r="B223" s="62" t="s">
        <v>104</v>
      </c>
      <c r="C223" s="72"/>
      <c r="D223" s="35"/>
      <c r="E223" s="63"/>
      <c r="F223" s="39"/>
      <c r="G223" s="38"/>
      <c r="H223" s="61"/>
    </row>
    <row r="224" spans="1:8">
      <c r="A224" s="67"/>
      <c r="B224" s="41">
        <v>50</v>
      </c>
      <c r="C224" s="9" t="s">
        <v>49</v>
      </c>
      <c r="D224" s="38"/>
      <c r="E224" s="56">
        <v>199.25</v>
      </c>
      <c r="F224" s="51" t="s">
        <v>50</v>
      </c>
      <c r="G224" s="77" t="s">
        <v>5</v>
      </c>
      <c r="H224" s="61">
        <f>B224*E224</f>
        <v>9962.5</v>
      </c>
    </row>
    <row r="225" spans="1:8">
      <c r="A225" s="67"/>
      <c r="B225" s="41"/>
      <c r="C225" s="9"/>
      <c r="D225" s="107"/>
      <c r="E225" s="56"/>
      <c r="F225" s="51"/>
      <c r="G225" s="77"/>
      <c r="H225" s="61"/>
    </row>
    <row r="226" spans="1:8">
      <c r="A226" s="67"/>
      <c r="B226" s="88"/>
      <c r="C226" s="104"/>
      <c r="D226" s="85"/>
      <c r="E226" s="83"/>
      <c r="F226" s="49" t="s">
        <v>87</v>
      </c>
      <c r="G226" s="53" t="s">
        <v>5</v>
      </c>
      <c r="H226" s="50">
        <v>53853</v>
      </c>
    </row>
    <row r="227" spans="1:8">
      <c r="A227" s="67"/>
      <c r="B227" s="105" t="s">
        <v>105</v>
      </c>
      <c r="C227" s="72"/>
      <c r="D227" s="35"/>
      <c r="E227" s="39"/>
      <c r="F227" s="39"/>
      <c r="G227" s="113"/>
      <c r="H227" s="61"/>
    </row>
    <row r="228" spans="1:8" ht="63.75">
      <c r="A228" s="67">
        <v>1</v>
      </c>
      <c r="B228" s="35" t="s">
        <v>106</v>
      </c>
      <c r="C228" s="69"/>
      <c r="D228" s="25"/>
      <c r="E228" s="56"/>
      <c r="F228" s="51"/>
      <c r="G228" s="113"/>
      <c r="H228" s="41"/>
    </row>
    <row r="229" spans="1:8">
      <c r="A229" s="67"/>
      <c r="B229" s="41">
        <v>1</v>
      </c>
      <c r="C229" s="9" t="s">
        <v>25</v>
      </c>
      <c r="D229" s="113"/>
      <c r="E229" s="56"/>
      <c r="F229" s="51" t="s">
        <v>26</v>
      </c>
      <c r="G229" s="77" t="s">
        <v>5</v>
      </c>
      <c r="H229" s="61"/>
    </row>
    <row r="230" spans="1:8">
      <c r="A230" s="66"/>
      <c r="C230" s="9"/>
      <c r="E230" s="111"/>
      <c r="F230" s="111"/>
    </row>
    <row r="231" spans="1:8">
      <c r="A231" s="66"/>
      <c r="C231" s="9"/>
      <c r="E231" s="111"/>
      <c r="F231" s="112"/>
      <c r="G231" s="93"/>
      <c r="H231" s="93"/>
    </row>
    <row r="232" spans="1:8">
      <c r="A232" s="66"/>
      <c r="C232" s="9"/>
      <c r="E232" s="111"/>
      <c r="F232" s="64" t="s">
        <v>87</v>
      </c>
      <c r="G232" s="65" t="s">
        <v>5</v>
      </c>
      <c r="H232" s="42"/>
    </row>
    <row r="260" spans="1:9">
      <c r="B260" s="97" t="s">
        <v>163</v>
      </c>
    </row>
    <row r="261" spans="1:9" ht="25.5">
      <c r="A261" s="67">
        <v>1</v>
      </c>
      <c r="B261" s="74" t="s">
        <v>112</v>
      </c>
      <c r="C261" s="72"/>
      <c r="D261" s="75"/>
      <c r="E261" s="76"/>
      <c r="F261" s="76"/>
      <c r="G261" s="75"/>
      <c r="H261" s="42"/>
      <c r="I261" s="54"/>
    </row>
    <row r="262" spans="1:9">
      <c r="A262" s="67"/>
      <c r="B262" s="82">
        <v>1107</v>
      </c>
      <c r="C262" s="72" t="s">
        <v>113</v>
      </c>
      <c r="D262" s="72"/>
      <c r="E262" s="110">
        <v>3327.5</v>
      </c>
      <c r="F262" s="78" t="s">
        <v>114</v>
      </c>
      <c r="G262" s="77" t="s">
        <v>5</v>
      </c>
      <c r="H262" s="79">
        <f>SUM(B262*E262)/100</f>
        <v>36835.425000000003</v>
      </c>
      <c r="I262" s="54"/>
    </row>
    <row r="264" spans="1:9" ht="63.75">
      <c r="A264" s="67">
        <v>2</v>
      </c>
      <c r="B264" s="40" t="s">
        <v>145</v>
      </c>
      <c r="C264" s="69"/>
      <c r="D264" s="41"/>
      <c r="E264" s="39"/>
      <c r="F264" s="39"/>
      <c r="G264" s="113"/>
      <c r="H264" s="42"/>
      <c r="I264" s="54"/>
    </row>
    <row r="265" spans="1:9">
      <c r="A265" s="67"/>
      <c r="B265" s="47">
        <v>746</v>
      </c>
      <c r="C265" s="70" t="s">
        <v>72</v>
      </c>
      <c r="D265" s="40"/>
      <c r="E265" s="44">
        <v>3176.25</v>
      </c>
      <c r="F265" s="45" t="s">
        <v>134</v>
      </c>
      <c r="G265" s="113"/>
      <c r="H265" s="46">
        <f>SUM(B265*E265/1000)</f>
        <v>2369.4825000000001</v>
      </c>
      <c r="I265" s="54"/>
    </row>
    <row r="267" spans="1:9" ht="38.25">
      <c r="A267" s="67">
        <v>3</v>
      </c>
      <c r="B267" s="74" t="s">
        <v>164</v>
      </c>
      <c r="C267" s="72"/>
      <c r="D267" s="75"/>
      <c r="E267" s="76"/>
      <c r="F267" s="76"/>
      <c r="G267" s="75"/>
      <c r="H267" s="42"/>
    </row>
    <row r="268" spans="1:9">
      <c r="A268" s="67"/>
      <c r="B268" s="82">
        <v>489</v>
      </c>
      <c r="C268" s="72" t="s">
        <v>115</v>
      </c>
      <c r="D268" s="72"/>
      <c r="E268" s="110">
        <v>3127.41</v>
      </c>
      <c r="F268" s="78" t="s">
        <v>96</v>
      </c>
      <c r="G268" s="77" t="s">
        <v>5</v>
      </c>
      <c r="H268" s="79">
        <f>SUM(B268*E268)/100</f>
        <v>15293.034900000001</v>
      </c>
    </row>
    <row r="270" spans="1:9" ht="51">
      <c r="A270" s="67">
        <v>4</v>
      </c>
      <c r="B270" s="40" t="s">
        <v>73</v>
      </c>
      <c r="C270" s="69"/>
      <c r="D270" s="25"/>
      <c r="E270" s="39"/>
      <c r="F270" s="114"/>
      <c r="G270" s="42"/>
      <c r="H270" s="42"/>
      <c r="I270" s="113"/>
    </row>
    <row r="271" spans="1:9">
      <c r="A271" s="67"/>
      <c r="B271" s="47">
        <v>304</v>
      </c>
      <c r="C271" s="70" t="s">
        <v>72</v>
      </c>
      <c r="D271" s="40"/>
      <c r="E271" s="44">
        <v>12595</v>
      </c>
      <c r="F271" s="45" t="s">
        <v>70</v>
      </c>
      <c r="G271" s="52" t="s">
        <v>5</v>
      </c>
      <c r="H271" s="46">
        <f>SUM(B271*E271/100)</f>
        <v>38288.800000000003</v>
      </c>
      <c r="I271" s="46"/>
    </row>
    <row r="273" spans="1:9" ht="25.5">
      <c r="A273" s="67">
        <v>5</v>
      </c>
      <c r="B273" s="40" t="s">
        <v>131</v>
      </c>
      <c r="C273" s="69"/>
      <c r="D273" s="25"/>
      <c r="E273" s="56"/>
      <c r="F273" s="51"/>
      <c r="G273" s="103"/>
      <c r="H273" s="41"/>
      <c r="I273" s="54"/>
    </row>
    <row r="274" spans="1:9">
      <c r="A274" s="67"/>
      <c r="B274" s="47">
        <v>2301</v>
      </c>
      <c r="C274" s="70" t="s">
        <v>72</v>
      </c>
      <c r="D274" s="103"/>
      <c r="E274" s="44">
        <v>8694.9500000000007</v>
      </c>
      <c r="F274" s="45" t="s">
        <v>70</v>
      </c>
      <c r="G274" s="103"/>
      <c r="H274" s="46">
        <f>SUM(B274*E274/100)</f>
        <v>200070.79950000002</v>
      </c>
      <c r="I274" s="54"/>
    </row>
    <row r="276" spans="1:9" ht="38.25">
      <c r="A276" s="67">
        <v>6</v>
      </c>
      <c r="B276" s="40" t="s">
        <v>135</v>
      </c>
      <c r="C276" s="69"/>
      <c r="D276" s="25"/>
      <c r="E276" s="56"/>
      <c r="F276" s="51"/>
      <c r="G276" s="113"/>
      <c r="H276" s="41"/>
    </row>
    <row r="277" spans="1:9">
      <c r="A277" s="67"/>
      <c r="B277" s="47">
        <v>3150</v>
      </c>
      <c r="C277" s="70" t="s">
        <v>72</v>
      </c>
      <c r="D277" s="113"/>
      <c r="E277" s="44">
        <v>25321</v>
      </c>
      <c r="F277" s="45" t="s">
        <v>70</v>
      </c>
      <c r="G277" s="77" t="s">
        <v>5</v>
      </c>
      <c r="H277" s="46">
        <f>SUM(B277*E277/100)</f>
        <v>797611.5</v>
      </c>
    </row>
    <row r="279" spans="1:9" ht="38.25">
      <c r="A279" s="67">
        <v>7</v>
      </c>
      <c r="B279" s="40" t="s">
        <v>136</v>
      </c>
      <c r="C279" s="69"/>
      <c r="D279" s="25"/>
      <c r="E279" s="56"/>
      <c r="F279" s="51"/>
      <c r="G279" s="113"/>
      <c r="H279" s="41"/>
      <c r="I279" s="54"/>
    </row>
    <row r="280" spans="1:9">
      <c r="A280" s="67"/>
      <c r="B280" s="47">
        <v>848</v>
      </c>
      <c r="C280" s="70" t="s">
        <v>113</v>
      </c>
      <c r="D280" s="113"/>
      <c r="E280" s="44">
        <v>3630</v>
      </c>
      <c r="F280" s="45" t="s">
        <v>137</v>
      </c>
      <c r="G280" s="77" t="s">
        <v>5</v>
      </c>
      <c r="H280" s="46">
        <f>SUM(B280*E280/1000)</f>
        <v>3078.24</v>
      </c>
      <c r="I280" s="54"/>
    </row>
    <row r="282" spans="1:9" ht="38.25">
      <c r="A282" s="67">
        <v>8</v>
      </c>
      <c r="B282" s="40" t="s">
        <v>150</v>
      </c>
      <c r="C282" s="73"/>
      <c r="D282" s="57"/>
      <c r="E282" s="58"/>
      <c r="F282" s="58"/>
      <c r="G282" s="113"/>
      <c r="H282" s="46"/>
    </row>
    <row r="283" spans="1:9">
      <c r="A283" s="67"/>
      <c r="B283" s="47">
        <v>5182</v>
      </c>
      <c r="C283" s="70" t="s">
        <v>71</v>
      </c>
      <c r="D283" s="113"/>
      <c r="E283" s="44">
        <v>4411.82</v>
      </c>
      <c r="F283" s="45" t="s">
        <v>69</v>
      </c>
      <c r="G283" s="77" t="s">
        <v>5</v>
      </c>
      <c r="H283" s="59">
        <f>SUM(B283*E283/100)</f>
        <v>228620.51239999998</v>
      </c>
    </row>
    <row r="285" spans="1:9" ht="25.5">
      <c r="A285" s="67">
        <v>9</v>
      </c>
      <c r="B285" s="40" t="s">
        <v>89</v>
      </c>
      <c r="C285" s="69"/>
      <c r="D285" s="41"/>
      <c r="E285" s="39"/>
      <c r="F285" s="39"/>
      <c r="G285" s="113"/>
      <c r="H285" s="42"/>
    </row>
    <row r="286" spans="1:9">
      <c r="A286" s="67"/>
      <c r="B286" s="47">
        <v>1876</v>
      </c>
      <c r="C286" s="70" t="s">
        <v>115</v>
      </c>
      <c r="D286" s="40"/>
      <c r="E286" s="44">
        <v>2590.5</v>
      </c>
      <c r="F286" s="45" t="s">
        <v>96</v>
      </c>
      <c r="G286" s="77" t="s">
        <v>5</v>
      </c>
      <c r="H286" s="46">
        <f>SUM(B286*E286/100)</f>
        <v>48597.78</v>
      </c>
    </row>
    <row r="288" spans="1:9">
      <c r="F288" s="49" t="s">
        <v>87</v>
      </c>
      <c r="G288" s="53" t="s">
        <v>5</v>
      </c>
      <c r="H288" s="50">
        <f>SUM(H261:H287)</f>
        <v>1370765.5743</v>
      </c>
    </row>
    <row r="302" spans="1:9">
      <c r="A302" s="118"/>
      <c r="B302" s="120" t="s">
        <v>165</v>
      </c>
      <c r="C302" s="68"/>
      <c r="D302" s="37"/>
      <c r="E302" s="37"/>
      <c r="F302" s="37"/>
      <c r="G302" s="37"/>
      <c r="H302" s="37"/>
      <c r="I302" s="54"/>
    </row>
    <row r="303" spans="1:9" ht="63.75">
      <c r="A303" s="67">
        <v>1</v>
      </c>
      <c r="B303" s="40" t="s">
        <v>145</v>
      </c>
      <c r="C303" s="69"/>
      <c r="D303" s="41"/>
      <c r="E303" s="39"/>
      <c r="F303" s="39"/>
      <c r="G303" s="116"/>
      <c r="H303" s="42"/>
      <c r="I303" s="54"/>
    </row>
    <row r="304" spans="1:9">
      <c r="A304" s="67"/>
      <c r="B304" s="47">
        <v>1835.75</v>
      </c>
      <c r="C304" s="70" t="s">
        <v>72</v>
      </c>
      <c r="D304" s="40"/>
      <c r="E304" s="44">
        <v>3176.25</v>
      </c>
      <c r="F304" s="45" t="s">
        <v>134</v>
      </c>
      <c r="G304" s="116"/>
      <c r="H304" s="46">
        <f>SUM(B304*E304/1000)</f>
        <v>5830.8009375000001</v>
      </c>
      <c r="I304" s="54"/>
    </row>
    <row r="305" spans="1:9">
      <c r="A305" s="67"/>
      <c r="B305" s="25"/>
      <c r="C305" s="70"/>
      <c r="D305" s="40"/>
      <c r="E305" s="45"/>
      <c r="F305" s="45"/>
      <c r="G305" s="116"/>
      <c r="H305" s="46"/>
      <c r="I305" s="54"/>
    </row>
    <row r="306" spans="1:9" ht="25.5">
      <c r="A306" s="67">
        <v>2</v>
      </c>
      <c r="B306" s="40" t="s">
        <v>131</v>
      </c>
      <c r="C306" s="69"/>
      <c r="D306" s="25"/>
      <c r="E306" s="56"/>
      <c r="F306" s="51"/>
      <c r="G306" s="116"/>
      <c r="H306" s="41"/>
      <c r="I306" s="54"/>
    </row>
    <row r="307" spans="1:9">
      <c r="A307" s="67"/>
      <c r="B307" s="47">
        <v>482.82</v>
      </c>
      <c r="C307" s="70" t="s">
        <v>72</v>
      </c>
      <c r="D307" s="116"/>
      <c r="E307" s="44">
        <v>8694.9500000000007</v>
      </c>
      <c r="F307" s="45" t="s">
        <v>70</v>
      </c>
      <c r="G307" s="116"/>
      <c r="H307" s="46">
        <f>SUM(B307*E307/100)</f>
        <v>41980.957590000005</v>
      </c>
      <c r="I307" s="54"/>
    </row>
    <row r="308" spans="1:9">
      <c r="A308" s="67"/>
      <c r="B308" s="47"/>
      <c r="C308" s="70"/>
      <c r="D308" s="116"/>
      <c r="E308" s="44"/>
      <c r="F308" s="45"/>
      <c r="G308" s="116"/>
      <c r="H308" s="46"/>
      <c r="I308" s="54"/>
    </row>
    <row r="309" spans="1:9" ht="38.25">
      <c r="A309" s="67">
        <v>3</v>
      </c>
      <c r="B309" s="40" t="s">
        <v>135</v>
      </c>
      <c r="C309" s="69"/>
      <c r="D309" s="25"/>
      <c r="E309" s="56"/>
      <c r="F309" s="51"/>
      <c r="G309" s="116"/>
      <c r="H309" s="41"/>
      <c r="I309" s="54"/>
    </row>
    <row r="310" spans="1:9">
      <c r="A310" s="67"/>
      <c r="B310" s="47">
        <v>764.9</v>
      </c>
      <c r="C310" s="70" t="s">
        <v>72</v>
      </c>
      <c r="D310" s="116"/>
      <c r="E310" s="44">
        <v>25321</v>
      </c>
      <c r="F310" s="45" t="s">
        <v>70</v>
      </c>
      <c r="G310" s="77" t="s">
        <v>5</v>
      </c>
      <c r="H310" s="46">
        <f>SUM(B310*E310/100)</f>
        <v>193680.329</v>
      </c>
      <c r="I310" s="54"/>
    </row>
    <row r="311" spans="1:9">
      <c r="A311" s="118"/>
      <c r="B311" s="121"/>
      <c r="C311" s="68"/>
      <c r="D311" s="37"/>
      <c r="E311" s="37"/>
      <c r="F311" s="37"/>
      <c r="G311" s="37"/>
      <c r="H311" s="37"/>
      <c r="I311" s="54"/>
    </row>
    <row r="312" spans="1:9" ht="38.25">
      <c r="A312" s="67">
        <v>4</v>
      </c>
      <c r="B312" s="40" t="s">
        <v>166</v>
      </c>
      <c r="C312" s="69"/>
      <c r="D312" s="25"/>
      <c r="E312" s="56"/>
      <c r="F312" s="51"/>
      <c r="G312" s="116"/>
      <c r="H312" s="41"/>
      <c r="I312" s="54"/>
    </row>
    <row r="313" spans="1:9">
      <c r="A313" s="67"/>
      <c r="B313" s="47">
        <v>705.17</v>
      </c>
      <c r="C313" s="70" t="s">
        <v>113</v>
      </c>
      <c r="D313" s="116"/>
      <c r="E313" s="44">
        <v>1512.2</v>
      </c>
      <c r="F313" s="45" t="s">
        <v>137</v>
      </c>
      <c r="G313" s="77" t="s">
        <v>5</v>
      </c>
      <c r="H313" s="46">
        <f>SUM(B313*E313/1000)</f>
        <v>1066.358074</v>
      </c>
      <c r="I313" s="54"/>
    </row>
    <row r="314" spans="1:9">
      <c r="A314" s="118"/>
      <c r="B314" s="121"/>
      <c r="C314" s="68"/>
      <c r="D314" s="37"/>
      <c r="E314" s="37"/>
      <c r="F314" s="37"/>
      <c r="G314" s="37"/>
      <c r="H314" s="37"/>
      <c r="I314" s="54"/>
    </row>
    <row r="315" spans="1:9">
      <c r="A315" s="118"/>
      <c r="B315" s="121"/>
      <c r="C315" s="68"/>
      <c r="D315" s="37"/>
      <c r="E315" s="37"/>
      <c r="F315" s="37"/>
      <c r="G315" s="37"/>
      <c r="H315" s="37"/>
      <c r="I315" s="54"/>
    </row>
    <row r="316" spans="1:9" ht="38.25">
      <c r="A316" s="67">
        <v>5</v>
      </c>
      <c r="B316" s="40" t="s">
        <v>136</v>
      </c>
      <c r="C316" s="69"/>
      <c r="D316" s="25"/>
      <c r="E316" s="56"/>
      <c r="F316" s="51"/>
      <c r="G316" s="116"/>
      <c r="H316" s="41"/>
      <c r="I316" s="54"/>
    </row>
    <row r="317" spans="1:9">
      <c r="A317" s="67"/>
      <c r="B317" s="47">
        <v>374.63</v>
      </c>
      <c r="C317" s="70" t="s">
        <v>113</v>
      </c>
      <c r="D317" s="116"/>
      <c r="E317" s="44">
        <v>3630</v>
      </c>
      <c r="F317" s="45" t="s">
        <v>137</v>
      </c>
      <c r="G317" s="77" t="s">
        <v>5</v>
      </c>
      <c r="H317" s="46">
        <f>SUM(B317*E317/1000)</f>
        <v>1359.9069</v>
      </c>
      <c r="I317" s="54"/>
    </row>
    <row r="318" spans="1:9">
      <c r="A318" s="118"/>
      <c r="B318" s="121"/>
      <c r="C318" s="68"/>
      <c r="D318" s="37"/>
      <c r="E318" s="37"/>
      <c r="F318" s="37"/>
      <c r="G318" s="37"/>
      <c r="H318" s="37"/>
      <c r="I318" s="54"/>
    </row>
    <row r="319" spans="1:9" ht="38.25">
      <c r="A319" s="67">
        <v>6</v>
      </c>
      <c r="B319" s="40" t="s">
        <v>88</v>
      </c>
      <c r="C319" s="69"/>
      <c r="D319" s="25"/>
      <c r="E319" s="56"/>
      <c r="F319" s="51"/>
      <c r="G319" s="116"/>
      <c r="H319" s="41"/>
      <c r="I319" s="54"/>
    </row>
    <row r="320" spans="1:9">
      <c r="A320" s="67"/>
      <c r="B320" s="47">
        <v>1230.28</v>
      </c>
      <c r="C320" s="70" t="s">
        <v>72</v>
      </c>
      <c r="D320" s="116"/>
      <c r="E320" s="44">
        <v>26288.46</v>
      </c>
      <c r="F320" s="45" t="s">
        <v>70</v>
      </c>
      <c r="G320" s="77" t="s">
        <v>5</v>
      </c>
      <c r="H320" s="46">
        <f>SUM(B320*E320/100)</f>
        <v>323421.66568799998</v>
      </c>
      <c r="I320" s="54"/>
    </row>
    <row r="321" spans="1:9">
      <c r="A321" s="118"/>
      <c r="B321" s="121"/>
      <c r="C321" s="68"/>
      <c r="D321" s="37"/>
      <c r="E321" s="37"/>
      <c r="F321" s="37"/>
      <c r="G321" s="37"/>
      <c r="H321" s="37"/>
      <c r="I321" s="54"/>
    </row>
    <row r="322" spans="1:9" ht="140.25">
      <c r="A322" s="67">
        <v>7</v>
      </c>
      <c r="B322" s="40" t="s">
        <v>74</v>
      </c>
      <c r="C322" s="69"/>
      <c r="D322" s="41"/>
      <c r="E322" s="39"/>
      <c r="F322" s="39"/>
      <c r="G322" s="116"/>
      <c r="H322" s="42"/>
      <c r="I322" s="54"/>
    </row>
    <row r="323" spans="1:9">
      <c r="A323" s="67"/>
      <c r="B323" s="47">
        <v>541.82000000000005</v>
      </c>
      <c r="C323" s="70" t="s">
        <v>72</v>
      </c>
      <c r="D323" s="40"/>
      <c r="E323" s="44">
        <v>337</v>
      </c>
      <c r="F323" s="45" t="s">
        <v>72</v>
      </c>
      <c r="G323" s="52" t="s">
        <v>5</v>
      </c>
      <c r="H323" s="46">
        <f>B323*E323</f>
        <v>182593.34000000003</v>
      </c>
      <c r="I323" s="54"/>
    </row>
    <row r="324" spans="1:9">
      <c r="A324" s="118"/>
      <c r="B324" s="104"/>
      <c r="C324" s="104"/>
      <c r="D324" s="37"/>
      <c r="E324" s="37"/>
      <c r="F324" s="37"/>
      <c r="G324" s="37"/>
      <c r="H324" s="37"/>
      <c r="I324" s="54"/>
    </row>
    <row r="325" spans="1:9" ht="63.75">
      <c r="A325" s="67">
        <v>8</v>
      </c>
      <c r="B325" s="40" t="s">
        <v>75</v>
      </c>
      <c r="C325" s="69"/>
      <c r="D325" s="41"/>
      <c r="E325" s="39"/>
      <c r="F325" s="39"/>
      <c r="G325" s="116"/>
      <c r="H325" s="42"/>
      <c r="I325" s="54"/>
    </row>
    <row r="326" spans="1:9">
      <c r="A326" s="67"/>
      <c r="B326" s="47">
        <v>29.03</v>
      </c>
      <c r="C326" s="70" t="s">
        <v>76</v>
      </c>
      <c r="D326" s="40"/>
      <c r="E326" s="44">
        <v>5001.7</v>
      </c>
      <c r="F326" s="45" t="s">
        <v>77</v>
      </c>
      <c r="G326" s="52" t="s">
        <v>5</v>
      </c>
      <c r="H326" s="46">
        <f>B326*E326</f>
        <v>145199.351</v>
      </c>
      <c r="I326" s="54"/>
    </row>
    <row r="327" spans="1:9">
      <c r="A327" s="118"/>
      <c r="B327" s="121"/>
      <c r="C327" s="68"/>
      <c r="D327" s="37"/>
      <c r="E327" s="37"/>
      <c r="F327" s="37"/>
      <c r="G327" s="37"/>
      <c r="H327" s="37"/>
      <c r="I327" s="54"/>
    </row>
    <row r="328" spans="1:9" ht="63.75">
      <c r="A328" s="67">
        <v>9</v>
      </c>
      <c r="B328" s="19" t="s">
        <v>132</v>
      </c>
      <c r="C328" s="81"/>
      <c r="D328" s="80"/>
      <c r="E328" s="78"/>
      <c r="F328" s="67"/>
      <c r="G328" s="77"/>
      <c r="H328" s="75"/>
      <c r="I328" s="54"/>
    </row>
    <row r="329" spans="1:9">
      <c r="A329" s="67"/>
      <c r="B329" s="82">
        <v>130.46</v>
      </c>
      <c r="C329" s="72" t="s">
        <v>115</v>
      </c>
      <c r="D329" s="72"/>
      <c r="E329" s="110">
        <v>902.93</v>
      </c>
      <c r="F329" s="78" t="s">
        <v>91</v>
      </c>
      <c r="G329" s="77" t="s">
        <v>5</v>
      </c>
      <c r="H329" s="79">
        <f>SUM(B329*E329)</f>
        <v>117796.2478</v>
      </c>
      <c r="I329" s="54"/>
    </row>
    <row r="330" spans="1:9">
      <c r="A330" s="118"/>
      <c r="B330" s="121"/>
      <c r="C330" s="68"/>
      <c r="D330" s="37"/>
      <c r="E330" s="37"/>
      <c r="F330" s="37"/>
      <c r="G330" s="37"/>
      <c r="H330" s="37"/>
      <c r="I330" s="54"/>
    </row>
    <row r="331" spans="1:9" ht="76.5">
      <c r="A331" s="118">
        <v>10</v>
      </c>
      <c r="B331" s="122" t="s">
        <v>147</v>
      </c>
      <c r="C331" s="69"/>
      <c r="D331" s="25"/>
      <c r="E331" s="39"/>
      <c r="F331" s="39"/>
      <c r="G331" s="116"/>
      <c r="H331" s="42"/>
      <c r="I331" s="116"/>
    </row>
    <row r="332" spans="1:9">
      <c r="A332" s="118"/>
      <c r="B332" s="62">
        <v>99</v>
      </c>
      <c r="C332" s="9" t="s">
        <v>49</v>
      </c>
      <c r="D332" s="116"/>
      <c r="E332" s="56">
        <v>228.9</v>
      </c>
      <c r="F332" s="51" t="s">
        <v>50</v>
      </c>
      <c r="G332" s="77" t="s">
        <v>5</v>
      </c>
      <c r="H332" s="61">
        <f>B332*E332</f>
        <v>22661.100000000002</v>
      </c>
      <c r="I332" s="116"/>
    </row>
    <row r="333" spans="1:9">
      <c r="A333" s="118"/>
      <c r="B333" s="62"/>
      <c r="C333" s="72"/>
      <c r="D333" s="35"/>
      <c r="E333" s="39"/>
      <c r="F333" s="39"/>
      <c r="G333" s="116"/>
      <c r="H333" s="61"/>
      <c r="I333" s="116"/>
    </row>
    <row r="334" spans="1:9" ht="89.25">
      <c r="A334" s="118">
        <v>11</v>
      </c>
      <c r="B334" s="122" t="s">
        <v>148</v>
      </c>
      <c r="C334" s="69"/>
      <c r="D334" s="25"/>
      <c r="E334" s="56"/>
      <c r="F334" s="51"/>
      <c r="G334" s="116"/>
      <c r="H334" s="41"/>
      <c r="I334" s="116"/>
    </row>
    <row r="335" spans="1:9">
      <c r="A335" s="118"/>
      <c r="B335" s="62">
        <v>76</v>
      </c>
      <c r="C335" s="9" t="s">
        <v>49</v>
      </c>
      <c r="D335" s="116"/>
      <c r="E335" s="56">
        <v>240.5</v>
      </c>
      <c r="F335" s="51" t="s">
        <v>50</v>
      </c>
      <c r="G335" s="77" t="s">
        <v>5</v>
      </c>
      <c r="H335" s="61">
        <f>B335*E335</f>
        <v>18278</v>
      </c>
      <c r="I335" s="116"/>
    </row>
    <row r="336" spans="1:9">
      <c r="A336" s="118"/>
      <c r="B336" s="121"/>
      <c r="C336" s="68"/>
      <c r="D336" s="37"/>
      <c r="E336" s="37"/>
      <c r="F336" s="37"/>
      <c r="G336" s="37"/>
      <c r="H336" s="37"/>
      <c r="I336" s="54"/>
    </row>
    <row r="337" spans="1:9" ht="51">
      <c r="A337" s="67">
        <v>12</v>
      </c>
      <c r="B337" s="40" t="s">
        <v>97</v>
      </c>
      <c r="C337" s="71"/>
      <c r="D337" s="40"/>
      <c r="E337" s="44"/>
      <c r="F337" s="45"/>
      <c r="G337" s="116"/>
      <c r="H337" s="46"/>
      <c r="I337" s="54"/>
    </row>
    <row r="338" spans="1:9">
      <c r="A338" s="67"/>
      <c r="B338" s="47">
        <v>47</v>
      </c>
      <c r="C338" s="70" t="s">
        <v>71</v>
      </c>
      <c r="D338" s="116"/>
      <c r="E338" s="44">
        <v>180.5</v>
      </c>
      <c r="F338" s="45" t="s">
        <v>91</v>
      </c>
      <c r="G338" s="77" t="s">
        <v>5</v>
      </c>
      <c r="H338" s="46">
        <f>B338*E338</f>
        <v>8483.5</v>
      </c>
      <c r="I338" s="54"/>
    </row>
    <row r="339" spans="1:9">
      <c r="A339" s="67"/>
      <c r="B339" s="82"/>
      <c r="C339" s="72"/>
      <c r="D339" s="72"/>
      <c r="E339" s="119"/>
      <c r="F339" s="78"/>
      <c r="G339" s="77"/>
      <c r="H339" s="79"/>
      <c r="I339" s="54"/>
    </row>
    <row r="340" spans="1:9" ht="25.5">
      <c r="A340" s="67">
        <v>13</v>
      </c>
      <c r="B340" s="40" t="s">
        <v>89</v>
      </c>
      <c r="C340" s="69"/>
      <c r="D340" s="41"/>
      <c r="E340" s="39"/>
      <c r="F340" s="39"/>
      <c r="G340" s="116"/>
      <c r="H340" s="42"/>
    </row>
    <row r="341" spans="1:9">
      <c r="A341" s="67"/>
      <c r="B341" s="47">
        <v>1411.25</v>
      </c>
      <c r="C341" s="70" t="s">
        <v>115</v>
      </c>
      <c r="D341" s="40"/>
      <c r="E341" s="44">
        <v>2590.5</v>
      </c>
      <c r="F341" s="45" t="s">
        <v>96</v>
      </c>
      <c r="G341" s="77" t="s">
        <v>5</v>
      </c>
      <c r="H341" s="46">
        <f>SUM(B341*E341/100)</f>
        <v>36558.431250000001</v>
      </c>
    </row>
    <row r="342" spans="1:9">
      <c r="A342" s="118"/>
      <c r="B342" s="121"/>
      <c r="C342" s="68"/>
      <c r="D342" s="37"/>
      <c r="E342" s="37"/>
      <c r="F342" s="37"/>
      <c r="G342" s="37"/>
      <c r="H342" s="37"/>
      <c r="I342" s="54"/>
    </row>
    <row r="343" spans="1:9" ht="25.5">
      <c r="A343" s="67">
        <v>14</v>
      </c>
      <c r="B343" s="40" t="s">
        <v>86</v>
      </c>
      <c r="C343" s="71"/>
      <c r="D343" s="43"/>
      <c r="E343" s="44"/>
      <c r="F343" s="45"/>
      <c r="G343" s="116"/>
      <c r="H343" s="46"/>
      <c r="I343" s="54"/>
    </row>
    <row r="344" spans="1:9">
      <c r="A344" s="67"/>
      <c r="B344" s="47">
        <v>910.25</v>
      </c>
      <c r="C344" s="70" t="s">
        <v>71</v>
      </c>
      <c r="D344" s="40"/>
      <c r="E344" s="44">
        <v>2197.52</v>
      </c>
      <c r="F344" s="45" t="s">
        <v>69</v>
      </c>
      <c r="G344" s="52" t="s">
        <v>5</v>
      </c>
      <c r="H344" s="46">
        <f>SUM(B344*E344/100)</f>
        <v>20002.925800000001</v>
      </c>
      <c r="I344" s="54"/>
    </row>
    <row r="345" spans="1:9">
      <c r="I345" s="54"/>
    </row>
    <row r="346" spans="1:9" ht="25.5">
      <c r="A346" s="67">
        <v>15</v>
      </c>
      <c r="B346" s="40" t="s">
        <v>90</v>
      </c>
      <c r="C346" s="71"/>
      <c r="D346" s="43"/>
      <c r="E346" s="44"/>
      <c r="F346" s="45"/>
      <c r="G346" s="116"/>
      <c r="H346" s="46"/>
      <c r="I346" s="54"/>
    </row>
    <row r="347" spans="1:9">
      <c r="A347" s="67"/>
      <c r="B347" s="47">
        <v>903.25</v>
      </c>
      <c r="C347" s="70" t="s">
        <v>71</v>
      </c>
      <c r="D347" s="40"/>
      <c r="E347" s="44">
        <v>1758.08</v>
      </c>
      <c r="F347" s="45" t="s">
        <v>69</v>
      </c>
      <c r="G347" s="52" t="s">
        <v>5</v>
      </c>
      <c r="H347" s="46">
        <f>SUM(B347*E347/100)</f>
        <v>15879.857599999999</v>
      </c>
      <c r="I347" s="54"/>
    </row>
    <row r="348" spans="1:9">
      <c r="I348" s="54"/>
    </row>
    <row r="349" spans="1:9" ht="51">
      <c r="A349" s="67">
        <v>16</v>
      </c>
      <c r="B349" s="40" t="s">
        <v>73</v>
      </c>
      <c r="C349" s="69"/>
      <c r="D349" s="25"/>
      <c r="E349" s="39"/>
      <c r="F349" s="117"/>
      <c r="G349" s="42"/>
      <c r="H349" s="42"/>
      <c r="I349" s="54"/>
    </row>
    <row r="350" spans="1:9">
      <c r="A350" s="67"/>
      <c r="B350" s="47">
        <v>38.4</v>
      </c>
      <c r="C350" s="70" t="s">
        <v>72</v>
      </c>
      <c r="D350" s="40"/>
      <c r="E350" s="44">
        <v>12595</v>
      </c>
      <c r="F350" s="45" t="s">
        <v>70</v>
      </c>
      <c r="G350" s="52" t="s">
        <v>5</v>
      </c>
      <c r="H350" s="46">
        <f>SUM(B350*E350/100)</f>
        <v>4836.4799999999996</v>
      </c>
      <c r="I350" s="54"/>
    </row>
    <row r="351" spans="1:9">
      <c r="A351" s="67"/>
      <c r="B351" s="82"/>
      <c r="C351" s="72"/>
      <c r="D351" s="72"/>
      <c r="E351" s="119"/>
      <c r="F351" s="78"/>
      <c r="G351" s="77"/>
      <c r="H351" s="79"/>
      <c r="I351" s="54"/>
    </row>
    <row r="352" spans="1:9" ht="38.25">
      <c r="A352" s="67">
        <v>17</v>
      </c>
      <c r="B352" s="40" t="s">
        <v>138</v>
      </c>
      <c r="C352" s="69"/>
      <c r="D352" s="25"/>
      <c r="E352" s="56"/>
      <c r="F352" s="51"/>
      <c r="G352" s="116"/>
      <c r="H352" s="41"/>
      <c r="I352" s="54"/>
    </row>
    <row r="353" spans="1:9">
      <c r="A353" s="67"/>
      <c r="B353" s="47">
        <v>225.88</v>
      </c>
      <c r="C353" s="70" t="s">
        <v>71</v>
      </c>
      <c r="D353" s="116"/>
      <c r="E353" s="44">
        <v>27747.06</v>
      </c>
      <c r="F353" s="45" t="s">
        <v>69</v>
      </c>
      <c r="G353" s="77" t="s">
        <v>5</v>
      </c>
      <c r="H353" s="46">
        <f>SUM(B353*E353/100)</f>
        <v>62675.059128000001</v>
      </c>
      <c r="I353" s="54"/>
    </row>
    <row r="354" spans="1:9">
      <c r="I354" s="54"/>
    </row>
    <row r="355" spans="1:9" ht="38.25">
      <c r="A355" s="67">
        <v>18</v>
      </c>
      <c r="B355" s="40" t="s">
        <v>158</v>
      </c>
      <c r="C355" s="69"/>
      <c r="D355" s="25"/>
      <c r="E355" s="56"/>
      <c r="F355" s="51"/>
      <c r="G355" s="116"/>
      <c r="H355" s="41"/>
      <c r="I355" s="54"/>
    </row>
    <row r="356" spans="1:9">
      <c r="A356" s="67"/>
      <c r="B356" s="47">
        <v>882.75</v>
      </c>
      <c r="C356" s="70" t="s">
        <v>71</v>
      </c>
      <c r="D356" s="116"/>
      <c r="E356" s="44">
        <v>28253.61</v>
      </c>
      <c r="F356" s="45" t="s">
        <v>69</v>
      </c>
      <c r="G356" s="77" t="s">
        <v>5</v>
      </c>
      <c r="H356" s="46">
        <f>SUM(B356*E356/100)</f>
        <v>249408.742275</v>
      </c>
      <c r="I356" s="54"/>
    </row>
    <row r="357" spans="1:9">
      <c r="A357" s="118"/>
      <c r="B357" s="121"/>
      <c r="C357" s="68"/>
      <c r="D357" s="37"/>
      <c r="E357" s="37"/>
      <c r="F357" s="37"/>
      <c r="G357" s="37"/>
      <c r="H357" s="37"/>
      <c r="I357" s="54"/>
    </row>
    <row r="358" spans="1:9" ht="38.25">
      <c r="A358" s="67">
        <v>19</v>
      </c>
      <c r="B358" s="40" t="s">
        <v>92</v>
      </c>
      <c r="C358" s="73"/>
      <c r="D358" s="57"/>
      <c r="E358" s="58"/>
      <c r="F358" s="58"/>
      <c r="G358" s="116"/>
      <c r="H358" s="46"/>
      <c r="I358" s="54"/>
    </row>
    <row r="359" spans="1:9">
      <c r="A359" s="67"/>
      <c r="B359" s="47">
        <v>528.94000000000005</v>
      </c>
      <c r="C359" s="70" t="s">
        <v>71</v>
      </c>
      <c r="D359" s="116"/>
      <c r="E359" s="44">
        <v>3275.5</v>
      </c>
      <c r="F359" s="45" t="s">
        <v>69</v>
      </c>
      <c r="G359" s="77" t="s">
        <v>5</v>
      </c>
      <c r="H359" s="59">
        <f>SUM(B359*E359/100)</f>
        <v>17325.429700000001</v>
      </c>
      <c r="I359" s="54"/>
    </row>
    <row r="360" spans="1:9">
      <c r="A360" s="118"/>
      <c r="B360" s="121"/>
      <c r="C360" s="68"/>
      <c r="D360" s="37"/>
      <c r="E360" s="37"/>
      <c r="F360" s="37"/>
      <c r="G360" s="37"/>
      <c r="H360" s="37"/>
      <c r="I360" s="54"/>
    </row>
    <row r="361" spans="1:9" ht="25.5">
      <c r="A361" s="67">
        <v>20</v>
      </c>
      <c r="B361" s="40" t="s">
        <v>139</v>
      </c>
      <c r="C361" s="69"/>
      <c r="D361" s="25"/>
      <c r="E361" s="51"/>
      <c r="F361" s="116"/>
      <c r="G361" s="41"/>
      <c r="I361" s="54"/>
    </row>
    <row r="362" spans="1:9">
      <c r="A362" s="67"/>
      <c r="B362" s="47">
        <v>910.25</v>
      </c>
      <c r="C362" s="70" t="s">
        <v>71</v>
      </c>
      <c r="D362" s="40"/>
      <c r="E362" s="44">
        <v>442.75</v>
      </c>
      <c r="F362" s="45" t="s">
        <v>69</v>
      </c>
      <c r="G362" s="52" t="s">
        <v>5</v>
      </c>
      <c r="H362" s="46">
        <f>SUM(B362*E362/100)</f>
        <v>4030.131875</v>
      </c>
      <c r="I362" s="54"/>
    </row>
    <row r="363" spans="1:9">
      <c r="A363" s="66"/>
      <c r="C363" s="66"/>
      <c r="I363" s="54"/>
    </row>
    <row r="364" spans="1:9">
      <c r="A364" s="67">
        <v>21</v>
      </c>
      <c r="B364" s="40" t="s">
        <v>140</v>
      </c>
      <c r="C364" s="69"/>
      <c r="D364" s="25"/>
      <c r="E364" s="51"/>
      <c r="F364" s="116"/>
      <c r="G364" s="41"/>
      <c r="I364" s="54"/>
    </row>
    <row r="365" spans="1:9">
      <c r="A365" s="67"/>
      <c r="B365" s="47">
        <f>B362</f>
        <v>910.25</v>
      </c>
      <c r="C365" s="70" t="s">
        <v>71</v>
      </c>
      <c r="D365" s="40"/>
      <c r="E365" s="44">
        <v>1079.6500000000001</v>
      </c>
      <c r="F365" s="45" t="s">
        <v>69</v>
      </c>
      <c r="G365" s="52" t="s">
        <v>5</v>
      </c>
      <c r="H365" s="46">
        <f>SUM(B365*E365/100)</f>
        <v>9827.5141250000015</v>
      </c>
      <c r="I365" s="54"/>
    </row>
    <row r="366" spans="1:9">
      <c r="A366" s="67"/>
      <c r="B366" s="43" t="s">
        <v>167</v>
      </c>
      <c r="C366" s="70"/>
      <c r="D366" s="40"/>
      <c r="E366" s="44"/>
      <c r="F366" s="45"/>
      <c r="G366" s="52"/>
      <c r="H366" s="46"/>
      <c r="I366" s="54"/>
    </row>
    <row r="367" spans="1:9" ht="38.25">
      <c r="A367" s="67">
        <v>22</v>
      </c>
      <c r="B367" s="40" t="s">
        <v>94</v>
      </c>
      <c r="C367" s="69"/>
      <c r="D367" s="25"/>
      <c r="E367" s="51"/>
      <c r="F367" s="117"/>
      <c r="G367" s="41"/>
      <c r="I367" s="54"/>
    </row>
    <row r="368" spans="1:9">
      <c r="A368" s="67"/>
      <c r="B368" s="47">
        <v>260.92</v>
      </c>
      <c r="C368" s="70" t="s">
        <v>71</v>
      </c>
      <c r="D368" s="40"/>
      <c r="E368" s="44">
        <v>2116.41</v>
      </c>
      <c r="F368" s="45" t="s">
        <v>69</v>
      </c>
      <c r="G368" s="52" t="s">
        <v>5</v>
      </c>
      <c r="H368" s="46">
        <f>SUM(B368*E368/100)</f>
        <v>5522.1369720000002</v>
      </c>
      <c r="I368" s="54"/>
    </row>
    <row r="369" spans="1:9">
      <c r="A369" s="118"/>
      <c r="B369" s="121"/>
      <c r="C369" s="68"/>
      <c r="D369" s="37"/>
      <c r="E369" s="37"/>
      <c r="F369" s="37"/>
      <c r="G369" s="37"/>
      <c r="H369" s="37"/>
      <c r="I369" s="54"/>
    </row>
    <row r="370" spans="1:9" ht="25.5">
      <c r="A370" s="67">
        <v>23</v>
      </c>
      <c r="B370" s="35" t="s">
        <v>95</v>
      </c>
      <c r="C370" s="71"/>
      <c r="D370" s="40"/>
      <c r="E370" s="44"/>
      <c r="F370" s="45"/>
      <c r="G370" s="116"/>
      <c r="H370" s="59"/>
      <c r="I370" s="54"/>
    </row>
    <row r="371" spans="1:9">
      <c r="A371" s="67"/>
      <c r="B371" s="62">
        <v>528.94000000000005</v>
      </c>
      <c r="C371" s="9" t="s">
        <v>115</v>
      </c>
      <c r="D371" s="116"/>
      <c r="E371" s="56">
        <v>1887.4</v>
      </c>
      <c r="F371" s="39" t="s">
        <v>96</v>
      </c>
      <c r="G371" s="77" t="s">
        <v>5</v>
      </c>
      <c r="H371" s="60">
        <f>B371*E371/100</f>
        <v>9983.213560000002</v>
      </c>
      <c r="I371" s="54"/>
    </row>
    <row r="372" spans="1:9">
      <c r="A372" s="118"/>
      <c r="B372" s="121"/>
      <c r="C372" s="68"/>
      <c r="D372" s="37"/>
      <c r="E372" s="37"/>
      <c r="F372" s="37"/>
      <c r="G372" s="37"/>
      <c r="H372" s="37"/>
      <c r="I372" s="54"/>
    </row>
    <row r="373" spans="1:9">
      <c r="C373" s="9"/>
      <c r="E373" s="111"/>
      <c r="F373" s="111"/>
    </row>
    <row r="374" spans="1:9">
      <c r="C374" s="9"/>
      <c r="E374" s="117"/>
      <c r="F374" s="49" t="s">
        <v>87</v>
      </c>
      <c r="G374" s="53" t="s">
        <v>5</v>
      </c>
      <c r="H374" s="50">
        <v>1498386</v>
      </c>
      <c r="I374" s="116"/>
    </row>
    <row r="376" spans="1:9">
      <c r="B376" s="97" t="s">
        <v>162</v>
      </c>
    </row>
    <row r="377" spans="1:9" ht="114.75">
      <c r="A377" s="67">
        <v>1</v>
      </c>
      <c r="B377" s="86" t="s">
        <v>116</v>
      </c>
      <c r="C377" s="69"/>
      <c r="D377" s="25"/>
      <c r="E377" s="56"/>
      <c r="F377" s="51"/>
      <c r="G377" s="123"/>
      <c r="H377" s="41"/>
    </row>
    <row r="378" spans="1:9">
      <c r="A378" s="67"/>
      <c r="B378" s="87">
        <v>1</v>
      </c>
      <c r="C378" s="104" t="s">
        <v>98</v>
      </c>
      <c r="D378" s="85"/>
      <c r="E378" s="83">
        <v>5728.8</v>
      </c>
      <c r="F378" s="37" t="s">
        <v>26</v>
      </c>
      <c r="G378" s="37" t="s">
        <v>5</v>
      </c>
      <c r="H378" s="84">
        <f>(B378*E378)</f>
        <v>5728.8</v>
      </c>
    </row>
    <row r="379" spans="1:9">
      <c r="A379" s="67"/>
      <c r="B379" s="87"/>
      <c r="C379" s="104"/>
      <c r="D379" s="85"/>
      <c r="E379" s="83"/>
      <c r="F379" s="37"/>
      <c r="G379" s="37"/>
      <c r="H379" s="84"/>
    </row>
    <row r="380" spans="1:9" ht="38.25">
      <c r="A380" s="67">
        <v>2</v>
      </c>
      <c r="B380" s="88" t="s">
        <v>129</v>
      </c>
      <c r="C380" s="104"/>
      <c r="D380" s="85"/>
      <c r="E380" s="83"/>
      <c r="F380" s="37"/>
      <c r="G380" s="37"/>
      <c r="H380" s="84"/>
    </row>
    <row r="381" spans="1:9">
      <c r="A381" s="67"/>
      <c r="B381" s="87">
        <v>6</v>
      </c>
      <c r="C381" s="104" t="s">
        <v>98</v>
      </c>
      <c r="D381" s="85"/>
      <c r="E381" s="83">
        <v>702</v>
      </c>
      <c r="F381" s="37" t="s">
        <v>26</v>
      </c>
      <c r="G381" s="37" t="s">
        <v>5</v>
      </c>
      <c r="H381" s="84">
        <f>(B381*E381)</f>
        <v>4212</v>
      </c>
    </row>
    <row r="382" spans="1:9">
      <c r="A382" s="67"/>
      <c r="B382" s="88"/>
      <c r="C382" s="104"/>
      <c r="D382" s="85"/>
      <c r="E382" s="83"/>
      <c r="F382" s="37"/>
      <c r="G382" s="37"/>
      <c r="H382" s="84"/>
    </row>
    <row r="383" spans="1:9" ht="63.75">
      <c r="A383" s="67">
        <v>3</v>
      </c>
      <c r="B383" s="88" t="s">
        <v>118</v>
      </c>
      <c r="C383" s="104"/>
      <c r="D383" s="85"/>
      <c r="E383" s="83"/>
      <c r="F383" s="37"/>
      <c r="G383" s="37"/>
      <c r="H383" s="84"/>
    </row>
    <row r="384" spans="1:9">
      <c r="A384" s="67"/>
      <c r="B384" s="87">
        <v>18</v>
      </c>
      <c r="C384" s="104" t="s">
        <v>98</v>
      </c>
      <c r="D384" s="85"/>
      <c r="E384" s="83">
        <v>72.16</v>
      </c>
      <c r="F384" s="37" t="s">
        <v>26</v>
      </c>
      <c r="G384" s="37" t="s">
        <v>5</v>
      </c>
      <c r="H384" s="84">
        <f>(B384*E384)</f>
        <v>1298.8799999999999</v>
      </c>
    </row>
    <row r="385" spans="1:8">
      <c r="A385" s="67"/>
      <c r="B385" s="87"/>
      <c r="C385" s="104"/>
      <c r="D385" s="85"/>
      <c r="E385" s="83"/>
      <c r="F385" s="37"/>
      <c r="G385" s="37"/>
      <c r="H385" s="84"/>
    </row>
    <row r="386" spans="1:8" ht="140.25">
      <c r="A386" s="67">
        <v>4</v>
      </c>
      <c r="B386" s="86" t="s">
        <v>117</v>
      </c>
      <c r="C386" s="69"/>
      <c r="D386" s="25"/>
      <c r="E386" s="56"/>
      <c r="F386" s="51"/>
      <c r="G386" s="123"/>
      <c r="H386" s="41"/>
    </row>
    <row r="387" spans="1:8">
      <c r="A387" s="67"/>
      <c r="B387" s="87">
        <v>1</v>
      </c>
      <c r="C387" s="104" t="s">
        <v>98</v>
      </c>
      <c r="D387" s="85"/>
      <c r="E387" s="83">
        <v>4694.8</v>
      </c>
      <c r="F387" s="37" t="s">
        <v>26</v>
      </c>
      <c r="G387" s="37" t="s">
        <v>5</v>
      </c>
      <c r="H387" s="84">
        <f>(B387*E387)</f>
        <v>4694.8</v>
      </c>
    </row>
    <row r="388" spans="1:8">
      <c r="A388" s="67"/>
      <c r="B388" s="87"/>
      <c r="C388" s="104"/>
      <c r="D388" s="85"/>
      <c r="E388" s="83"/>
      <c r="F388" s="37"/>
      <c r="G388" s="37"/>
      <c r="H388" s="84"/>
    </row>
    <row r="389" spans="1:8" ht="25.5">
      <c r="A389" s="67">
        <v>5</v>
      </c>
      <c r="B389" s="89" t="s">
        <v>122</v>
      </c>
      <c r="C389" s="104"/>
      <c r="D389" s="85"/>
      <c r="E389" s="83"/>
      <c r="F389" s="37"/>
      <c r="G389" s="37"/>
      <c r="H389" s="84"/>
    </row>
    <row r="390" spans="1:8">
      <c r="A390" s="67"/>
      <c r="B390" s="87">
        <v>1</v>
      </c>
      <c r="C390" s="104" t="s">
        <v>98</v>
      </c>
      <c r="D390" s="85"/>
      <c r="E390" s="83">
        <v>145.41999999999999</v>
      </c>
      <c r="F390" s="37" t="s">
        <v>26</v>
      </c>
      <c r="G390" s="37" t="s">
        <v>5</v>
      </c>
      <c r="H390" s="84">
        <f>(B390*E390)</f>
        <v>145.41999999999999</v>
      </c>
    </row>
    <row r="391" spans="1:8">
      <c r="A391" s="67"/>
      <c r="B391" s="87"/>
      <c r="C391" s="104"/>
      <c r="D391" s="85"/>
      <c r="E391" s="83"/>
      <c r="F391" s="37"/>
      <c r="G391" s="37"/>
      <c r="H391" s="84"/>
    </row>
    <row r="392" spans="1:8">
      <c r="A392" s="67"/>
      <c r="B392" s="87"/>
      <c r="C392" s="104"/>
      <c r="D392" s="85"/>
      <c r="E392" s="83"/>
      <c r="F392" s="37"/>
      <c r="G392" s="37"/>
      <c r="H392" s="84"/>
    </row>
    <row r="393" spans="1:8">
      <c r="A393" s="67"/>
      <c r="B393" s="87"/>
      <c r="C393" s="104"/>
      <c r="D393" s="85"/>
      <c r="E393" s="83"/>
      <c r="F393" s="37"/>
      <c r="G393" s="37"/>
      <c r="H393" s="84"/>
    </row>
    <row r="394" spans="1:8">
      <c r="A394" s="67"/>
      <c r="B394" s="87"/>
      <c r="C394" s="104"/>
      <c r="D394" s="85"/>
      <c r="E394" s="83"/>
      <c r="F394" s="37"/>
      <c r="G394" s="37"/>
      <c r="H394" s="84"/>
    </row>
    <row r="395" spans="1:8" ht="25.5">
      <c r="A395" s="67">
        <v>6</v>
      </c>
      <c r="B395" s="89" t="s">
        <v>119</v>
      </c>
      <c r="C395" s="104"/>
      <c r="D395" s="85"/>
      <c r="E395" s="83"/>
      <c r="F395" s="37"/>
      <c r="G395" s="37"/>
      <c r="H395" s="84"/>
    </row>
    <row r="396" spans="1:8">
      <c r="A396" s="67"/>
      <c r="B396" s="89" t="s">
        <v>120</v>
      </c>
      <c r="C396" s="104"/>
      <c r="D396" s="85"/>
      <c r="E396" s="83"/>
      <c r="F396" s="37"/>
      <c r="G396" s="37"/>
      <c r="H396" s="84"/>
    </row>
    <row r="397" spans="1:8">
      <c r="A397" s="67"/>
      <c r="B397" s="87">
        <v>1</v>
      </c>
      <c r="C397" s="104" t="s">
        <v>98</v>
      </c>
      <c r="D397" s="85"/>
      <c r="E397" s="83">
        <v>200.42</v>
      </c>
      <c r="F397" s="37" t="s">
        <v>26</v>
      </c>
      <c r="G397" s="37" t="s">
        <v>5</v>
      </c>
      <c r="H397" s="84">
        <f>(B397*E397)</f>
        <v>200.42</v>
      </c>
    </row>
    <row r="398" spans="1:8">
      <c r="A398" s="67"/>
      <c r="B398" s="89" t="s">
        <v>121</v>
      </c>
      <c r="C398" s="104"/>
      <c r="D398" s="85"/>
      <c r="E398" s="83"/>
      <c r="F398" s="37"/>
      <c r="G398" s="37"/>
      <c r="H398" s="84"/>
    </row>
    <row r="399" spans="1:8">
      <c r="A399" s="67"/>
      <c r="B399" s="87">
        <v>1</v>
      </c>
      <c r="C399" s="104" t="s">
        <v>98</v>
      </c>
      <c r="D399" s="85"/>
      <c r="E399" s="83">
        <v>271.92</v>
      </c>
      <c r="F399" s="37" t="s">
        <v>26</v>
      </c>
      <c r="G399" s="37" t="s">
        <v>5</v>
      </c>
      <c r="H399" s="84">
        <f>(B399*E399)</f>
        <v>271.92</v>
      </c>
    </row>
    <row r="400" spans="1:8" ht="153">
      <c r="A400" s="67">
        <v>7</v>
      </c>
      <c r="B400" s="88" t="s">
        <v>123</v>
      </c>
      <c r="C400" s="104"/>
      <c r="D400" s="85"/>
      <c r="E400" s="83"/>
      <c r="F400" s="37"/>
      <c r="G400" s="37"/>
      <c r="H400" s="84"/>
    </row>
    <row r="401" spans="1:8">
      <c r="A401" s="67"/>
      <c r="B401" s="87">
        <v>2</v>
      </c>
      <c r="C401" s="104" t="s">
        <v>98</v>
      </c>
      <c r="D401" s="85"/>
      <c r="E401" s="83">
        <v>14748</v>
      </c>
      <c r="F401" s="37" t="s">
        <v>26</v>
      </c>
      <c r="G401" s="37" t="s">
        <v>5</v>
      </c>
      <c r="H401" s="84">
        <f>(B401*E401)</f>
        <v>29496</v>
      </c>
    </row>
    <row r="402" spans="1:8">
      <c r="A402" s="67"/>
      <c r="B402" s="87"/>
      <c r="C402" s="104"/>
      <c r="D402" s="85"/>
      <c r="E402" s="83"/>
      <c r="F402" s="37"/>
      <c r="G402" s="37"/>
      <c r="H402" s="84"/>
    </row>
    <row r="403" spans="1:8" ht="63.75">
      <c r="A403" s="67">
        <v>8</v>
      </c>
      <c r="B403" s="88" t="s">
        <v>168</v>
      </c>
      <c r="C403" s="104"/>
      <c r="D403" s="85"/>
      <c r="E403" s="83"/>
      <c r="F403" s="37"/>
      <c r="G403" s="37"/>
      <c r="H403" s="84"/>
    </row>
    <row r="404" spans="1:8">
      <c r="A404" s="67"/>
      <c r="B404" s="87">
        <v>1</v>
      </c>
      <c r="C404" s="104" t="s">
        <v>98</v>
      </c>
      <c r="D404" s="85"/>
      <c r="E404" s="83">
        <v>58962.94</v>
      </c>
      <c r="F404" s="37" t="s">
        <v>26</v>
      </c>
      <c r="G404" s="37" t="s">
        <v>5</v>
      </c>
      <c r="H404" s="84">
        <f>(B404*E404)</f>
        <v>58962.94</v>
      </c>
    </row>
    <row r="405" spans="1:8">
      <c r="A405" s="67"/>
      <c r="B405" s="87"/>
      <c r="C405" s="104"/>
      <c r="D405" s="85"/>
      <c r="E405" s="83"/>
      <c r="F405" s="37"/>
      <c r="G405" s="37"/>
      <c r="H405" s="84"/>
    </row>
    <row r="406" spans="1:8" ht="89.25">
      <c r="A406" s="67">
        <v>9</v>
      </c>
      <c r="B406" s="35" t="s">
        <v>99</v>
      </c>
      <c r="C406" s="69"/>
      <c r="D406" s="25"/>
      <c r="E406" s="56"/>
      <c r="F406" s="51"/>
      <c r="G406" s="123"/>
      <c r="H406" s="41"/>
    </row>
    <row r="407" spans="1:8">
      <c r="A407" s="67" t="s">
        <v>100</v>
      </c>
      <c r="B407" s="62" t="s">
        <v>152</v>
      </c>
      <c r="C407" s="72"/>
      <c r="D407" s="35"/>
      <c r="E407" s="63"/>
      <c r="F407" s="39"/>
      <c r="G407" s="123"/>
      <c r="H407" s="61"/>
    </row>
    <row r="408" spans="1:8">
      <c r="A408" s="67"/>
      <c r="B408" s="41">
        <v>50</v>
      </c>
      <c r="C408" s="9" t="s">
        <v>49</v>
      </c>
      <c r="D408" s="123"/>
      <c r="E408" s="56">
        <v>153.19</v>
      </c>
      <c r="F408" s="51" t="s">
        <v>50</v>
      </c>
      <c r="G408" s="77" t="s">
        <v>5</v>
      </c>
      <c r="H408" s="61">
        <f>B408*E408</f>
        <v>7659.5</v>
      </c>
    </row>
    <row r="409" spans="1:8">
      <c r="A409" s="67" t="s">
        <v>101</v>
      </c>
      <c r="B409" s="62" t="s">
        <v>102</v>
      </c>
      <c r="C409" s="72"/>
      <c r="D409" s="35"/>
      <c r="E409" s="63"/>
      <c r="F409" s="39"/>
      <c r="G409" s="123"/>
      <c r="H409" s="61"/>
    </row>
    <row r="410" spans="1:8">
      <c r="A410" s="67"/>
      <c r="B410" s="41">
        <v>100</v>
      </c>
      <c r="C410" s="9" t="s">
        <v>49</v>
      </c>
      <c r="D410" s="123"/>
      <c r="E410" s="56">
        <v>95.79</v>
      </c>
      <c r="F410" s="51" t="s">
        <v>50</v>
      </c>
      <c r="G410" s="77" t="s">
        <v>5</v>
      </c>
      <c r="H410" s="61">
        <f>B410*E410</f>
        <v>9579</v>
      </c>
    </row>
    <row r="411" spans="1:8">
      <c r="A411" s="67"/>
      <c r="B411" s="35"/>
      <c r="C411" s="72"/>
      <c r="D411" s="35"/>
      <c r="E411" s="39"/>
      <c r="F411" s="39"/>
      <c r="G411" s="123"/>
      <c r="H411" s="61"/>
    </row>
    <row r="412" spans="1:8" ht="76.5">
      <c r="A412" s="67">
        <v>10</v>
      </c>
      <c r="B412" s="35" t="s">
        <v>103</v>
      </c>
      <c r="C412" s="69"/>
      <c r="D412" s="25"/>
      <c r="E412" s="56"/>
      <c r="F412" s="51"/>
      <c r="G412" s="123"/>
      <c r="H412" s="41"/>
    </row>
    <row r="413" spans="1:8">
      <c r="A413" s="67" t="s">
        <v>100</v>
      </c>
      <c r="B413" s="62" t="s">
        <v>104</v>
      </c>
      <c r="C413" s="72"/>
      <c r="D413" s="35"/>
      <c r="E413" s="63"/>
      <c r="F413" s="39"/>
      <c r="G413" s="123"/>
      <c r="H413" s="61"/>
    </row>
    <row r="414" spans="1:8">
      <c r="A414" s="67"/>
      <c r="B414" s="41">
        <v>50</v>
      </c>
      <c r="C414" s="9" t="s">
        <v>49</v>
      </c>
      <c r="D414" s="123"/>
      <c r="E414" s="56">
        <v>199.25</v>
      </c>
      <c r="F414" s="51" t="s">
        <v>50</v>
      </c>
      <c r="G414" s="77" t="s">
        <v>5</v>
      </c>
      <c r="H414" s="61">
        <f>B414*E414</f>
        <v>9962.5</v>
      </c>
    </row>
    <row r="415" spans="1:8">
      <c r="A415" s="67"/>
      <c r="B415" s="41"/>
      <c r="C415" s="9"/>
      <c r="D415" s="123"/>
      <c r="E415" s="56"/>
      <c r="F415" s="51"/>
      <c r="G415" s="77"/>
      <c r="H415" s="61"/>
    </row>
    <row r="416" spans="1:8">
      <c r="A416" s="67"/>
      <c r="B416" s="88"/>
      <c r="C416" s="104"/>
      <c r="D416" s="85"/>
      <c r="E416" s="83"/>
      <c r="F416" s="49" t="s">
        <v>87</v>
      </c>
      <c r="G416" s="53" t="s">
        <v>5</v>
      </c>
      <c r="H416" s="50">
        <v>130319</v>
      </c>
    </row>
    <row r="417" spans="1:9">
      <c r="A417" s="67"/>
      <c r="B417" s="105" t="s">
        <v>105</v>
      </c>
      <c r="C417" s="72"/>
      <c r="D417" s="35"/>
      <c r="E417" s="39"/>
      <c r="F417" s="39"/>
      <c r="G417" s="123"/>
      <c r="H417" s="61"/>
    </row>
    <row r="418" spans="1:9" ht="63.75">
      <c r="A418" s="67">
        <v>1</v>
      </c>
      <c r="B418" s="35" t="s">
        <v>106</v>
      </c>
      <c r="C418" s="69"/>
      <c r="D418" s="25"/>
      <c r="E418" s="56"/>
      <c r="F418" s="51"/>
      <c r="G418" s="123"/>
      <c r="H418" s="41"/>
    </row>
    <row r="419" spans="1:9">
      <c r="A419" s="67"/>
      <c r="B419" s="41">
        <v>1</v>
      </c>
      <c r="C419" s="9" t="s">
        <v>25</v>
      </c>
      <c r="D419" s="123"/>
      <c r="E419" s="56"/>
      <c r="F419" s="51" t="s">
        <v>26</v>
      </c>
      <c r="G419" s="77" t="s">
        <v>5</v>
      </c>
      <c r="H419" s="61"/>
    </row>
    <row r="420" spans="1:9">
      <c r="A420" s="66"/>
      <c r="C420" s="9"/>
      <c r="E420" s="111"/>
      <c r="F420" s="111"/>
    </row>
    <row r="421" spans="1:9">
      <c r="A421" s="66"/>
      <c r="C421" s="9"/>
      <c r="E421" s="111"/>
      <c r="F421" s="112"/>
      <c r="G421" s="93"/>
      <c r="H421" s="93"/>
    </row>
    <row r="422" spans="1:9">
      <c r="A422" s="66"/>
      <c r="C422" s="9"/>
      <c r="E422" s="111"/>
      <c r="F422" s="64" t="s">
        <v>87</v>
      </c>
      <c r="G422" s="65" t="s">
        <v>5</v>
      </c>
      <c r="H422" s="42"/>
    </row>
    <row r="424" spans="1:9">
      <c r="A424" s="125"/>
      <c r="B424" s="120" t="s">
        <v>169</v>
      </c>
      <c r="C424" s="68"/>
      <c r="D424" s="37"/>
      <c r="E424" s="37"/>
      <c r="F424" s="37"/>
      <c r="G424" s="37"/>
      <c r="H424" s="37"/>
      <c r="I424" s="54"/>
    </row>
    <row r="425" spans="1:9" ht="25.5">
      <c r="A425" s="67">
        <v>1</v>
      </c>
      <c r="B425" s="40" t="s">
        <v>170</v>
      </c>
      <c r="C425" s="69"/>
      <c r="D425" s="25"/>
      <c r="E425" s="56"/>
      <c r="F425" s="51"/>
      <c r="G425" s="123"/>
      <c r="H425" s="41"/>
      <c r="I425" s="54"/>
    </row>
    <row r="426" spans="1:9">
      <c r="A426" s="67"/>
      <c r="B426" s="47">
        <v>942.19</v>
      </c>
      <c r="C426" s="70" t="s">
        <v>72</v>
      </c>
      <c r="D426" s="123"/>
      <c r="E426" s="44">
        <v>3327.5</v>
      </c>
      <c r="F426" s="45" t="s">
        <v>70</v>
      </c>
      <c r="G426" s="123"/>
      <c r="H426" s="46">
        <f>SUM(B426*E426/100)</f>
        <v>31351.37225</v>
      </c>
      <c r="I426" s="54"/>
    </row>
    <row r="427" spans="1:9">
      <c r="A427" s="67"/>
      <c r="B427" s="25"/>
      <c r="C427" s="70"/>
      <c r="D427" s="40"/>
      <c r="E427" s="45"/>
      <c r="F427" s="45"/>
      <c r="G427" s="123"/>
      <c r="H427" s="46"/>
      <c r="I427" s="54"/>
    </row>
    <row r="428" spans="1:9">
      <c r="A428" s="67">
        <v>2</v>
      </c>
      <c r="B428" s="74" t="s">
        <v>133</v>
      </c>
      <c r="C428" s="72"/>
      <c r="D428" s="75"/>
      <c r="E428" s="76"/>
      <c r="F428" s="76"/>
      <c r="G428" s="75"/>
      <c r="H428" s="42"/>
      <c r="I428" s="54"/>
    </row>
    <row r="429" spans="1:9">
      <c r="A429" s="67"/>
      <c r="B429" s="82">
        <v>1162.7</v>
      </c>
      <c r="C429" s="72" t="s">
        <v>115</v>
      </c>
      <c r="D429" s="72"/>
      <c r="E429" s="110">
        <v>121</v>
      </c>
      <c r="F429" s="78" t="s">
        <v>96</v>
      </c>
      <c r="G429" s="77" t="s">
        <v>5</v>
      </c>
      <c r="H429" s="79">
        <f>SUM(B429*E429)/100</f>
        <v>1406.8670000000002</v>
      </c>
      <c r="I429" s="54"/>
    </row>
    <row r="430" spans="1:9">
      <c r="A430" s="67"/>
      <c r="B430" s="25"/>
      <c r="C430" s="70"/>
      <c r="D430" s="40"/>
      <c r="E430" s="45"/>
      <c r="F430" s="45"/>
      <c r="G430" s="123"/>
      <c r="H430" s="46"/>
      <c r="I430" s="54"/>
    </row>
    <row r="431" spans="1:9" ht="25.5">
      <c r="A431" s="67">
        <v>3</v>
      </c>
      <c r="B431" s="74" t="s">
        <v>155</v>
      </c>
      <c r="C431" s="72"/>
      <c r="D431" s="75"/>
      <c r="E431" s="76"/>
      <c r="F431" s="76"/>
      <c r="G431" s="75"/>
      <c r="H431" s="42"/>
      <c r="I431" s="54"/>
    </row>
    <row r="432" spans="1:9">
      <c r="A432" s="67"/>
      <c r="B432" s="82">
        <v>6395.81</v>
      </c>
      <c r="C432" s="72" t="s">
        <v>115</v>
      </c>
      <c r="D432" s="72"/>
      <c r="E432" s="110">
        <v>226.88</v>
      </c>
      <c r="F432" s="78" t="s">
        <v>96</v>
      </c>
      <c r="G432" s="77" t="s">
        <v>5</v>
      </c>
      <c r="H432" s="79">
        <f>SUM(B432*E432)/100</f>
        <v>14510.813728000001</v>
      </c>
      <c r="I432" s="54"/>
    </row>
    <row r="433" spans="1:9">
      <c r="A433" s="67"/>
      <c r="B433" s="25"/>
      <c r="C433" s="70"/>
      <c r="D433" s="40"/>
      <c r="E433" s="45"/>
      <c r="F433" s="45"/>
      <c r="G433" s="123"/>
      <c r="H433" s="46"/>
      <c r="I433" s="54"/>
    </row>
    <row r="434" spans="1:9" ht="25.5">
      <c r="A434" s="67">
        <v>4</v>
      </c>
      <c r="B434" s="74" t="s">
        <v>156</v>
      </c>
      <c r="C434" s="72"/>
      <c r="D434" s="75"/>
      <c r="E434" s="76"/>
      <c r="F434" s="76"/>
      <c r="G434" s="75"/>
      <c r="H434" s="42"/>
      <c r="I434" s="54"/>
    </row>
    <row r="435" spans="1:9">
      <c r="A435" s="67"/>
      <c r="B435" s="82">
        <v>412</v>
      </c>
      <c r="C435" s="72" t="s">
        <v>115</v>
      </c>
      <c r="D435" s="72"/>
      <c r="E435" s="110">
        <v>151.25</v>
      </c>
      <c r="F435" s="78" t="s">
        <v>96</v>
      </c>
      <c r="G435" s="77" t="s">
        <v>5</v>
      </c>
      <c r="H435" s="79">
        <f>SUM(B435*E435)/100</f>
        <v>623.15</v>
      </c>
      <c r="I435" s="54"/>
    </row>
    <row r="436" spans="1:9">
      <c r="A436" s="67"/>
      <c r="B436" s="25"/>
      <c r="C436" s="70"/>
      <c r="D436" s="40"/>
      <c r="E436" s="45"/>
      <c r="F436" s="45"/>
      <c r="G436" s="123"/>
      <c r="H436" s="46"/>
      <c r="I436" s="54"/>
    </row>
    <row r="437" spans="1:9" ht="38.25">
      <c r="A437" s="67">
        <v>5</v>
      </c>
      <c r="B437" s="40" t="s">
        <v>88</v>
      </c>
      <c r="C437" s="69"/>
      <c r="D437" s="25"/>
      <c r="E437" s="56"/>
      <c r="F437" s="51"/>
      <c r="G437" s="123"/>
      <c r="H437" s="41"/>
      <c r="I437" s="54"/>
    </row>
    <row r="438" spans="1:9">
      <c r="A438" s="67"/>
      <c r="B438" s="47">
        <v>212.5</v>
      </c>
      <c r="C438" s="70" t="s">
        <v>72</v>
      </c>
      <c r="D438" s="123"/>
      <c r="E438" s="44">
        <v>26288.46</v>
      </c>
      <c r="F438" s="45" t="s">
        <v>70</v>
      </c>
      <c r="G438" s="77" t="s">
        <v>5</v>
      </c>
      <c r="H438" s="46">
        <f>SUM(B438*E438/100)</f>
        <v>55862.977500000001</v>
      </c>
      <c r="I438" s="54"/>
    </row>
    <row r="439" spans="1:9">
      <c r="A439" s="125"/>
      <c r="B439" s="121"/>
      <c r="C439" s="68"/>
      <c r="D439" s="37"/>
      <c r="E439" s="37"/>
      <c r="F439" s="37"/>
      <c r="G439" s="37"/>
      <c r="H439" s="37"/>
      <c r="I439" s="54"/>
    </row>
    <row r="440" spans="1:9" ht="63.75">
      <c r="A440" s="67">
        <v>6</v>
      </c>
      <c r="B440" s="19" t="s">
        <v>132</v>
      </c>
      <c r="C440" s="81"/>
      <c r="D440" s="80"/>
      <c r="E440" s="78"/>
      <c r="F440" s="67"/>
      <c r="G440" s="77"/>
      <c r="H440" s="75"/>
      <c r="I440" s="54"/>
    </row>
    <row r="441" spans="1:9">
      <c r="A441" s="67"/>
      <c r="B441" s="82">
        <v>28.04</v>
      </c>
      <c r="C441" s="72" t="s">
        <v>115</v>
      </c>
      <c r="D441" s="72"/>
      <c r="E441" s="110">
        <v>902.93</v>
      </c>
      <c r="F441" s="78" t="s">
        <v>91</v>
      </c>
      <c r="G441" s="77" t="s">
        <v>5</v>
      </c>
      <c r="H441" s="79">
        <f>SUM(B441*E441)</f>
        <v>25318.157199999998</v>
      </c>
      <c r="I441" s="54"/>
    </row>
    <row r="442" spans="1:9">
      <c r="A442" s="67"/>
      <c r="B442" s="82"/>
      <c r="C442" s="72"/>
      <c r="D442" s="72"/>
      <c r="E442" s="110"/>
      <c r="F442" s="78"/>
      <c r="G442" s="77"/>
      <c r="H442" s="79"/>
      <c r="I442" s="54"/>
    </row>
    <row r="443" spans="1:9" ht="25.5">
      <c r="A443" s="67">
        <v>7</v>
      </c>
      <c r="B443" s="40" t="s">
        <v>89</v>
      </c>
      <c r="C443" s="69"/>
      <c r="D443" s="41"/>
      <c r="E443" s="39"/>
      <c r="F443" s="39"/>
      <c r="G443" s="123"/>
      <c r="H443" s="42"/>
    </row>
    <row r="444" spans="1:9">
      <c r="A444" s="67"/>
      <c r="B444" s="47">
        <v>1486</v>
      </c>
      <c r="C444" s="70" t="s">
        <v>115</v>
      </c>
      <c r="D444" s="40"/>
      <c r="E444" s="44">
        <v>2590.5</v>
      </c>
      <c r="F444" s="45" t="s">
        <v>96</v>
      </c>
      <c r="G444" s="77" t="s">
        <v>5</v>
      </c>
      <c r="H444" s="46">
        <f>SUM(B444*E444/100)</f>
        <v>38494.83</v>
      </c>
    </row>
    <row r="445" spans="1:9">
      <c r="A445" s="125"/>
      <c r="B445" s="121"/>
      <c r="C445" s="68"/>
      <c r="D445" s="37"/>
      <c r="E445" s="37"/>
      <c r="F445" s="37"/>
      <c r="G445" s="37"/>
      <c r="H445" s="37"/>
      <c r="I445" s="54"/>
    </row>
    <row r="446" spans="1:9" ht="25.5">
      <c r="A446" s="67">
        <v>8</v>
      </c>
      <c r="B446" s="40" t="s">
        <v>86</v>
      </c>
      <c r="C446" s="71"/>
      <c r="D446" s="43"/>
      <c r="E446" s="44"/>
      <c r="F446" s="45"/>
      <c r="G446" s="123"/>
      <c r="H446" s="46"/>
      <c r="I446" s="54"/>
    </row>
    <row r="447" spans="1:9">
      <c r="A447" s="67"/>
      <c r="B447" s="47">
        <v>1486</v>
      </c>
      <c r="C447" s="70" t="s">
        <v>71</v>
      </c>
      <c r="D447" s="40"/>
      <c r="E447" s="44">
        <v>2197.52</v>
      </c>
      <c r="F447" s="45" t="s">
        <v>69</v>
      </c>
      <c r="G447" s="52" t="s">
        <v>5</v>
      </c>
      <c r="H447" s="46">
        <f>SUM(B447*E447/100)</f>
        <v>32655.147200000003</v>
      </c>
      <c r="I447" s="54"/>
    </row>
    <row r="448" spans="1:9">
      <c r="I448" s="54"/>
    </row>
    <row r="449" spans="1:9" ht="25.5">
      <c r="A449" s="67">
        <v>9</v>
      </c>
      <c r="B449" s="40" t="s">
        <v>90</v>
      </c>
      <c r="C449" s="71"/>
      <c r="D449" s="43"/>
      <c r="E449" s="44"/>
      <c r="F449" s="45"/>
      <c r="G449" s="123"/>
      <c r="H449" s="46"/>
      <c r="I449" s="54"/>
    </row>
    <row r="450" spans="1:9">
      <c r="A450" s="67"/>
      <c r="B450" s="47">
        <v>252</v>
      </c>
      <c r="C450" s="70" t="s">
        <v>71</v>
      </c>
      <c r="D450" s="40"/>
      <c r="E450" s="44">
        <v>1758.08</v>
      </c>
      <c r="F450" s="45" t="s">
        <v>69</v>
      </c>
      <c r="G450" s="52" t="s">
        <v>5</v>
      </c>
      <c r="H450" s="46">
        <f>SUM(B450*E450/100)</f>
        <v>4430.3616000000002</v>
      </c>
      <c r="I450" s="54"/>
    </row>
    <row r="451" spans="1:9">
      <c r="I451" s="54"/>
    </row>
    <row r="452" spans="1:9" ht="51">
      <c r="A452" s="67">
        <v>10</v>
      </c>
      <c r="B452" s="40" t="s">
        <v>73</v>
      </c>
      <c r="C452" s="69"/>
      <c r="D452" s="25"/>
      <c r="E452" s="39"/>
      <c r="F452" s="124"/>
      <c r="G452" s="42"/>
      <c r="H452" s="42"/>
      <c r="I452" s="54"/>
    </row>
    <row r="453" spans="1:9">
      <c r="A453" s="67"/>
      <c r="B453" s="47">
        <v>374.56</v>
      </c>
      <c r="C453" s="70" t="s">
        <v>72</v>
      </c>
      <c r="D453" s="40"/>
      <c r="E453" s="44">
        <v>12595</v>
      </c>
      <c r="F453" s="45" t="s">
        <v>70</v>
      </c>
      <c r="G453" s="52" t="s">
        <v>5</v>
      </c>
      <c r="H453" s="46">
        <f>SUM(B453*E453/100)</f>
        <v>47175.832000000002</v>
      </c>
      <c r="I453" s="54"/>
    </row>
    <row r="454" spans="1:9">
      <c r="A454" s="67"/>
      <c r="B454" s="25"/>
      <c r="C454" s="70"/>
      <c r="D454" s="40"/>
      <c r="E454" s="45"/>
      <c r="F454" s="45"/>
      <c r="G454" s="123"/>
      <c r="H454" s="46"/>
      <c r="I454" s="54"/>
    </row>
    <row r="455" spans="1:9" ht="89.25">
      <c r="A455" s="67">
        <v>11</v>
      </c>
      <c r="B455" s="40" t="s">
        <v>171</v>
      </c>
      <c r="C455" s="69"/>
      <c r="D455" s="25"/>
      <c r="E455" s="56"/>
      <c r="F455" s="51"/>
      <c r="G455" s="123"/>
      <c r="H455" s="41"/>
      <c r="I455" s="54"/>
    </row>
    <row r="456" spans="1:9">
      <c r="A456" s="67"/>
      <c r="B456" s="47">
        <v>193.5</v>
      </c>
      <c r="C456" s="70" t="s">
        <v>71</v>
      </c>
      <c r="D456" s="123"/>
      <c r="E456" s="44">
        <v>186.04</v>
      </c>
      <c r="F456" s="45" t="s">
        <v>91</v>
      </c>
      <c r="G456" s="77" t="s">
        <v>5</v>
      </c>
      <c r="H456" s="46">
        <f>SUM(B456*E456)</f>
        <v>35998.74</v>
      </c>
      <c r="I456" s="54"/>
    </row>
    <row r="457" spans="1:9">
      <c r="A457" s="67"/>
      <c r="B457" s="25"/>
      <c r="C457" s="70"/>
      <c r="D457" s="40"/>
      <c r="E457" s="45"/>
      <c r="F457" s="45"/>
      <c r="G457" s="123"/>
      <c r="H457" s="46"/>
      <c r="I457" s="54"/>
    </row>
    <row r="458" spans="1:9" ht="51">
      <c r="A458" s="67">
        <v>12</v>
      </c>
      <c r="B458" s="40" t="s">
        <v>97</v>
      </c>
      <c r="C458" s="71"/>
      <c r="D458" s="40"/>
      <c r="E458" s="44"/>
      <c r="F458" s="45"/>
      <c r="G458" s="123"/>
      <c r="H458" s="46"/>
      <c r="I458" s="54"/>
    </row>
    <row r="459" spans="1:9">
      <c r="A459" s="67"/>
      <c r="B459" s="47">
        <v>347</v>
      </c>
      <c r="C459" s="70" t="s">
        <v>71</v>
      </c>
      <c r="D459" s="123"/>
      <c r="E459" s="44">
        <v>180.5</v>
      </c>
      <c r="F459" s="45" t="s">
        <v>91</v>
      </c>
      <c r="G459" s="77" t="s">
        <v>5</v>
      </c>
      <c r="H459" s="46">
        <f>B459*E459</f>
        <v>62633.5</v>
      </c>
      <c r="I459" s="54"/>
    </row>
    <row r="460" spans="1:9">
      <c r="A460" s="67"/>
      <c r="B460" s="25"/>
      <c r="C460" s="70"/>
      <c r="D460" s="40"/>
      <c r="E460" s="45"/>
      <c r="F460" s="45"/>
      <c r="G460" s="123"/>
      <c r="H460" s="46"/>
      <c r="I460" s="54"/>
    </row>
    <row r="461" spans="1:9" ht="38.25">
      <c r="A461" s="67">
        <v>13</v>
      </c>
      <c r="B461" s="40" t="s">
        <v>92</v>
      </c>
      <c r="C461" s="73"/>
      <c r="D461" s="57"/>
      <c r="E461" s="58"/>
      <c r="F461" s="58"/>
      <c r="G461" s="123"/>
      <c r="H461" s="46"/>
      <c r="I461" s="54"/>
    </row>
    <row r="462" spans="1:9">
      <c r="A462" s="67"/>
      <c r="B462" s="47">
        <v>3339</v>
      </c>
      <c r="C462" s="70" t="s">
        <v>71</v>
      </c>
      <c r="D462" s="123"/>
      <c r="E462" s="44">
        <v>3275.5</v>
      </c>
      <c r="F462" s="45" t="s">
        <v>69</v>
      </c>
      <c r="G462" s="77" t="s">
        <v>5</v>
      </c>
      <c r="H462" s="59">
        <f>SUM(B462*E462/100)</f>
        <v>109368.94500000001</v>
      </c>
      <c r="I462" s="54"/>
    </row>
    <row r="463" spans="1:9">
      <c r="A463" s="67"/>
      <c r="B463" s="25"/>
      <c r="C463" s="70"/>
      <c r="D463" s="40"/>
      <c r="E463" s="45"/>
      <c r="F463" s="45"/>
      <c r="G463" s="123"/>
      <c r="H463" s="46"/>
      <c r="I463" s="54"/>
    </row>
    <row r="464" spans="1:9" ht="89.25">
      <c r="A464" s="67">
        <v>14</v>
      </c>
      <c r="B464" s="40" t="s">
        <v>160</v>
      </c>
      <c r="C464" s="73"/>
      <c r="D464" s="57"/>
      <c r="E464" s="58"/>
      <c r="F464" s="58"/>
      <c r="G464" s="123"/>
      <c r="H464" s="46"/>
      <c r="I464" s="46"/>
    </row>
    <row r="465" spans="1:9">
      <c r="A465" s="67"/>
      <c r="B465" s="47">
        <v>4542</v>
      </c>
      <c r="C465" s="70" t="s">
        <v>71</v>
      </c>
      <c r="D465" s="123"/>
      <c r="E465" s="44">
        <v>2499.7600000000002</v>
      </c>
      <c r="F465" s="45" t="s">
        <v>69</v>
      </c>
      <c r="G465" s="77" t="s">
        <v>5</v>
      </c>
      <c r="H465" s="59">
        <f>SUM(B465*E465/100)</f>
        <v>113539.09920000001</v>
      </c>
      <c r="I465" s="46"/>
    </row>
    <row r="466" spans="1:9">
      <c r="A466" s="67"/>
      <c r="B466" s="25"/>
      <c r="C466" s="70"/>
      <c r="D466" s="40"/>
      <c r="E466" s="45"/>
      <c r="F466" s="45"/>
      <c r="G466" s="123"/>
      <c r="H466" s="46"/>
      <c r="I466" s="54"/>
    </row>
    <row r="467" spans="1:9">
      <c r="A467" s="67">
        <v>15</v>
      </c>
      <c r="B467" s="40" t="s">
        <v>93</v>
      </c>
      <c r="C467" s="73"/>
      <c r="D467" s="57"/>
      <c r="E467" s="58"/>
      <c r="F467" s="58"/>
      <c r="G467" s="38"/>
      <c r="H467" s="46"/>
      <c r="I467" s="46"/>
    </row>
    <row r="468" spans="1:9">
      <c r="A468" s="67"/>
      <c r="B468" s="47">
        <v>56.07</v>
      </c>
      <c r="C468" s="70" t="s">
        <v>71</v>
      </c>
      <c r="D468" s="38"/>
      <c r="E468" s="44">
        <v>829.95</v>
      </c>
      <c r="F468" s="45" t="s">
        <v>69</v>
      </c>
      <c r="G468" s="77" t="s">
        <v>5</v>
      </c>
      <c r="H468" s="59">
        <f>SUM(B468*E468/100)</f>
        <v>465.35296500000004</v>
      </c>
      <c r="I468" s="46"/>
    </row>
    <row r="469" spans="1:9">
      <c r="A469" s="67"/>
      <c r="B469" s="25"/>
      <c r="C469" s="70"/>
      <c r="D469" s="40"/>
      <c r="E469" s="45"/>
      <c r="F469" s="45"/>
      <c r="G469" s="123"/>
      <c r="H469" s="46"/>
      <c r="I469" s="54"/>
    </row>
    <row r="470" spans="1:9" ht="38.25">
      <c r="A470" s="67">
        <v>16</v>
      </c>
      <c r="B470" s="40" t="s">
        <v>161</v>
      </c>
      <c r="C470" s="69"/>
      <c r="D470" s="25"/>
      <c r="E470" s="51"/>
      <c r="F470" s="124"/>
      <c r="G470" s="41"/>
      <c r="I470" s="54"/>
    </row>
    <row r="471" spans="1:9">
      <c r="A471" s="67"/>
      <c r="B471" s="47">
        <v>412</v>
      </c>
      <c r="C471" s="70" t="s">
        <v>71</v>
      </c>
      <c r="D471" s="40"/>
      <c r="E471" s="44">
        <v>1160.06</v>
      </c>
      <c r="F471" s="45" t="s">
        <v>69</v>
      </c>
      <c r="G471" s="52" t="s">
        <v>5</v>
      </c>
      <c r="H471" s="46">
        <f>SUM(B471*E471/100)</f>
        <v>4779.4471999999996</v>
      </c>
      <c r="I471" s="54"/>
    </row>
    <row r="472" spans="1:9">
      <c r="I472" s="54"/>
    </row>
    <row r="473" spans="1:9" ht="25.5">
      <c r="A473" s="67">
        <v>17</v>
      </c>
      <c r="B473" s="35" t="s">
        <v>95</v>
      </c>
      <c r="C473" s="71"/>
      <c r="D473" s="40"/>
      <c r="E473" s="44"/>
      <c r="F473" s="45"/>
      <c r="G473" s="123"/>
      <c r="H473" s="59"/>
      <c r="I473" s="54"/>
    </row>
    <row r="474" spans="1:9">
      <c r="A474" s="67"/>
      <c r="B474" s="62">
        <v>3339</v>
      </c>
      <c r="C474" s="9" t="s">
        <v>115</v>
      </c>
      <c r="D474" s="123"/>
      <c r="E474" s="56">
        <v>1887.4</v>
      </c>
      <c r="F474" s="39" t="s">
        <v>96</v>
      </c>
      <c r="G474" s="77" t="s">
        <v>5</v>
      </c>
      <c r="H474" s="60">
        <f>B474*E474/100</f>
        <v>63020.286000000007</v>
      </c>
      <c r="I474" s="54"/>
    </row>
    <row r="475" spans="1:9">
      <c r="A475" s="125"/>
      <c r="B475" s="121"/>
      <c r="C475" s="68"/>
      <c r="D475" s="37"/>
      <c r="E475" s="37"/>
      <c r="F475" s="37"/>
      <c r="G475" s="37"/>
      <c r="H475" s="37"/>
      <c r="I475" s="54"/>
    </row>
    <row r="476" spans="1:9">
      <c r="C476" s="9"/>
      <c r="E476" s="111"/>
      <c r="F476" s="111"/>
    </row>
    <row r="477" spans="1:9">
      <c r="C477" s="9"/>
      <c r="E477" s="124"/>
      <c r="F477" s="49" t="s">
        <v>87</v>
      </c>
      <c r="G477" s="53" t="s">
        <v>5</v>
      </c>
      <c r="H477" s="50">
        <v>660784</v>
      </c>
      <c r="I477" s="123"/>
    </row>
    <row r="480" spans="1:9">
      <c r="B480" s="97" t="s">
        <v>126</v>
      </c>
      <c r="I480" s="103"/>
    </row>
    <row r="481" spans="1:9" ht="114.75">
      <c r="A481" s="67">
        <v>1</v>
      </c>
      <c r="B481" s="40" t="s">
        <v>127</v>
      </c>
      <c r="C481" s="69"/>
      <c r="D481" s="41"/>
      <c r="E481" s="39"/>
      <c r="F481" s="39"/>
      <c r="G481" s="38"/>
      <c r="H481" s="42"/>
      <c r="I481" s="103"/>
    </row>
    <row r="482" spans="1:9">
      <c r="A482" s="67"/>
      <c r="B482" s="47">
        <v>2203.31</v>
      </c>
      <c r="C482" s="70" t="s">
        <v>115</v>
      </c>
      <c r="D482" s="40"/>
      <c r="E482" s="44"/>
      <c r="F482" s="45" t="s">
        <v>91</v>
      </c>
      <c r="G482" s="52" t="s">
        <v>5</v>
      </c>
      <c r="H482" s="46"/>
      <c r="I482" s="103"/>
    </row>
    <row r="483" spans="1:9">
      <c r="I483" s="103"/>
    </row>
    <row r="484" spans="1:9">
      <c r="F484" s="49" t="s">
        <v>87</v>
      </c>
      <c r="G484" s="53" t="s">
        <v>5</v>
      </c>
      <c r="H484" s="50"/>
      <c r="I484" s="103"/>
    </row>
    <row r="485" spans="1:9">
      <c r="F485" s="64"/>
      <c r="G485" s="65"/>
      <c r="H485" s="42"/>
      <c r="I485" s="107"/>
    </row>
    <row r="486" spans="1:9">
      <c r="F486" s="64"/>
      <c r="G486" s="65"/>
      <c r="H486" s="42"/>
      <c r="I486" s="123"/>
    </row>
    <row r="487" spans="1:9">
      <c r="F487" s="64"/>
      <c r="G487" s="65"/>
      <c r="H487" s="42"/>
      <c r="I487" s="123"/>
    </row>
    <row r="488" spans="1:9">
      <c r="F488" s="64"/>
      <c r="G488" s="65"/>
      <c r="H488" s="42"/>
      <c r="I488" s="123"/>
    </row>
    <row r="489" spans="1:9">
      <c r="F489" s="64"/>
      <c r="G489" s="65"/>
      <c r="H489" s="42"/>
      <c r="I489" s="123"/>
    </row>
    <row r="490" spans="1:9">
      <c r="F490" s="64"/>
      <c r="G490" s="65"/>
      <c r="H490" s="42"/>
      <c r="I490" s="123"/>
    </row>
    <row r="491" spans="1:9">
      <c r="F491" s="64"/>
      <c r="G491" s="65"/>
      <c r="H491" s="42"/>
      <c r="I491" s="123"/>
    </row>
    <row r="492" spans="1:9">
      <c r="F492" s="64"/>
      <c r="G492" s="65"/>
      <c r="H492" s="42"/>
      <c r="I492" s="123"/>
    </row>
    <row r="493" spans="1:9">
      <c r="F493" s="64"/>
      <c r="G493" s="65"/>
      <c r="H493" s="42"/>
      <c r="I493" s="123"/>
    </row>
    <row r="494" spans="1:9">
      <c r="F494" s="64"/>
      <c r="G494" s="65"/>
      <c r="H494" s="42"/>
      <c r="I494" s="123"/>
    </row>
    <row r="495" spans="1:9">
      <c r="F495" s="64"/>
      <c r="G495" s="65"/>
      <c r="H495" s="42"/>
      <c r="I495" s="123"/>
    </row>
    <row r="496" spans="1:9">
      <c r="F496" s="64"/>
      <c r="G496" s="65"/>
      <c r="H496" s="42"/>
      <c r="I496" s="123"/>
    </row>
    <row r="500" spans="1:8">
      <c r="A500" s="66"/>
      <c r="C500" s="66"/>
      <c r="F500" s="64"/>
      <c r="G500" s="65"/>
      <c r="H500" s="42"/>
    </row>
    <row r="501" spans="1:8" ht="26.25">
      <c r="B501" s="106"/>
      <c r="C501" s="106" t="s">
        <v>107</v>
      </c>
      <c r="D501" s="106"/>
      <c r="E501" s="106"/>
      <c r="F501" s="106"/>
      <c r="G501" s="106"/>
      <c r="H501" s="106"/>
    </row>
    <row r="502" spans="1:8">
      <c r="C502" s="66"/>
    </row>
    <row r="503" spans="1:8">
      <c r="A503" s="66"/>
      <c r="B503" s="104" t="s">
        <v>68</v>
      </c>
      <c r="C503" s="66"/>
    </row>
    <row r="504" spans="1:8">
      <c r="A504" s="36"/>
      <c r="B504" s="104" t="s">
        <v>85</v>
      </c>
      <c r="C504" s="66"/>
    </row>
    <row r="505" spans="1:8">
      <c r="A505" s="36"/>
      <c r="B505" s="104" t="str">
        <f>B10</f>
        <v>UNDER GROUND TANK</v>
      </c>
      <c r="C505" s="66"/>
      <c r="G505" s="90" t="s">
        <v>5</v>
      </c>
      <c r="H505" s="94">
        <f>H62</f>
        <v>597116</v>
      </c>
    </row>
    <row r="506" spans="1:8">
      <c r="A506" s="125"/>
      <c r="B506" s="104" t="str">
        <f>B121</f>
        <v>SCIENCE LABORATORY</v>
      </c>
      <c r="C506" s="66"/>
      <c r="G506" s="90" t="s">
        <v>5</v>
      </c>
      <c r="H506" s="94">
        <f>H188</f>
        <v>736304.66202200018</v>
      </c>
    </row>
    <row r="507" spans="1:8">
      <c r="A507" s="125"/>
      <c r="B507" s="104" t="str">
        <f>B260</f>
        <v>SPORTS</v>
      </c>
      <c r="C507" s="66"/>
      <c r="G507" s="90" t="s">
        <v>5</v>
      </c>
      <c r="H507" s="94">
        <f>H288</f>
        <v>1370765.5743</v>
      </c>
    </row>
    <row r="508" spans="1:8">
      <c r="A508" s="125"/>
      <c r="B508" s="104" t="str">
        <f>B302</f>
        <v>GENERAL LAVATORY BLOCK</v>
      </c>
      <c r="C508" s="66"/>
      <c r="G508" s="90" t="s">
        <v>5</v>
      </c>
      <c r="H508" s="94">
        <f>H374</f>
        <v>1498386</v>
      </c>
    </row>
    <row r="509" spans="1:8">
      <c r="B509" s="2" t="str">
        <f>B424</f>
        <v>COMPUTER LAB</v>
      </c>
      <c r="C509" s="66"/>
      <c r="F509" s="96"/>
      <c r="G509" s="90" t="s">
        <v>5</v>
      </c>
      <c r="H509" s="94">
        <f>H477</f>
        <v>660784</v>
      </c>
    </row>
    <row r="510" spans="1:8">
      <c r="C510" s="66"/>
      <c r="F510" s="108"/>
      <c r="G510" s="109"/>
      <c r="H510" s="95"/>
    </row>
    <row r="511" spans="1:8">
      <c r="C511" s="66"/>
      <c r="F511" s="96" t="s">
        <v>130</v>
      </c>
      <c r="G511" s="90" t="s">
        <v>5</v>
      </c>
      <c r="H511" s="94">
        <f>SUM(H505:H510)</f>
        <v>4863356.2363220006</v>
      </c>
    </row>
    <row r="512" spans="1:8">
      <c r="C512" s="66"/>
      <c r="F512" s="96"/>
      <c r="G512" s="90"/>
      <c r="H512" s="94"/>
    </row>
    <row r="513" spans="2:8">
      <c r="C513" s="66"/>
      <c r="G513" s="90"/>
    </row>
    <row r="514" spans="2:8">
      <c r="B514" s="2" t="s">
        <v>108</v>
      </c>
      <c r="C514" s="66"/>
      <c r="G514" s="90" t="s">
        <v>5</v>
      </c>
      <c r="H514" s="95"/>
    </row>
    <row r="515" spans="2:8">
      <c r="G515" s="90"/>
    </row>
    <row r="516" spans="2:8">
      <c r="G516" s="90"/>
    </row>
    <row r="517" spans="2:8">
      <c r="B517" s="2" t="s">
        <v>110</v>
      </c>
      <c r="G517" s="90"/>
    </row>
    <row r="518" spans="2:8">
      <c r="B518" s="2" t="str">
        <f>B509</f>
        <v>COMPUTER LAB</v>
      </c>
      <c r="G518" s="90" t="s">
        <v>5</v>
      </c>
      <c r="H518" s="95"/>
    </row>
    <row r="519" spans="2:8">
      <c r="G519" s="90"/>
    </row>
    <row r="520" spans="2:8">
      <c r="B520" s="2" t="s">
        <v>109</v>
      </c>
      <c r="G520" s="90"/>
      <c r="H520" s="94"/>
    </row>
    <row r="521" spans="2:8">
      <c r="B521" s="2" t="str">
        <f>B505</f>
        <v>UNDER GROUND TANK</v>
      </c>
      <c r="G521" s="90" t="s">
        <v>5</v>
      </c>
      <c r="H521" s="94">
        <f>H79</f>
        <v>59375</v>
      </c>
    </row>
    <row r="522" spans="2:8">
      <c r="B522" s="2" t="str">
        <f>B506</f>
        <v>SCIENCE LABORATORY</v>
      </c>
      <c r="G522" s="90" t="s">
        <v>5</v>
      </c>
      <c r="H522" s="94">
        <f>H226</f>
        <v>53853</v>
      </c>
    </row>
    <row r="523" spans="2:8">
      <c r="B523" s="2" t="str">
        <f>B508</f>
        <v>GENERAL LAVATORY BLOCK</v>
      </c>
      <c r="G523" s="90" t="s">
        <v>5</v>
      </c>
      <c r="H523" s="94">
        <f>H416</f>
        <v>130319</v>
      </c>
    </row>
    <row r="524" spans="2:8">
      <c r="E524" s="93"/>
      <c r="F524" s="126" t="s">
        <v>172</v>
      </c>
      <c r="G524" s="127" t="s">
        <v>5</v>
      </c>
      <c r="H524" s="128">
        <f>SUM(H517:H523)</f>
        <v>243547</v>
      </c>
    </row>
    <row r="525" spans="2:8">
      <c r="C525" s="66"/>
      <c r="F525" s="96"/>
      <c r="G525" s="65"/>
      <c r="H525" s="42"/>
    </row>
    <row r="526" spans="2:8">
      <c r="C526" s="66"/>
      <c r="G526" s="90"/>
    </row>
    <row r="527" spans="2:8">
      <c r="B527" s="2" t="s">
        <v>108</v>
      </c>
      <c r="C527" s="66"/>
      <c r="G527" s="90" t="s">
        <v>5</v>
      </c>
      <c r="H527" s="95"/>
    </row>
    <row r="528" spans="2:8">
      <c r="G528" s="90"/>
    </row>
    <row r="529" spans="1:8">
      <c r="B529" s="2" t="s">
        <v>110</v>
      </c>
      <c r="G529" s="90"/>
    </row>
    <row r="530" spans="1:8">
      <c r="B530" s="2" t="str">
        <f>B521</f>
        <v>UNDER GROUND TANK</v>
      </c>
      <c r="G530" s="90" t="s">
        <v>5</v>
      </c>
      <c r="H530" s="95"/>
    </row>
    <row r="531" spans="1:8">
      <c r="B531" s="2" t="str">
        <f>B522</f>
        <v>SCIENCE LABORATORY</v>
      </c>
      <c r="G531" s="90" t="s">
        <v>5</v>
      </c>
      <c r="H531" s="95"/>
    </row>
    <row r="532" spans="1:8">
      <c r="B532" s="2" t="str">
        <f>B523</f>
        <v>GENERAL LAVATORY BLOCK</v>
      </c>
      <c r="G532" s="90" t="s">
        <v>5</v>
      </c>
      <c r="H532" s="95"/>
    </row>
    <row r="533" spans="1:8">
      <c r="G533" s="90"/>
    </row>
    <row r="534" spans="1:8">
      <c r="F534" s="93"/>
      <c r="G534" s="93"/>
      <c r="H534" s="93"/>
    </row>
    <row r="535" spans="1:8">
      <c r="F535" s="96" t="s">
        <v>111</v>
      </c>
      <c r="G535" s="65" t="s">
        <v>5</v>
      </c>
      <c r="H535" s="42"/>
    </row>
    <row r="536" spans="1:8">
      <c r="F536" s="97"/>
      <c r="G536" s="97"/>
      <c r="H536" s="97"/>
    </row>
    <row r="541" spans="1:8">
      <c r="A541" s="9"/>
      <c r="B541" s="72" t="s">
        <v>65</v>
      </c>
      <c r="C541" s="98"/>
      <c r="E541" s="99" t="s">
        <v>64</v>
      </c>
      <c r="F541" s="100"/>
      <c r="G541" s="100"/>
      <c r="H541" s="100"/>
    </row>
    <row r="542" spans="1:8">
      <c r="A542" s="9"/>
      <c r="B542" s="72"/>
      <c r="C542" s="98"/>
      <c r="E542" s="99" t="s">
        <v>66</v>
      </c>
      <c r="F542" s="100"/>
      <c r="G542" s="100"/>
      <c r="H542" s="100"/>
    </row>
    <row r="543" spans="1:8">
      <c r="A543" s="9"/>
      <c r="B543" s="72"/>
      <c r="C543" s="98"/>
      <c r="E543" s="99" t="s">
        <v>67</v>
      </c>
      <c r="F543" s="100"/>
      <c r="G543" s="100"/>
      <c r="H543" s="100"/>
    </row>
    <row r="547" spans="1:9">
      <c r="A547" s="36"/>
      <c r="B547" s="104"/>
      <c r="C547" s="68"/>
      <c r="D547" s="37"/>
      <c r="E547" s="37"/>
      <c r="F547" s="37"/>
      <c r="G547" s="37"/>
      <c r="H547" s="37"/>
      <c r="I547" s="54"/>
    </row>
    <row r="554" spans="1:9">
      <c r="A554" s="36"/>
      <c r="B554" s="104"/>
      <c r="C554" s="68"/>
      <c r="D554" s="37"/>
      <c r="E554" s="37"/>
      <c r="F554" s="37"/>
      <c r="G554" s="37"/>
      <c r="H554" s="37"/>
      <c r="I554" s="54"/>
    </row>
  </sheetData>
  <mergeCells count="6">
    <mergeCell ref="G6:H6"/>
    <mergeCell ref="C6:D6"/>
    <mergeCell ref="B5:G5"/>
    <mergeCell ref="A2:H2"/>
    <mergeCell ref="A3:H3"/>
    <mergeCell ref="A4:H4"/>
  </mergeCells>
  <pageMargins left="0.5" right="0.25" top="0.5" bottom="0.5" header="0.5" footer="0.5"/>
  <pageSetup paperSize="9" orientation="portrait"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Estimate</vt:lpstr>
      <vt:lpstr>BOQ</vt:lpstr>
      <vt:lpstr>BOQ!Print_Titles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bs computer</dc:creator>
  <cp:lastModifiedBy>Compaq</cp:lastModifiedBy>
  <cp:lastPrinted>2017-03-21T03:25:42Z</cp:lastPrinted>
  <dcterms:created xsi:type="dcterms:W3CDTF">2014-04-01T08:57:52Z</dcterms:created>
  <dcterms:modified xsi:type="dcterms:W3CDTF">2017-03-21T03:26:11Z</dcterms:modified>
</cp:coreProperties>
</file>