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BOQ" sheetId="2" r:id="rId2"/>
  </sheets>
  <definedNames>
    <definedName name="_xlnm.Print_Titles" localSheetId="1">BOQ!$6:$7</definedName>
    <definedName name="_xlnm.Print_Titles" localSheetId="0">Estimate!#REF!</definedName>
  </definedNames>
  <calcPr calcId="124519"/>
</workbook>
</file>

<file path=xl/calcChain.xml><?xml version="1.0" encoding="utf-8"?>
<calcChain xmlns="http://schemas.openxmlformats.org/spreadsheetml/2006/main">
  <c r="H118" i="2"/>
  <c r="H115"/>
  <c r="H112"/>
  <c r="H109"/>
  <c r="H106"/>
  <c r="H103"/>
  <c r="H120" s="1"/>
  <c r="H127" s="1"/>
  <c r="H48"/>
  <c r="H42"/>
  <c r="H36"/>
  <c r="H18"/>
  <c r="H80"/>
  <c r="H77"/>
  <c r="H74"/>
  <c r="H72"/>
  <c r="H68"/>
  <c r="H62"/>
  <c r="H59"/>
  <c r="H65"/>
  <c r="H56"/>
  <c r="H51" l="1"/>
  <c r="C51"/>
  <c r="H27"/>
  <c r="H15" l="1"/>
  <c r="H12" l="1"/>
  <c r="H90" l="1"/>
  <c r="H86"/>
  <c r="H84"/>
  <c r="H92" s="1"/>
  <c r="H45"/>
  <c r="H39"/>
  <c r="H33"/>
  <c r="H30"/>
  <c r="H24"/>
  <c r="H21"/>
  <c r="H138" l="1"/>
  <c r="H53" l="1"/>
  <c r="H126" s="1"/>
  <c r="H129" s="1"/>
  <c r="I68" i="9" l="1"/>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<sst xmlns="http://schemas.openxmlformats.org/spreadsheetml/2006/main" count="367" uniqueCount="135">
  <si>
    <t>1-</t>
  </si>
  <si>
    <t>2-</t>
  </si>
  <si>
    <t>3-</t>
  </si>
  <si>
    <t>S. No:-</t>
  </si>
  <si>
    <t>4-</t>
  </si>
  <si>
    <t>Rs.</t>
  </si>
  <si>
    <t>5-</t>
  </si>
  <si>
    <t>6-</t>
  </si>
  <si>
    <t>7-</t>
  </si>
  <si>
    <t>8-</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</si>
  <si>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</si>
  <si>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</si>
  <si>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</si>
  <si>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</si>
  <si>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</si>
  <si>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</si>
  <si>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</si>
  <si>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</si>
  <si>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</si>
  <si>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</si>
  <si>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</si>
  <si>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</si>
  <si>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</si>
  <si>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</si>
  <si>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</si>
  <si>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</si>
  <si>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</si>
  <si>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</si>
  <si>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</si>
  <si>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</si>
  <si>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</si>
  <si>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</si>
  <si>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</si>
  <si>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</si>
  <si>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</si>
  <si>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</si>
  <si>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</si>
  <si>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</si>
  <si>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</si>
  <si>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</si>
  <si>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</si>
  <si>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</si>
  <si>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</si>
  <si>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</si>
  <si>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</si>
  <si>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</si>
  <si>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</si>
  <si>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</si>
  <si>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</si>
  <si>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</si>
  <si>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</si>
  <si>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</si>
  <si>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</si>
  <si>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</si>
  <si>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</si>
  <si>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</si>
  <si>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</si>
  <si>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</si>
  <si>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</si>
  <si>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</si>
  <si>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</si>
  <si>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</si>
  <si>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</si>
  <si>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</si>
  <si>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Executive Engineer</t>
  </si>
  <si>
    <t>Signature of Contractor</t>
  </si>
  <si>
    <t>Education Works Division</t>
  </si>
  <si>
    <t>Thatta</t>
  </si>
  <si>
    <t>Civil Work</t>
  </si>
  <si>
    <t>% Sft.</t>
  </si>
  <si>
    <t>Sft.</t>
  </si>
  <si>
    <t>BILL OF QUANTITIES / SCHEDULE-B</t>
  </si>
  <si>
    <t>Rate</t>
  </si>
  <si>
    <t>Quantity</t>
  </si>
  <si>
    <t>Unit</t>
  </si>
  <si>
    <t>Amount</t>
  </si>
  <si>
    <t>Description of item</t>
  </si>
  <si>
    <t>S #</t>
  </si>
  <si>
    <t>(A) Description &amp; Rate of Items Based on Composite Schedule of Rates 2012</t>
  </si>
  <si>
    <t>Cement Plaster 1:4 Upto 12' Feet Height (a) 3/8" Thick (S.I. No:- 11 (a) / P-52).</t>
  </si>
  <si>
    <t>Total</t>
  </si>
  <si>
    <t>Cement Plaster 1:6 Upto 12' Feet Height (a) 3/4" Thick (S.I. No:- 13 (b) / P-52).</t>
  </si>
  <si>
    <t>Cement pointing flush on stone work in raised. (S.I.NO.20-c-ii page 53)</t>
  </si>
  <si>
    <t>Providing and laying 2" thick topping cement concrete (1:2:4) including surface finishing and dividing into panels:© 2" thick (sno. 16©,P-42</t>
  </si>
  <si>
    <t>White washing three coats. (S.I.No.24-b page 54)</t>
  </si>
  <si>
    <t>Two coats of bitumen laid hot using 34 lbs for % sft. Over Roof and blinded with sand at one Cft Per % Sft.</t>
  </si>
  <si>
    <t>% Sft</t>
  </si>
  <si>
    <t>Nos</t>
  </si>
  <si>
    <t>Providing G.I pipes, special &amp; clamps etc i/c fixing cutting &amp; fitting complete with &amp; i/c the cost of breaking through walls &amp; roof, making good etc, painting two coats after cleaning the pipe etc, with white zink paint with pigment to match the colour of the building and testing with water to a pressure head of 200 feet and handling.(SI No:1 P-12)</t>
  </si>
  <si>
    <t>a)</t>
  </si>
  <si>
    <t>1/2" dia pipe.</t>
  </si>
  <si>
    <t>b)</t>
  </si>
  <si>
    <t>3/4" dia pipe</t>
  </si>
  <si>
    <t>Providing RCC pipe with collars class-B and digging the trenches to required depth and fixing in position including cutting fitting and joining with maxphalt composition and cement mortar 1:1 and testing water pressure to a head of 4 feet the top of the. (S.I.No.      page      )</t>
  </si>
  <si>
    <t>" dia pipe.</t>
  </si>
  <si>
    <t>NON SCHEDULE ITEMS / OFFER RATE</t>
  </si>
  <si>
    <t>Supplying and fixing water pumping set 1/2 HP mono block single fuse 220 wolt with 1" x 1-1/4" saction and delivery 50 ft head including making CC 1:3:6 plate form of approved size and fixing with nuts and bolts local make. (Rate Analysis approved)</t>
  </si>
  <si>
    <t>GENERAL ABSTRACT</t>
  </si>
  <si>
    <t>Add: / Deduct …………………..% above / below on schedule items only</t>
  </si>
  <si>
    <t>Water Supply Sanitory Fitting</t>
  </si>
  <si>
    <t>Cost of Non Schedule Items / Offer Rate</t>
  </si>
  <si>
    <t>Total Bid Amount</t>
  </si>
  <si>
    <t>Dismantling cement concrete plain 1:2:4 (s.i.No.19-C page 10)</t>
  </si>
  <si>
    <t>Cft</t>
  </si>
  <si>
    <t>% Cft</t>
  </si>
  <si>
    <t>Sft</t>
  </si>
  <si>
    <t>Providing and fixing squating type white glazed earthen ware w.c pan with front flush inletr &amp; complete with  including the cost of flushing cistern with internal fitting and flush Pipe with bend and making requisite number of holes in walls plinth &amp; floor for Pipe connection &amp; making good in cement concrete  1: 2: 4: (Foreign Equivalant). W.C.pan 23" &amp; low level earthen ware flush tank 3 gallons. (i) With 4" dia C.I Trap. (s.i.nO.2-A PAGE 1)</t>
  </si>
  <si>
    <t>Providing &amp; fixing 22 " x16" lavatory basin in whyite glazed earthen ware complete with &amp; I/c tge cost of W.I or C.I cantilever brackets 6 inches built into wall, painted white in two coat after a primary coat of red le4ad paint, of 1/2" dia chrome plated pillar taps, 1-1/2" rubber plug &amp;  chrome brass waste of approved pattern, 1-1/4" dia.Malloable iron c.p brass traps, malloable iron or brass unions and making requisite number of holes in walls, plinth and floor for pipe connection and making good in cement concrete 1 : 2: 4. (Standard pattern). (S.I.No.12 page 4)</t>
  </si>
  <si>
    <t>Providing &amp; fixing M.S clamps of the approved design to 4" dia C.I Pipe sockets including the cost of cutting and making good to wall or M.S bolts and nuts, 4"  into wall including Pipe distance Pieces extra painting to match the colour of the building. (S.I.No.2 page 9)</t>
  </si>
  <si>
    <t>Providing and fixing handle valves (china) (S.I.No.5 page 17)</t>
  </si>
  <si>
    <t xml:space="preserve">(I)     1/2"   dia </t>
  </si>
  <si>
    <t>(ii)     3/4"    dia</t>
  </si>
  <si>
    <t>Supplying &amp; fixing in position C.P Bib cock. (I)  (a)  1/2" dia C.P  bib cock , Light pattern. (S.I.No.3 page 13)</t>
  </si>
  <si>
    <t>Constructing manhole or inspection chamber for the required diameter of circular sewer and 3'-6" (1067 mm) depth with walls of B.B in cement sand mortar 1:3 cement plastered 1:3, 1/2" thick, inside of walls and 1" (25 mm) thick over benching and channel i/c fixing C.I manhole cover with frame of clear opening 1-1/2' x1-1/2' (457x457 mm) of 1.75 cwt. (88.9 kg) embaded in plain C.C 1:2:4 and fixing 1" (25  mm) dia M.S steps 6" (150 mm) wide projecting 4" (102 mm) from the face of wall at 12" (305 mm) C/C duly painted etc. Complete as per standard specification and drawing. 4" to 12" dia 2'x2'x3'-6" (S.I.No. page of PHE)</t>
  </si>
  <si>
    <t>MAIN BUILDING</t>
  </si>
  <si>
    <t>Removing cement or lime plaster. (S.I.No.53 page 14)</t>
  </si>
  <si>
    <t>Cement Plaster 1:6 Upto 20' Feet Height (a) 1/2" Thick (S.I. No:- 13 (c) / P-52).</t>
  </si>
  <si>
    <t>WATER SUPPLY &amp; SANATRY FITTINGS</t>
  </si>
  <si>
    <t>Providing &amp; fixing 4" dia C.I Off-Set of verious length i/c extra painting to match the colour of building. (S.I.No.8 page 10)</t>
  </si>
  <si>
    <t>Reh: / Improvement of Elementary Schools in Dist: Thatta 2016-17</t>
  </si>
  <si>
    <t>GOQ S # 11</t>
  </si>
  <si>
    <t>GPS Buhara</t>
  </si>
  <si>
    <t>Racking and washing of stone joints</t>
  </si>
  <si>
    <t>Providing and laying 3" thick topping cement concrete (1:2:4) including surface finishing and dividing into panels: (sno. 16©,P-42</t>
  </si>
  <si>
    <t>Distempering (c) (TWO Coats) (S.I. No:- 24 (c) / P-54).</t>
  </si>
  <si>
    <t>White washing ONE coats. (S.I.No.24-b page 54)</t>
  </si>
  <si>
    <t>Painting old surface door windows any type i/c edges 03- Coats (S.( N0.14/P-56)</t>
  </si>
  <si>
    <t>S/F Fiber Glass Tank of approved quality, Design &amp; wall thickness as specified i/c the cost of nuts, olts &amp; fixing in plate form of cement concrete 1:3:6 &amp; making connections for in-let &amp; out let &amp; over-Flow pipe complete (S.I No.3©/P-21) 500 Gallons</t>
  </si>
  <si>
    <t>Providing and fixing electric water coolar metalic body 60 gallons (National make or approved quality including filter etc complete. (RA approved)</t>
  </si>
  <si>
    <t>COMPOUND WALL</t>
  </si>
  <si>
    <t>Colour washing three coats. (S.I.NO. page )</t>
  </si>
  <si>
    <t>Painting new surface painting surface and painting guards bars gates of iron bars grating railing including standard braces etc and similar opening work. (S.I.No.5-d page 76)</t>
  </si>
  <si>
    <t>Compound Wall</t>
  </si>
  <si>
    <t>Main Building</t>
  </si>
  <si>
    <t>Total Civil Work</t>
  </si>
</sst>
</file>

<file path=xl/styles.xml><?xml version="1.0" encoding="utf-8"?>
<styleSheet xmlns="http://schemas.openxmlformats.org/spreadsheetml/2006/main">
  <numFmts count="4">
    <numFmt numFmtId="43" formatCode="_(* #,##0.00_);_(* \(#,##0.00\);_(* &quot;-&quot;??_);_(@_)"/>
    <numFmt numFmtId="164" formatCode="0;[Red]0"/>
    <numFmt numFmtId="165" formatCode="0.00;[Red]0.00"/>
    <numFmt numFmtId="166" formatCode="_(* #,##0_);_(* \(#,##0\);_(* &quot;-&quot;??_);_(@_)"/>
  </numFmts>
  <fonts count="19">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10"/>
      <color indexed="8"/>
      <name val="Times New Roman"/>
      <family val="1"/>
    </font>
    <font>
      <sz val="10"/>
      <color theme="0"/>
      <name val="Times New Roman"/>
      <family val="1"/>
    </font>
  </fonts>
  <fills count="2">
    <fill>
      <patternFill patternType="none"/>
    </fill>
    <fill>
      <patternFill patternType="gray125"/>
    </fill>
  </fills>
  <borders count="7">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120">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1" fillId="0" borderId="0" xfId="0" applyFont="1" applyAlignment="1">
      <alignment vertical="top" wrapText="1"/>
    </xf>
    <xf numFmtId="0" fontId="17" fillId="0" borderId="0" xfId="0" applyFont="1" applyAlignment="1">
      <alignment horizontal="center" vertical="top"/>
    </xf>
    <xf numFmtId="0" fontId="17" fillId="0" borderId="0" xfId="0" applyFont="1" applyAlignment="1">
      <alignment horizontal="center" vertical="center"/>
    </xf>
    <xf numFmtId="0" fontId="17" fillId="0" borderId="0" xfId="0" applyFont="1" applyAlignment="1">
      <alignment vertical="top" wrapText="1"/>
    </xf>
    <xf numFmtId="0" fontId="1" fillId="0" borderId="0" xfId="0" applyFont="1" applyAlignment="1">
      <alignment horizontal="center" vertical="top" wrapText="1"/>
    </xf>
    <xf numFmtId="0" fontId="1" fillId="0" borderId="0" xfId="3" applyFont="1" applyAlignment="1">
      <alignment vertical="top" wrapText="1"/>
    </xf>
    <xf numFmtId="1" fontId="6" fillId="0" borderId="0" xfId="0" applyNumberFormat="1" applyFont="1" applyAlignment="1">
      <alignment vertical="top" wrapText="1"/>
    </xf>
    <xf numFmtId="166" fontId="1" fillId="0" borderId="0" xfId="1" applyNumberFormat="1" applyFont="1" applyBorder="1" applyAlignment="1">
      <alignment vertical="top" wrapText="1"/>
    </xf>
    <xf numFmtId="1" fontId="1" fillId="0" borderId="0" xfId="3" applyNumberFormat="1" applyFont="1" applyAlignment="1">
      <alignment vertical="top" wrapText="1"/>
    </xf>
    <xf numFmtId="2" fontId="1" fillId="0" borderId="0" xfId="3" applyNumberFormat="1" applyFont="1" applyAlignment="1">
      <alignment horizontal="center" vertical="top" wrapText="1"/>
    </xf>
    <xf numFmtId="0" fontId="1" fillId="0" borderId="0" xfId="3" applyFont="1" applyAlignment="1">
      <alignment horizontal="center" vertical="top" wrapText="1"/>
    </xf>
    <xf numFmtId="3" fontId="1" fillId="0" borderId="0" xfId="3" applyNumberFormat="1" applyFont="1" applyAlignment="1">
      <alignment vertical="top" wrapText="1"/>
    </xf>
    <xf numFmtId="2" fontId="1" fillId="0" borderId="0" xfId="3" applyNumberFormat="1" applyFont="1" applyAlignment="1">
      <alignment vertical="top" wrapText="1"/>
    </xf>
    <xf numFmtId="0" fontId="17" fillId="0" borderId="0" xfId="0" applyFont="1" applyAlignment="1">
      <alignment horizontal="center" vertical="top" wrapText="1"/>
    </xf>
    <xf numFmtId="0" fontId="1" fillId="0" borderId="4" xfId="0" applyFont="1" applyBorder="1" applyAlignment="1">
      <alignment horizontal="center" vertical="top" wrapText="1"/>
    </xf>
    <xf numFmtId="166" fontId="1" fillId="0" borderId="4" xfId="1" applyNumberFormat="1" applyFont="1" applyBorder="1" applyAlignment="1">
      <alignment vertical="top" wrapText="1"/>
    </xf>
    <xf numFmtId="0" fontId="6" fillId="0" borderId="0" xfId="0" applyFont="1" applyAlignment="1">
      <alignment horizontal="center" vertical="top" wrapText="1"/>
    </xf>
    <xf numFmtId="0" fontId="17" fillId="0" borderId="0" xfId="0" applyFont="1" applyAlignment="1">
      <alignment horizontal="right" vertical="top" wrapText="1"/>
    </xf>
    <xf numFmtId="0" fontId="17" fillId="0" borderId="4" xfId="0" applyFont="1" applyBorder="1" applyAlignment="1">
      <alignment horizontal="right" vertical="top" wrapText="1"/>
    </xf>
    <xf numFmtId="0" fontId="6" fillId="0" borderId="0" xfId="0" applyFont="1" applyAlignment="1">
      <alignment horizontal="center" vertical="center"/>
    </xf>
    <xf numFmtId="0" fontId="6" fillId="0" borderId="0" xfId="0" applyFont="1" applyAlignment="1">
      <alignment vertical="center"/>
    </xf>
    <xf numFmtId="2" fontId="6" fillId="0" borderId="0" xfId="0" applyNumberFormat="1" applyFont="1" applyAlignment="1">
      <alignment horizontal="center" vertical="top" wrapText="1"/>
    </xf>
    <xf numFmtId="0" fontId="18" fillId="0" borderId="0" xfId="3" applyFont="1" applyAlignment="1">
      <alignment vertical="top" wrapText="1"/>
    </xf>
    <xf numFmtId="0" fontId="18" fillId="0" borderId="0" xfId="3" applyFont="1" applyAlignment="1">
      <alignment horizontal="center" vertical="top" wrapText="1"/>
    </xf>
    <xf numFmtId="3" fontId="1" fillId="0" borderId="0" xfId="3" applyNumberFormat="1" applyFont="1" applyBorder="1" applyAlignment="1">
      <alignment vertical="top" wrapText="1"/>
    </xf>
    <xf numFmtId="1" fontId="1" fillId="0" borderId="0" xfId="0" applyNumberFormat="1" applyFont="1" applyBorder="1" applyAlignment="1">
      <alignment vertical="top" wrapText="1"/>
    </xf>
    <xf numFmtId="1" fontId="1" fillId="0" borderId="0" xfId="0" applyNumberFormat="1" applyFont="1" applyAlignment="1">
      <alignment vertical="top" wrapText="1"/>
    </xf>
    <xf numFmtId="2" fontId="6" fillId="0" borderId="0" xfId="0" applyNumberFormat="1" applyFont="1" applyAlignment="1">
      <alignment vertical="top" wrapText="1"/>
    </xf>
    <xf numFmtId="3" fontId="1" fillId="0" borderId="0" xfId="1" applyNumberFormat="1" applyFont="1" applyBorder="1" applyAlignment="1">
      <alignment horizontal="center" vertical="top" wrapText="1"/>
    </xf>
    <xf numFmtId="0" fontId="1" fillId="0" borderId="0" xfId="0" applyFont="1" applyBorder="1" applyAlignment="1">
      <alignment horizontal="center" vertical="top" wrapText="1"/>
    </xf>
    <xf numFmtId="0" fontId="17" fillId="0" borderId="0" xfId="0" applyFont="1" applyBorder="1" applyAlignment="1">
      <alignment horizontal="right" vertical="top" wrapText="1"/>
    </xf>
    <xf numFmtId="0" fontId="6" fillId="0" borderId="0" xfId="0" applyFont="1" applyAlignment="1"/>
    <xf numFmtId="0" fontId="1" fillId="0" borderId="0" xfId="0" applyFont="1" applyAlignment="1">
      <alignment horizontal="center" vertical="top"/>
    </xf>
    <xf numFmtId="0" fontId="17" fillId="0" borderId="0" xfId="0" applyFont="1" applyAlignment="1">
      <alignment vertical="center"/>
    </xf>
    <xf numFmtId="1" fontId="6" fillId="0" borderId="0" xfId="0" applyNumberFormat="1" applyFont="1" applyAlignment="1">
      <alignment vertical="top"/>
    </xf>
    <xf numFmtId="0" fontId="1" fillId="0" borderId="0" xfId="3" applyFont="1" applyAlignment="1">
      <alignment vertical="top"/>
    </xf>
    <xf numFmtId="1" fontId="1" fillId="0" borderId="0" xfId="3" applyNumberFormat="1" applyFont="1" applyAlignment="1">
      <alignment vertical="top"/>
    </xf>
    <xf numFmtId="0" fontId="1" fillId="0" borderId="0" xfId="0" applyFont="1" applyAlignment="1">
      <alignment vertical="top"/>
    </xf>
    <xf numFmtId="0" fontId="18" fillId="0" borderId="0" xfId="3" applyFont="1" applyAlignment="1">
      <alignment vertical="top"/>
    </xf>
    <xf numFmtId="0" fontId="1" fillId="0" borderId="0" xfId="0" applyFont="1" applyAlignment="1">
      <alignment horizontal="justify" vertical="top"/>
    </xf>
    <xf numFmtId="0" fontId="1" fillId="0" borderId="0" xfId="0" applyFont="1" applyAlignment="1"/>
    <xf numFmtId="0" fontId="1" fillId="0" borderId="0" xfId="0" applyFont="1" applyAlignment="1">
      <alignment horizontal="center"/>
    </xf>
    <xf numFmtId="0" fontId="1" fillId="0" borderId="0" xfId="0" applyFont="1" applyAlignment="1">
      <alignment horizontal="right"/>
    </xf>
    <xf numFmtId="43" fontId="1" fillId="0" borderId="0" xfId="1" applyFont="1" applyAlignment="1">
      <alignment vertical="top"/>
    </xf>
    <xf numFmtId="2" fontId="1" fillId="0" borderId="0" xfId="0" applyNumberFormat="1" applyFont="1" applyAlignment="1">
      <alignment horizontal="center" vertical="top"/>
    </xf>
    <xf numFmtId="166" fontId="1" fillId="0" borderId="0" xfId="1" applyNumberFormat="1" applyFont="1" applyAlignment="1"/>
    <xf numFmtId="2" fontId="1" fillId="0" borderId="0" xfId="0" applyNumberFormat="1" applyFont="1" applyAlignment="1">
      <alignment horizontal="right" vertical="top"/>
    </xf>
    <xf numFmtId="165" fontId="17" fillId="0" borderId="0" xfId="0" applyNumberFormat="1" applyFont="1" applyAlignment="1">
      <alignment horizontal="center" vertical="center"/>
    </xf>
    <xf numFmtId="166" fontId="17" fillId="0" borderId="0" xfId="1" applyNumberFormat="1" applyFont="1" applyAlignment="1">
      <alignment horizontal="center" vertical="center"/>
    </xf>
    <xf numFmtId="0" fontId="17" fillId="0" borderId="0" xfId="0" applyFont="1" applyAlignment="1">
      <alignment horizontal="left" vertical="center"/>
    </xf>
    <xf numFmtId="0" fontId="1" fillId="0" borderId="0" xfId="0" applyNumberFormat="1" applyFont="1" applyAlignment="1">
      <alignment horizontal="justify" vertical="top" wrapText="1"/>
    </xf>
    <xf numFmtId="1" fontId="6" fillId="0" borderId="0" xfId="0" applyNumberFormat="1" applyFont="1" applyAlignment="1">
      <alignment horizontal="right" vertical="top" wrapText="1"/>
    </xf>
    <xf numFmtId="1" fontId="6" fillId="0" borderId="0" xfId="0" applyNumberFormat="1" applyFont="1" applyAlignment="1">
      <alignment horizontal="justify" vertical="top" wrapText="1"/>
    </xf>
    <xf numFmtId="0" fontId="1" fillId="0" borderId="0" xfId="0" applyFont="1" applyAlignment="1">
      <alignment horizontal="justify" vertical="top" wrapText="1"/>
    </xf>
    <xf numFmtId="0" fontId="6" fillId="0" borderId="0" xfId="0" applyFont="1" applyAlignment="1">
      <alignment horizontal="right"/>
    </xf>
    <xf numFmtId="0" fontId="17" fillId="0" borderId="0" xfId="0" applyFont="1" applyAlignment="1">
      <alignment horizontal="center" vertical="top"/>
    </xf>
    <xf numFmtId="0" fontId="6" fillId="0" borderId="6" xfId="0" applyFont="1" applyBorder="1"/>
    <xf numFmtId="166" fontId="6" fillId="0" borderId="0" xfId="0" applyNumberFormat="1" applyFont="1"/>
    <xf numFmtId="166" fontId="6" fillId="0" borderId="5" xfId="0" applyNumberFormat="1" applyFont="1" applyBorder="1"/>
    <xf numFmtId="0" fontId="1" fillId="0" borderId="0" xfId="0" applyFont="1" applyBorder="1" applyAlignment="1">
      <alignment horizontal="right" vertical="top"/>
    </xf>
    <xf numFmtId="0" fontId="6" fillId="0" borderId="5" xfId="0" applyFont="1" applyBorder="1"/>
    <xf numFmtId="0" fontId="1" fillId="0" borderId="0" xfId="0" applyFont="1" applyBorder="1" applyAlignment="1">
      <alignment vertical="top"/>
    </xf>
    <xf numFmtId="0" fontId="1" fillId="0" borderId="0" xfId="0" applyFont="1" applyBorder="1" applyAlignment="1">
      <alignment horizontal="center" vertical="top"/>
    </xf>
    <xf numFmtId="0" fontId="6" fillId="0" borderId="0" xfId="0" applyFont="1" applyBorder="1" applyAlignment="1">
      <alignment vertical="center"/>
    </xf>
    <xf numFmtId="0" fontId="17" fillId="0" borderId="3" xfId="0" applyFont="1" applyBorder="1" applyAlignment="1">
      <alignment horizontal="center" vertical="top"/>
    </xf>
    <xf numFmtId="0" fontId="17" fillId="0" borderId="3" xfId="0" applyFont="1" applyBorder="1" applyAlignment="1">
      <alignment horizontal="center" vertical="center"/>
    </xf>
    <xf numFmtId="0" fontId="17" fillId="0" borderId="0" xfId="0" applyFont="1" applyAlignment="1">
      <alignment vertical="top" wrapText="1"/>
    </xf>
    <xf numFmtId="0" fontId="17" fillId="0" borderId="0" xfId="0" applyFont="1" applyAlignment="1">
      <alignment vertical="top"/>
    </xf>
    <xf numFmtId="0" fontId="1" fillId="0" borderId="5" xfId="0" applyFont="1" applyBorder="1" applyAlignment="1">
      <alignment vertical="top" wrapText="1"/>
    </xf>
    <xf numFmtId="0" fontId="1" fillId="0" borderId="5" xfId="0" applyFont="1" applyBorder="1" applyAlignment="1">
      <alignment horizontal="right" vertical="top"/>
    </xf>
    <xf numFmtId="0" fontId="6" fillId="0" borderId="5" xfId="0" applyFont="1" applyBorder="1" applyAlignment="1">
      <alignment horizontal="right"/>
    </xf>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2" fillId="0" borderId="0" xfId="0" applyFont="1" applyAlignment="1">
      <alignment horizontal="center" vertical="center" wrapText="1"/>
    </xf>
    <xf numFmtId="0" fontId="13" fillId="0" borderId="0" xfId="0" applyFont="1" applyAlignment="1">
      <alignment horizontal="center" vertical="center" wrapText="1"/>
    </xf>
    <xf numFmtId="0" fontId="16" fillId="0" borderId="0" xfId="0" applyFont="1" applyAlignment="1">
      <alignment horizontal="center"/>
    </xf>
    <xf numFmtId="0" fontId="17" fillId="0" borderId="3" xfId="0" applyFont="1" applyBorder="1" applyAlignment="1">
      <alignment horizontal="center" vertical="center"/>
    </xf>
    <xf numFmtId="0" fontId="17" fillId="0" borderId="0" xfId="0" applyFont="1" applyAlignment="1">
      <alignment vertical="top" wrapText="1"/>
    </xf>
    <xf numFmtId="0" fontId="17" fillId="0" borderId="0" xfId="0" applyFont="1" applyAlignment="1">
      <alignment horizontal="center" vertical="top" wrapText="1"/>
    </xf>
    <xf numFmtId="0" fontId="17" fillId="0" borderId="0" xfId="0" applyFont="1" applyAlignment="1">
      <alignment horizontal="center" vertical="top"/>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113" t="s">
        <v>22</v>
      </c>
      <c r="B1" s="113"/>
      <c r="C1" s="113"/>
      <c r="D1" s="113"/>
      <c r="E1" s="113"/>
      <c r="F1" s="113"/>
      <c r="G1" s="113"/>
      <c r="H1" s="113"/>
      <c r="I1" s="113"/>
    </row>
    <row r="2" spans="1:9" ht="19.5">
      <c r="A2" s="114" t="s">
        <v>63</v>
      </c>
      <c r="B2" s="114"/>
      <c r="C2" s="114"/>
      <c r="D2" s="114"/>
      <c r="E2" s="114"/>
      <c r="F2" s="114"/>
      <c r="G2" s="114"/>
      <c r="H2" s="114"/>
      <c r="I2" s="114"/>
    </row>
    <row r="3" spans="1:9" ht="6" customHeight="1">
      <c r="A3" s="2"/>
      <c r="B3" s="2"/>
      <c r="C3" s="2"/>
      <c r="D3" s="2"/>
      <c r="E3" s="2"/>
      <c r="F3" s="2"/>
      <c r="G3" s="2"/>
      <c r="H3" s="2"/>
      <c r="I3" s="2"/>
    </row>
    <row r="4" spans="1:9" ht="31.5">
      <c r="A4" s="22" t="s">
        <v>3</v>
      </c>
      <c r="B4" s="22" t="s">
        <v>10</v>
      </c>
      <c r="C4" s="109" t="s">
        <v>11</v>
      </c>
      <c r="D4" s="109"/>
      <c r="E4" s="109" t="s">
        <v>12</v>
      </c>
      <c r="F4" s="109"/>
      <c r="G4" s="22" t="s">
        <v>13</v>
      </c>
      <c r="H4" s="109" t="s">
        <v>14</v>
      </c>
      <c r="I4" s="109"/>
    </row>
    <row r="5" spans="1:9" ht="3.75" customHeight="1">
      <c r="A5" s="2"/>
      <c r="B5" s="4"/>
      <c r="C5" s="2"/>
      <c r="D5" s="2"/>
      <c r="E5" s="2"/>
      <c r="F5" s="2"/>
      <c r="G5" s="2"/>
      <c r="H5" s="2"/>
      <c r="I5" s="2"/>
    </row>
    <row r="6" spans="1:9" ht="19.5">
      <c r="A6" s="2"/>
      <c r="B6" s="4" t="s">
        <v>23</v>
      </c>
      <c r="C6" s="2"/>
      <c r="D6" s="2"/>
      <c r="E6" s="2"/>
      <c r="F6" s="2"/>
      <c r="G6" s="2"/>
      <c r="H6" s="2"/>
      <c r="I6" s="2"/>
    </row>
    <row r="7" spans="1:9" ht="127.5">
      <c r="A7" s="3" t="s">
        <v>0</v>
      </c>
      <c r="B7" s="19" t="s">
        <v>24</v>
      </c>
      <c r="C7" s="5">
        <v>18</v>
      </c>
      <c r="D7" s="6" t="s">
        <v>25</v>
      </c>
      <c r="E7" s="7" t="s">
        <v>5</v>
      </c>
      <c r="F7" s="8">
        <v>4802.6000000000004</v>
      </c>
      <c r="G7" s="21" t="s">
        <v>26</v>
      </c>
      <c r="H7" s="7" t="s">
        <v>5</v>
      </c>
      <c r="I7" s="15">
        <f>ROUND(C7*F7,0)</f>
        <v>86447</v>
      </c>
    </row>
    <row r="8" spans="1:9" ht="2.25" customHeight="1">
      <c r="A8" s="9"/>
      <c r="B8" s="10"/>
      <c r="I8" s="23"/>
    </row>
    <row r="9" spans="1:9" s="2" customFormat="1" ht="153">
      <c r="A9" s="3">
        <v>2</v>
      </c>
      <c r="B9" s="19" t="s">
        <v>27</v>
      </c>
      <c r="C9" s="5">
        <v>16</v>
      </c>
      <c r="D9" s="6" t="s">
        <v>25</v>
      </c>
      <c r="E9" s="7" t="s">
        <v>5</v>
      </c>
      <c r="F9" s="8">
        <v>4928</v>
      </c>
      <c r="G9" s="21" t="s">
        <v>26</v>
      </c>
      <c r="H9" s="7" t="s">
        <v>5</v>
      </c>
      <c r="I9" s="15">
        <f>ROUND(C9*F9,0)</f>
        <v>78848</v>
      </c>
    </row>
    <row r="10" spans="1:9" s="2" customFormat="1" ht="2.25" customHeight="1">
      <c r="A10" s="9"/>
      <c r="B10" s="12"/>
    </row>
    <row r="11" spans="1:9" s="2" customFormat="1" ht="38.25">
      <c r="A11" s="3">
        <v>3</v>
      </c>
      <c r="B11" s="19" t="s">
        <v>28</v>
      </c>
      <c r="C11" s="5">
        <v>16</v>
      </c>
      <c r="D11" s="6" t="s">
        <v>25</v>
      </c>
      <c r="E11" s="7" t="s">
        <v>5</v>
      </c>
      <c r="F11" s="8">
        <v>2533.4699999999998</v>
      </c>
      <c r="G11" s="21" t="s">
        <v>26</v>
      </c>
      <c r="H11" s="7" t="s">
        <v>5</v>
      </c>
      <c r="I11" s="15">
        <f>ROUND(C11*F11,0)</f>
        <v>40536</v>
      </c>
    </row>
    <row r="12" spans="1:9" s="2" customFormat="1" ht="1.5" customHeight="1">
      <c r="A12" s="9"/>
      <c r="B12" s="24"/>
      <c r="C12" s="25"/>
      <c r="D12" s="25"/>
    </row>
    <row r="13" spans="1:9" s="2" customFormat="1" ht="51">
      <c r="A13" s="3">
        <v>4</v>
      </c>
      <c r="B13" s="19" t="s">
        <v>29</v>
      </c>
      <c r="C13" s="5">
        <v>34</v>
      </c>
      <c r="D13" s="6" t="s">
        <v>25</v>
      </c>
      <c r="E13" s="7" t="s">
        <v>5</v>
      </c>
      <c r="F13" s="8">
        <v>447.15</v>
      </c>
      <c r="G13" s="21" t="s">
        <v>26</v>
      </c>
      <c r="H13" s="7" t="s">
        <v>5</v>
      </c>
      <c r="I13" s="15">
        <f>ROUND(C13*F13,0)</f>
        <v>15203</v>
      </c>
    </row>
    <row r="14" spans="1:9" s="2" customFormat="1" ht="2.25" customHeight="1">
      <c r="A14" s="9"/>
      <c r="B14" s="24"/>
      <c r="C14" s="25"/>
      <c r="D14" s="25"/>
    </row>
    <row r="15" spans="1:9" s="2" customFormat="1" ht="72.75" customHeight="1">
      <c r="A15" s="3">
        <v>5</v>
      </c>
      <c r="B15" s="19" t="s">
        <v>30</v>
      </c>
      <c r="C15" s="5">
        <v>16</v>
      </c>
      <c r="D15" s="6" t="s">
        <v>25</v>
      </c>
      <c r="E15" s="7" t="s">
        <v>5</v>
      </c>
      <c r="F15" s="8">
        <v>10322.4</v>
      </c>
      <c r="G15" s="21" t="s">
        <v>26</v>
      </c>
      <c r="H15" s="7" t="s">
        <v>5</v>
      </c>
      <c r="I15" s="15">
        <f>ROUND(C15*F15,0)</f>
        <v>165158</v>
      </c>
    </row>
    <row r="16" spans="1:9" s="2" customFormat="1" ht="2.25" customHeight="1">
      <c r="A16" s="9"/>
      <c r="B16" s="24"/>
      <c r="C16" s="25"/>
      <c r="D16" s="25"/>
    </row>
    <row r="17" spans="1:9" s="2" customFormat="1" ht="39.75" customHeight="1">
      <c r="A17" s="3">
        <v>6</v>
      </c>
      <c r="B17" s="19" t="s">
        <v>31</v>
      </c>
      <c r="C17" s="5">
        <v>16</v>
      </c>
      <c r="D17" s="6" t="s">
        <v>25</v>
      </c>
      <c r="E17" s="7" t="s">
        <v>5</v>
      </c>
      <c r="F17" s="8">
        <v>2047.76</v>
      </c>
      <c r="G17" s="21" t="s">
        <v>26</v>
      </c>
      <c r="H17" s="7" t="s">
        <v>5</v>
      </c>
      <c r="I17" s="15">
        <f>ROUND(C17*F17,0)</f>
        <v>32764</v>
      </c>
    </row>
    <row r="18" spans="1:9" s="2" customFormat="1" ht="3" customHeight="1">
      <c r="A18" s="9"/>
      <c r="B18" s="24"/>
      <c r="C18" s="25"/>
      <c r="D18" s="25"/>
    </row>
    <row r="19" spans="1:9" s="2" customFormat="1" ht="63.75">
      <c r="A19" s="3">
        <v>7</v>
      </c>
      <c r="B19" s="19" t="s">
        <v>32</v>
      </c>
      <c r="C19" s="5">
        <v>16</v>
      </c>
      <c r="D19" s="6" t="s">
        <v>25</v>
      </c>
      <c r="E19" s="7" t="s">
        <v>5</v>
      </c>
      <c r="F19" s="8">
        <v>1269.95</v>
      </c>
      <c r="G19" s="21" t="s">
        <v>26</v>
      </c>
      <c r="H19" s="7" t="s">
        <v>5</v>
      </c>
      <c r="I19" s="15">
        <f>ROUND(C19*F19,0)</f>
        <v>20319</v>
      </c>
    </row>
    <row r="20" spans="1:9" s="2" customFormat="1" ht="3" customHeight="1">
      <c r="A20" s="9"/>
      <c r="B20" s="24"/>
      <c r="C20" s="25"/>
      <c r="D20" s="25"/>
    </row>
    <row r="21" spans="1:9" s="2" customFormat="1" ht="89.25">
      <c r="A21" s="3">
        <v>8</v>
      </c>
      <c r="B21" s="19" t="s">
        <v>33</v>
      </c>
      <c r="C21" s="5">
        <v>25</v>
      </c>
      <c r="D21" s="6" t="s">
        <v>25</v>
      </c>
      <c r="E21" s="7" t="s">
        <v>5</v>
      </c>
      <c r="F21" s="8">
        <v>2042.43</v>
      </c>
      <c r="G21" s="21" t="s">
        <v>26</v>
      </c>
      <c r="H21" s="7" t="s">
        <v>5</v>
      </c>
      <c r="I21" s="15">
        <f>ROUND(C21*F21,0)</f>
        <v>51061</v>
      </c>
    </row>
    <row r="22" spans="1:9" s="2" customFormat="1" ht="4.5" customHeight="1">
      <c r="A22" s="9"/>
      <c r="B22" s="24"/>
      <c r="C22" s="25"/>
      <c r="D22" s="25"/>
    </row>
    <row r="23" spans="1:9" s="2" customFormat="1" ht="51">
      <c r="A23" s="3">
        <v>9</v>
      </c>
      <c r="B23" s="19" t="s">
        <v>34</v>
      </c>
      <c r="C23" s="5">
        <v>23</v>
      </c>
      <c r="D23" s="6" t="s">
        <v>25</v>
      </c>
      <c r="E23" s="7" t="s">
        <v>5</v>
      </c>
      <c r="F23" s="8">
        <v>1384.24</v>
      </c>
      <c r="G23" s="21" t="s">
        <v>26</v>
      </c>
      <c r="H23" s="7" t="s">
        <v>5</v>
      </c>
      <c r="I23" s="15">
        <f>ROUND(C23*F23,0)</f>
        <v>31838</v>
      </c>
    </row>
    <row r="24" spans="1:9" s="2" customFormat="1" ht="4.5" customHeight="1">
      <c r="A24" s="9"/>
      <c r="B24" s="24"/>
      <c r="C24" s="25"/>
      <c r="D24" s="25"/>
    </row>
    <row r="25" spans="1:9" s="2" customFormat="1" ht="51">
      <c r="A25" s="3">
        <v>10</v>
      </c>
      <c r="B25" s="19" t="s">
        <v>20</v>
      </c>
      <c r="C25" s="5">
        <v>25</v>
      </c>
      <c r="D25" s="6" t="s">
        <v>25</v>
      </c>
      <c r="E25" s="7" t="s">
        <v>5</v>
      </c>
      <c r="F25" s="8">
        <v>843.92</v>
      </c>
      <c r="G25" s="21" t="s">
        <v>26</v>
      </c>
      <c r="H25" s="7" t="s">
        <v>5</v>
      </c>
      <c r="I25" s="15">
        <f>ROUND(C25*F25,0)</f>
        <v>21098</v>
      </c>
    </row>
    <row r="26" spans="1:9" s="2" customFormat="1" ht="1.5" customHeight="1">
      <c r="A26" s="3"/>
      <c r="B26" s="24"/>
      <c r="C26" s="25"/>
      <c r="D26" s="25"/>
    </row>
    <row r="27" spans="1:9" s="2" customFormat="1" ht="51">
      <c r="A27" s="3">
        <v>11</v>
      </c>
      <c r="B27" s="19" t="s">
        <v>35</v>
      </c>
      <c r="C27" s="5">
        <v>3</v>
      </c>
      <c r="D27" s="6" t="s">
        <v>25</v>
      </c>
      <c r="E27" s="7" t="s">
        <v>5</v>
      </c>
      <c r="F27" s="8">
        <v>259.38</v>
      </c>
      <c r="G27" s="21" t="s">
        <v>26</v>
      </c>
      <c r="H27" s="7" t="s">
        <v>5</v>
      </c>
      <c r="I27" s="15">
        <f>ROUND(C27*F27,0)</f>
        <v>778</v>
      </c>
    </row>
    <row r="28" spans="1:9" s="2" customFormat="1" ht="51">
      <c r="A28" s="3">
        <v>12</v>
      </c>
      <c r="B28" s="19" t="s">
        <v>36</v>
      </c>
      <c r="C28" s="5">
        <v>16</v>
      </c>
      <c r="D28" s="6" t="s">
        <v>25</v>
      </c>
      <c r="E28" s="7" t="s">
        <v>5</v>
      </c>
      <c r="F28" s="8">
        <v>877.8</v>
      </c>
      <c r="G28" s="21" t="s">
        <v>26</v>
      </c>
      <c r="H28" s="7" t="s">
        <v>5</v>
      </c>
      <c r="I28" s="15">
        <f>ROUND(C28*F28,0)</f>
        <v>14045</v>
      </c>
    </row>
    <row r="29" spans="1:9" s="2" customFormat="1" ht="6" customHeight="1">
      <c r="A29" s="9"/>
      <c r="B29" s="19"/>
      <c r="C29" s="5"/>
      <c r="D29" s="6"/>
      <c r="E29" s="7"/>
      <c r="F29" s="8"/>
      <c r="G29" s="21"/>
      <c r="H29" s="7"/>
      <c r="I29" s="15"/>
    </row>
    <row r="30" spans="1:9" s="2" customFormat="1" ht="51">
      <c r="A30" s="3">
        <v>13</v>
      </c>
      <c r="B30" s="19" t="s">
        <v>21</v>
      </c>
      <c r="C30" s="5">
        <v>20</v>
      </c>
      <c r="D30" s="6" t="s">
        <v>25</v>
      </c>
      <c r="E30" s="7" t="s">
        <v>5</v>
      </c>
      <c r="F30" s="8">
        <v>1109.46</v>
      </c>
      <c r="G30" s="21" t="s">
        <v>26</v>
      </c>
      <c r="H30" s="7" t="s">
        <v>5</v>
      </c>
      <c r="I30" s="15">
        <f>ROUND(C30*F30,0)</f>
        <v>22189</v>
      </c>
    </row>
    <row r="31" spans="1:9" s="2" customFormat="1" ht="3.75" customHeight="1">
      <c r="A31" s="9"/>
      <c r="B31" s="24"/>
      <c r="C31" s="25"/>
      <c r="D31" s="25"/>
    </row>
    <row r="32" spans="1:9" s="2" customFormat="1" ht="25.5">
      <c r="A32" s="3">
        <v>14</v>
      </c>
      <c r="B32" s="19" t="s">
        <v>37</v>
      </c>
      <c r="C32" s="5"/>
      <c r="D32" s="6"/>
      <c r="E32" s="7"/>
      <c r="F32" s="8"/>
      <c r="G32" s="21"/>
      <c r="H32" s="7"/>
      <c r="I32" s="15"/>
    </row>
    <row r="33" spans="1:9" s="2" customFormat="1" ht="15.75">
      <c r="A33" s="3" t="s">
        <v>38</v>
      </c>
      <c r="B33" s="26" t="s">
        <v>39</v>
      </c>
      <c r="C33" s="21">
        <v>12</v>
      </c>
      <c r="D33" s="6" t="s">
        <v>25</v>
      </c>
      <c r="E33" s="7" t="s">
        <v>5</v>
      </c>
      <c r="F33" s="8">
        <v>475.42</v>
      </c>
      <c r="G33" s="21" t="s">
        <v>26</v>
      </c>
      <c r="H33" s="7" t="s">
        <v>5</v>
      </c>
      <c r="I33" s="15">
        <f>ROUND(C33*F33,0)</f>
        <v>5705</v>
      </c>
    </row>
    <row r="34" spans="1:9" s="2" customFormat="1" ht="15.75">
      <c r="A34" s="3" t="s">
        <v>40</v>
      </c>
      <c r="B34" s="26" t="s">
        <v>41</v>
      </c>
      <c r="C34" s="21">
        <v>12</v>
      </c>
      <c r="D34" s="6" t="s">
        <v>25</v>
      </c>
      <c r="E34" s="7" t="s">
        <v>5</v>
      </c>
      <c r="F34" s="8">
        <v>640.41999999999996</v>
      </c>
      <c r="G34" s="21" t="s">
        <v>26</v>
      </c>
      <c r="H34" s="7" t="s">
        <v>5</v>
      </c>
      <c r="I34" s="15">
        <f>ROUND(C34*F34,0)</f>
        <v>7685</v>
      </c>
    </row>
    <row r="35" spans="1:9" s="2" customFormat="1" ht="15.75">
      <c r="A35" s="3" t="s">
        <v>42</v>
      </c>
      <c r="B35" s="26" t="s">
        <v>43</v>
      </c>
      <c r="C35" s="21">
        <v>12</v>
      </c>
      <c r="D35" s="6" t="s">
        <v>25</v>
      </c>
      <c r="E35" s="7" t="s">
        <v>5</v>
      </c>
      <c r="F35" s="8">
        <v>1382.92</v>
      </c>
      <c r="G35" s="21" t="s">
        <v>26</v>
      </c>
      <c r="H35" s="7" t="s">
        <v>5</v>
      </c>
      <c r="I35" s="15">
        <f>ROUND(C35*F35,0)</f>
        <v>16595</v>
      </c>
    </row>
    <row r="36" spans="1:9" s="2" customFormat="1" ht="4.5" customHeight="1">
      <c r="A36" s="3"/>
      <c r="B36" s="19"/>
      <c r="C36" s="5"/>
      <c r="D36" s="6"/>
      <c r="E36" s="7"/>
      <c r="F36" s="8"/>
      <c r="G36" s="21"/>
      <c r="H36" s="7"/>
      <c r="I36" s="15"/>
    </row>
    <row r="37" spans="1:9" s="2" customFormat="1" ht="102">
      <c r="A37" s="3">
        <v>15</v>
      </c>
      <c r="B37" s="19" t="s">
        <v>44</v>
      </c>
      <c r="C37" s="5">
        <v>12</v>
      </c>
      <c r="D37" s="6" t="s">
        <v>25</v>
      </c>
      <c r="E37" s="7" t="s">
        <v>5</v>
      </c>
      <c r="F37" s="8">
        <v>14748</v>
      </c>
      <c r="G37" s="21" t="s">
        <v>26</v>
      </c>
      <c r="H37" s="7" t="s">
        <v>5</v>
      </c>
      <c r="I37" s="15">
        <f>ROUND(C37*F37,0)</f>
        <v>176976</v>
      </c>
    </row>
    <row r="38" spans="1:9" s="2" customFormat="1" ht="4.5" customHeight="1">
      <c r="A38" s="3"/>
      <c r="B38" s="19"/>
      <c r="C38" s="5"/>
      <c r="D38" s="6"/>
      <c r="E38" s="7"/>
      <c r="F38" s="8"/>
      <c r="G38" s="21"/>
      <c r="H38" s="7"/>
      <c r="I38" s="15"/>
    </row>
    <row r="39" spans="1:9" s="2" customFormat="1" ht="89.25">
      <c r="A39" s="3">
        <v>16</v>
      </c>
      <c r="B39" s="19" t="s">
        <v>45</v>
      </c>
      <c r="C39" s="5">
        <v>5</v>
      </c>
      <c r="D39" s="6" t="s">
        <v>25</v>
      </c>
      <c r="E39" s="7" t="s">
        <v>5</v>
      </c>
      <c r="F39" s="8">
        <v>37505.42</v>
      </c>
      <c r="G39" s="21" t="s">
        <v>26</v>
      </c>
      <c r="H39" s="7" t="s">
        <v>5</v>
      </c>
      <c r="I39" s="15">
        <f>ROUND(C39*F39,0)</f>
        <v>187527</v>
      </c>
    </row>
    <row r="40" spans="1:9" s="2" customFormat="1" ht="4.5" customHeight="1" thickBot="1">
      <c r="A40" s="3"/>
      <c r="B40" s="19"/>
      <c r="C40" s="5"/>
      <c r="D40" s="6"/>
      <c r="E40" s="7"/>
      <c r="F40" s="8"/>
      <c r="G40" s="21"/>
      <c r="H40" s="7"/>
      <c r="I40" s="15"/>
    </row>
    <row r="41" spans="1:9" ht="21.75" customHeight="1" thickBot="1">
      <c r="C41" s="110" t="s">
        <v>16</v>
      </c>
      <c r="D41" s="110"/>
      <c r="E41" s="110"/>
      <c r="F41" s="110"/>
      <c r="G41" s="110"/>
      <c r="H41" s="11" t="s">
        <v>5</v>
      </c>
      <c r="I41" s="16">
        <f>SUM(I7:I40)</f>
        <v>974772</v>
      </c>
    </row>
    <row r="42" spans="1:9" ht="21.75" customHeight="1" thickBot="1">
      <c r="C42" s="111" t="s">
        <v>46</v>
      </c>
      <c r="D42" s="111"/>
      <c r="E42" s="111"/>
      <c r="F42" s="111"/>
      <c r="G42" s="111"/>
      <c r="H42" s="11" t="s">
        <v>5</v>
      </c>
      <c r="I42" s="16">
        <f>ROUND(I41*20%,0)</f>
        <v>194954</v>
      </c>
    </row>
    <row r="43" spans="1:9" ht="21.75" customHeight="1" thickBot="1">
      <c r="C43" s="110" t="s">
        <v>16</v>
      </c>
      <c r="D43" s="110"/>
      <c r="E43" s="110"/>
      <c r="F43" s="110"/>
      <c r="G43" s="110"/>
      <c r="H43" s="11" t="s">
        <v>5</v>
      </c>
      <c r="I43" s="16">
        <f>SUM(I41-I42)</f>
        <v>779818</v>
      </c>
    </row>
    <row r="44" spans="1:9" ht="21.75" customHeight="1">
      <c r="C44" s="27"/>
      <c r="D44" s="27"/>
      <c r="E44" s="27"/>
      <c r="F44" s="27"/>
      <c r="G44" s="27"/>
      <c r="H44" s="28"/>
      <c r="I44" s="29"/>
    </row>
    <row r="45" spans="1:9" ht="6" customHeight="1">
      <c r="C45" s="27"/>
      <c r="D45" s="27"/>
      <c r="E45" s="27"/>
      <c r="F45" s="27"/>
      <c r="G45" s="27"/>
      <c r="H45" s="28"/>
      <c r="I45" s="30"/>
    </row>
    <row r="46" spans="1:9" s="2" customFormat="1" ht="6" customHeight="1"/>
    <row r="47" spans="1:9" s="2" customFormat="1" ht="6" customHeight="1"/>
    <row r="48" spans="1:9" s="2" customFormat="1" ht="6" customHeight="1"/>
    <row r="49" spans="1:9" ht="19.5">
      <c r="B49" s="4" t="s">
        <v>47</v>
      </c>
    </row>
    <row r="50" spans="1:9" ht="63.75">
      <c r="A50" s="3" t="s">
        <v>0</v>
      </c>
      <c r="B50" s="17" t="s">
        <v>48</v>
      </c>
      <c r="C50" s="5">
        <v>260</v>
      </c>
      <c r="D50" s="6" t="s">
        <v>49</v>
      </c>
      <c r="E50" s="7" t="s">
        <v>5</v>
      </c>
      <c r="F50" s="8">
        <v>75</v>
      </c>
      <c r="G50" s="21" t="s">
        <v>50</v>
      </c>
      <c r="H50" s="7" t="s">
        <v>5</v>
      </c>
      <c r="I50" s="15">
        <f>ROUND(C50*F50,0)</f>
        <v>19500</v>
      </c>
    </row>
    <row r="51" spans="1:9" ht="3" customHeight="1">
      <c r="A51" s="9"/>
      <c r="B51" s="10"/>
      <c r="I51" s="23"/>
    </row>
    <row r="52" spans="1:9" ht="25.5">
      <c r="A52" s="3" t="s">
        <v>1</v>
      </c>
      <c r="B52" s="31" t="s">
        <v>51</v>
      </c>
      <c r="C52" s="5">
        <v>12</v>
      </c>
      <c r="D52" s="6" t="s">
        <v>18</v>
      </c>
      <c r="E52" s="7" t="s">
        <v>5</v>
      </c>
      <c r="F52" s="8">
        <v>146</v>
      </c>
      <c r="G52" s="21" t="s">
        <v>19</v>
      </c>
      <c r="H52" s="7" t="s">
        <v>5</v>
      </c>
      <c r="I52" s="15">
        <f>ROUND(C52*F52,0)</f>
        <v>1752</v>
      </c>
    </row>
    <row r="53" spans="1:9" ht="3.75" customHeight="1">
      <c r="A53" s="9"/>
      <c r="B53" s="12"/>
      <c r="C53" s="2"/>
      <c r="D53" s="2"/>
      <c r="E53" s="2"/>
      <c r="F53" s="2"/>
      <c r="G53" s="2"/>
      <c r="H53" s="2"/>
      <c r="I53" s="2"/>
    </row>
    <row r="54" spans="1:9" ht="63.75">
      <c r="A54" s="3" t="s">
        <v>2</v>
      </c>
      <c r="B54" s="17" t="s">
        <v>52</v>
      </c>
      <c r="C54" s="5">
        <v>250</v>
      </c>
      <c r="D54" s="6" t="s">
        <v>49</v>
      </c>
      <c r="E54" s="7" t="s">
        <v>5</v>
      </c>
      <c r="F54" s="8">
        <v>83</v>
      </c>
      <c r="G54" s="21" t="s">
        <v>50</v>
      </c>
      <c r="H54" s="7" t="s">
        <v>5</v>
      </c>
      <c r="I54" s="15">
        <f>ROUND(C54*F54,0)</f>
        <v>20750</v>
      </c>
    </row>
    <row r="55" spans="1:9" ht="3.75" customHeight="1">
      <c r="F55" s="8"/>
    </row>
    <row r="56" spans="1:9" ht="63.75">
      <c r="A56" s="3" t="s">
        <v>4</v>
      </c>
      <c r="B56" s="17" t="s">
        <v>53</v>
      </c>
      <c r="C56" s="5">
        <v>12</v>
      </c>
      <c r="D56" s="6" t="s">
        <v>18</v>
      </c>
      <c r="E56" s="7" t="s">
        <v>5</v>
      </c>
      <c r="F56" s="8">
        <v>241</v>
      </c>
      <c r="G56" s="21" t="s">
        <v>19</v>
      </c>
      <c r="H56" s="7" t="s">
        <v>5</v>
      </c>
      <c r="I56" s="15">
        <f>ROUND(C56*F56,0)</f>
        <v>2892</v>
      </c>
    </row>
    <row r="57" spans="1:9" ht="6" customHeight="1">
      <c r="A57" s="3"/>
      <c r="B57" s="19"/>
      <c r="C57" s="5"/>
      <c r="D57" s="6"/>
      <c r="E57" s="7"/>
      <c r="F57" s="8"/>
      <c r="G57" s="21"/>
      <c r="H57" s="7"/>
      <c r="I57" s="5"/>
    </row>
    <row r="58" spans="1:9" ht="63.75">
      <c r="A58" s="3" t="s">
        <v>6</v>
      </c>
      <c r="B58" s="17" t="s">
        <v>54</v>
      </c>
      <c r="C58" s="5">
        <v>210</v>
      </c>
      <c r="D58" s="6" t="s">
        <v>49</v>
      </c>
      <c r="E58" s="7" t="s">
        <v>5</v>
      </c>
      <c r="F58" s="8">
        <v>91</v>
      </c>
      <c r="G58" s="21" t="s">
        <v>50</v>
      </c>
      <c r="H58" s="7" t="s">
        <v>5</v>
      </c>
      <c r="I58" s="15">
        <f>ROUND(C58*F58,0)</f>
        <v>19110</v>
      </c>
    </row>
    <row r="59" spans="1:9" ht="5.25" customHeight="1">
      <c r="A59" s="3"/>
      <c r="B59" s="19"/>
      <c r="C59" s="5"/>
      <c r="D59" s="6"/>
      <c r="E59" s="7"/>
      <c r="F59" s="8"/>
      <c r="G59" s="21"/>
      <c r="H59" s="7"/>
      <c r="I59" s="5"/>
    </row>
    <row r="60" spans="1:9" ht="63.75">
      <c r="A60" s="3" t="s">
        <v>7</v>
      </c>
      <c r="B60" s="17" t="s">
        <v>55</v>
      </c>
      <c r="C60" s="5">
        <v>360</v>
      </c>
      <c r="D60" s="6" t="s">
        <v>49</v>
      </c>
      <c r="E60" s="7" t="s">
        <v>5</v>
      </c>
      <c r="F60" s="8">
        <v>290</v>
      </c>
      <c r="G60" s="21" t="s">
        <v>50</v>
      </c>
      <c r="H60" s="7" t="s">
        <v>5</v>
      </c>
      <c r="I60" s="15">
        <f>ROUND(C60*F60,0)</f>
        <v>104400</v>
      </c>
    </row>
    <row r="61" spans="1:9" ht="5.25" customHeight="1">
      <c r="A61" s="3"/>
      <c r="B61" s="19"/>
      <c r="C61" s="5"/>
      <c r="D61" s="6"/>
      <c r="E61" s="7"/>
      <c r="F61" s="8"/>
      <c r="G61" s="21"/>
      <c r="H61" s="7"/>
      <c r="I61" s="5"/>
    </row>
    <row r="62" spans="1:9" ht="63.75">
      <c r="A62" s="3" t="s">
        <v>8</v>
      </c>
      <c r="B62" s="17" t="s">
        <v>56</v>
      </c>
      <c r="C62" s="5">
        <v>23</v>
      </c>
      <c r="D62" s="6" t="s">
        <v>18</v>
      </c>
      <c r="E62" s="7" t="s">
        <v>5</v>
      </c>
      <c r="F62" s="8">
        <v>774</v>
      </c>
      <c r="G62" s="21" t="s">
        <v>19</v>
      </c>
      <c r="H62" s="7" t="s">
        <v>5</v>
      </c>
      <c r="I62" s="15">
        <f>ROUND(C62*F62,0)</f>
        <v>17802</v>
      </c>
    </row>
    <row r="63" spans="1:9" ht="4.5" customHeight="1">
      <c r="A63" s="3"/>
      <c r="B63" s="19"/>
      <c r="C63" s="5"/>
      <c r="D63" s="6"/>
      <c r="E63" s="7"/>
      <c r="F63" s="8"/>
      <c r="G63" s="21"/>
      <c r="H63" s="7"/>
      <c r="I63" s="5"/>
    </row>
    <row r="64" spans="1:9" ht="51">
      <c r="A64" s="3" t="s">
        <v>9</v>
      </c>
      <c r="B64" s="17" t="s">
        <v>57</v>
      </c>
      <c r="C64" s="5">
        <v>25</v>
      </c>
      <c r="D64" s="6" t="s">
        <v>18</v>
      </c>
      <c r="E64" s="7" t="s">
        <v>5</v>
      </c>
      <c r="F64" s="8">
        <v>1021</v>
      </c>
      <c r="G64" s="21" t="s">
        <v>19</v>
      </c>
      <c r="H64" s="7" t="s">
        <v>5</v>
      </c>
      <c r="I64" s="15">
        <f>ROUND(C64*F64,0)</f>
        <v>25525</v>
      </c>
    </row>
    <row r="65" spans="1:9" ht="4.5" customHeight="1">
      <c r="A65" s="3"/>
      <c r="B65" s="19"/>
      <c r="C65" s="5"/>
      <c r="D65" s="6"/>
      <c r="E65" s="7"/>
      <c r="F65" s="8"/>
      <c r="G65" s="21"/>
      <c r="H65" s="7"/>
      <c r="I65" s="5"/>
    </row>
    <row r="66" spans="1:9" ht="165.75">
      <c r="A66" s="3" t="s">
        <v>15</v>
      </c>
      <c r="B66" s="19" t="s">
        <v>58</v>
      </c>
      <c r="C66" s="5">
        <v>22</v>
      </c>
      <c r="D66" s="6" t="s">
        <v>18</v>
      </c>
      <c r="E66" s="7" t="s">
        <v>5</v>
      </c>
      <c r="F66" s="8">
        <v>306</v>
      </c>
      <c r="G66" s="21" t="s">
        <v>19</v>
      </c>
      <c r="H66" s="7" t="s">
        <v>5</v>
      </c>
      <c r="I66" s="15">
        <f>ROUND(C66*F66,0)</f>
        <v>6732</v>
      </c>
    </row>
    <row r="67" spans="1:9" ht="8.25" customHeight="1">
      <c r="A67" s="3"/>
      <c r="B67" s="19"/>
      <c r="C67" s="5"/>
      <c r="D67" s="6"/>
      <c r="E67" s="7"/>
      <c r="F67" s="8"/>
      <c r="G67" s="21"/>
      <c r="H67" s="7"/>
      <c r="I67" s="5"/>
    </row>
    <row r="68" spans="1:9" ht="51">
      <c r="A68" s="3" t="s">
        <v>17</v>
      </c>
      <c r="B68" s="19" t="s">
        <v>59</v>
      </c>
      <c r="C68" s="5">
        <v>18</v>
      </c>
      <c r="D68" s="6" t="s">
        <v>18</v>
      </c>
      <c r="E68" s="7" t="s">
        <v>5</v>
      </c>
      <c r="F68" s="8">
        <v>674</v>
      </c>
      <c r="G68" s="21" t="s">
        <v>19</v>
      </c>
      <c r="H68" s="7"/>
      <c r="I68" s="15">
        <f>ROUND(C68*F68,0)</f>
        <v>12132</v>
      </c>
    </row>
    <row r="69" spans="1:9" ht="3.75" customHeight="1" thickBot="1">
      <c r="C69" s="18"/>
      <c r="D69" s="18"/>
      <c r="E69" s="18"/>
      <c r="F69" s="18"/>
      <c r="G69" s="18"/>
      <c r="H69" s="18"/>
      <c r="I69" s="18"/>
    </row>
    <row r="70" spans="1:9" ht="27" customHeight="1" thickBot="1">
      <c r="C70" s="110" t="s">
        <v>16</v>
      </c>
      <c r="D70" s="110"/>
      <c r="E70" s="110"/>
      <c r="F70" s="110"/>
      <c r="G70" s="110"/>
      <c r="H70" s="11" t="s">
        <v>5</v>
      </c>
      <c r="I70" s="16">
        <f>SUM(I50:I69)</f>
        <v>230595</v>
      </c>
    </row>
    <row r="71" spans="1:9" ht="9" customHeight="1"/>
    <row r="73" spans="1:9" ht="26.25" customHeight="1">
      <c r="B73" s="112" t="s">
        <v>60</v>
      </c>
      <c r="C73" s="112"/>
      <c r="D73" s="112"/>
      <c r="E73" s="112"/>
      <c r="F73" s="112"/>
      <c r="G73" s="112"/>
      <c r="H73" s="112"/>
    </row>
    <row r="74" spans="1:9" ht="4.5" customHeight="1">
      <c r="B74" s="2"/>
      <c r="C74" s="2"/>
      <c r="D74" s="2"/>
      <c r="E74" s="2"/>
      <c r="F74" s="2"/>
      <c r="G74" s="2"/>
      <c r="H74" s="2"/>
    </row>
    <row r="75" spans="1:9" ht="27.75" customHeight="1">
      <c r="B75" s="13" t="s">
        <v>61</v>
      </c>
      <c r="C75" s="2"/>
      <c r="D75" s="2"/>
      <c r="E75" s="14" t="s">
        <v>5</v>
      </c>
      <c r="F75" s="106">
        <f>I43</f>
        <v>779818</v>
      </c>
      <c r="G75" s="106"/>
      <c r="H75" s="2"/>
    </row>
    <row r="76" spans="1:9" ht="3.75" customHeight="1"/>
    <row r="77" spans="1:9" ht="34.5" customHeight="1">
      <c r="B77" s="13" t="s">
        <v>62</v>
      </c>
      <c r="C77" s="2"/>
      <c r="D77" s="2"/>
      <c r="E77" s="14" t="s">
        <v>5</v>
      </c>
      <c r="F77" s="106">
        <f>I70</f>
        <v>230595</v>
      </c>
      <c r="G77" s="106"/>
    </row>
    <row r="78" spans="1:9" ht="5.25" customHeight="1" thickBot="1"/>
    <row r="79" spans="1:9" ht="19.5" thickBot="1">
      <c r="C79" s="107" t="s">
        <v>16</v>
      </c>
      <c r="D79" s="107"/>
      <c r="E79" s="20" t="s">
        <v>5</v>
      </c>
      <c r="F79" s="108">
        <f>SUM(F75:G78)</f>
        <v>1010413</v>
      </c>
      <c r="G79" s="108"/>
    </row>
    <row r="80" spans="1:9" ht="8.25" customHeight="1"/>
    <row r="84" spans="2:6">
      <c r="B84" s="32"/>
    </row>
    <row r="85" spans="2:6">
      <c r="F85" s="33"/>
    </row>
    <row r="86" spans="2:6">
      <c r="B86" s="34"/>
    </row>
    <row r="87" spans="2:6">
      <c r="B87" s="34"/>
    </row>
    <row r="88" spans="2:6">
      <c r="B88" s="34"/>
    </row>
  </sheetData>
  <mergeCells count="14">
    <mergeCell ref="A1:I1"/>
    <mergeCell ref="A2:I2"/>
    <mergeCell ref="C4:D4"/>
    <mergeCell ref="E4:F4"/>
    <mergeCell ref="F75:G75"/>
    <mergeCell ref="F77:G77"/>
    <mergeCell ref="C79:D79"/>
    <mergeCell ref="F79:G79"/>
    <mergeCell ref="H4:I4"/>
    <mergeCell ref="C41:G41"/>
    <mergeCell ref="C42:G42"/>
    <mergeCell ref="C43:G43"/>
    <mergeCell ref="C70:G70"/>
    <mergeCell ref="B73:H73"/>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I154"/>
  <sheetViews>
    <sheetView tabSelected="1" topLeftCell="A143" zoomScale="110" zoomScaleNormal="110" workbookViewId="0">
      <selection activeCell="B155" sqref="B155"/>
    </sheetView>
  </sheetViews>
  <sheetFormatPr defaultRowHeight="12.75"/>
  <cols>
    <col min="1" max="1" width="6" style="2" customWidth="1"/>
    <col min="2" max="2" width="40.7109375" style="2" customWidth="1"/>
    <col min="3" max="3" width="3.7109375" style="2" customWidth="1"/>
    <col min="4" max="4" width="4.7109375" style="2" customWidth="1"/>
    <col min="5" max="5" width="11.7109375" style="2" customWidth="1"/>
    <col min="6" max="6" width="9.7109375" style="2" customWidth="1"/>
    <col min="7" max="7" width="4.5703125" style="2" customWidth="1"/>
    <col min="8" max="8" width="13.7109375" style="2" customWidth="1"/>
    <col min="9" max="9" width="9.140625" style="2" customWidth="1"/>
    <col min="10" max="16384" width="9.140625" style="2"/>
  </cols>
  <sheetData>
    <row r="1" spans="1:9">
      <c r="H1" s="89" t="s">
        <v>120</v>
      </c>
    </row>
    <row r="2" spans="1:9" ht="15" customHeight="1">
      <c r="A2" s="118" t="s">
        <v>71</v>
      </c>
      <c r="B2" s="118"/>
      <c r="C2" s="118"/>
      <c r="D2" s="118"/>
      <c r="E2" s="118"/>
      <c r="F2" s="118"/>
      <c r="G2" s="118"/>
      <c r="H2" s="118"/>
    </row>
    <row r="3" spans="1:9">
      <c r="A3" s="119" t="s">
        <v>119</v>
      </c>
      <c r="B3" s="119"/>
      <c r="C3" s="119"/>
      <c r="D3" s="119"/>
      <c r="E3" s="119"/>
      <c r="F3" s="119"/>
      <c r="G3" s="119"/>
      <c r="H3" s="119"/>
    </row>
    <row r="4" spans="1:9">
      <c r="A4" s="119" t="s">
        <v>121</v>
      </c>
      <c r="B4" s="119"/>
      <c r="C4" s="119"/>
      <c r="D4" s="119"/>
      <c r="E4" s="119"/>
      <c r="F4" s="119"/>
      <c r="G4" s="119"/>
      <c r="H4" s="119"/>
    </row>
    <row r="5" spans="1:9">
      <c r="A5" s="48"/>
      <c r="B5" s="117"/>
      <c r="C5" s="117"/>
      <c r="D5" s="117"/>
      <c r="E5" s="117"/>
      <c r="F5" s="117"/>
      <c r="G5" s="117"/>
      <c r="H5" s="9"/>
    </row>
    <row r="6" spans="1:9">
      <c r="A6" s="99" t="s">
        <v>77</v>
      </c>
      <c r="B6" s="100" t="s">
        <v>76</v>
      </c>
      <c r="C6" s="116" t="s">
        <v>73</v>
      </c>
      <c r="D6" s="116"/>
      <c r="E6" s="100" t="s">
        <v>72</v>
      </c>
      <c r="F6" s="100" t="s">
        <v>74</v>
      </c>
      <c r="G6" s="116" t="s">
        <v>75</v>
      </c>
      <c r="H6" s="116"/>
    </row>
    <row r="7" spans="1:9">
      <c r="B7" s="54"/>
      <c r="C7" s="54"/>
      <c r="D7" s="54"/>
      <c r="E7" s="54"/>
      <c r="F7" s="54"/>
      <c r="G7" s="54"/>
    </row>
    <row r="8" spans="1:9">
      <c r="A8" s="66"/>
      <c r="B8" s="102" t="s">
        <v>68</v>
      </c>
      <c r="C8" s="55"/>
      <c r="D8" s="54"/>
      <c r="E8" s="54"/>
      <c r="F8" s="54"/>
      <c r="G8" s="54"/>
    </row>
    <row r="9" spans="1:9">
      <c r="A9" s="36"/>
      <c r="B9" s="102" t="s">
        <v>78</v>
      </c>
      <c r="C9" s="102"/>
      <c r="D9" s="102"/>
      <c r="E9" s="102"/>
      <c r="F9" s="102"/>
      <c r="G9" s="102"/>
    </row>
    <row r="10" spans="1:9">
      <c r="A10" s="36"/>
      <c r="B10" s="102" t="s">
        <v>114</v>
      </c>
      <c r="C10" s="68"/>
      <c r="D10" s="37"/>
      <c r="E10" s="37"/>
      <c r="F10" s="37"/>
      <c r="G10" s="37"/>
      <c r="H10" s="37"/>
      <c r="I10" s="54"/>
    </row>
    <row r="11" spans="1:9" ht="25.5">
      <c r="A11" s="67">
        <v>1</v>
      </c>
      <c r="B11" s="74" t="s">
        <v>102</v>
      </c>
      <c r="C11" s="75"/>
      <c r="D11" s="75"/>
      <c r="E11" s="76"/>
      <c r="F11" s="77"/>
      <c r="G11" s="75"/>
      <c r="H11" s="42"/>
      <c r="I11" s="54"/>
    </row>
    <row r="12" spans="1:9">
      <c r="A12" s="67"/>
      <c r="B12" s="81">
        <v>577.32000000000005</v>
      </c>
      <c r="C12" s="72" t="s">
        <v>103</v>
      </c>
      <c r="D12" s="72"/>
      <c r="E12" s="78">
        <v>3327.5</v>
      </c>
      <c r="F12" s="79" t="s">
        <v>104</v>
      </c>
      <c r="G12" s="77" t="s">
        <v>5</v>
      </c>
      <c r="H12" s="80">
        <f>SUM(B12*E12)/100</f>
        <v>19210.323000000004</v>
      </c>
      <c r="I12" s="54"/>
    </row>
    <row r="13" spans="1:9">
      <c r="A13" s="90"/>
      <c r="B13" s="102"/>
      <c r="C13" s="68"/>
      <c r="D13" s="37"/>
      <c r="E13" s="37"/>
      <c r="F13" s="37"/>
      <c r="G13" s="37"/>
      <c r="H13" s="37"/>
      <c r="I13" s="54"/>
    </row>
    <row r="14" spans="1:9" ht="25.5">
      <c r="A14" s="67">
        <v>2</v>
      </c>
      <c r="B14" s="74" t="s">
        <v>115</v>
      </c>
      <c r="C14" s="75"/>
      <c r="D14" s="75"/>
      <c r="E14" s="76"/>
      <c r="F14" s="77"/>
      <c r="G14" s="75"/>
      <c r="H14" s="42"/>
    </row>
    <row r="15" spans="1:9">
      <c r="A15" s="67"/>
      <c r="B15" s="81">
        <v>7945.19</v>
      </c>
      <c r="C15" s="72" t="s">
        <v>105</v>
      </c>
      <c r="D15" s="72"/>
      <c r="E15" s="78">
        <v>121</v>
      </c>
      <c r="F15" s="79" t="s">
        <v>86</v>
      </c>
      <c r="G15" s="77" t="s">
        <v>5</v>
      </c>
      <c r="H15" s="80">
        <f>SUM(B15*E15)/100</f>
        <v>9613.6798999999992</v>
      </c>
    </row>
    <row r="16" spans="1:9">
      <c r="A16" s="90"/>
      <c r="B16" s="102"/>
      <c r="C16" s="68"/>
      <c r="D16" s="37"/>
      <c r="E16" s="37"/>
      <c r="F16" s="37"/>
      <c r="G16" s="37"/>
      <c r="H16" s="37"/>
      <c r="I16" s="54"/>
    </row>
    <row r="17" spans="1:8">
      <c r="A17" s="67">
        <v>3</v>
      </c>
      <c r="B17" s="74" t="s">
        <v>122</v>
      </c>
      <c r="C17" s="75"/>
      <c r="D17" s="75"/>
      <c r="E17" s="76"/>
      <c r="F17" s="77"/>
      <c r="G17" s="75"/>
      <c r="H17" s="42"/>
    </row>
    <row r="18" spans="1:8">
      <c r="A18" s="67"/>
      <c r="B18" s="81">
        <v>801.34</v>
      </c>
      <c r="C18" s="72" t="s">
        <v>105</v>
      </c>
      <c r="D18" s="72"/>
      <c r="E18" s="78">
        <v>302.5</v>
      </c>
      <c r="F18" s="79" t="s">
        <v>86</v>
      </c>
      <c r="G18" s="77" t="s">
        <v>5</v>
      </c>
      <c r="H18" s="80">
        <f>SUM(B18*E18)/100</f>
        <v>2424.0535</v>
      </c>
    </row>
    <row r="19" spans="1:8">
      <c r="A19" s="67"/>
      <c r="B19" s="81"/>
      <c r="C19" s="72"/>
      <c r="D19" s="72"/>
      <c r="E19" s="78"/>
      <c r="F19" s="79"/>
      <c r="G19" s="77"/>
      <c r="H19" s="80"/>
    </row>
    <row r="20" spans="1:8" ht="25.5">
      <c r="A20" s="67">
        <v>4</v>
      </c>
      <c r="B20" s="40" t="s">
        <v>81</v>
      </c>
      <c r="C20" s="69"/>
      <c r="D20" s="41"/>
      <c r="E20" s="39"/>
      <c r="F20" s="39"/>
      <c r="G20" s="38"/>
      <c r="H20" s="42"/>
    </row>
    <row r="21" spans="1:8">
      <c r="A21" s="67"/>
      <c r="B21" s="47">
        <v>4054</v>
      </c>
      <c r="C21" s="70" t="s">
        <v>70</v>
      </c>
      <c r="D21" s="40"/>
      <c r="E21" s="44">
        <v>2590.5</v>
      </c>
      <c r="F21" s="45" t="s">
        <v>69</v>
      </c>
      <c r="G21" s="77" t="s">
        <v>5</v>
      </c>
      <c r="H21" s="46">
        <f>SUM(B21*E21/100)</f>
        <v>105018.87</v>
      </c>
    </row>
    <row r="22" spans="1:8">
      <c r="A22" s="67"/>
      <c r="B22" s="25"/>
      <c r="C22" s="70"/>
      <c r="D22" s="40"/>
      <c r="E22" s="45"/>
      <c r="F22" s="45"/>
      <c r="G22" s="38"/>
      <c r="H22" s="46"/>
    </row>
    <row r="23" spans="1:8" ht="25.5">
      <c r="A23" s="67">
        <v>5</v>
      </c>
      <c r="B23" s="40" t="s">
        <v>79</v>
      </c>
      <c r="C23" s="71"/>
      <c r="D23" s="43"/>
      <c r="E23" s="44"/>
      <c r="F23" s="45"/>
      <c r="G23" s="38"/>
      <c r="H23" s="46"/>
    </row>
    <row r="24" spans="1:8">
      <c r="A24" s="67"/>
      <c r="B24" s="47">
        <v>4054</v>
      </c>
      <c r="C24" s="70" t="s">
        <v>70</v>
      </c>
      <c r="D24" s="40"/>
      <c r="E24" s="44">
        <v>2197.52</v>
      </c>
      <c r="F24" s="45" t="s">
        <v>69</v>
      </c>
      <c r="G24" s="52" t="s">
        <v>5</v>
      </c>
      <c r="H24" s="46">
        <f>SUM(B24*E24/100)</f>
        <v>89087.460800000001</v>
      </c>
    </row>
    <row r="26" spans="1:8" ht="25.5">
      <c r="A26" s="67">
        <v>6</v>
      </c>
      <c r="B26" s="40" t="s">
        <v>116</v>
      </c>
      <c r="C26" s="69"/>
      <c r="D26" s="41"/>
      <c r="E26" s="39"/>
      <c r="F26" s="39"/>
      <c r="G26" s="38"/>
      <c r="H26" s="42"/>
    </row>
    <row r="27" spans="1:8">
      <c r="A27" s="67"/>
      <c r="B27" s="47">
        <v>527</v>
      </c>
      <c r="C27" s="70" t="s">
        <v>70</v>
      </c>
      <c r="D27" s="40"/>
      <c r="E27" s="44">
        <v>2283.9299999999998</v>
      </c>
      <c r="F27" s="45" t="s">
        <v>69</v>
      </c>
      <c r="G27" s="77" t="s">
        <v>5</v>
      </c>
      <c r="H27" s="46">
        <f>SUM(B27*E27/100)</f>
        <v>12036.311099999999</v>
      </c>
    </row>
    <row r="28" spans="1:8">
      <c r="A28" s="67"/>
      <c r="B28" s="25"/>
      <c r="C28" s="70"/>
      <c r="D28" s="40"/>
      <c r="E28" s="45"/>
      <c r="F28" s="45"/>
      <c r="G28" s="38"/>
      <c r="H28" s="46"/>
    </row>
    <row r="29" spans="1:8" ht="25.5">
      <c r="A29" s="67">
        <v>7</v>
      </c>
      <c r="B29" s="40" t="s">
        <v>82</v>
      </c>
      <c r="C29" s="71"/>
      <c r="D29" s="43"/>
      <c r="E29" s="44"/>
      <c r="F29" s="45"/>
      <c r="G29" s="38"/>
      <c r="H29" s="46"/>
    </row>
    <row r="30" spans="1:8">
      <c r="A30" s="67"/>
      <c r="B30" s="47">
        <v>1191.4000000000001</v>
      </c>
      <c r="C30" s="70" t="s">
        <v>70</v>
      </c>
      <c r="D30" s="40"/>
      <c r="E30" s="44">
        <v>1758.08</v>
      </c>
      <c r="F30" s="45" t="s">
        <v>69</v>
      </c>
      <c r="G30" s="52" t="s">
        <v>5</v>
      </c>
      <c r="H30" s="46">
        <f>SUM(B30*E30/100)</f>
        <v>20945.76512</v>
      </c>
    </row>
    <row r="31" spans="1:8">
      <c r="A31" s="67"/>
      <c r="B31" s="81"/>
      <c r="C31" s="72"/>
      <c r="D31" s="72"/>
      <c r="E31" s="78"/>
      <c r="F31" s="79"/>
      <c r="G31" s="77"/>
      <c r="H31" s="80"/>
    </row>
    <row r="32" spans="1:8" ht="38.25">
      <c r="A32" s="67">
        <v>8</v>
      </c>
      <c r="B32" s="40" t="s">
        <v>123</v>
      </c>
      <c r="C32" s="73"/>
      <c r="D32" s="57"/>
      <c r="E32" s="58"/>
      <c r="F32" s="58"/>
      <c r="G32" s="38"/>
      <c r="H32" s="46"/>
    </row>
    <row r="33" spans="1:9">
      <c r="A33" s="67"/>
      <c r="B33" s="47">
        <v>3076</v>
      </c>
      <c r="C33" s="70" t="s">
        <v>70</v>
      </c>
      <c r="D33" s="38"/>
      <c r="E33" s="44">
        <v>4411.82</v>
      </c>
      <c r="F33" s="45" t="s">
        <v>69</v>
      </c>
      <c r="G33" s="77" t="s">
        <v>5</v>
      </c>
      <c r="H33" s="59">
        <f>SUM(B33*E33/100)</f>
        <v>135707.58319999999</v>
      </c>
    </row>
    <row r="34" spans="1:9">
      <c r="A34" s="67"/>
      <c r="B34" s="81"/>
      <c r="C34" s="72"/>
      <c r="D34" s="72"/>
      <c r="E34" s="78"/>
      <c r="F34" s="79"/>
      <c r="G34" s="77"/>
      <c r="H34" s="80"/>
    </row>
    <row r="35" spans="1:9" ht="38.25">
      <c r="A35" s="67">
        <v>9</v>
      </c>
      <c r="B35" s="40" t="s">
        <v>83</v>
      </c>
      <c r="C35" s="73"/>
      <c r="D35" s="57"/>
      <c r="E35" s="58"/>
      <c r="F35" s="58"/>
      <c r="G35" s="101"/>
      <c r="H35" s="46"/>
    </row>
    <row r="36" spans="1:9">
      <c r="A36" s="67"/>
      <c r="B36" s="47">
        <v>4473.1899999999996</v>
      </c>
      <c r="C36" s="70" t="s">
        <v>70</v>
      </c>
      <c r="D36" s="101"/>
      <c r="E36" s="44">
        <v>3275.5</v>
      </c>
      <c r="F36" s="45" t="s">
        <v>69</v>
      </c>
      <c r="G36" s="77" t="s">
        <v>5</v>
      </c>
      <c r="H36" s="59">
        <f>SUM(B36*E36/100)</f>
        <v>146519.33844999998</v>
      </c>
    </row>
    <row r="37" spans="1:9">
      <c r="A37" s="67"/>
      <c r="B37" s="81"/>
      <c r="C37" s="72"/>
      <c r="D37" s="72"/>
      <c r="E37" s="78"/>
      <c r="F37" s="79"/>
      <c r="G37" s="77"/>
      <c r="H37" s="80"/>
    </row>
    <row r="38" spans="1:9">
      <c r="A38" s="67">
        <v>10</v>
      </c>
      <c r="B38" s="40" t="s">
        <v>84</v>
      </c>
      <c r="C38" s="73"/>
      <c r="D38" s="57"/>
      <c r="E38" s="58"/>
      <c r="F38" s="58"/>
      <c r="G38" s="38"/>
      <c r="H38" s="46"/>
      <c r="I38" s="38"/>
    </row>
    <row r="39" spans="1:9">
      <c r="A39" s="67"/>
      <c r="B39" s="47">
        <v>3518.75</v>
      </c>
      <c r="C39" s="70" t="s">
        <v>70</v>
      </c>
      <c r="D39" s="38"/>
      <c r="E39" s="44">
        <v>829.95</v>
      </c>
      <c r="F39" s="45" t="s">
        <v>69</v>
      </c>
      <c r="G39" s="77" t="s">
        <v>5</v>
      </c>
      <c r="H39" s="59">
        <f>SUM(B39*E39/100)</f>
        <v>29203.865624999999</v>
      </c>
      <c r="I39" s="38"/>
    </row>
    <row r="40" spans="1:9">
      <c r="A40" s="67"/>
      <c r="B40" s="47"/>
      <c r="C40" s="70"/>
      <c r="D40" s="101"/>
      <c r="E40" s="44"/>
      <c r="F40" s="45"/>
      <c r="G40" s="77"/>
      <c r="H40" s="59"/>
      <c r="I40" s="101"/>
    </row>
    <row r="41" spans="1:9">
      <c r="A41" s="67">
        <v>11</v>
      </c>
      <c r="B41" s="40" t="s">
        <v>125</v>
      </c>
      <c r="C41" s="73"/>
      <c r="D41" s="57"/>
      <c r="E41" s="58"/>
      <c r="F41" s="58"/>
      <c r="G41" s="101"/>
      <c r="H41" s="46"/>
      <c r="I41" s="101"/>
    </row>
    <row r="42" spans="1:9">
      <c r="A42" s="67"/>
      <c r="B42" s="47">
        <v>14154</v>
      </c>
      <c r="C42" s="70" t="s">
        <v>70</v>
      </c>
      <c r="D42" s="101"/>
      <c r="E42" s="44">
        <v>416.63</v>
      </c>
      <c r="F42" s="45" t="s">
        <v>69</v>
      </c>
      <c r="G42" s="77" t="s">
        <v>5</v>
      </c>
      <c r="H42" s="59">
        <f>SUM(B42*E42/100)</f>
        <v>58969.810199999993</v>
      </c>
      <c r="I42" s="101"/>
    </row>
    <row r="43" spans="1:9">
      <c r="A43" s="67"/>
      <c r="B43" s="81"/>
      <c r="C43" s="72"/>
      <c r="D43" s="72"/>
      <c r="E43" s="78"/>
      <c r="F43" s="79"/>
      <c r="G43" s="77"/>
      <c r="H43" s="80"/>
    </row>
    <row r="44" spans="1:9" ht="25.5">
      <c r="A44" s="67">
        <v>12</v>
      </c>
      <c r="B44" s="40" t="s">
        <v>124</v>
      </c>
      <c r="C44" s="69"/>
      <c r="D44" s="25"/>
      <c r="E44" s="51"/>
      <c r="F44" s="38"/>
      <c r="G44" s="41"/>
    </row>
    <row r="45" spans="1:9">
      <c r="A45" s="67"/>
      <c r="B45" s="47">
        <v>14154</v>
      </c>
      <c r="C45" s="70" t="s">
        <v>70</v>
      </c>
      <c r="D45" s="40"/>
      <c r="E45" s="44">
        <v>1043.9000000000001</v>
      </c>
      <c r="F45" s="45" t="s">
        <v>69</v>
      </c>
      <c r="G45" s="52" t="s">
        <v>5</v>
      </c>
      <c r="H45" s="46">
        <f>SUM(B45*E45/100)</f>
        <v>147753.60600000003</v>
      </c>
    </row>
    <row r="46" spans="1:9">
      <c r="A46" s="90"/>
      <c r="B46" s="102"/>
      <c r="C46" s="68"/>
      <c r="D46" s="37"/>
      <c r="E46" s="37"/>
      <c r="F46" s="37"/>
      <c r="G46" s="37"/>
      <c r="H46" s="37"/>
      <c r="I46" s="54"/>
    </row>
    <row r="47" spans="1:9" ht="25.5">
      <c r="A47" s="67">
        <v>13</v>
      </c>
      <c r="B47" s="35" t="s">
        <v>126</v>
      </c>
      <c r="C47" s="71"/>
      <c r="D47" s="40"/>
      <c r="E47" s="44"/>
      <c r="F47" s="45"/>
      <c r="G47" s="101"/>
      <c r="H47" s="59"/>
    </row>
    <row r="48" spans="1:9">
      <c r="A48" s="67"/>
      <c r="B48" s="62">
        <v>978</v>
      </c>
      <c r="C48" s="70" t="s">
        <v>70</v>
      </c>
      <c r="D48" s="101"/>
      <c r="E48" s="56">
        <v>1160.06</v>
      </c>
      <c r="F48" s="39" t="s">
        <v>86</v>
      </c>
      <c r="G48" s="77" t="s">
        <v>5</v>
      </c>
      <c r="H48" s="60">
        <f>B48*E48/100</f>
        <v>11345.3868</v>
      </c>
    </row>
    <row r="49" spans="1:9">
      <c r="A49" s="90"/>
      <c r="B49" s="102"/>
      <c r="C49" s="68"/>
      <c r="D49" s="37"/>
      <c r="E49" s="37"/>
      <c r="F49" s="37"/>
      <c r="G49" s="37"/>
      <c r="H49" s="37"/>
      <c r="I49" s="54"/>
    </row>
    <row r="50" spans="1:9" ht="38.25">
      <c r="A50" s="67">
        <v>14</v>
      </c>
      <c r="B50" s="35" t="s">
        <v>85</v>
      </c>
      <c r="C50" s="71"/>
      <c r="D50" s="40"/>
      <c r="E50" s="44"/>
      <c r="F50" s="45"/>
      <c r="G50" s="38"/>
      <c r="H50" s="59"/>
    </row>
    <row r="51" spans="1:9">
      <c r="A51" s="67"/>
      <c r="B51" s="62">
        <v>4473.1899999999996</v>
      </c>
      <c r="C51" s="9" t="e">
        <f>#REF!</f>
        <v>#REF!</v>
      </c>
      <c r="D51" s="38"/>
      <c r="E51" s="56">
        <v>1887.4</v>
      </c>
      <c r="F51" s="39" t="s">
        <v>86</v>
      </c>
      <c r="G51" s="77" t="s">
        <v>5</v>
      </c>
      <c r="H51" s="60">
        <f>B51*E51/100</f>
        <v>84426.988060000003</v>
      </c>
    </row>
    <row r="53" spans="1:9">
      <c r="E53" s="48"/>
      <c r="F53" s="49" t="s">
        <v>80</v>
      </c>
      <c r="G53" s="53" t="s">
        <v>5</v>
      </c>
      <c r="H53" s="50">
        <f>SUM(H2:H52)</f>
        <v>872263.0417549999</v>
      </c>
      <c r="I53" s="38"/>
    </row>
    <row r="54" spans="1:9">
      <c r="A54" s="67"/>
      <c r="B54" s="103" t="s">
        <v>117</v>
      </c>
      <c r="C54" s="72"/>
      <c r="D54" s="35"/>
      <c r="E54" s="39"/>
      <c r="F54" s="39"/>
      <c r="G54" s="38"/>
      <c r="H54" s="61"/>
    </row>
    <row r="55" spans="1:9" ht="127.5">
      <c r="A55" s="67">
        <v>1</v>
      </c>
      <c r="B55" s="85" t="s">
        <v>106</v>
      </c>
      <c r="C55" s="69"/>
      <c r="D55" s="25"/>
      <c r="E55" s="56"/>
      <c r="F55" s="51"/>
      <c r="G55" s="38"/>
      <c r="H55" s="41"/>
    </row>
    <row r="56" spans="1:9">
      <c r="A56" s="67"/>
      <c r="B56" s="86">
        <v>2</v>
      </c>
      <c r="C56" s="84" t="s">
        <v>87</v>
      </c>
      <c r="D56" s="84"/>
      <c r="E56" s="82">
        <v>5728.8</v>
      </c>
      <c r="F56" s="37" t="s">
        <v>26</v>
      </c>
      <c r="G56" s="37" t="s">
        <v>5</v>
      </c>
      <c r="H56" s="83">
        <f>(B56*E56)</f>
        <v>11457.6</v>
      </c>
    </row>
    <row r="57" spans="1:9">
      <c r="A57" s="67"/>
      <c r="B57" s="86"/>
      <c r="C57" s="84"/>
      <c r="D57" s="84"/>
      <c r="E57" s="82"/>
      <c r="F57" s="37"/>
      <c r="G57" s="37"/>
      <c r="H57" s="83"/>
    </row>
    <row r="58" spans="1:9" ht="38.25">
      <c r="A58" s="67">
        <v>2</v>
      </c>
      <c r="B58" s="87" t="s">
        <v>118</v>
      </c>
      <c r="C58" s="84"/>
      <c r="D58" s="84"/>
      <c r="E58" s="82"/>
      <c r="F58" s="37"/>
      <c r="G58" s="37"/>
      <c r="H58" s="83"/>
    </row>
    <row r="59" spans="1:9">
      <c r="A59" s="67"/>
      <c r="B59" s="86">
        <v>12</v>
      </c>
      <c r="C59" s="84" t="s">
        <v>87</v>
      </c>
      <c r="D59" s="84"/>
      <c r="E59" s="82">
        <v>702</v>
      </c>
      <c r="F59" s="37" t="s">
        <v>26</v>
      </c>
      <c r="G59" s="37" t="s">
        <v>5</v>
      </c>
      <c r="H59" s="83">
        <f>(B59*E59)</f>
        <v>8424</v>
      </c>
    </row>
    <row r="60" spans="1:9">
      <c r="A60" s="67"/>
      <c r="B60" s="87"/>
      <c r="C60" s="84"/>
      <c r="D60" s="84"/>
      <c r="E60" s="82"/>
      <c r="F60" s="37"/>
      <c r="G60" s="37"/>
      <c r="H60" s="83"/>
    </row>
    <row r="61" spans="1:9" ht="76.5">
      <c r="A61" s="67">
        <v>3</v>
      </c>
      <c r="B61" s="87" t="s">
        <v>108</v>
      </c>
      <c r="C61" s="84"/>
      <c r="D61" s="84"/>
      <c r="E61" s="82"/>
      <c r="F61" s="37"/>
      <c r="G61" s="37"/>
      <c r="H61" s="83"/>
    </row>
    <row r="62" spans="1:9">
      <c r="A62" s="67"/>
      <c r="B62" s="86">
        <v>6</v>
      </c>
      <c r="C62" s="84" t="s">
        <v>87</v>
      </c>
      <c r="D62" s="84"/>
      <c r="E62" s="82">
        <v>72.16</v>
      </c>
      <c r="F62" s="37" t="s">
        <v>26</v>
      </c>
      <c r="G62" s="37" t="s">
        <v>5</v>
      </c>
      <c r="H62" s="83">
        <f>(B62*E62)</f>
        <v>432.96</v>
      </c>
    </row>
    <row r="63" spans="1:9">
      <c r="A63" s="67"/>
      <c r="B63" s="86"/>
      <c r="C63" s="84"/>
      <c r="D63" s="84"/>
      <c r="E63" s="82"/>
      <c r="F63" s="37"/>
      <c r="G63" s="37"/>
      <c r="H63" s="83"/>
    </row>
    <row r="64" spans="1:9" ht="153">
      <c r="A64" s="67">
        <v>4</v>
      </c>
      <c r="B64" s="85" t="s">
        <v>107</v>
      </c>
      <c r="C64" s="69"/>
      <c r="D64" s="25"/>
      <c r="E64" s="56"/>
      <c r="F64" s="51"/>
      <c r="G64" s="38"/>
      <c r="H64" s="41"/>
    </row>
    <row r="65" spans="1:8">
      <c r="A65" s="67"/>
      <c r="B65" s="86">
        <v>2</v>
      </c>
      <c r="C65" s="84" t="s">
        <v>87</v>
      </c>
      <c r="D65" s="84"/>
      <c r="E65" s="82">
        <v>4694.8</v>
      </c>
      <c r="F65" s="37" t="s">
        <v>26</v>
      </c>
      <c r="G65" s="37" t="s">
        <v>5</v>
      </c>
      <c r="H65" s="83">
        <f>(B65*E65)</f>
        <v>9389.6</v>
      </c>
    </row>
    <row r="66" spans="1:8">
      <c r="A66" s="67"/>
      <c r="B66" s="86"/>
      <c r="C66" s="84"/>
      <c r="D66" s="84"/>
      <c r="E66" s="82"/>
      <c r="F66" s="37"/>
      <c r="G66" s="37"/>
      <c r="H66" s="83"/>
    </row>
    <row r="67" spans="1:8" ht="38.25">
      <c r="A67" s="67">
        <v>5</v>
      </c>
      <c r="B67" s="88" t="s">
        <v>112</v>
      </c>
      <c r="C67" s="84"/>
      <c r="D67" s="84"/>
      <c r="E67" s="82"/>
      <c r="F67" s="37"/>
      <c r="G67" s="37"/>
      <c r="H67" s="83"/>
    </row>
    <row r="68" spans="1:8">
      <c r="A68" s="67"/>
      <c r="B68" s="86">
        <v>2</v>
      </c>
      <c r="C68" s="84" t="s">
        <v>87</v>
      </c>
      <c r="D68" s="84"/>
      <c r="E68" s="82">
        <v>145.41999999999999</v>
      </c>
      <c r="F68" s="37" t="s">
        <v>26</v>
      </c>
      <c r="G68" s="37" t="s">
        <v>5</v>
      </c>
      <c r="H68" s="83">
        <f>(B68*E68)</f>
        <v>290.83999999999997</v>
      </c>
    </row>
    <row r="69" spans="1:8">
      <c r="A69" s="67"/>
      <c r="B69" s="86"/>
      <c r="C69" s="84"/>
      <c r="D69" s="84"/>
      <c r="E69" s="82"/>
      <c r="F69" s="37"/>
      <c r="G69" s="37"/>
      <c r="H69" s="83"/>
    </row>
    <row r="70" spans="1:8" ht="25.5">
      <c r="A70" s="67">
        <v>6</v>
      </c>
      <c r="B70" s="88" t="s">
        <v>109</v>
      </c>
      <c r="C70" s="84"/>
      <c r="D70" s="84"/>
      <c r="E70" s="82"/>
      <c r="F70" s="37"/>
      <c r="G70" s="37"/>
      <c r="H70" s="83"/>
    </row>
    <row r="71" spans="1:8">
      <c r="A71" s="67"/>
      <c r="B71" s="88" t="s">
        <v>110</v>
      </c>
      <c r="C71" s="84"/>
      <c r="D71" s="84"/>
      <c r="E71" s="82"/>
      <c r="F71" s="37"/>
      <c r="G71" s="37"/>
      <c r="H71" s="83"/>
    </row>
    <row r="72" spans="1:8">
      <c r="A72" s="67"/>
      <c r="B72" s="86">
        <v>2</v>
      </c>
      <c r="C72" s="84" t="s">
        <v>87</v>
      </c>
      <c r="D72" s="84"/>
      <c r="E72" s="82">
        <v>200.42</v>
      </c>
      <c r="F72" s="37" t="s">
        <v>26</v>
      </c>
      <c r="G72" s="37" t="s">
        <v>5</v>
      </c>
      <c r="H72" s="83">
        <f>(B72*E72)</f>
        <v>400.84</v>
      </c>
    </row>
    <row r="73" spans="1:8">
      <c r="A73" s="67"/>
      <c r="B73" s="88" t="s">
        <v>111</v>
      </c>
      <c r="C73" s="84"/>
      <c r="D73" s="84"/>
      <c r="E73" s="82"/>
      <c r="F73" s="37"/>
      <c r="G73" s="37"/>
      <c r="H73" s="83"/>
    </row>
    <row r="74" spans="1:8">
      <c r="A74" s="67"/>
      <c r="B74" s="86">
        <v>2</v>
      </c>
      <c r="C74" s="84" t="s">
        <v>87</v>
      </c>
      <c r="D74" s="84"/>
      <c r="E74" s="82">
        <v>271.92</v>
      </c>
      <c r="F74" s="37" t="s">
        <v>26</v>
      </c>
      <c r="G74" s="37" t="s">
        <v>5</v>
      </c>
      <c r="H74" s="83">
        <f>(B74*E74)</f>
        <v>543.84</v>
      </c>
    </row>
    <row r="75" spans="1:8">
      <c r="A75" s="67"/>
      <c r="B75" s="86"/>
      <c r="C75" s="84"/>
      <c r="D75" s="84"/>
      <c r="E75" s="82"/>
      <c r="F75" s="37"/>
      <c r="G75" s="37"/>
      <c r="H75" s="83"/>
    </row>
    <row r="76" spans="1:8" ht="165.75">
      <c r="A76" s="67">
        <v>7</v>
      </c>
      <c r="B76" s="87" t="s">
        <v>113</v>
      </c>
      <c r="C76" s="84"/>
      <c r="D76" s="84"/>
      <c r="E76" s="82"/>
      <c r="F76" s="37"/>
      <c r="G76" s="37"/>
      <c r="H76" s="83"/>
    </row>
    <row r="77" spans="1:8">
      <c r="A77" s="67"/>
      <c r="B77" s="86">
        <v>2</v>
      </c>
      <c r="C77" s="84" t="s">
        <v>87</v>
      </c>
      <c r="D77" s="84"/>
      <c r="E77" s="82">
        <v>14748</v>
      </c>
      <c r="F77" s="37" t="s">
        <v>26</v>
      </c>
      <c r="G77" s="37" t="s">
        <v>5</v>
      </c>
      <c r="H77" s="83">
        <f>(B77*E77)</f>
        <v>29496</v>
      </c>
    </row>
    <row r="78" spans="1:8">
      <c r="A78" s="67"/>
      <c r="B78" s="86"/>
      <c r="C78" s="84"/>
      <c r="D78" s="84"/>
      <c r="E78" s="82"/>
      <c r="F78" s="37"/>
      <c r="G78" s="37"/>
      <c r="H78" s="83"/>
    </row>
    <row r="79" spans="1:8" ht="63.75">
      <c r="A79" s="67">
        <v>8</v>
      </c>
      <c r="B79" s="87" t="s">
        <v>127</v>
      </c>
      <c r="C79" s="84"/>
      <c r="D79" s="84"/>
      <c r="E79" s="82"/>
      <c r="F79" s="37"/>
      <c r="G79" s="37"/>
      <c r="H79" s="83"/>
    </row>
    <row r="80" spans="1:8">
      <c r="A80" s="67"/>
      <c r="B80" s="86">
        <v>1</v>
      </c>
      <c r="C80" s="84" t="s">
        <v>87</v>
      </c>
      <c r="D80" s="84"/>
      <c r="E80" s="82">
        <v>37505.42</v>
      </c>
      <c r="F80" s="37" t="s">
        <v>26</v>
      </c>
      <c r="G80" s="37" t="s">
        <v>5</v>
      </c>
      <c r="H80" s="83">
        <f>(B80*E80)</f>
        <v>37505.42</v>
      </c>
    </row>
    <row r="81" spans="1:8">
      <c r="A81" s="67"/>
      <c r="B81" s="86"/>
      <c r="C81" s="84"/>
      <c r="D81" s="84"/>
      <c r="E81" s="82"/>
      <c r="F81" s="37"/>
      <c r="G81" s="37"/>
      <c r="H81" s="83"/>
    </row>
    <row r="82" spans="1:8" ht="89.25">
      <c r="A82" s="67">
        <v>9</v>
      </c>
      <c r="B82" s="35" t="s">
        <v>88</v>
      </c>
      <c r="C82" s="69"/>
      <c r="D82" s="25"/>
      <c r="E82" s="56"/>
      <c r="F82" s="51"/>
      <c r="G82" s="38"/>
      <c r="H82" s="41"/>
    </row>
    <row r="83" spans="1:8">
      <c r="A83" s="67" t="s">
        <v>89</v>
      </c>
      <c r="B83" s="62" t="s">
        <v>90</v>
      </c>
      <c r="C83" s="72"/>
      <c r="D83" s="35"/>
      <c r="E83" s="63"/>
      <c r="F83" s="39"/>
      <c r="G83" s="38"/>
      <c r="H83" s="61"/>
    </row>
    <row r="84" spans="1:8">
      <c r="A84" s="67"/>
      <c r="B84" s="41">
        <v>30</v>
      </c>
      <c r="C84" s="9" t="s">
        <v>49</v>
      </c>
      <c r="D84" s="38"/>
      <c r="E84" s="56">
        <v>73.209999999999994</v>
      </c>
      <c r="F84" s="51" t="s">
        <v>50</v>
      </c>
      <c r="G84" s="77" t="s">
        <v>5</v>
      </c>
      <c r="H84" s="61">
        <f>B84*E84</f>
        <v>2196.2999999999997</v>
      </c>
    </row>
    <row r="85" spans="1:8">
      <c r="A85" s="67" t="s">
        <v>91</v>
      </c>
      <c r="B85" s="62" t="s">
        <v>92</v>
      </c>
      <c r="C85" s="72"/>
      <c r="D85" s="35"/>
      <c r="E85" s="63"/>
      <c r="F85" s="39"/>
      <c r="G85" s="38"/>
      <c r="H85" s="61"/>
    </row>
    <row r="86" spans="1:8">
      <c r="A86" s="67"/>
      <c r="B86" s="41">
        <v>80</v>
      </c>
      <c r="C86" s="9" t="s">
        <v>49</v>
      </c>
      <c r="D86" s="38"/>
      <c r="E86" s="56">
        <v>95.79</v>
      </c>
      <c r="F86" s="51" t="s">
        <v>50</v>
      </c>
      <c r="G86" s="77" t="s">
        <v>5</v>
      </c>
      <c r="H86" s="61">
        <f>B86*E86</f>
        <v>7663.2000000000007</v>
      </c>
    </row>
    <row r="87" spans="1:8">
      <c r="A87" s="67"/>
      <c r="B87" s="35"/>
      <c r="C87" s="72"/>
      <c r="D87" s="35"/>
      <c r="E87" s="39"/>
      <c r="F87" s="39"/>
      <c r="G87" s="38"/>
      <c r="H87" s="61"/>
    </row>
    <row r="88" spans="1:8" ht="76.5">
      <c r="A88" s="67">
        <v>10</v>
      </c>
      <c r="B88" s="35" t="s">
        <v>93</v>
      </c>
      <c r="C88" s="69"/>
      <c r="D88" s="25"/>
      <c r="E88" s="56"/>
      <c r="F88" s="51"/>
      <c r="G88" s="38"/>
      <c r="H88" s="41"/>
    </row>
    <row r="89" spans="1:8">
      <c r="A89" s="67" t="s">
        <v>89</v>
      </c>
      <c r="B89" s="62" t="s">
        <v>94</v>
      </c>
      <c r="C89" s="72"/>
      <c r="D89" s="35"/>
      <c r="E89" s="63"/>
      <c r="F89" s="39"/>
      <c r="G89" s="38"/>
      <c r="H89" s="61"/>
    </row>
    <row r="90" spans="1:8">
      <c r="A90" s="67"/>
      <c r="B90" s="41">
        <v>20</v>
      </c>
      <c r="C90" s="9" t="s">
        <v>49</v>
      </c>
      <c r="D90" s="38"/>
      <c r="E90" s="56">
        <v>199.25</v>
      </c>
      <c r="F90" s="51" t="s">
        <v>50</v>
      </c>
      <c r="G90" s="77" t="s">
        <v>5</v>
      </c>
      <c r="H90" s="61">
        <f>B90*E90</f>
        <v>3985</v>
      </c>
    </row>
    <row r="91" spans="1:8">
      <c r="A91" s="66"/>
      <c r="C91" s="66"/>
    </row>
    <row r="92" spans="1:8">
      <c r="A92" s="66"/>
      <c r="C92" s="66"/>
      <c r="F92" s="49" t="s">
        <v>80</v>
      </c>
      <c r="G92" s="53" t="s">
        <v>5</v>
      </c>
      <c r="H92" s="50">
        <f>SUM(H55:H91)</f>
        <v>111785.59999999999</v>
      </c>
    </row>
    <row r="93" spans="1:8">
      <c r="A93" s="67"/>
      <c r="B93" s="103" t="s">
        <v>95</v>
      </c>
      <c r="C93" s="72"/>
      <c r="D93" s="35"/>
      <c r="E93" s="39"/>
      <c r="F93" s="39"/>
      <c r="G93" s="38"/>
      <c r="H93" s="61"/>
    </row>
    <row r="94" spans="1:8" ht="76.5">
      <c r="A94" s="67">
        <v>1</v>
      </c>
      <c r="B94" s="35" t="s">
        <v>96</v>
      </c>
      <c r="C94" s="69"/>
      <c r="D94" s="25"/>
      <c r="E94" s="56"/>
      <c r="F94" s="51"/>
      <c r="G94" s="38"/>
      <c r="H94" s="41"/>
    </row>
    <row r="95" spans="1:8">
      <c r="A95" s="67"/>
      <c r="B95" s="41">
        <v>1</v>
      </c>
      <c r="C95" s="9" t="s">
        <v>25</v>
      </c>
      <c r="D95" s="38"/>
      <c r="E95" s="56"/>
      <c r="F95" s="51" t="s">
        <v>26</v>
      </c>
      <c r="G95" s="77" t="s">
        <v>5</v>
      </c>
      <c r="H95" s="61"/>
    </row>
    <row r="96" spans="1:8" ht="51">
      <c r="A96" s="67">
        <v>2</v>
      </c>
      <c r="B96" s="35" t="s">
        <v>128</v>
      </c>
      <c r="C96" s="69"/>
      <c r="D96" s="25"/>
      <c r="E96" s="56"/>
      <c r="F96" s="51"/>
      <c r="G96" s="101"/>
      <c r="H96" s="41"/>
    </row>
    <row r="97" spans="1:9">
      <c r="A97" s="67"/>
      <c r="B97" s="41">
        <v>1</v>
      </c>
      <c r="C97" s="9" t="s">
        <v>25</v>
      </c>
      <c r="D97" s="101"/>
      <c r="E97" s="56"/>
      <c r="F97" s="51" t="s">
        <v>26</v>
      </c>
      <c r="G97" s="77" t="s">
        <v>5</v>
      </c>
      <c r="H97" s="61"/>
    </row>
    <row r="98" spans="1:9">
      <c r="A98" s="66"/>
      <c r="C98" s="66"/>
    </row>
    <row r="99" spans="1:9">
      <c r="A99" s="66"/>
      <c r="C99" s="66"/>
      <c r="F99" s="91"/>
      <c r="G99" s="91"/>
      <c r="H99" s="91"/>
    </row>
    <row r="100" spans="1:9">
      <c r="A100" s="66"/>
      <c r="C100" s="66"/>
      <c r="F100" s="64" t="s">
        <v>80</v>
      </c>
      <c r="G100" s="65" t="s">
        <v>5</v>
      </c>
      <c r="H100" s="42"/>
    </row>
    <row r="101" spans="1:9">
      <c r="A101" s="66"/>
      <c r="B101" s="95" t="s">
        <v>129</v>
      </c>
      <c r="C101" s="66"/>
      <c r="F101" s="64"/>
      <c r="G101" s="65"/>
      <c r="H101" s="42"/>
    </row>
    <row r="102" spans="1:9">
      <c r="A102" s="67">
        <v>1</v>
      </c>
      <c r="B102" s="74" t="s">
        <v>122</v>
      </c>
      <c r="C102" s="75"/>
      <c r="D102" s="75"/>
      <c r="E102" s="76"/>
      <c r="F102" s="77"/>
      <c r="G102" s="75"/>
      <c r="H102" s="42"/>
    </row>
    <row r="103" spans="1:9">
      <c r="A103" s="67"/>
      <c r="B103" s="81">
        <v>2520</v>
      </c>
      <c r="C103" s="72" t="s">
        <v>105</v>
      </c>
      <c r="D103" s="72"/>
      <c r="E103" s="78">
        <v>302.5</v>
      </c>
      <c r="F103" s="79" t="s">
        <v>86</v>
      </c>
      <c r="G103" s="77" t="s">
        <v>5</v>
      </c>
      <c r="H103" s="80">
        <f>SUM(B103*E103)/100</f>
        <v>7623</v>
      </c>
    </row>
    <row r="104" spans="1:9">
      <c r="A104" s="66"/>
      <c r="C104" s="66"/>
      <c r="F104" s="64"/>
      <c r="G104" s="65"/>
      <c r="H104" s="42"/>
    </row>
    <row r="105" spans="1:9" ht="25.5">
      <c r="A105" s="67">
        <v>2</v>
      </c>
      <c r="B105" s="40" t="s">
        <v>116</v>
      </c>
      <c r="C105" s="69"/>
      <c r="D105" s="41"/>
      <c r="E105" s="39"/>
      <c r="F105" s="39"/>
      <c r="G105" s="101"/>
      <c r="H105" s="42"/>
    </row>
    <row r="106" spans="1:9">
      <c r="A106" s="67"/>
      <c r="B106" s="47">
        <v>7519</v>
      </c>
      <c r="C106" s="70" t="s">
        <v>70</v>
      </c>
      <c r="D106" s="40"/>
      <c r="E106" s="44">
        <v>2283.9299999999998</v>
      </c>
      <c r="F106" s="45" t="s">
        <v>69</v>
      </c>
      <c r="G106" s="77" t="s">
        <v>5</v>
      </c>
      <c r="H106" s="46">
        <f>SUM(B106*E106/100)</f>
        <v>171728.69669999997</v>
      </c>
    </row>
    <row r="107" spans="1:9">
      <c r="A107" s="67"/>
      <c r="B107" s="25"/>
      <c r="C107" s="70"/>
      <c r="D107" s="40"/>
      <c r="E107" s="45"/>
      <c r="F107" s="45"/>
      <c r="G107" s="101"/>
      <c r="H107" s="46"/>
    </row>
    <row r="108" spans="1:9" ht="25.5">
      <c r="A108" s="67">
        <v>3</v>
      </c>
      <c r="B108" s="40" t="s">
        <v>82</v>
      </c>
      <c r="C108" s="71"/>
      <c r="D108" s="43"/>
      <c r="E108" s="44"/>
      <c r="F108" s="45"/>
      <c r="G108" s="101"/>
      <c r="H108" s="46"/>
    </row>
    <row r="109" spans="1:9">
      <c r="A109" s="67"/>
      <c r="B109" s="47">
        <v>2520</v>
      </c>
      <c r="C109" s="70" t="s">
        <v>70</v>
      </c>
      <c r="D109" s="40"/>
      <c r="E109" s="44">
        <v>1758.08</v>
      </c>
      <c r="F109" s="45" t="s">
        <v>69</v>
      </c>
      <c r="G109" s="52" t="s">
        <v>5</v>
      </c>
      <c r="H109" s="46">
        <f>SUM(B109*E109/100)</f>
        <v>44303.615999999995</v>
      </c>
    </row>
    <row r="110" spans="1:9">
      <c r="A110" s="66"/>
      <c r="C110" s="66"/>
      <c r="F110" s="64"/>
      <c r="G110" s="65"/>
      <c r="H110" s="42"/>
    </row>
    <row r="111" spans="1:9">
      <c r="A111" s="67">
        <v>4</v>
      </c>
      <c r="B111" s="40" t="s">
        <v>125</v>
      </c>
      <c r="C111" s="73"/>
      <c r="D111" s="57"/>
      <c r="E111" s="58"/>
      <c r="F111" s="58"/>
      <c r="G111" s="101"/>
      <c r="H111" s="46"/>
      <c r="I111" s="101"/>
    </row>
    <row r="112" spans="1:9">
      <c r="A112" s="67"/>
      <c r="B112" s="47">
        <v>7560</v>
      </c>
      <c r="C112" s="70" t="s">
        <v>70</v>
      </c>
      <c r="D112" s="101"/>
      <c r="E112" s="44">
        <v>416.63</v>
      </c>
      <c r="F112" s="45" t="s">
        <v>69</v>
      </c>
      <c r="G112" s="77" t="s">
        <v>5</v>
      </c>
      <c r="H112" s="59">
        <f>SUM(B112*E112/100)</f>
        <v>31497.227999999999</v>
      </c>
      <c r="I112" s="101"/>
    </row>
    <row r="113" spans="1:9">
      <c r="A113" s="66"/>
      <c r="C113" s="66"/>
      <c r="F113" s="64"/>
      <c r="G113" s="65"/>
      <c r="H113" s="42"/>
    </row>
    <row r="114" spans="1:9">
      <c r="A114" s="67">
        <v>5</v>
      </c>
      <c r="B114" s="40" t="s">
        <v>130</v>
      </c>
      <c r="C114" s="73"/>
      <c r="D114" s="57"/>
      <c r="E114" s="58"/>
      <c r="F114" s="58"/>
      <c r="G114" s="101"/>
      <c r="H114" s="46"/>
      <c r="I114" s="101"/>
    </row>
    <row r="115" spans="1:9">
      <c r="A115" s="67"/>
      <c r="B115" s="47">
        <v>7560</v>
      </c>
      <c r="C115" s="70" t="s">
        <v>70</v>
      </c>
      <c r="D115" s="101"/>
      <c r="E115" s="44">
        <v>1303.17</v>
      </c>
      <c r="F115" s="45" t="s">
        <v>69</v>
      </c>
      <c r="G115" s="77" t="s">
        <v>5</v>
      </c>
      <c r="H115" s="59">
        <f>SUM(B115*E115/100)</f>
        <v>98519.652000000016</v>
      </c>
      <c r="I115" s="101"/>
    </row>
    <row r="116" spans="1:9">
      <c r="A116" s="66"/>
      <c r="C116" s="66"/>
      <c r="F116" s="64"/>
      <c r="G116" s="65"/>
      <c r="H116" s="42"/>
    </row>
    <row r="117" spans="1:9" ht="51">
      <c r="A117" s="67">
        <v>6</v>
      </c>
      <c r="B117" s="40" t="s">
        <v>131</v>
      </c>
      <c r="C117" s="73"/>
      <c r="D117" s="57"/>
      <c r="E117" s="58"/>
      <c r="F117" s="58"/>
      <c r="G117" s="101"/>
      <c r="H117" s="46"/>
    </row>
    <row r="118" spans="1:9">
      <c r="A118" s="67"/>
      <c r="B118" s="47">
        <v>96</v>
      </c>
      <c r="C118" s="70" t="s">
        <v>70</v>
      </c>
      <c r="D118" s="101"/>
      <c r="E118" s="44">
        <v>1645.07</v>
      </c>
      <c r="F118" s="45" t="s">
        <v>69</v>
      </c>
      <c r="G118" s="77" t="s">
        <v>5</v>
      </c>
      <c r="H118" s="59">
        <f>SUM(B118*E118/100)</f>
        <v>1579.2672</v>
      </c>
    </row>
    <row r="119" spans="1:9">
      <c r="A119" s="66"/>
      <c r="C119" s="66"/>
      <c r="F119" s="64"/>
      <c r="G119" s="65"/>
      <c r="H119" s="42"/>
    </row>
    <row r="120" spans="1:9">
      <c r="A120" s="66"/>
      <c r="C120" s="66"/>
      <c r="F120" s="49" t="s">
        <v>80</v>
      </c>
      <c r="G120" s="53" t="s">
        <v>5</v>
      </c>
      <c r="H120" s="50">
        <f>SUM(H103:H119)</f>
        <v>355251.45989999996</v>
      </c>
    </row>
    <row r="121" spans="1:9">
      <c r="A121" s="66"/>
      <c r="C121" s="66"/>
      <c r="F121" s="64"/>
      <c r="G121" s="65"/>
      <c r="H121" s="42"/>
    </row>
    <row r="122" spans="1:9" ht="26.25">
      <c r="A122" s="115" t="s">
        <v>97</v>
      </c>
      <c r="B122" s="115"/>
      <c r="C122" s="115"/>
      <c r="D122" s="115"/>
      <c r="E122" s="115"/>
      <c r="F122" s="115"/>
      <c r="G122" s="115"/>
      <c r="H122" s="115"/>
    </row>
    <row r="123" spans="1:9">
      <c r="C123" s="66"/>
    </row>
    <row r="124" spans="1:9">
      <c r="A124" s="66"/>
      <c r="B124" s="102" t="s">
        <v>68</v>
      </c>
      <c r="C124" s="66"/>
    </row>
    <row r="125" spans="1:9">
      <c r="A125" s="36"/>
      <c r="B125" s="102" t="s">
        <v>78</v>
      </c>
      <c r="C125" s="66"/>
    </row>
    <row r="126" spans="1:9">
      <c r="A126" s="36"/>
      <c r="B126" s="102" t="s">
        <v>133</v>
      </c>
      <c r="C126" s="66"/>
      <c r="G126" s="89" t="s">
        <v>5</v>
      </c>
      <c r="H126" s="92">
        <f>H53</f>
        <v>872263.0417549999</v>
      </c>
    </row>
    <row r="127" spans="1:9">
      <c r="B127" s="2" t="s">
        <v>132</v>
      </c>
      <c r="C127" s="66"/>
      <c r="F127" s="94"/>
      <c r="G127" s="89" t="s">
        <v>5</v>
      </c>
      <c r="H127" s="92">
        <f>H120</f>
        <v>355251.45989999996</v>
      </c>
    </row>
    <row r="128" spans="1:9">
      <c r="C128" s="66"/>
      <c r="F128" s="104"/>
      <c r="G128" s="105"/>
      <c r="H128" s="93"/>
    </row>
    <row r="129" spans="2:8">
      <c r="C129" s="66"/>
      <c r="F129" s="94" t="s">
        <v>134</v>
      </c>
      <c r="G129" s="89" t="s">
        <v>5</v>
      </c>
      <c r="H129" s="92">
        <f>SUM(H126:H128)</f>
        <v>1227514.5016549998</v>
      </c>
    </row>
    <row r="130" spans="2:8">
      <c r="C130" s="66"/>
      <c r="F130" s="94"/>
      <c r="G130" s="89"/>
      <c r="H130" s="92"/>
    </row>
    <row r="131" spans="2:8">
      <c r="C131" s="66"/>
      <c r="G131" s="89"/>
    </row>
    <row r="132" spans="2:8">
      <c r="B132" s="2" t="s">
        <v>98</v>
      </c>
      <c r="C132" s="66"/>
      <c r="G132" s="89" t="s">
        <v>5</v>
      </c>
      <c r="H132" s="93"/>
    </row>
    <row r="133" spans="2:8">
      <c r="G133" s="89"/>
    </row>
    <row r="134" spans="2:8">
      <c r="G134" s="89"/>
    </row>
    <row r="135" spans="2:8">
      <c r="G135" s="89"/>
    </row>
    <row r="136" spans="2:8">
      <c r="G136" s="89"/>
    </row>
    <row r="137" spans="2:8">
      <c r="G137" s="89"/>
      <c r="H137" s="92"/>
    </row>
    <row r="138" spans="2:8">
      <c r="B138" s="2" t="s">
        <v>99</v>
      </c>
      <c r="G138" s="89" t="s">
        <v>5</v>
      </c>
      <c r="H138" s="92">
        <f>H92</f>
        <v>111785.59999999999</v>
      </c>
    </row>
    <row r="139" spans="2:8">
      <c r="C139" s="66"/>
      <c r="F139" s="94"/>
      <c r="G139" s="65"/>
      <c r="H139" s="42"/>
    </row>
    <row r="140" spans="2:8">
      <c r="C140" s="66"/>
      <c r="G140" s="89"/>
    </row>
    <row r="141" spans="2:8">
      <c r="B141" s="2" t="s">
        <v>98</v>
      </c>
      <c r="C141" s="66"/>
      <c r="G141" s="89" t="s">
        <v>5</v>
      </c>
      <c r="H141" s="93"/>
    </row>
    <row r="142" spans="2:8">
      <c r="G142" s="89"/>
    </row>
    <row r="143" spans="2:8">
      <c r="B143" s="2" t="s">
        <v>100</v>
      </c>
      <c r="G143" s="89" t="s">
        <v>5</v>
      </c>
      <c r="H143" s="93"/>
    </row>
    <row r="144" spans="2:8">
      <c r="G144" s="89"/>
    </row>
    <row r="145" spans="1:8">
      <c r="F145" s="91"/>
      <c r="G145" s="91"/>
      <c r="H145" s="91"/>
    </row>
    <row r="146" spans="1:8">
      <c r="F146" s="94" t="s">
        <v>101</v>
      </c>
      <c r="G146" s="65" t="s">
        <v>5</v>
      </c>
      <c r="H146" s="42"/>
    </row>
    <row r="147" spans="1:8">
      <c r="F147" s="95"/>
      <c r="G147" s="95"/>
      <c r="H147" s="95"/>
    </row>
    <row r="152" spans="1:8">
      <c r="A152" s="9"/>
      <c r="B152" s="72" t="s">
        <v>65</v>
      </c>
      <c r="C152" s="96"/>
      <c r="E152" s="97" t="s">
        <v>64</v>
      </c>
      <c r="F152" s="98"/>
      <c r="G152" s="98"/>
      <c r="H152" s="98"/>
    </row>
    <row r="153" spans="1:8">
      <c r="A153" s="9"/>
      <c r="B153" s="72"/>
      <c r="C153" s="96"/>
      <c r="E153" s="97" t="s">
        <v>66</v>
      </c>
      <c r="F153" s="98"/>
      <c r="G153" s="98"/>
      <c r="H153" s="98"/>
    </row>
    <row r="154" spans="1:8">
      <c r="A154" s="9"/>
      <c r="B154" s="72"/>
      <c r="C154" s="96"/>
      <c r="E154" s="97" t="s">
        <v>67</v>
      </c>
      <c r="F154" s="98"/>
      <c r="G154" s="98"/>
      <c r="H154" s="98"/>
    </row>
  </sheetData>
  <mergeCells count="7">
    <mergeCell ref="A122:H122"/>
    <mergeCell ref="G6:H6"/>
    <mergeCell ref="C6:D6"/>
    <mergeCell ref="B5:G5"/>
    <mergeCell ref="A2:H2"/>
    <mergeCell ref="A3:H3"/>
    <mergeCell ref="A4:H4"/>
  </mergeCells>
  <pageMargins left="0.5" right="0.25" top="0.5" bottom="0.5" header="0.5" footer="0.5"/>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Estimate</vt:lpstr>
      <vt:lpstr>BOQ</vt:lpstr>
      <vt:lpstr>BOQ!Print_Titles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Compaq</cp:lastModifiedBy>
  <cp:lastPrinted>2017-03-20T22:20:06Z</cp:lastPrinted>
  <dcterms:created xsi:type="dcterms:W3CDTF">2014-04-01T08:57:52Z</dcterms:created>
  <dcterms:modified xsi:type="dcterms:W3CDTF">2017-03-20T22:20:07Z</dcterms:modified>
</cp:coreProperties>
</file>