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1">BOQ!$6:$7</definedName>
    <definedName name="_xlnm.Print_Titles" localSheetId="0">Estimate!#REF!</definedName>
  </definedNames>
  <calcPr calcId="124519"/>
</workbook>
</file>

<file path=xl/calcChain.xml><?xml version="1.0" encoding="utf-8"?>
<calcChain xmlns="http://schemas.openxmlformats.org/spreadsheetml/2006/main">
  <c r="H182" i="2"/>
  <c r="H179"/>
  <c r="H176"/>
  <c r="H173"/>
  <c r="H170"/>
  <c r="H167"/>
  <c r="H164"/>
  <c r="H161"/>
  <c r="H158"/>
  <c r="H155"/>
  <c r="H33"/>
  <c r="H93"/>
  <c r="H75"/>
  <c r="H72" l="1"/>
  <c r="H69"/>
  <c r="H27"/>
  <c r="H24"/>
  <c r="H15" l="1"/>
  <c r="H191" l="1"/>
  <c r="H188"/>
  <c r="H185"/>
  <c r="H97"/>
  <c r="H78"/>
  <c r="H48"/>
  <c r="H132"/>
  <c r="H129"/>
  <c r="H127"/>
  <c r="H125"/>
  <c r="H121"/>
  <c r="H115"/>
  <c r="H112"/>
  <c r="H118"/>
  <c r="H109"/>
  <c r="H202" l="1"/>
  <c r="H90"/>
  <c r="H99"/>
  <c r="C99"/>
  <c r="H60"/>
  <c r="H18"/>
  <c r="H51" l="1"/>
  <c r="H84"/>
  <c r="H21"/>
  <c r="H39" l="1"/>
  <c r="H12"/>
  <c r="H142" l="1"/>
  <c r="H138"/>
  <c r="H136"/>
  <c r="H95"/>
  <c r="H87"/>
  <c r="H81"/>
  <c r="H63"/>
  <c r="H57"/>
  <c r="H54"/>
  <c r="H36"/>
  <c r="H30"/>
  <c r="H144" l="1"/>
  <c r="H213" s="1"/>
  <c r="H66"/>
  <c r="H45"/>
  <c r="H42"/>
  <c r="H201" l="1"/>
  <c r="H204" s="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<sst xmlns="http://schemas.openxmlformats.org/spreadsheetml/2006/main" count="470" uniqueCount="162">
  <si>
    <t>1-</t>
  </si>
  <si>
    <t>2-</t>
  </si>
  <si>
    <t>3-</t>
  </si>
  <si>
    <t>S. No:-</t>
  </si>
  <si>
    <t>4-</t>
  </si>
  <si>
    <t>Rs.</t>
  </si>
  <si>
    <t>5-</t>
  </si>
  <si>
    <t>6-</t>
  </si>
  <si>
    <t>7-</t>
  </si>
  <si>
    <t>8-</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</si>
  <si>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</si>
  <si>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</si>
  <si>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</si>
  <si>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</si>
  <si>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</si>
  <si>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</si>
  <si>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</si>
  <si>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</si>
  <si>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</si>
  <si>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</si>
  <si>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</si>
  <si>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</si>
  <si>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</si>
  <si>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</si>
  <si>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</si>
  <si>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</si>
  <si>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</si>
  <si>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</si>
  <si>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</si>
  <si>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</si>
  <si>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</si>
  <si>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</si>
  <si>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</si>
  <si>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</si>
  <si>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</si>
  <si>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</si>
  <si>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</si>
  <si>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</si>
  <si>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</si>
  <si>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</si>
  <si>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</si>
  <si>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</si>
  <si>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</si>
  <si>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</si>
  <si>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</si>
  <si>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</si>
  <si>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</si>
  <si>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</si>
  <si>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</si>
  <si>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</si>
  <si>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</si>
  <si>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</si>
  <si>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</si>
  <si>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</si>
  <si>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</si>
  <si>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</si>
  <si>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</si>
  <si>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</si>
  <si>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</si>
  <si>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</si>
  <si>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</si>
  <si>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</si>
  <si>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</si>
  <si>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</si>
  <si>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Executive Engineer</t>
  </si>
  <si>
    <t>Signature of Contractor</t>
  </si>
  <si>
    <t>Education Works Division</t>
  </si>
  <si>
    <t>Thatta</t>
  </si>
  <si>
    <t>Civil Work</t>
  </si>
  <si>
    <t>% Sft.</t>
  </si>
  <si>
    <t>% Cft.</t>
  </si>
  <si>
    <t>Sft.</t>
  </si>
  <si>
    <t>Cft.</t>
  </si>
  <si>
    <t>Cement Concrete Plain including Placing, Compacting, Finishing &amp; Curing, Complete (Including Screening &amp; Washing @ Stone Aggregate without Shuttering (h) Ratio. 1:3:6 (S.I. No:- 5 (h) / P-16).</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</si>
  <si>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</si>
  <si>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Fabrication of Tor Bar Steel Reinforcement for Cement Concrete including Cutting, Bending, Laying in Position, Making Joints &amp; Fastenings including Cost of Binding Wire (Also includes Removeal of Rust from Bars) (S.I. No:- 8 (b) / P-17).</t>
  </si>
  <si>
    <t>Cwt.</t>
  </si>
  <si>
    <t>P. Cwt.</t>
  </si>
  <si>
    <t>BILL OF QUANTITIES / SCHEDULE-B</t>
  </si>
  <si>
    <t>Rate</t>
  </si>
  <si>
    <t>Quantity</t>
  </si>
  <si>
    <t>Unit</t>
  </si>
  <si>
    <t>Amount</t>
  </si>
  <si>
    <t>Description of item</t>
  </si>
  <si>
    <t>S #</t>
  </si>
  <si>
    <t>(A) Description &amp; Rate of Items Based on Composite Schedule of Rates 2012</t>
  </si>
  <si>
    <t>Cement Plaster 1:4 Upto 12' Feet Height (a) 3/8" Thick (S.I. No:- 11 (a) / P-52).</t>
  </si>
  <si>
    <t>Distempering (c) (Three Coats) (S.I. No:- 24 (c) / P-54).</t>
  </si>
  <si>
    <t>Primary coat of chalk under distemper. (S.I.No.23 page 54)</t>
  </si>
  <si>
    <t>Total</t>
  </si>
  <si>
    <t>Coursed Ruble Masonry in plinth and foundation including Hammer Dressing (d) In Cement Sand Mortar (II) Ratio 1:6 (S.I. No:- 2 (d) (II) / P-27).</t>
  </si>
  <si>
    <t>Coursed Ruble Masonry in ground floor super structure including Hammer Dressing (d) In Cement Sand Mortar (II) Ratio 1:6 (S.I. No:- 2 (d) (II) / P-27).</t>
  </si>
  <si>
    <t>Cement Plaster 1:6 Upto 12' Feet Height (a) 3/4" Thick (S.I. No:- 13 (b) / P-52).</t>
  </si>
  <si>
    <t>Cement pointing flush on stone work in raised. (S.I.NO.20-c-ii page 53)</t>
  </si>
  <si>
    <t>Per Sft</t>
  </si>
  <si>
    <t>Providing and laying 2" thick topping cement concrete (1:2:4) including surface finishing and dividing into panels:© 2" thick (sno. 16©,P-42</t>
  </si>
  <si>
    <t>White washing three coats. (S.I.No.24-b page 54)</t>
  </si>
  <si>
    <t>Painting new surface preparing surface and painting of doors and windows any type including edges three coats. (S.I.No.5-c-i-ii page 11)</t>
  </si>
  <si>
    <t>Two coats of bitumen laid hot using 34 lbs for % sft. Over Roof and blinded with sand at one Cft Per % Sft.</t>
  </si>
  <si>
    <t>% Sft</t>
  </si>
  <si>
    <t>Laying Floors of Approved Coloured Glazed Tiles 1/4" Thick Laid in White Cement &amp; Pigment on a Bed of 3/4" Thick Cement Mortar 1:2 (S.I. No:- 25 / P-43).</t>
  </si>
  <si>
    <t>Supplying and fixing iron steel grill of 3/4" x 1/4" size flat iron of approved design including painting three coats etc complete (weight not less then 3.7 lbs of finished grill) (S.I.No.26 page 93)</t>
  </si>
  <si>
    <t>Nos</t>
  </si>
  <si>
    <t>Providing G.I pipes, special &amp; clamps etc i/c fixing cutting &amp; fitting complete with &amp; i/c the cost of breaking through walls &amp; roof, making good etc, painting two coats after cleaning the pipe etc, with white zink paint with pigment to match the colour of the building and testing with water to a pressure head of 200 feet and handling.(SI No:1 P-12)</t>
  </si>
  <si>
    <t>a)</t>
  </si>
  <si>
    <t>1/2" dia pipe.</t>
  </si>
  <si>
    <t>b)</t>
  </si>
  <si>
    <t>3/4" dia pipe</t>
  </si>
  <si>
    <t>Providing RCC pipe with collars class-B and digging the trenches to required depth and fixing in position including cutting fitting and joining with maxphalt composition and cement mortar 1:1 and testing water pressure to a head of 4 feet the top of the. (S.I.No.      page      )</t>
  </si>
  <si>
    <t>" dia pipe.</t>
  </si>
  <si>
    <t>NON SCHEDULE ITEMS / OFFER RATE</t>
  </si>
  <si>
    <t>Supplying and fixing water pumping set 1/2 HP mono block single fuse 220 wolt with 1" x 1-1/4" saction and delivery 50 ft head including making CC 1:3:6 plate form of approved size and fixing with nuts and bolts local make. (Rate Analysis approved)</t>
  </si>
  <si>
    <t>GENERAL ABSTRACT</t>
  </si>
  <si>
    <t>Add: / Deduct …………………..% above / below on schedule items only</t>
  </si>
  <si>
    <t>Water Supply Sanitory Fitting</t>
  </si>
  <si>
    <t>Cost of Non Schedule Items / Offer Rate</t>
  </si>
  <si>
    <t>Total Bid Amount</t>
  </si>
  <si>
    <t>Dismantling cement concrete plain 1:2:4 (s.i.No.19-C page 10)</t>
  </si>
  <si>
    <t>Cft</t>
  </si>
  <si>
    <t>% Cft</t>
  </si>
  <si>
    <t>Sft</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</si>
  <si>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</si>
  <si>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</si>
  <si>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</si>
  <si>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</si>
  <si>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 xml:space="preserve">(I)     1/2"   dia </t>
  </si>
  <si>
    <t>(ii)     3/4"    dia</t>
  </si>
  <si>
    <t>Supplying &amp; fixing in position C.P Bib cock. (I)  (a)  1/2" dia C.P  bib cock , Light pattern. (S.I.No.3 page 13)</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</si>
  <si>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</si>
  <si>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MAIN BUILDING</t>
  </si>
  <si>
    <t>Dismantling cement concrete reinforced seperating reinforcement from concrete cleaning and straightening the same. (S.I.o.20 page 11)</t>
  </si>
  <si>
    <t>Providing and laying 1:3:6 cement concrete solid block masonary wall above 6" in thickness set in 1:6 cement mortar in ground floor super structure including raking out joints and curing etc. complete. (S.I.No.23 P-19).</t>
  </si>
  <si>
    <t>Dismantling stone masonary in lime cement (S.I.No.3 page 9)</t>
  </si>
  <si>
    <t>Damp proof course with cement sand and shingle concrete 1;2:4 including two coats of asphaltic mixture 2" thick. (S.I.No.28 page 19)</t>
  </si>
  <si>
    <t>Making notice board made with cement. (S.I.No.1 page 95)</t>
  </si>
  <si>
    <t>First class deodar wood wrought joinery in doors and windows etc fixed in position including chowkdats hold fasts hings iron tower bolts chocks cleats handles and cords with hooks etc. (S.I.No.7 page 58)</t>
  </si>
  <si>
    <t>Cement Plaster 1:6 Upto 20' Feet Height (a) 1/2" Thick (S.I. No:- 13 (c) / P-52).</t>
  </si>
  <si>
    <t>NON-SCHEDULE ITEM</t>
  </si>
  <si>
    <t>Providing and laying on floor for VERONA Marble Tiles of size 12"x12"x3/4" fine dressed on the surface without winding set in white cement laid over 3/4"thick bed of 1:2 gery cement mortor setting the tiles with grey cement sulury jointing &amp; washing the tiles with gery cement sulury jointing &amp; washing the tiles with sulury of white cement &amp; pigment to match the colour of tiles i/c curing granding rubbing &amp; chemical poliching etc complete etc.</t>
  </si>
  <si>
    <t>WATER SUPPLY &amp; SANATRY FITTINGS</t>
  </si>
  <si>
    <t>Providing &amp; fixing 4" dia C.I Off-Set of verious length i/c extra painting to match the colour of building. (S.I.No.8 page 10)</t>
  </si>
  <si>
    <t>Reh: / Improvement of Elementary Schools in Dist: Thatta 2016-17</t>
  </si>
  <si>
    <t>Distempering (c) (TWO Coats) (S.I. No:- 24 (c) / P-54).</t>
  </si>
  <si>
    <t>White washing ONE coats. (S.I.No.24-b page 54)</t>
  </si>
  <si>
    <t>Painting old surface door windows any type i/c edges 03- Coats (S.( N0.14/P-56)</t>
  </si>
  <si>
    <t>S/F Fiber Glass Tank of approved quality, Design &amp; wall thickness as specified i/c the cost of nuts, olts &amp; fixing in plate form of cement concrete 1:3:6 &amp; making connections for in-let &amp; out let &amp; over-Flow pipe complete (S.I No.3©/P-21) 500 Gallons</t>
  </si>
  <si>
    <t>Providing and fixing electric water coolar metalic body 60 gallons (National make or approved quality including filter etc complete. (RA approved)</t>
  </si>
  <si>
    <t>COMPOUND WALL</t>
  </si>
  <si>
    <t>Colour washing three coats. (S.I.NO. page )</t>
  </si>
  <si>
    <t>Compound Wall</t>
  </si>
  <si>
    <t>Main Building</t>
  </si>
  <si>
    <t>Total Civil Work</t>
  </si>
  <si>
    <t>Dismantling cement Block Masonary (s.i.No.19-C page 10)</t>
  </si>
  <si>
    <t>Excavtion in Foundation of Buildings, Bridges &amp; Other Structures including Dagbelling, Dressing, Refilling Around Structrure with Excavated Earth Watering &amp; Ramming Lead Upto 5' Feet (b) In Ordinary Soil (S.I. No:- 18 (b) / P-4).</t>
  </si>
  <si>
    <t>%0 Cft.</t>
  </si>
  <si>
    <t>Cement Concrete Brick or Stone Ballast 1 1/2" to 2" Gauge (b) Ratio 1:5:10 (S.I. No:- 4 (b) / P-15).</t>
  </si>
  <si>
    <t>White glazed tile 1/4" thick dado jointed in white cement and laid over 1;2 cement sand mortar 3/4" thick including finishing. (S.I.No.37 page 45)</t>
  </si>
  <si>
    <t>Providing and fixing 3/8" thick marble tiles of approved quality and colour and shade 8" x 4" or 6" x 4" in dado skiring and facing removal / tucking of existing plaster surface etc over 1/2" thick base of cement mortar 1:3 setting and washing the tiles with white cement slurry cement finishing cleaning and polishing etc complete for new work. (S.I.No.68 page 55)</t>
  </si>
  <si>
    <t>Making and fixing steel grated doors with 1/16" thick sheeting including angle iron frame 2" x 2" x 3/8 and 3/4" square bars 4" centre to centre with locking arrangement. (S.I.No.24 page 92)</t>
  </si>
  <si>
    <t>Painting new surface painting surface and painting guards bars gates of iron bars grating railing including standard braces etc and similar opening work. Three coats (S.I.No.5-d page 76)</t>
  </si>
  <si>
    <t>GOQ S # 09</t>
  </si>
  <si>
    <t>GBPS Wali Dado Hadyo</t>
  </si>
</sst>
</file>

<file path=xl/styles.xml><?xml version="1.0" encoding="utf-8"?>
<styleSheet xmlns="http://schemas.openxmlformats.org/spreadsheetml/2006/main">
  <numFmts count="4">
    <numFmt numFmtId="43" formatCode="_(* #,##0.00_);_(* \(#,##0.00\);_(* &quot;-&quot;??_);_(@_)"/>
    <numFmt numFmtId="164" formatCode="0;[Red]0"/>
    <numFmt numFmtId="165" formatCode="0.00;[Red]0.00"/>
    <numFmt numFmtId="166" formatCode="_(* #,##0_);_(* \(#,##0\);_(* &quot;-&quot;??_);_(@_)"/>
  </numFmts>
  <fonts count="19">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0"/>
      <color theme="0"/>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28">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center" vertical="center"/>
    </xf>
    <xf numFmtId="0" fontId="17" fillId="0" borderId="0" xfId="0" applyFont="1" applyAlignment="1">
      <alignment vertical="top" wrapText="1"/>
    </xf>
    <xf numFmtId="0" fontId="1" fillId="0" borderId="0" xfId="0" applyFont="1" applyAlignment="1">
      <alignment horizontal="center" vertical="top" wrapText="1"/>
    </xf>
    <xf numFmtId="0" fontId="1" fillId="0" borderId="0" xfId="3" applyFont="1" applyAlignment="1">
      <alignment vertical="top" wrapText="1"/>
    </xf>
    <xf numFmtId="1" fontId="6" fillId="0" borderId="0" xfId="0" applyNumberFormat="1"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2" fontId="1" fillId="0" borderId="0" xfId="3" applyNumberFormat="1" applyFont="1" applyAlignment="1">
      <alignment vertical="top" wrapText="1"/>
    </xf>
    <xf numFmtId="0" fontId="17" fillId="0" borderId="0" xfId="0" applyFont="1" applyAlignment="1">
      <alignment horizontal="center" vertical="top" wrapText="1"/>
    </xf>
    <xf numFmtId="0" fontId="1" fillId="0" borderId="4" xfId="0" applyFont="1" applyBorder="1" applyAlignment="1">
      <alignment horizontal="center" vertical="top" wrapText="1"/>
    </xf>
    <xf numFmtId="166" fontId="1" fillId="0" borderId="4" xfId="1" applyNumberFormat="1" applyFont="1" applyBorder="1" applyAlignment="1">
      <alignment vertical="top" wrapText="1"/>
    </xf>
    <xf numFmtId="0" fontId="6" fillId="0" borderId="0" xfId="0" applyFont="1" applyAlignment="1">
      <alignment horizontal="center" vertical="top" wrapText="1"/>
    </xf>
    <xf numFmtId="0" fontId="17" fillId="0" borderId="0" xfId="0" applyFont="1" applyAlignment="1">
      <alignment horizontal="right" vertical="top" wrapText="1"/>
    </xf>
    <xf numFmtId="0" fontId="17" fillId="0" borderId="4" xfId="0" applyFont="1" applyBorder="1" applyAlignment="1">
      <alignment horizontal="right" vertical="top" wrapText="1"/>
    </xf>
    <xf numFmtId="0" fontId="6" fillId="0" borderId="0" xfId="0" applyFont="1" applyAlignment="1">
      <alignment horizontal="center" vertical="center"/>
    </xf>
    <xf numFmtId="0" fontId="6" fillId="0" borderId="0" xfId="0" applyFont="1" applyAlignment="1">
      <alignment vertical="center"/>
    </xf>
    <xf numFmtId="2" fontId="6" fillId="0" borderId="0" xfId="0" applyNumberFormat="1" applyFont="1" applyAlignment="1">
      <alignment horizontal="center" vertical="top" wrapText="1"/>
    </xf>
    <xf numFmtId="0" fontId="18" fillId="0" borderId="0" xfId="3" applyFont="1" applyAlignment="1">
      <alignment vertical="top" wrapText="1"/>
    </xf>
    <xf numFmtId="0" fontId="18" fillId="0" borderId="0" xfId="3" applyFont="1" applyAlignment="1">
      <alignment horizontal="center" vertical="top" wrapText="1"/>
    </xf>
    <xf numFmtId="3" fontId="1" fillId="0" borderId="0" xfId="3" applyNumberFormat="1" applyFont="1" applyBorder="1" applyAlignment="1">
      <alignment vertical="top" wrapText="1"/>
    </xf>
    <xf numFmtId="1" fontId="1" fillId="0" borderId="0" xfId="0" applyNumberFormat="1" applyFont="1" applyBorder="1" applyAlignment="1">
      <alignment vertical="top" wrapText="1"/>
    </xf>
    <xf numFmtId="1" fontId="1" fillId="0" borderId="0" xfId="0" applyNumberFormat="1" applyFont="1" applyAlignment="1">
      <alignment vertical="top" wrapText="1"/>
    </xf>
    <xf numFmtId="2" fontId="6" fillId="0" borderId="0" xfId="0" applyNumberFormat="1" applyFont="1" applyAlignment="1">
      <alignment vertical="top" wrapText="1"/>
    </xf>
    <xf numFmtId="3" fontId="1" fillId="0" borderId="0" xfId="1" applyNumberFormat="1" applyFont="1" applyBorder="1" applyAlignment="1">
      <alignment horizontal="center" vertical="top" wrapText="1"/>
    </xf>
    <xf numFmtId="0" fontId="1" fillId="0" borderId="0" xfId="0" applyFont="1" applyBorder="1" applyAlignment="1">
      <alignment horizontal="center" vertical="top" wrapText="1"/>
    </xf>
    <xf numFmtId="0" fontId="17" fillId="0" borderId="0" xfId="0" applyFont="1" applyBorder="1" applyAlignment="1">
      <alignment horizontal="right" vertical="top" wrapText="1"/>
    </xf>
    <xf numFmtId="0" fontId="6" fillId="0" borderId="0" xfId="0" applyFont="1" applyAlignment="1"/>
    <xf numFmtId="0" fontId="1" fillId="0" borderId="0" xfId="0" applyFont="1" applyAlignment="1">
      <alignment horizontal="center" vertical="top"/>
    </xf>
    <xf numFmtId="0" fontId="17" fillId="0" borderId="0" xfId="0" applyFont="1" applyAlignment="1">
      <alignment vertical="center"/>
    </xf>
    <xf numFmtId="1" fontId="6" fillId="0" borderId="0" xfId="0" applyNumberFormat="1" applyFont="1" applyAlignment="1">
      <alignment vertical="top"/>
    </xf>
    <xf numFmtId="0" fontId="1" fillId="0" borderId="0" xfId="3" applyFont="1" applyAlignment="1">
      <alignment vertical="top"/>
    </xf>
    <xf numFmtId="1" fontId="1" fillId="0" borderId="0" xfId="3" applyNumberFormat="1" applyFont="1" applyAlignment="1">
      <alignment vertical="top"/>
    </xf>
    <xf numFmtId="0" fontId="1" fillId="0" borderId="0" xfId="0" applyFont="1" applyAlignment="1">
      <alignment vertical="top"/>
    </xf>
    <xf numFmtId="0" fontId="18" fillId="0" borderId="0" xfId="3" applyFont="1" applyAlignment="1">
      <alignment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wrapText="1"/>
    </xf>
    <xf numFmtId="2" fontId="1" fillId="0" borderId="0" xfId="0" applyNumberFormat="1" applyFont="1" applyAlignment="1">
      <alignment vertical="top"/>
    </xf>
    <xf numFmtId="2" fontId="1" fillId="0" borderId="0" xfId="0" applyNumberFormat="1" applyFont="1" applyAlignment="1">
      <alignment horizontal="right" vertical="top"/>
    </xf>
    <xf numFmtId="165" fontId="17" fillId="0" borderId="0" xfId="0" applyNumberFormat="1" applyFont="1" applyAlignment="1">
      <alignment horizontal="center" vertical="center"/>
    </xf>
    <xf numFmtId="166" fontId="17" fillId="0" borderId="0" xfId="1" applyNumberFormat="1" applyFont="1" applyAlignment="1">
      <alignment horizontal="center" vertical="center"/>
    </xf>
    <xf numFmtId="0" fontId="17" fillId="0" borderId="0" xfId="0" applyFont="1" applyAlignment="1">
      <alignment horizontal="left" vertical="center"/>
    </xf>
    <xf numFmtId="0" fontId="1" fillId="0" borderId="0" xfId="0" applyNumberFormat="1" applyFont="1" applyAlignment="1">
      <alignment horizontal="justify" vertical="top" wrapText="1"/>
    </xf>
    <xf numFmtId="1" fontId="6" fillId="0" borderId="0" xfId="0" applyNumberFormat="1" applyFont="1" applyAlignment="1">
      <alignment horizontal="right" vertical="top" wrapText="1"/>
    </xf>
    <xf numFmtId="1" fontId="6" fillId="0" borderId="0" xfId="0" applyNumberFormat="1" applyFont="1" applyAlignment="1">
      <alignment horizontal="justify" vertical="top" wrapText="1"/>
    </xf>
    <xf numFmtId="0" fontId="1" fillId="0" borderId="0" xfId="0" applyFont="1" applyAlignment="1">
      <alignment horizontal="justify" vertical="top" wrapText="1"/>
    </xf>
    <xf numFmtId="0" fontId="6" fillId="0" borderId="0" xfId="0" applyFont="1" applyAlignment="1">
      <alignment horizontal="right"/>
    </xf>
    <xf numFmtId="0" fontId="17" fillId="0" borderId="0" xfId="0" applyFont="1" applyAlignment="1">
      <alignment horizontal="center" vertical="top" wrapText="1"/>
    </xf>
    <xf numFmtId="0" fontId="17" fillId="0" borderId="0" xfId="0" applyFont="1" applyAlignment="1">
      <alignment horizontal="center" vertical="top"/>
    </xf>
    <xf numFmtId="0" fontId="6" fillId="0" borderId="6" xfId="0" applyFont="1" applyBorder="1"/>
    <xf numFmtId="166" fontId="6" fillId="0" borderId="0" xfId="0" applyNumberFormat="1" applyFont="1"/>
    <xf numFmtId="166" fontId="6" fillId="0" borderId="5" xfId="0" applyNumberFormat="1" applyFont="1" applyBorder="1"/>
    <xf numFmtId="0" fontId="1" fillId="0" borderId="0" xfId="0" applyFont="1" applyBorder="1" applyAlignment="1">
      <alignment horizontal="right" vertical="top"/>
    </xf>
    <xf numFmtId="0" fontId="6" fillId="0" borderId="5" xfId="0" applyFont="1" applyBorder="1"/>
    <xf numFmtId="0" fontId="1" fillId="0" borderId="0" xfId="0" applyFont="1" applyBorder="1" applyAlignment="1">
      <alignment vertical="top"/>
    </xf>
    <xf numFmtId="0" fontId="1" fillId="0" borderId="0" xfId="0" applyFont="1" applyBorder="1" applyAlignment="1">
      <alignment horizontal="center" vertical="top"/>
    </xf>
    <xf numFmtId="0" fontId="6" fillId="0" borderId="0" xfId="0" applyFont="1" applyBorder="1" applyAlignment="1">
      <alignment vertical="center"/>
    </xf>
    <xf numFmtId="0" fontId="17" fillId="0" borderId="3" xfId="0" applyFont="1" applyBorder="1" applyAlignment="1">
      <alignment horizontal="center" vertical="top"/>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vertical="top"/>
    </xf>
    <xf numFmtId="0" fontId="1" fillId="0" borderId="5" xfId="0" applyFont="1" applyBorder="1" applyAlignment="1">
      <alignment vertical="top" wrapText="1"/>
    </xf>
    <xf numFmtId="0" fontId="17" fillId="0" borderId="0" xfId="0" applyFont="1" applyAlignment="1">
      <alignment horizontal="center" vertical="top"/>
    </xf>
    <xf numFmtId="0" fontId="1" fillId="0" borderId="5" xfId="0" applyFont="1" applyBorder="1" applyAlignment="1">
      <alignment horizontal="right" vertical="top"/>
    </xf>
    <xf numFmtId="0" fontId="6" fillId="0" borderId="5" xfId="0" applyFont="1" applyBorder="1" applyAlignment="1">
      <alignment horizontal="right"/>
    </xf>
    <xf numFmtId="43" fontId="1" fillId="0" borderId="0" xfId="1" applyFont="1" applyAlignment="1">
      <alignment horizontal="center" vertical="top"/>
    </xf>
    <xf numFmtId="0" fontId="6" fillId="0" borderId="0" xfId="0" applyFont="1" applyAlignment="1">
      <alignment horizontal="center"/>
    </xf>
    <xf numFmtId="0" fontId="6" fillId="0" borderId="6" xfId="0" applyFont="1" applyBorder="1" applyAlignment="1">
      <alignment horizontal="center"/>
    </xf>
    <xf numFmtId="0" fontId="6" fillId="0" borderId="0" xfId="0" applyFont="1" applyBorder="1"/>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0" xfId="0" applyFont="1" applyAlignment="1">
      <alignment horizontal="center"/>
    </xf>
    <xf numFmtId="0" fontId="17" fillId="0" borderId="3" xfId="0" applyFont="1" applyBorder="1" applyAlignment="1">
      <alignment horizontal="center" vertical="center"/>
    </xf>
    <xf numFmtId="0" fontId="17" fillId="0" borderId="0" xfId="0" applyFont="1" applyAlignment="1">
      <alignment vertical="top" wrapText="1"/>
    </xf>
    <xf numFmtId="0" fontId="17" fillId="0" borderId="0" xfId="0" applyFont="1" applyAlignment="1">
      <alignment horizontal="center" vertical="top" wrapText="1"/>
    </xf>
    <xf numFmtId="0" fontId="17"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14" t="s">
        <v>22</v>
      </c>
      <c r="B1" s="114"/>
      <c r="C1" s="114"/>
      <c r="D1" s="114"/>
      <c r="E1" s="114"/>
      <c r="F1" s="114"/>
      <c r="G1" s="114"/>
      <c r="H1" s="114"/>
      <c r="I1" s="114"/>
    </row>
    <row r="2" spans="1:9" ht="19.5">
      <c r="A2" s="115" t="s">
        <v>63</v>
      </c>
      <c r="B2" s="115"/>
      <c r="C2" s="115"/>
      <c r="D2" s="115"/>
      <c r="E2" s="115"/>
      <c r="F2" s="115"/>
      <c r="G2" s="115"/>
      <c r="H2" s="115"/>
      <c r="I2" s="115"/>
    </row>
    <row r="3" spans="1:9" ht="6" customHeight="1">
      <c r="A3" s="2"/>
      <c r="B3" s="2"/>
      <c r="C3" s="2"/>
      <c r="D3" s="2"/>
      <c r="E3" s="2"/>
      <c r="F3" s="2"/>
      <c r="G3" s="2"/>
      <c r="H3" s="2"/>
      <c r="I3" s="2"/>
    </row>
    <row r="4" spans="1:9" ht="31.5">
      <c r="A4" s="22" t="s">
        <v>3</v>
      </c>
      <c r="B4" s="22" t="s">
        <v>10</v>
      </c>
      <c r="C4" s="116" t="s">
        <v>11</v>
      </c>
      <c r="D4" s="116"/>
      <c r="E4" s="116" t="s">
        <v>12</v>
      </c>
      <c r="F4" s="116"/>
      <c r="G4" s="22" t="s">
        <v>13</v>
      </c>
      <c r="H4" s="116" t="s">
        <v>14</v>
      </c>
      <c r="I4" s="116"/>
    </row>
    <row r="5" spans="1:9" ht="3.75" customHeight="1">
      <c r="A5" s="2"/>
      <c r="B5" s="4"/>
      <c r="C5" s="2"/>
      <c r="D5" s="2"/>
      <c r="E5" s="2"/>
      <c r="F5" s="2"/>
      <c r="G5" s="2"/>
      <c r="H5" s="2"/>
      <c r="I5" s="2"/>
    </row>
    <row r="6" spans="1:9" ht="19.5">
      <c r="A6" s="2"/>
      <c r="B6" s="4" t="s">
        <v>23</v>
      </c>
      <c r="C6" s="2"/>
      <c r="D6" s="2"/>
      <c r="E6" s="2"/>
      <c r="F6" s="2"/>
      <c r="G6" s="2"/>
      <c r="H6" s="2"/>
      <c r="I6" s="2"/>
    </row>
    <row r="7" spans="1:9" ht="127.5">
      <c r="A7" s="3" t="s">
        <v>0</v>
      </c>
      <c r="B7" s="19" t="s">
        <v>24</v>
      </c>
      <c r="C7" s="5">
        <v>18</v>
      </c>
      <c r="D7" s="6" t="s">
        <v>25</v>
      </c>
      <c r="E7" s="7" t="s">
        <v>5</v>
      </c>
      <c r="F7" s="8">
        <v>4802.6000000000004</v>
      </c>
      <c r="G7" s="21" t="s">
        <v>26</v>
      </c>
      <c r="H7" s="7" t="s">
        <v>5</v>
      </c>
      <c r="I7" s="15">
        <f>ROUND(C7*F7,0)</f>
        <v>86447</v>
      </c>
    </row>
    <row r="8" spans="1:9" ht="2.25" customHeight="1">
      <c r="A8" s="9"/>
      <c r="B8" s="10"/>
      <c r="I8" s="23"/>
    </row>
    <row r="9" spans="1:9" s="2" customFormat="1" ht="153">
      <c r="A9" s="3">
        <v>2</v>
      </c>
      <c r="B9" s="19" t="s">
        <v>27</v>
      </c>
      <c r="C9" s="5">
        <v>16</v>
      </c>
      <c r="D9" s="6" t="s">
        <v>25</v>
      </c>
      <c r="E9" s="7" t="s">
        <v>5</v>
      </c>
      <c r="F9" s="8">
        <v>4928</v>
      </c>
      <c r="G9" s="21" t="s">
        <v>26</v>
      </c>
      <c r="H9" s="7" t="s">
        <v>5</v>
      </c>
      <c r="I9" s="15">
        <f>ROUND(C9*F9,0)</f>
        <v>78848</v>
      </c>
    </row>
    <row r="10" spans="1:9" s="2" customFormat="1" ht="2.25" customHeight="1">
      <c r="A10" s="9"/>
      <c r="B10" s="12"/>
    </row>
    <row r="11" spans="1:9" s="2" customFormat="1" ht="38.25">
      <c r="A11" s="3">
        <v>3</v>
      </c>
      <c r="B11" s="19" t="s">
        <v>28</v>
      </c>
      <c r="C11" s="5">
        <v>16</v>
      </c>
      <c r="D11" s="6" t="s">
        <v>25</v>
      </c>
      <c r="E11" s="7" t="s">
        <v>5</v>
      </c>
      <c r="F11" s="8">
        <v>2533.4699999999998</v>
      </c>
      <c r="G11" s="21" t="s">
        <v>26</v>
      </c>
      <c r="H11" s="7" t="s">
        <v>5</v>
      </c>
      <c r="I11" s="15">
        <f>ROUND(C11*F11,0)</f>
        <v>40536</v>
      </c>
    </row>
    <row r="12" spans="1:9" s="2" customFormat="1" ht="1.5" customHeight="1">
      <c r="A12" s="9"/>
      <c r="B12" s="24"/>
      <c r="C12" s="25"/>
      <c r="D12" s="25"/>
    </row>
    <row r="13" spans="1:9" s="2" customFormat="1" ht="51">
      <c r="A13" s="3">
        <v>4</v>
      </c>
      <c r="B13" s="19" t="s">
        <v>29</v>
      </c>
      <c r="C13" s="5">
        <v>34</v>
      </c>
      <c r="D13" s="6" t="s">
        <v>25</v>
      </c>
      <c r="E13" s="7" t="s">
        <v>5</v>
      </c>
      <c r="F13" s="8">
        <v>447.15</v>
      </c>
      <c r="G13" s="21" t="s">
        <v>26</v>
      </c>
      <c r="H13" s="7" t="s">
        <v>5</v>
      </c>
      <c r="I13" s="15">
        <f>ROUND(C13*F13,0)</f>
        <v>15203</v>
      </c>
    </row>
    <row r="14" spans="1:9" s="2" customFormat="1" ht="2.25" customHeight="1">
      <c r="A14" s="9"/>
      <c r="B14" s="24"/>
      <c r="C14" s="25"/>
      <c r="D14" s="25"/>
    </row>
    <row r="15" spans="1:9" s="2" customFormat="1" ht="72.75" customHeight="1">
      <c r="A15" s="3">
        <v>5</v>
      </c>
      <c r="B15" s="19" t="s">
        <v>30</v>
      </c>
      <c r="C15" s="5">
        <v>16</v>
      </c>
      <c r="D15" s="6" t="s">
        <v>25</v>
      </c>
      <c r="E15" s="7" t="s">
        <v>5</v>
      </c>
      <c r="F15" s="8">
        <v>10322.4</v>
      </c>
      <c r="G15" s="21" t="s">
        <v>26</v>
      </c>
      <c r="H15" s="7" t="s">
        <v>5</v>
      </c>
      <c r="I15" s="15">
        <f>ROUND(C15*F15,0)</f>
        <v>165158</v>
      </c>
    </row>
    <row r="16" spans="1:9" s="2" customFormat="1" ht="2.25" customHeight="1">
      <c r="A16" s="9"/>
      <c r="B16" s="24"/>
      <c r="C16" s="25"/>
      <c r="D16" s="25"/>
    </row>
    <row r="17" spans="1:9" s="2" customFormat="1" ht="39.75" customHeight="1">
      <c r="A17" s="3">
        <v>6</v>
      </c>
      <c r="B17" s="19" t="s">
        <v>31</v>
      </c>
      <c r="C17" s="5">
        <v>16</v>
      </c>
      <c r="D17" s="6" t="s">
        <v>25</v>
      </c>
      <c r="E17" s="7" t="s">
        <v>5</v>
      </c>
      <c r="F17" s="8">
        <v>2047.76</v>
      </c>
      <c r="G17" s="21" t="s">
        <v>26</v>
      </c>
      <c r="H17" s="7" t="s">
        <v>5</v>
      </c>
      <c r="I17" s="15">
        <f>ROUND(C17*F17,0)</f>
        <v>32764</v>
      </c>
    </row>
    <row r="18" spans="1:9" s="2" customFormat="1" ht="3" customHeight="1">
      <c r="A18" s="9"/>
      <c r="B18" s="24"/>
      <c r="C18" s="25"/>
      <c r="D18" s="25"/>
    </row>
    <row r="19" spans="1:9" s="2" customFormat="1" ht="63.75">
      <c r="A19" s="3">
        <v>7</v>
      </c>
      <c r="B19" s="19" t="s">
        <v>32</v>
      </c>
      <c r="C19" s="5">
        <v>16</v>
      </c>
      <c r="D19" s="6" t="s">
        <v>25</v>
      </c>
      <c r="E19" s="7" t="s">
        <v>5</v>
      </c>
      <c r="F19" s="8">
        <v>1269.95</v>
      </c>
      <c r="G19" s="21" t="s">
        <v>26</v>
      </c>
      <c r="H19" s="7" t="s">
        <v>5</v>
      </c>
      <c r="I19" s="15">
        <f>ROUND(C19*F19,0)</f>
        <v>20319</v>
      </c>
    </row>
    <row r="20" spans="1:9" s="2" customFormat="1" ht="3" customHeight="1">
      <c r="A20" s="9"/>
      <c r="B20" s="24"/>
      <c r="C20" s="25"/>
      <c r="D20" s="25"/>
    </row>
    <row r="21" spans="1:9" s="2" customFormat="1" ht="89.25">
      <c r="A21" s="3">
        <v>8</v>
      </c>
      <c r="B21" s="19" t="s">
        <v>33</v>
      </c>
      <c r="C21" s="5">
        <v>25</v>
      </c>
      <c r="D21" s="6" t="s">
        <v>25</v>
      </c>
      <c r="E21" s="7" t="s">
        <v>5</v>
      </c>
      <c r="F21" s="8">
        <v>2042.43</v>
      </c>
      <c r="G21" s="21" t="s">
        <v>26</v>
      </c>
      <c r="H21" s="7" t="s">
        <v>5</v>
      </c>
      <c r="I21" s="15">
        <f>ROUND(C21*F21,0)</f>
        <v>51061</v>
      </c>
    </row>
    <row r="22" spans="1:9" s="2" customFormat="1" ht="4.5" customHeight="1">
      <c r="A22" s="9"/>
      <c r="B22" s="24"/>
      <c r="C22" s="25"/>
      <c r="D22" s="25"/>
    </row>
    <row r="23" spans="1:9" s="2" customFormat="1" ht="51">
      <c r="A23" s="3">
        <v>9</v>
      </c>
      <c r="B23" s="19" t="s">
        <v>34</v>
      </c>
      <c r="C23" s="5">
        <v>23</v>
      </c>
      <c r="D23" s="6" t="s">
        <v>25</v>
      </c>
      <c r="E23" s="7" t="s">
        <v>5</v>
      </c>
      <c r="F23" s="8">
        <v>1384.24</v>
      </c>
      <c r="G23" s="21" t="s">
        <v>26</v>
      </c>
      <c r="H23" s="7" t="s">
        <v>5</v>
      </c>
      <c r="I23" s="15">
        <f>ROUND(C23*F23,0)</f>
        <v>31838</v>
      </c>
    </row>
    <row r="24" spans="1:9" s="2" customFormat="1" ht="4.5" customHeight="1">
      <c r="A24" s="9"/>
      <c r="B24" s="24"/>
      <c r="C24" s="25"/>
      <c r="D24" s="25"/>
    </row>
    <row r="25" spans="1:9" s="2" customFormat="1" ht="51">
      <c r="A25" s="3">
        <v>10</v>
      </c>
      <c r="B25" s="19" t="s">
        <v>20</v>
      </c>
      <c r="C25" s="5">
        <v>25</v>
      </c>
      <c r="D25" s="6" t="s">
        <v>25</v>
      </c>
      <c r="E25" s="7" t="s">
        <v>5</v>
      </c>
      <c r="F25" s="8">
        <v>843.92</v>
      </c>
      <c r="G25" s="21" t="s">
        <v>26</v>
      </c>
      <c r="H25" s="7" t="s">
        <v>5</v>
      </c>
      <c r="I25" s="15">
        <f>ROUND(C25*F25,0)</f>
        <v>21098</v>
      </c>
    </row>
    <row r="26" spans="1:9" s="2" customFormat="1" ht="1.5" customHeight="1">
      <c r="A26" s="3"/>
      <c r="B26" s="24"/>
      <c r="C26" s="25"/>
      <c r="D26" s="25"/>
    </row>
    <row r="27" spans="1:9" s="2" customFormat="1" ht="51">
      <c r="A27" s="3">
        <v>11</v>
      </c>
      <c r="B27" s="19" t="s">
        <v>35</v>
      </c>
      <c r="C27" s="5">
        <v>3</v>
      </c>
      <c r="D27" s="6" t="s">
        <v>25</v>
      </c>
      <c r="E27" s="7" t="s">
        <v>5</v>
      </c>
      <c r="F27" s="8">
        <v>259.38</v>
      </c>
      <c r="G27" s="21" t="s">
        <v>26</v>
      </c>
      <c r="H27" s="7" t="s">
        <v>5</v>
      </c>
      <c r="I27" s="15">
        <f>ROUND(C27*F27,0)</f>
        <v>778</v>
      </c>
    </row>
    <row r="28" spans="1:9" s="2" customFormat="1" ht="51">
      <c r="A28" s="3">
        <v>12</v>
      </c>
      <c r="B28" s="19" t="s">
        <v>36</v>
      </c>
      <c r="C28" s="5">
        <v>16</v>
      </c>
      <c r="D28" s="6" t="s">
        <v>25</v>
      </c>
      <c r="E28" s="7" t="s">
        <v>5</v>
      </c>
      <c r="F28" s="8">
        <v>877.8</v>
      </c>
      <c r="G28" s="21" t="s">
        <v>26</v>
      </c>
      <c r="H28" s="7" t="s">
        <v>5</v>
      </c>
      <c r="I28" s="15">
        <f>ROUND(C28*F28,0)</f>
        <v>14045</v>
      </c>
    </row>
    <row r="29" spans="1:9" s="2" customFormat="1" ht="6" customHeight="1">
      <c r="A29" s="9"/>
      <c r="B29" s="19"/>
      <c r="C29" s="5"/>
      <c r="D29" s="6"/>
      <c r="E29" s="7"/>
      <c r="F29" s="8"/>
      <c r="G29" s="21"/>
      <c r="H29" s="7"/>
      <c r="I29" s="15"/>
    </row>
    <row r="30" spans="1:9" s="2" customFormat="1" ht="51">
      <c r="A30" s="3">
        <v>13</v>
      </c>
      <c r="B30" s="19" t="s">
        <v>21</v>
      </c>
      <c r="C30" s="5">
        <v>20</v>
      </c>
      <c r="D30" s="6" t="s">
        <v>25</v>
      </c>
      <c r="E30" s="7" t="s">
        <v>5</v>
      </c>
      <c r="F30" s="8">
        <v>1109.46</v>
      </c>
      <c r="G30" s="21" t="s">
        <v>26</v>
      </c>
      <c r="H30" s="7" t="s">
        <v>5</v>
      </c>
      <c r="I30" s="15">
        <f>ROUND(C30*F30,0)</f>
        <v>22189</v>
      </c>
    </row>
    <row r="31" spans="1:9" s="2" customFormat="1" ht="3.75" customHeight="1">
      <c r="A31" s="9"/>
      <c r="B31" s="24"/>
      <c r="C31" s="25"/>
      <c r="D31" s="25"/>
    </row>
    <row r="32" spans="1:9" s="2" customFormat="1" ht="25.5">
      <c r="A32" s="3">
        <v>14</v>
      </c>
      <c r="B32" s="19" t="s">
        <v>37</v>
      </c>
      <c r="C32" s="5"/>
      <c r="D32" s="6"/>
      <c r="E32" s="7"/>
      <c r="F32" s="8"/>
      <c r="G32" s="21"/>
      <c r="H32" s="7"/>
      <c r="I32" s="15"/>
    </row>
    <row r="33" spans="1:9" s="2" customFormat="1" ht="15.75">
      <c r="A33" s="3" t="s">
        <v>38</v>
      </c>
      <c r="B33" s="26" t="s">
        <v>39</v>
      </c>
      <c r="C33" s="21">
        <v>12</v>
      </c>
      <c r="D33" s="6" t="s">
        <v>25</v>
      </c>
      <c r="E33" s="7" t="s">
        <v>5</v>
      </c>
      <c r="F33" s="8">
        <v>475.42</v>
      </c>
      <c r="G33" s="21" t="s">
        <v>26</v>
      </c>
      <c r="H33" s="7" t="s">
        <v>5</v>
      </c>
      <c r="I33" s="15">
        <f>ROUND(C33*F33,0)</f>
        <v>5705</v>
      </c>
    </row>
    <row r="34" spans="1:9" s="2" customFormat="1" ht="15.75">
      <c r="A34" s="3" t="s">
        <v>40</v>
      </c>
      <c r="B34" s="26" t="s">
        <v>41</v>
      </c>
      <c r="C34" s="21">
        <v>12</v>
      </c>
      <c r="D34" s="6" t="s">
        <v>25</v>
      </c>
      <c r="E34" s="7" t="s">
        <v>5</v>
      </c>
      <c r="F34" s="8">
        <v>640.41999999999996</v>
      </c>
      <c r="G34" s="21" t="s">
        <v>26</v>
      </c>
      <c r="H34" s="7" t="s">
        <v>5</v>
      </c>
      <c r="I34" s="15">
        <f>ROUND(C34*F34,0)</f>
        <v>7685</v>
      </c>
    </row>
    <row r="35" spans="1:9" s="2" customFormat="1" ht="15.75">
      <c r="A35" s="3" t="s">
        <v>42</v>
      </c>
      <c r="B35" s="26" t="s">
        <v>43</v>
      </c>
      <c r="C35" s="21">
        <v>12</v>
      </c>
      <c r="D35" s="6" t="s">
        <v>25</v>
      </c>
      <c r="E35" s="7" t="s">
        <v>5</v>
      </c>
      <c r="F35" s="8">
        <v>1382.92</v>
      </c>
      <c r="G35" s="21" t="s">
        <v>26</v>
      </c>
      <c r="H35" s="7" t="s">
        <v>5</v>
      </c>
      <c r="I35" s="15">
        <f>ROUND(C35*F35,0)</f>
        <v>16595</v>
      </c>
    </row>
    <row r="36" spans="1:9" s="2" customFormat="1" ht="4.5" customHeight="1">
      <c r="A36" s="3"/>
      <c r="B36" s="19"/>
      <c r="C36" s="5"/>
      <c r="D36" s="6"/>
      <c r="E36" s="7"/>
      <c r="F36" s="8"/>
      <c r="G36" s="21"/>
      <c r="H36" s="7"/>
      <c r="I36" s="15"/>
    </row>
    <row r="37" spans="1:9" s="2" customFormat="1" ht="102">
      <c r="A37" s="3">
        <v>15</v>
      </c>
      <c r="B37" s="19" t="s">
        <v>44</v>
      </c>
      <c r="C37" s="5">
        <v>12</v>
      </c>
      <c r="D37" s="6" t="s">
        <v>25</v>
      </c>
      <c r="E37" s="7" t="s">
        <v>5</v>
      </c>
      <c r="F37" s="8">
        <v>14748</v>
      </c>
      <c r="G37" s="21" t="s">
        <v>26</v>
      </c>
      <c r="H37" s="7" t="s">
        <v>5</v>
      </c>
      <c r="I37" s="15">
        <f>ROUND(C37*F37,0)</f>
        <v>176976</v>
      </c>
    </row>
    <row r="38" spans="1:9" s="2" customFormat="1" ht="4.5" customHeight="1">
      <c r="A38" s="3"/>
      <c r="B38" s="19"/>
      <c r="C38" s="5"/>
      <c r="D38" s="6"/>
      <c r="E38" s="7"/>
      <c r="F38" s="8"/>
      <c r="G38" s="21"/>
      <c r="H38" s="7"/>
      <c r="I38" s="15"/>
    </row>
    <row r="39" spans="1:9" s="2" customFormat="1" ht="89.25">
      <c r="A39" s="3">
        <v>16</v>
      </c>
      <c r="B39" s="19" t="s">
        <v>45</v>
      </c>
      <c r="C39" s="5">
        <v>5</v>
      </c>
      <c r="D39" s="6" t="s">
        <v>25</v>
      </c>
      <c r="E39" s="7" t="s">
        <v>5</v>
      </c>
      <c r="F39" s="8">
        <v>37505.42</v>
      </c>
      <c r="G39" s="21" t="s">
        <v>26</v>
      </c>
      <c r="H39" s="7" t="s">
        <v>5</v>
      </c>
      <c r="I39" s="15">
        <f>ROUND(C39*F39,0)</f>
        <v>187527</v>
      </c>
    </row>
    <row r="40" spans="1:9" s="2" customFormat="1" ht="4.5" customHeight="1" thickBot="1">
      <c r="A40" s="3"/>
      <c r="B40" s="19"/>
      <c r="C40" s="5"/>
      <c r="D40" s="6"/>
      <c r="E40" s="7"/>
      <c r="F40" s="8"/>
      <c r="G40" s="21"/>
      <c r="H40" s="7"/>
      <c r="I40" s="15"/>
    </row>
    <row r="41" spans="1:9" ht="21.75" customHeight="1" thickBot="1">
      <c r="C41" s="120" t="s">
        <v>16</v>
      </c>
      <c r="D41" s="120"/>
      <c r="E41" s="120"/>
      <c r="F41" s="120"/>
      <c r="G41" s="120"/>
      <c r="H41" s="11" t="s">
        <v>5</v>
      </c>
      <c r="I41" s="16">
        <f>SUM(I7:I40)</f>
        <v>974772</v>
      </c>
    </row>
    <row r="42" spans="1:9" ht="21.75" customHeight="1" thickBot="1">
      <c r="C42" s="121" t="s">
        <v>46</v>
      </c>
      <c r="D42" s="121"/>
      <c r="E42" s="121"/>
      <c r="F42" s="121"/>
      <c r="G42" s="121"/>
      <c r="H42" s="11" t="s">
        <v>5</v>
      </c>
      <c r="I42" s="16">
        <f>ROUND(I41*20%,0)</f>
        <v>194954</v>
      </c>
    </row>
    <row r="43" spans="1:9" ht="21.75" customHeight="1" thickBot="1">
      <c r="C43" s="120" t="s">
        <v>16</v>
      </c>
      <c r="D43" s="120"/>
      <c r="E43" s="120"/>
      <c r="F43" s="120"/>
      <c r="G43" s="120"/>
      <c r="H43" s="11" t="s">
        <v>5</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47</v>
      </c>
    </row>
    <row r="50" spans="1:9" ht="63.75">
      <c r="A50" s="3" t="s">
        <v>0</v>
      </c>
      <c r="B50" s="17" t="s">
        <v>48</v>
      </c>
      <c r="C50" s="5">
        <v>260</v>
      </c>
      <c r="D50" s="6" t="s">
        <v>49</v>
      </c>
      <c r="E50" s="7" t="s">
        <v>5</v>
      </c>
      <c r="F50" s="8">
        <v>75</v>
      </c>
      <c r="G50" s="21" t="s">
        <v>50</v>
      </c>
      <c r="H50" s="7" t="s">
        <v>5</v>
      </c>
      <c r="I50" s="15">
        <f>ROUND(C50*F50,0)</f>
        <v>19500</v>
      </c>
    </row>
    <row r="51" spans="1:9" ht="3" customHeight="1">
      <c r="A51" s="9"/>
      <c r="B51" s="10"/>
      <c r="I51" s="23"/>
    </row>
    <row r="52" spans="1:9" ht="25.5">
      <c r="A52" s="3" t="s">
        <v>1</v>
      </c>
      <c r="B52" s="31" t="s">
        <v>51</v>
      </c>
      <c r="C52" s="5">
        <v>12</v>
      </c>
      <c r="D52" s="6" t="s">
        <v>18</v>
      </c>
      <c r="E52" s="7" t="s">
        <v>5</v>
      </c>
      <c r="F52" s="8">
        <v>146</v>
      </c>
      <c r="G52" s="21" t="s">
        <v>19</v>
      </c>
      <c r="H52" s="7" t="s">
        <v>5</v>
      </c>
      <c r="I52" s="15">
        <f>ROUND(C52*F52,0)</f>
        <v>1752</v>
      </c>
    </row>
    <row r="53" spans="1:9" ht="3.75" customHeight="1">
      <c r="A53" s="9"/>
      <c r="B53" s="12"/>
      <c r="C53" s="2"/>
      <c r="D53" s="2"/>
      <c r="E53" s="2"/>
      <c r="F53" s="2"/>
      <c r="G53" s="2"/>
      <c r="H53" s="2"/>
      <c r="I53" s="2"/>
    </row>
    <row r="54" spans="1:9" ht="63.75">
      <c r="A54" s="3" t="s">
        <v>2</v>
      </c>
      <c r="B54" s="17" t="s">
        <v>52</v>
      </c>
      <c r="C54" s="5">
        <v>250</v>
      </c>
      <c r="D54" s="6" t="s">
        <v>49</v>
      </c>
      <c r="E54" s="7" t="s">
        <v>5</v>
      </c>
      <c r="F54" s="8">
        <v>83</v>
      </c>
      <c r="G54" s="21" t="s">
        <v>50</v>
      </c>
      <c r="H54" s="7" t="s">
        <v>5</v>
      </c>
      <c r="I54" s="15">
        <f>ROUND(C54*F54,0)</f>
        <v>20750</v>
      </c>
    </row>
    <row r="55" spans="1:9" ht="3.75" customHeight="1">
      <c r="F55" s="8"/>
    </row>
    <row r="56" spans="1:9" ht="63.75">
      <c r="A56" s="3" t="s">
        <v>4</v>
      </c>
      <c r="B56" s="17" t="s">
        <v>53</v>
      </c>
      <c r="C56" s="5">
        <v>12</v>
      </c>
      <c r="D56" s="6" t="s">
        <v>18</v>
      </c>
      <c r="E56" s="7" t="s">
        <v>5</v>
      </c>
      <c r="F56" s="8">
        <v>241</v>
      </c>
      <c r="G56" s="21" t="s">
        <v>19</v>
      </c>
      <c r="H56" s="7" t="s">
        <v>5</v>
      </c>
      <c r="I56" s="15">
        <f>ROUND(C56*F56,0)</f>
        <v>2892</v>
      </c>
    </row>
    <row r="57" spans="1:9" ht="6" customHeight="1">
      <c r="A57" s="3"/>
      <c r="B57" s="19"/>
      <c r="C57" s="5"/>
      <c r="D57" s="6"/>
      <c r="E57" s="7"/>
      <c r="F57" s="8"/>
      <c r="G57" s="21"/>
      <c r="H57" s="7"/>
      <c r="I57" s="5"/>
    </row>
    <row r="58" spans="1:9" ht="63.75">
      <c r="A58" s="3" t="s">
        <v>6</v>
      </c>
      <c r="B58" s="17" t="s">
        <v>54</v>
      </c>
      <c r="C58" s="5">
        <v>210</v>
      </c>
      <c r="D58" s="6" t="s">
        <v>49</v>
      </c>
      <c r="E58" s="7" t="s">
        <v>5</v>
      </c>
      <c r="F58" s="8">
        <v>91</v>
      </c>
      <c r="G58" s="21" t="s">
        <v>50</v>
      </c>
      <c r="H58" s="7" t="s">
        <v>5</v>
      </c>
      <c r="I58" s="15">
        <f>ROUND(C58*F58,0)</f>
        <v>19110</v>
      </c>
    </row>
    <row r="59" spans="1:9" ht="5.25" customHeight="1">
      <c r="A59" s="3"/>
      <c r="B59" s="19"/>
      <c r="C59" s="5"/>
      <c r="D59" s="6"/>
      <c r="E59" s="7"/>
      <c r="F59" s="8"/>
      <c r="G59" s="21"/>
      <c r="H59" s="7"/>
      <c r="I59" s="5"/>
    </row>
    <row r="60" spans="1:9" ht="63.75">
      <c r="A60" s="3" t="s">
        <v>7</v>
      </c>
      <c r="B60" s="17" t="s">
        <v>55</v>
      </c>
      <c r="C60" s="5">
        <v>360</v>
      </c>
      <c r="D60" s="6" t="s">
        <v>49</v>
      </c>
      <c r="E60" s="7" t="s">
        <v>5</v>
      </c>
      <c r="F60" s="8">
        <v>290</v>
      </c>
      <c r="G60" s="21" t="s">
        <v>50</v>
      </c>
      <c r="H60" s="7" t="s">
        <v>5</v>
      </c>
      <c r="I60" s="15">
        <f>ROUND(C60*F60,0)</f>
        <v>104400</v>
      </c>
    </row>
    <row r="61" spans="1:9" ht="5.25" customHeight="1">
      <c r="A61" s="3"/>
      <c r="B61" s="19"/>
      <c r="C61" s="5"/>
      <c r="D61" s="6"/>
      <c r="E61" s="7"/>
      <c r="F61" s="8"/>
      <c r="G61" s="21"/>
      <c r="H61" s="7"/>
      <c r="I61" s="5"/>
    </row>
    <row r="62" spans="1:9" ht="63.75">
      <c r="A62" s="3" t="s">
        <v>8</v>
      </c>
      <c r="B62" s="17" t="s">
        <v>56</v>
      </c>
      <c r="C62" s="5">
        <v>23</v>
      </c>
      <c r="D62" s="6" t="s">
        <v>18</v>
      </c>
      <c r="E62" s="7" t="s">
        <v>5</v>
      </c>
      <c r="F62" s="8">
        <v>774</v>
      </c>
      <c r="G62" s="21" t="s">
        <v>19</v>
      </c>
      <c r="H62" s="7" t="s">
        <v>5</v>
      </c>
      <c r="I62" s="15">
        <f>ROUND(C62*F62,0)</f>
        <v>17802</v>
      </c>
    </row>
    <row r="63" spans="1:9" ht="4.5" customHeight="1">
      <c r="A63" s="3"/>
      <c r="B63" s="19"/>
      <c r="C63" s="5"/>
      <c r="D63" s="6"/>
      <c r="E63" s="7"/>
      <c r="F63" s="8"/>
      <c r="G63" s="21"/>
      <c r="H63" s="7"/>
      <c r="I63" s="5"/>
    </row>
    <row r="64" spans="1:9" ht="51">
      <c r="A64" s="3" t="s">
        <v>9</v>
      </c>
      <c r="B64" s="17" t="s">
        <v>57</v>
      </c>
      <c r="C64" s="5">
        <v>25</v>
      </c>
      <c r="D64" s="6" t="s">
        <v>18</v>
      </c>
      <c r="E64" s="7" t="s">
        <v>5</v>
      </c>
      <c r="F64" s="8">
        <v>1021</v>
      </c>
      <c r="G64" s="21" t="s">
        <v>19</v>
      </c>
      <c r="H64" s="7" t="s">
        <v>5</v>
      </c>
      <c r="I64" s="15">
        <f>ROUND(C64*F64,0)</f>
        <v>25525</v>
      </c>
    </row>
    <row r="65" spans="1:9" ht="4.5" customHeight="1">
      <c r="A65" s="3"/>
      <c r="B65" s="19"/>
      <c r="C65" s="5"/>
      <c r="D65" s="6"/>
      <c r="E65" s="7"/>
      <c r="F65" s="8"/>
      <c r="G65" s="21"/>
      <c r="H65" s="7"/>
      <c r="I65" s="5"/>
    </row>
    <row r="66" spans="1:9" ht="165.75">
      <c r="A66" s="3" t="s">
        <v>15</v>
      </c>
      <c r="B66" s="19" t="s">
        <v>58</v>
      </c>
      <c r="C66" s="5">
        <v>22</v>
      </c>
      <c r="D66" s="6" t="s">
        <v>18</v>
      </c>
      <c r="E66" s="7" t="s">
        <v>5</v>
      </c>
      <c r="F66" s="8">
        <v>306</v>
      </c>
      <c r="G66" s="21" t="s">
        <v>19</v>
      </c>
      <c r="H66" s="7" t="s">
        <v>5</v>
      </c>
      <c r="I66" s="15">
        <f>ROUND(C66*F66,0)</f>
        <v>6732</v>
      </c>
    </row>
    <row r="67" spans="1:9" ht="8.25" customHeight="1">
      <c r="A67" s="3"/>
      <c r="B67" s="19"/>
      <c r="C67" s="5"/>
      <c r="D67" s="6"/>
      <c r="E67" s="7"/>
      <c r="F67" s="8"/>
      <c r="G67" s="21"/>
      <c r="H67" s="7"/>
      <c r="I67" s="5"/>
    </row>
    <row r="68" spans="1:9" ht="51">
      <c r="A68" s="3" t="s">
        <v>17</v>
      </c>
      <c r="B68" s="19" t="s">
        <v>59</v>
      </c>
      <c r="C68" s="5">
        <v>18</v>
      </c>
      <c r="D68" s="6" t="s">
        <v>18</v>
      </c>
      <c r="E68" s="7" t="s">
        <v>5</v>
      </c>
      <c r="F68" s="8">
        <v>674</v>
      </c>
      <c r="G68" s="21" t="s">
        <v>19</v>
      </c>
      <c r="H68" s="7"/>
      <c r="I68" s="15">
        <f>ROUND(C68*F68,0)</f>
        <v>12132</v>
      </c>
    </row>
    <row r="69" spans="1:9" ht="3.75" customHeight="1" thickBot="1">
      <c r="C69" s="18"/>
      <c r="D69" s="18"/>
      <c r="E69" s="18"/>
      <c r="F69" s="18"/>
      <c r="G69" s="18"/>
      <c r="H69" s="18"/>
      <c r="I69" s="18"/>
    </row>
    <row r="70" spans="1:9" ht="27" customHeight="1" thickBot="1">
      <c r="C70" s="120" t="s">
        <v>16</v>
      </c>
      <c r="D70" s="120"/>
      <c r="E70" s="120"/>
      <c r="F70" s="120"/>
      <c r="G70" s="120"/>
      <c r="H70" s="11" t="s">
        <v>5</v>
      </c>
      <c r="I70" s="16">
        <f>SUM(I50:I69)</f>
        <v>230595</v>
      </c>
    </row>
    <row r="71" spans="1:9" ht="9" customHeight="1"/>
    <row r="73" spans="1:9" ht="26.25" customHeight="1">
      <c r="B73" s="122" t="s">
        <v>60</v>
      </c>
      <c r="C73" s="122"/>
      <c r="D73" s="122"/>
      <c r="E73" s="122"/>
      <c r="F73" s="122"/>
      <c r="G73" s="122"/>
      <c r="H73" s="122"/>
    </row>
    <row r="74" spans="1:9" ht="4.5" customHeight="1">
      <c r="B74" s="2"/>
      <c r="C74" s="2"/>
      <c r="D74" s="2"/>
      <c r="E74" s="2"/>
      <c r="F74" s="2"/>
      <c r="G74" s="2"/>
      <c r="H74" s="2"/>
    </row>
    <row r="75" spans="1:9" ht="27.75" customHeight="1">
      <c r="B75" s="13" t="s">
        <v>61</v>
      </c>
      <c r="C75" s="2"/>
      <c r="D75" s="2"/>
      <c r="E75" s="14" t="s">
        <v>5</v>
      </c>
      <c r="F75" s="117">
        <f>I43</f>
        <v>779818</v>
      </c>
      <c r="G75" s="117"/>
      <c r="H75" s="2"/>
    </row>
    <row r="76" spans="1:9" ht="3.75" customHeight="1"/>
    <row r="77" spans="1:9" ht="34.5" customHeight="1">
      <c r="B77" s="13" t="s">
        <v>62</v>
      </c>
      <c r="C77" s="2"/>
      <c r="D77" s="2"/>
      <c r="E77" s="14" t="s">
        <v>5</v>
      </c>
      <c r="F77" s="117">
        <f>I70</f>
        <v>230595</v>
      </c>
      <c r="G77" s="117"/>
    </row>
    <row r="78" spans="1:9" ht="5.25" customHeight="1" thickBot="1"/>
    <row r="79" spans="1:9" ht="19.5" thickBot="1">
      <c r="C79" s="118" t="s">
        <v>16</v>
      </c>
      <c r="D79" s="118"/>
      <c r="E79" s="20" t="s">
        <v>5</v>
      </c>
      <c r="F79" s="119">
        <f>SUM(F75:G78)</f>
        <v>1010413</v>
      </c>
      <c r="G79" s="119"/>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K236"/>
  <sheetViews>
    <sheetView tabSelected="1" topLeftCell="A224" zoomScale="110" zoomScaleNormal="110" workbookViewId="0">
      <selection activeCell="E237" sqref="E237"/>
    </sheetView>
  </sheetViews>
  <sheetFormatPr defaultRowHeight="12.75"/>
  <cols>
    <col min="1" max="1" width="4.7109375" style="2" customWidth="1"/>
    <col min="2" max="2" width="44.7109375" style="2" customWidth="1"/>
    <col min="3" max="4" width="3.7109375" style="2" customWidth="1"/>
    <col min="5" max="5" width="10.85546875" style="2" customWidth="1"/>
    <col min="6" max="6" width="9.7109375" style="2" customWidth="1"/>
    <col min="7" max="7" width="4.5703125" style="2" customWidth="1"/>
    <col min="8" max="8" width="12.7109375" style="2" customWidth="1"/>
    <col min="9" max="9" width="9.140625" style="2" customWidth="1"/>
    <col min="10" max="16384" width="9.140625" style="2"/>
  </cols>
  <sheetData>
    <row r="1" spans="1:9">
      <c r="H1" s="91" t="s">
        <v>160</v>
      </c>
    </row>
    <row r="2" spans="1:9">
      <c r="A2" s="126" t="s">
        <v>78</v>
      </c>
      <c r="B2" s="126"/>
      <c r="C2" s="126"/>
      <c r="D2" s="126"/>
      <c r="E2" s="126"/>
      <c r="F2" s="126"/>
      <c r="G2" s="126"/>
      <c r="H2" s="126"/>
    </row>
    <row r="3" spans="1:9">
      <c r="A3" s="127" t="s">
        <v>141</v>
      </c>
      <c r="B3" s="127"/>
      <c r="C3" s="127"/>
      <c r="D3" s="127"/>
      <c r="E3" s="127"/>
      <c r="F3" s="127"/>
      <c r="G3" s="127"/>
      <c r="H3" s="127"/>
    </row>
    <row r="4" spans="1:9">
      <c r="A4" s="127" t="s">
        <v>161</v>
      </c>
      <c r="B4" s="127"/>
      <c r="C4" s="127"/>
      <c r="D4" s="127"/>
      <c r="E4" s="127"/>
      <c r="F4" s="127"/>
      <c r="G4" s="127"/>
      <c r="H4" s="127"/>
    </row>
    <row r="5" spans="1:9">
      <c r="A5" s="48"/>
      <c r="B5" s="125"/>
      <c r="C5" s="125"/>
      <c r="D5" s="125"/>
      <c r="E5" s="125"/>
      <c r="F5" s="125"/>
      <c r="G5" s="125"/>
      <c r="H5" s="9"/>
    </row>
    <row r="6" spans="1:9">
      <c r="A6" s="102" t="s">
        <v>84</v>
      </c>
      <c r="B6" s="103" t="s">
        <v>83</v>
      </c>
      <c r="C6" s="124" t="s">
        <v>80</v>
      </c>
      <c r="D6" s="124"/>
      <c r="E6" s="103" t="s">
        <v>79</v>
      </c>
      <c r="F6" s="103" t="s">
        <v>81</v>
      </c>
      <c r="G6" s="124" t="s">
        <v>82</v>
      </c>
      <c r="H6" s="124"/>
    </row>
    <row r="7" spans="1:9">
      <c r="B7" s="54"/>
      <c r="C7" s="54"/>
      <c r="D7" s="54"/>
      <c r="E7" s="54"/>
      <c r="F7" s="54"/>
      <c r="G7" s="54"/>
    </row>
    <row r="8" spans="1:9">
      <c r="A8" s="66"/>
      <c r="B8" s="105" t="s">
        <v>68</v>
      </c>
      <c r="C8" s="55"/>
      <c r="D8" s="54"/>
      <c r="E8" s="54"/>
      <c r="F8" s="54"/>
      <c r="G8" s="54"/>
    </row>
    <row r="9" spans="1:9">
      <c r="A9" s="36"/>
      <c r="B9" s="105" t="s">
        <v>85</v>
      </c>
      <c r="C9" s="105"/>
      <c r="D9" s="105"/>
      <c r="E9" s="93"/>
      <c r="F9" s="93"/>
      <c r="G9" s="105"/>
    </row>
    <row r="10" spans="1:9">
      <c r="A10" s="36"/>
      <c r="B10" s="105" t="s">
        <v>129</v>
      </c>
      <c r="C10" s="68"/>
      <c r="D10" s="37"/>
      <c r="E10" s="37"/>
      <c r="F10" s="37"/>
      <c r="G10" s="37"/>
      <c r="H10" s="37"/>
      <c r="I10" s="54"/>
    </row>
    <row r="11" spans="1:9" ht="38.25">
      <c r="A11" s="67">
        <v>1</v>
      </c>
      <c r="B11" s="74" t="s">
        <v>130</v>
      </c>
      <c r="C11" s="72"/>
      <c r="D11" s="75"/>
      <c r="E11" s="76"/>
      <c r="F11" s="76"/>
      <c r="G11" s="75"/>
      <c r="H11" s="42"/>
      <c r="I11" s="38"/>
    </row>
    <row r="12" spans="1:9">
      <c r="A12" s="67"/>
      <c r="B12" s="83">
        <v>2459.75</v>
      </c>
      <c r="C12" s="72" t="s">
        <v>118</v>
      </c>
      <c r="D12" s="72"/>
      <c r="E12" s="110">
        <v>5445</v>
      </c>
      <c r="F12" s="79" t="s">
        <v>119</v>
      </c>
      <c r="G12" s="77" t="s">
        <v>5</v>
      </c>
      <c r="H12" s="80">
        <f>SUM(B12*E12)/100</f>
        <v>133933.38750000001</v>
      </c>
      <c r="I12" s="38"/>
    </row>
    <row r="13" spans="1:9">
      <c r="A13" s="93"/>
      <c r="B13" s="105"/>
      <c r="C13" s="105"/>
      <c r="D13" s="37"/>
      <c r="E13" s="37"/>
      <c r="F13" s="37"/>
      <c r="G13" s="37"/>
      <c r="H13" s="37"/>
      <c r="I13" s="54"/>
    </row>
    <row r="14" spans="1:9" ht="25.5">
      <c r="A14" s="67">
        <v>2</v>
      </c>
      <c r="B14" s="74" t="s">
        <v>117</v>
      </c>
      <c r="C14" s="72"/>
      <c r="D14" s="75"/>
      <c r="E14" s="76"/>
      <c r="F14" s="76"/>
      <c r="G14" s="75"/>
      <c r="H14" s="42"/>
      <c r="I14" s="54"/>
    </row>
    <row r="15" spans="1:9">
      <c r="A15" s="67"/>
      <c r="B15" s="83">
        <v>520.46</v>
      </c>
      <c r="C15" s="72" t="s">
        <v>118</v>
      </c>
      <c r="D15" s="72"/>
      <c r="E15" s="110">
        <v>3327.5</v>
      </c>
      <c r="F15" s="79" t="s">
        <v>119</v>
      </c>
      <c r="G15" s="77" t="s">
        <v>5</v>
      </c>
      <c r="H15" s="80">
        <f>SUM(B15*E15)/100</f>
        <v>17318.306500000002</v>
      </c>
      <c r="I15" s="54"/>
    </row>
    <row r="16" spans="1:9">
      <c r="A16" s="93"/>
      <c r="B16" s="105"/>
      <c r="C16" s="105"/>
      <c r="D16" s="37"/>
      <c r="E16" s="37"/>
      <c r="F16" s="37"/>
      <c r="G16" s="37"/>
      <c r="H16" s="37"/>
      <c r="I16" s="54"/>
    </row>
    <row r="17" spans="1:9" ht="25.5">
      <c r="A17" s="67">
        <v>3</v>
      </c>
      <c r="B17" s="74" t="s">
        <v>152</v>
      </c>
      <c r="C17" s="72"/>
      <c r="D17" s="75"/>
      <c r="E17" s="76"/>
      <c r="F17" s="76"/>
      <c r="G17" s="75"/>
      <c r="H17" s="42"/>
      <c r="I17" s="38"/>
    </row>
    <row r="18" spans="1:9">
      <c r="A18" s="67"/>
      <c r="B18" s="83">
        <v>169.25</v>
      </c>
      <c r="C18" s="72" t="s">
        <v>118</v>
      </c>
      <c r="D18" s="72"/>
      <c r="E18" s="110">
        <v>1134.3800000000001</v>
      </c>
      <c r="F18" s="79" t="s">
        <v>119</v>
      </c>
      <c r="G18" s="77" t="s">
        <v>5</v>
      </c>
      <c r="H18" s="80">
        <f>SUM(B18*E18)/100</f>
        <v>1919.9381500000004</v>
      </c>
      <c r="I18" s="46"/>
    </row>
    <row r="19" spans="1:9">
      <c r="A19" s="93"/>
      <c r="B19" s="105"/>
      <c r="C19" s="105"/>
      <c r="D19" s="37"/>
      <c r="E19" s="37"/>
      <c r="F19" s="37"/>
      <c r="G19" s="37"/>
      <c r="H19" s="37"/>
      <c r="I19" s="54"/>
    </row>
    <row r="20" spans="1:9" ht="25.5">
      <c r="A20" s="67">
        <v>4</v>
      </c>
      <c r="B20" s="74" t="s">
        <v>132</v>
      </c>
      <c r="C20" s="72"/>
      <c r="D20" s="75"/>
      <c r="E20" s="76"/>
      <c r="F20" s="76"/>
      <c r="G20" s="75"/>
      <c r="H20" s="42"/>
      <c r="I20" s="54"/>
    </row>
    <row r="21" spans="1:9">
      <c r="A21" s="67"/>
      <c r="B21" s="83">
        <v>4146.84</v>
      </c>
      <c r="C21" s="72" t="s">
        <v>118</v>
      </c>
      <c r="D21" s="72"/>
      <c r="E21" s="110">
        <v>907.5</v>
      </c>
      <c r="F21" s="79" t="s">
        <v>119</v>
      </c>
      <c r="G21" s="77" t="s">
        <v>5</v>
      </c>
      <c r="H21" s="80">
        <f>SUM(B21*E21)/100</f>
        <v>37632.573000000004</v>
      </c>
      <c r="I21" s="54"/>
    </row>
    <row r="22" spans="1:9">
      <c r="A22" s="107"/>
      <c r="B22" s="105"/>
      <c r="C22" s="105"/>
      <c r="D22" s="37"/>
      <c r="E22" s="37"/>
      <c r="F22" s="37"/>
      <c r="G22" s="37"/>
      <c r="H22" s="37"/>
      <c r="I22" s="54"/>
    </row>
    <row r="23" spans="1:9" ht="63.75">
      <c r="A23" s="67">
        <v>5</v>
      </c>
      <c r="B23" s="40" t="s">
        <v>153</v>
      </c>
      <c r="C23" s="69"/>
      <c r="D23" s="41"/>
      <c r="E23" s="39"/>
      <c r="F23" s="39"/>
      <c r="G23" s="104"/>
      <c r="H23" s="42"/>
      <c r="I23" s="54"/>
    </row>
    <row r="24" spans="1:9">
      <c r="A24" s="67"/>
      <c r="B24" s="47">
        <v>6263.66</v>
      </c>
      <c r="C24" s="70" t="s">
        <v>72</v>
      </c>
      <c r="D24" s="40"/>
      <c r="E24" s="44">
        <v>3176.25</v>
      </c>
      <c r="F24" s="45" t="s">
        <v>154</v>
      </c>
      <c r="G24" s="104"/>
      <c r="H24" s="46">
        <f>SUM(B24*E24/1000)</f>
        <v>19894.950075000001</v>
      </c>
      <c r="I24" s="54"/>
    </row>
    <row r="25" spans="1:9">
      <c r="A25" s="67"/>
      <c r="B25" s="25"/>
      <c r="C25" s="70"/>
      <c r="D25" s="40"/>
      <c r="E25" s="45"/>
      <c r="F25" s="45"/>
      <c r="G25" s="104"/>
      <c r="H25" s="46"/>
      <c r="I25" s="54"/>
    </row>
    <row r="26" spans="1:9" ht="25.5">
      <c r="A26" s="67">
        <v>6</v>
      </c>
      <c r="B26" s="40" t="s">
        <v>155</v>
      </c>
      <c r="C26" s="69"/>
      <c r="D26" s="25"/>
      <c r="E26" s="56"/>
      <c r="F26" s="51"/>
      <c r="G26" s="104"/>
      <c r="H26" s="41"/>
      <c r="I26" s="54"/>
    </row>
    <row r="27" spans="1:9">
      <c r="A27" s="67"/>
      <c r="B27" s="47">
        <v>81.5</v>
      </c>
      <c r="C27" s="70" t="s">
        <v>72</v>
      </c>
      <c r="D27" s="104"/>
      <c r="E27" s="44">
        <v>8694.9500000000007</v>
      </c>
      <c r="F27" s="45" t="s">
        <v>70</v>
      </c>
      <c r="G27" s="104"/>
      <c r="H27" s="46">
        <f>SUM(B27*E27/100)</f>
        <v>7086.3842500000001</v>
      </c>
      <c r="I27" s="54"/>
    </row>
    <row r="28" spans="1:9">
      <c r="A28" s="93"/>
      <c r="B28" s="105"/>
      <c r="C28" s="105"/>
      <c r="D28" s="37"/>
      <c r="E28" s="37"/>
      <c r="F28" s="37"/>
      <c r="G28" s="37"/>
      <c r="H28" s="37"/>
      <c r="I28" s="54"/>
    </row>
    <row r="29" spans="1:9" ht="38.25">
      <c r="A29" s="67">
        <v>7</v>
      </c>
      <c r="B29" s="40" t="s">
        <v>90</v>
      </c>
      <c r="C29" s="69"/>
      <c r="D29" s="25"/>
      <c r="E29" s="56"/>
      <c r="F29" s="51"/>
      <c r="G29" s="38"/>
      <c r="H29" s="41"/>
      <c r="I29" s="54"/>
    </row>
    <row r="30" spans="1:9">
      <c r="A30" s="67"/>
      <c r="B30" s="47">
        <v>1206</v>
      </c>
      <c r="C30" s="70" t="s">
        <v>72</v>
      </c>
      <c r="D30" s="38"/>
      <c r="E30" s="44">
        <v>25321</v>
      </c>
      <c r="F30" s="45" t="s">
        <v>70</v>
      </c>
      <c r="G30" s="77" t="s">
        <v>5</v>
      </c>
      <c r="H30" s="46">
        <f>SUM(B30*E30/100)</f>
        <v>305371.26</v>
      </c>
      <c r="I30" s="54"/>
    </row>
    <row r="31" spans="1:9">
      <c r="A31" s="93"/>
      <c r="B31" s="105"/>
      <c r="C31" s="105"/>
      <c r="D31" s="37"/>
      <c r="E31" s="37"/>
      <c r="F31" s="37"/>
      <c r="G31" s="37"/>
      <c r="H31" s="37"/>
      <c r="I31" s="54"/>
    </row>
    <row r="32" spans="1:9" ht="38.25">
      <c r="A32" s="67">
        <v>8</v>
      </c>
      <c r="B32" s="74" t="s">
        <v>133</v>
      </c>
      <c r="C32" s="75"/>
      <c r="D32" s="75"/>
      <c r="E32" s="72"/>
      <c r="F32" s="67"/>
      <c r="G32" s="77"/>
      <c r="H32" s="75"/>
      <c r="I32" s="54"/>
    </row>
    <row r="33" spans="1:9">
      <c r="A33" s="67"/>
      <c r="B33" s="83">
        <v>65</v>
      </c>
      <c r="C33" s="72" t="s">
        <v>120</v>
      </c>
      <c r="D33" s="72"/>
      <c r="E33" s="78">
        <v>3912.85</v>
      </c>
      <c r="F33" s="79" t="s">
        <v>99</v>
      </c>
      <c r="G33" s="77" t="s">
        <v>5</v>
      </c>
      <c r="H33" s="80">
        <f>SUM(B33*E33)/100</f>
        <v>2543.3525</v>
      </c>
      <c r="I33" s="54"/>
    </row>
    <row r="34" spans="1:9">
      <c r="A34" s="107"/>
      <c r="B34" s="105"/>
      <c r="C34" s="105"/>
      <c r="D34" s="37"/>
      <c r="E34" s="37"/>
      <c r="F34" s="37"/>
      <c r="G34" s="37"/>
      <c r="H34" s="37"/>
      <c r="I34" s="54"/>
    </row>
    <row r="35" spans="1:9" ht="38.25">
      <c r="A35" s="67">
        <v>9</v>
      </c>
      <c r="B35" s="40" t="s">
        <v>91</v>
      </c>
      <c r="C35" s="69"/>
      <c r="D35" s="25"/>
      <c r="E35" s="56"/>
      <c r="F35" s="51"/>
      <c r="G35" s="38"/>
      <c r="H35" s="41"/>
      <c r="I35" s="38"/>
    </row>
    <row r="36" spans="1:9">
      <c r="A36" s="67"/>
      <c r="B36" s="47">
        <v>4377.1899999999996</v>
      </c>
      <c r="C36" s="70" t="s">
        <v>72</v>
      </c>
      <c r="D36" s="38"/>
      <c r="E36" s="44">
        <v>26288.46</v>
      </c>
      <c r="F36" s="45" t="s">
        <v>70</v>
      </c>
      <c r="G36" s="77" t="s">
        <v>5</v>
      </c>
      <c r="H36" s="46">
        <f>SUM(B36*E36/100)</f>
        <v>1150695.8422739999</v>
      </c>
      <c r="I36" s="38"/>
    </row>
    <row r="37" spans="1:9">
      <c r="A37" s="93"/>
      <c r="B37" s="105"/>
      <c r="C37" s="105"/>
      <c r="D37" s="37"/>
      <c r="E37" s="37"/>
      <c r="F37" s="37"/>
      <c r="G37" s="37"/>
      <c r="H37" s="37"/>
      <c r="I37" s="54"/>
    </row>
    <row r="38" spans="1:9" ht="51">
      <c r="A38" s="67">
        <v>10</v>
      </c>
      <c r="B38" s="74" t="s">
        <v>131</v>
      </c>
      <c r="C38" s="72"/>
      <c r="D38" s="75"/>
      <c r="E38" s="76"/>
      <c r="F38" s="76"/>
      <c r="G38" s="77"/>
      <c r="H38" s="75"/>
    </row>
    <row r="39" spans="1:9">
      <c r="A39" s="67"/>
      <c r="B39" s="83">
        <v>165.25</v>
      </c>
      <c r="C39" s="72" t="s">
        <v>118</v>
      </c>
      <c r="D39" s="72"/>
      <c r="E39" s="79">
        <v>14621.44</v>
      </c>
      <c r="F39" s="79" t="s">
        <v>119</v>
      </c>
      <c r="G39" s="77" t="s">
        <v>5</v>
      </c>
      <c r="H39" s="80">
        <f>SUM(B39*E39)/100</f>
        <v>24161.929599999999</v>
      </c>
    </row>
    <row r="40" spans="1:9">
      <c r="A40" s="36"/>
      <c r="B40" s="105"/>
      <c r="C40" s="105"/>
      <c r="D40" s="37"/>
      <c r="E40" s="37"/>
      <c r="F40" s="37"/>
      <c r="G40" s="37"/>
      <c r="H40" s="37"/>
    </row>
    <row r="41" spans="1:9" ht="140.25">
      <c r="A41" s="67">
        <v>11</v>
      </c>
      <c r="B41" s="40" t="s">
        <v>74</v>
      </c>
      <c r="C41" s="69"/>
      <c r="D41" s="41"/>
      <c r="E41" s="39"/>
      <c r="F41" s="39"/>
      <c r="G41" s="38"/>
      <c r="H41" s="42"/>
    </row>
    <row r="42" spans="1:9">
      <c r="A42" s="67"/>
      <c r="B42" s="47">
        <v>3051.28</v>
      </c>
      <c r="C42" s="70" t="s">
        <v>72</v>
      </c>
      <c r="D42" s="40"/>
      <c r="E42" s="44">
        <v>337</v>
      </c>
      <c r="F42" s="45" t="s">
        <v>72</v>
      </c>
      <c r="G42" s="52" t="s">
        <v>5</v>
      </c>
      <c r="H42" s="46">
        <f>B42*E42</f>
        <v>1028281.3600000001</v>
      </c>
    </row>
    <row r="43" spans="1:9">
      <c r="A43" s="36"/>
      <c r="B43" s="105"/>
      <c r="C43" s="105"/>
      <c r="D43" s="37"/>
      <c r="E43" s="37"/>
      <c r="F43" s="37"/>
      <c r="G43" s="37"/>
      <c r="H43" s="37"/>
    </row>
    <row r="44" spans="1:9" ht="63.75">
      <c r="A44" s="67">
        <v>12</v>
      </c>
      <c r="B44" s="40" t="s">
        <v>75</v>
      </c>
      <c r="C44" s="69"/>
      <c r="D44" s="41"/>
      <c r="E44" s="39"/>
      <c r="F44" s="39"/>
      <c r="G44" s="38"/>
      <c r="H44" s="42"/>
    </row>
    <row r="45" spans="1:9">
      <c r="A45" s="67"/>
      <c r="B45" s="47">
        <v>163.46</v>
      </c>
      <c r="C45" s="70" t="s">
        <v>76</v>
      </c>
      <c r="D45" s="40"/>
      <c r="E45" s="44">
        <v>5001.7</v>
      </c>
      <c r="F45" s="45" t="s">
        <v>77</v>
      </c>
      <c r="G45" s="52" t="s">
        <v>5</v>
      </c>
      <c r="H45" s="46">
        <f>B45*E45</f>
        <v>817577.88199999998</v>
      </c>
    </row>
    <row r="46" spans="1:9">
      <c r="A46" s="107"/>
      <c r="B46" s="105"/>
      <c r="C46" s="105"/>
      <c r="D46" s="37"/>
      <c r="E46" s="37"/>
      <c r="F46" s="37"/>
      <c r="G46" s="37"/>
      <c r="H46" s="37"/>
      <c r="I46" s="54"/>
    </row>
    <row r="47" spans="1:9" ht="51">
      <c r="A47" s="67">
        <v>13</v>
      </c>
      <c r="B47" s="40" t="s">
        <v>101</v>
      </c>
      <c r="C47" s="71"/>
      <c r="D47" s="40"/>
      <c r="E47" s="44"/>
      <c r="F47" s="45"/>
      <c r="G47" s="38"/>
      <c r="H47" s="46"/>
      <c r="I47" s="54"/>
    </row>
    <row r="48" spans="1:9">
      <c r="A48" s="67"/>
      <c r="B48" s="47">
        <v>72</v>
      </c>
      <c r="C48" s="70" t="s">
        <v>71</v>
      </c>
      <c r="D48" s="38"/>
      <c r="E48" s="44">
        <v>180.5</v>
      </c>
      <c r="F48" s="45" t="s">
        <v>94</v>
      </c>
      <c r="G48" s="77" t="s">
        <v>5</v>
      </c>
      <c r="H48" s="46">
        <f>B48*E48</f>
        <v>12996</v>
      </c>
      <c r="I48" s="54"/>
    </row>
    <row r="49" spans="1:9">
      <c r="A49" s="36"/>
      <c r="B49" s="105"/>
      <c r="C49" s="105"/>
      <c r="D49" s="37"/>
      <c r="E49" s="37"/>
      <c r="F49" s="37"/>
      <c r="G49" s="37"/>
      <c r="H49" s="37"/>
      <c r="I49" s="54"/>
    </row>
    <row r="50" spans="1:9" ht="51">
      <c r="A50" s="67">
        <v>14</v>
      </c>
      <c r="B50" s="19" t="s">
        <v>135</v>
      </c>
      <c r="C50" s="82"/>
      <c r="D50" s="81"/>
      <c r="E50" s="79"/>
      <c r="F50" s="67"/>
      <c r="G50" s="77"/>
      <c r="H50" s="75"/>
      <c r="I50" s="54"/>
    </row>
    <row r="51" spans="1:9">
      <c r="A51" s="67"/>
      <c r="B51" s="83">
        <v>189.5</v>
      </c>
      <c r="C51" s="72" t="s">
        <v>120</v>
      </c>
      <c r="D51" s="72"/>
      <c r="E51" s="110">
        <v>1273.76</v>
      </c>
      <c r="F51" s="79" t="s">
        <v>94</v>
      </c>
      <c r="G51" s="77" t="s">
        <v>5</v>
      </c>
      <c r="H51" s="80">
        <f>SUM(B51*E51)</f>
        <v>241377.52</v>
      </c>
      <c r="I51" s="54"/>
    </row>
    <row r="52" spans="1:9">
      <c r="C52" s="9"/>
      <c r="E52" s="111"/>
      <c r="F52" s="111"/>
    </row>
    <row r="53" spans="1:9" ht="25.5">
      <c r="A53" s="67">
        <v>15</v>
      </c>
      <c r="B53" s="40" t="s">
        <v>92</v>
      </c>
      <c r="C53" s="69"/>
      <c r="D53" s="41"/>
      <c r="E53" s="39"/>
      <c r="F53" s="39"/>
      <c r="G53" s="38"/>
      <c r="H53" s="42"/>
    </row>
    <row r="54" spans="1:9">
      <c r="A54" s="67"/>
      <c r="B54" s="47">
        <v>7771.75</v>
      </c>
      <c r="C54" s="70" t="s">
        <v>71</v>
      </c>
      <c r="D54" s="40"/>
      <c r="E54" s="44">
        <v>2590.5</v>
      </c>
      <c r="F54" s="45" t="s">
        <v>69</v>
      </c>
      <c r="G54" s="77" t="s">
        <v>5</v>
      </c>
      <c r="H54" s="46">
        <f>SUM(B54*E54/100)</f>
        <v>201327.18375</v>
      </c>
    </row>
    <row r="55" spans="1:9">
      <c r="A55" s="67"/>
      <c r="B55" s="25"/>
      <c r="C55" s="70"/>
      <c r="D55" s="40"/>
      <c r="E55" s="45"/>
      <c r="F55" s="45"/>
      <c r="G55" s="38"/>
      <c r="H55" s="46"/>
    </row>
    <row r="56" spans="1:9" ht="25.5">
      <c r="A56" s="67">
        <v>16</v>
      </c>
      <c r="B56" s="40" t="s">
        <v>86</v>
      </c>
      <c r="C56" s="71"/>
      <c r="D56" s="43"/>
      <c r="E56" s="44"/>
      <c r="F56" s="45"/>
      <c r="G56" s="38"/>
      <c r="H56" s="46"/>
    </row>
    <row r="57" spans="1:9">
      <c r="A57" s="67"/>
      <c r="B57" s="47">
        <v>7771.75</v>
      </c>
      <c r="C57" s="70" t="s">
        <v>71</v>
      </c>
      <c r="D57" s="40"/>
      <c r="E57" s="44">
        <v>2197.52</v>
      </c>
      <c r="F57" s="45" t="s">
        <v>69</v>
      </c>
      <c r="G57" s="52" t="s">
        <v>5</v>
      </c>
      <c r="H57" s="46">
        <f>SUM(B57*E57/100)</f>
        <v>170785.76059999998</v>
      </c>
    </row>
    <row r="58" spans="1:9">
      <c r="A58" s="67"/>
      <c r="B58" s="83"/>
      <c r="C58" s="72"/>
      <c r="D58" s="72"/>
      <c r="E58" s="110"/>
      <c r="F58" s="79"/>
      <c r="G58" s="77"/>
      <c r="H58" s="80"/>
    </row>
    <row r="59" spans="1:9" ht="25.5">
      <c r="A59" s="67">
        <v>17</v>
      </c>
      <c r="B59" s="40" t="s">
        <v>136</v>
      </c>
      <c r="C59" s="69"/>
      <c r="D59" s="41"/>
      <c r="E59" s="39"/>
      <c r="F59" s="39"/>
      <c r="G59" s="38"/>
      <c r="H59" s="42"/>
    </row>
    <row r="60" spans="1:9">
      <c r="A60" s="67"/>
      <c r="B60" s="47">
        <v>738.5</v>
      </c>
      <c r="C60" s="70" t="s">
        <v>71</v>
      </c>
      <c r="D60" s="40"/>
      <c r="E60" s="44">
        <v>2283.9299999999998</v>
      </c>
      <c r="F60" s="45" t="s">
        <v>69</v>
      </c>
      <c r="G60" s="77" t="s">
        <v>5</v>
      </c>
      <c r="H60" s="46">
        <f>SUM(B60*E60/100)</f>
        <v>16866.823049999999</v>
      </c>
    </row>
    <row r="61" spans="1:9">
      <c r="A61" s="67"/>
      <c r="B61" s="25"/>
      <c r="C61" s="70"/>
      <c r="D61" s="40"/>
      <c r="E61" s="45"/>
      <c r="F61" s="45"/>
      <c r="G61" s="38"/>
      <c r="H61" s="46"/>
    </row>
    <row r="62" spans="1:9" ht="25.5">
      <c r="A62" s="67">
        <v>18</v>
      </c>
      <c r="B62" s="40" t="s">
        <v>93</v>
      </c>
      <c r="C62" s="71"/>
      <c r="D62" s="43"/>
      <c r="E62" s="44"/>
      <c r="F62" s="45"/>
      <c r="G62" s="38"/>
      <c r="H62" s="46"/>
    </row>
    <row r="63" spans="1:9">
      <c r="A63" s="67"/>
      <c r="B63" s="47">
        <v>4835.38</v>
      </c>
      <c r="C63" s="70" t="s">
        <v>71</v>
      </c>
      <c r="D63" s="40"/>
      <c r="E63" s="44">
        <v>1758.08</v>
      </c>
      <c r="F63" s="45" t="s">
        <v>69</v>
      </c>
      <c r="G63" s="52" t="s">
        <v>5</v>
      </c>
      <c r="H63" s="46">
        <f>SUM(B63*E63/100)</f>
        <v>85009.848704000004</v>
      </c>
    </row>
    <row r="64" spans="1:9">
      <c r="C64" s="9"/>
      <c r="E64" s="111"/>
      <c r="F64" s="111"/>
    </row>
    <row r="65" spans="1:9" ht="51">
      <c r="A65" s="67">
        <v>19</v>
      </c>
      <c r="B65" s="40" t="s">
        <v>73</v>
      </c>
      <c r="C65" s="69"/>
      <c r="D65" s="25"/>
      <c r="E65" s="39"/>
      <c r="F65" s="92"/>
      <c r="G65" s="42"/>
      <c r="H65" s="42"/>
      <c r="I65" s="38"/>
    </row>
    <row r="66" spans="1:9">
      <c r="A66" s="67"/>
      <c r="B66" s="47">
        <v>523.73</v>
      </c>
      <c r="C66" s="70" t="s">
        <v>72</v>
      </c>
      <c r="D66" s="40"/>
      <c r="E66" s="44">
        <v>12595</v>
      </c>
      <c r="F66" s="45" t="s">
        <v>70</v>
      </c>
      <c r="G66" s="52" t="s">
        <v>5</v>
      </c>
      <c r="H66" s="46">
        <f>SUM(B66*E66/100)</f>
        <v>65963.7935</v>
      </c>
      <c r="I66" s="46"/>
    </row>
    <row r="67" spans="1:9">
      <c r="C67" s="9"/>
      <c r="E67" s="111"/>
      <c r="F67" s="111"/>
    </row>
    <row r="68" spans="1:9" ht="38.25">
      <c r="A68" s="67">
        <v>20</v>
      </c>
      <c r="B68" s="40" t="s">
        <v>156</v>
      </c>
      <c r="C68" s="69"/>
      <c r="D68" s="25"/>
      <c r="E68" s="56"/>
      <c r="F68" s="51"/>
      <c r="G68" s="104"/>
      <c r="H68" s="41"/>
    </row>
    <row r="69" spans="1:9">
      <c r="A69" s="67"/>
      <c r="B69" s="47">
        <v>232.5</v>
      </c>
      <c r="C69" s="70" t="s">
        <v>71</v>
      </c>
      <c r="D69" s="104"/>
      <c r="E69" s="44">
        <v>28253.61</v>
      </c>
      <c r="F69" s="45" t="s">
        <v>69</v>
      </c>
      <c r="G69" s="77" t="s">
        <v>5</v>
      </c>
      <c r="H69" s="46">
        <f>SUM(B69*E69/100)</f>
        <v>65689.643250000008</v>
      </c>
    </row>
    <row r="70" spans="1:9">
      <c r="I70" s="38"/>
    </row>
    <row r="71" spans="1:9" ht="38.25">
      <c r="A71" s="67">
        <v>21</v>
      </c>
      <c r="B71" s="40" t="s">
        <v>100</v>
      </c>
      <c r="C71" s="69"/>
      <c r="D71" s="25"/>
      <c r="E71" s="56"/>
      <c r="F71" s="51"/>
      <c r="G71" s="104"/>
      <c r="H71" s="41"/>
    </row>
    <row r="72" spans="1:9">
      <c r="A72" s="67"/>
      <c r="B72" s="47">
        <v>63.75</v>
      </c>
      <c r="C72" s="70" t="s">
        <v>71</v>
      </c>
      <c r="D72" s="104"/>
      <c r="E72" s="44">
        <v>27747.06</v>
      </c>
      <c r="F72" s="45" t="s">
        <v>69</v>
      </c>
      <c r="G72" s="77" t="s">
        <v>5</v>
      </c>
      <c r="H72" s="46">
        <f>SUM(B72*E72/100)</f>
        <v>17688.750750000003</v>
      </c>
    </row>
    <row r="73" spans="1:9">
      <c r="A73" s="67"/>
      <c r="B73" s="47"/>
      <c r="C73" s="70"/>
      <c r="D73" s="104"/>
      <c r="E73" s="44"/>
      <c r="F73" s="45"/>
      <c r="G73" s="77"/>
      <c r="H73" s="46"/>
    </row>
    <row r="74" spans="1:9" ht="89.25">
      <c r="A74" s="67">
        <v>22</v>
      </c>
      <c r="B74" s="40" t="s">
        <v>157</v>
      </c>
      <c r="C74" s="69"/>
      <c r="D74" s="25"/>
      <c r="E74" s="56"/>
      <c r="F74" s="51"/>
      <c r="G74" s="104"/>
      <c r="H74" s="41"/>
    </row>
    <row r="75" spans="1:9">
      <c r="A75" s="67"/>
      <c r="B75" s="47">
        <v>333.25</v>
      </c>
      <c r="C75" s="70" t="s">
        <v>71</v>
      </c>
      <c r="D75" s="104"/>
      <c r="E75" s="44">
        <v>186.04</v>
      </c>
      <c r="F75" s="45" t="s">
        <v>94</v>
      </c>
      <c r="G75" s="77" t="s">
        <v>5</v>
      </c>
      <c r="H75" s="46">
        <f>SUM(B75*E75)</f>
        <v>61997.829999999994</v>
      </c>
    </row>
    <row r="76" spans="1:9">
      <c r="A76" s="67"/>
      <c r="B76" s="47"/>
      <c r="C76" s="70"/>
      <c r="D76" s="104"/>
      <c r="E76" s="44"/>
      <c r="F76" s="45"/>
      <c r="G76" s="77"/>
      <c r="H76" s="46"/>
    </row>
    <row r="77" spans="1:9" ht="38.25">
      <c r="A77" s="67">
        <v>23</v>
      </c>
      <c r="B77" s="40" t="s">
        <v>95</v>
      </c>
      <c r="C77" s="73"/>
      <c r="D77" s="57"/>
      <c r="E77" s="58"/>
      <c r="F77" s="58"/>
      <c r="G77" s="104"/>
      <c r="H77" s="46"/>
    </row>
    <row r="78" spans="1:9">
      <c r="A78" s="67"/>
      <c r="B78" s="47">
        <v>4112</v>
      </c>
      <c r="C78" s="70" t="s">
        <v>71</v>
      </c>
      <c r="D78" s="104"/>
      <c r="E78" s="44">
        <v>3275.5</v>
      </c>
      <c r="F78" s="45" t="s">
        <v>69</v>
      </c>
      <c r="G78" s="77" t="s">
        <v>5</v>
      </c>
      <c r="H78" s="59">
        <f>SUM(B78*E78/100)</f>
        <v>134688.56</v>
      </c>
    </row>
    <row r="79" spans="1:9">
      <c r="A79" s="67"/>
      <c r="B79" s="47"/>
      <c r="C79" s="70"/>
      <c r="D79" s="104"/>
      <c r="E79" s="44"/>
      <c r="F79" s="45"/>
      <c r="G79" s="77"/>
      <c r="H79" s="46"/>
    </row>
    <row r="80" spans="1:9">
      <c r="A80" s="67">
        <v>24</v>
      </c>
      <c r="B80" s="40" t="s">
        <v>96</v>
      </c>
      <c r="C80" s="73"/>
      <c r="D80" s="57"/>
      <c r="E80" s="58"/>
      <c r="F80" s="58"/>
      <c r="G80" s="38"/>
      <c r="H80" s="46"/>
      <c r="I80" s="38"/>
    </row>
    <row r="81" spans="1:10">
      <c r="A81" s="67"/>
      <c r="B81" s="47">
        <v>2972.75</v>
      </c>
      <c r="C81" s="70" t="s">
        <v>71</v>
      </c>
      <c r="D81" s="38"/>
      <c r="E81" s="44">
        <v>829.95</v>
      </c>
      <c r="F81" s="45" t="s">
        <v>69</v>
      </c>
      <c r="G81" s="77" t="s">
        <v>5</v>
      </c>
      <c r="H81" s="59">
        <f>SUM(B81*E81/100)</f>
        <v>24672.338625000004</v>
      </c>
      <c r="I81" s="38"/>
    </row>
    <row r="82" spans="1:10">
      <c r="A82" s="67"/>
      <c r="B82" s="47"/>
      <c r="C82" s="70"/>
      <c r="D82" s="104"/>
      <c r="E82" s="44"/>
      <c r="F82" s="45"/>
      <c r="G82" s="77"/>
      <c r="H82" s="46"/>
    </row>
    <row r="83" spans="1:10" ht="25.5">
      <c r="A83" s="67">
        <v>25</v>
      </c>
      <c r="B83" s="74" t="s">
        <v>134</v>
      </c>
      <c r="C83" s="82"/>
      <c r="D83" s="81"/>
      <c r="E83" s="79"/>
      <c r="F83" s="67"/>
      <c r="G83" s="77"/>
      <c r="H83" s="75"/>
    </row>
    <row r="84" spans="1:10">
      <c r="A84" s="67"/>
      <c r="B84" s="83">
        <v>128</v>
      </c>
      <c r="C84" s="72" t="s">
        <v>120</v>
      </c>
      <c r="D84" s="72"/>
      <c r="E84" s="110">
        <v>58.11</v>
      </c>
      <c r="F84" s="79" t="s">
        <v>99</v>
      </c>
      <c r="G84" s="77" t="s">
        <v>5</v>
      </c>
      <c r="H84" s="80">
        <f>SUM(B84*E84)</f>
        <v>7438.08</v>
      </c>
    </row>
    <row r="86" spans="1:10">
      <c r="A86" s="67">
        <v>26</v>
      </c>
      <c r="B86" s="40" t="s">
        <v>142</v>
      </c>
      <c r="C86" s="69"/>
      <c r="D86" s="25"/>
      <c r="E86" s="51"/>
      <c r="F86" s="38"/>
      <c r="G86" s="41"/>
    </row>
    <row r="87" spans="1:10">
      <c r="A87" s="67"/>
      <c r="B87" s="47">
        <v>8725.5</v>
      </c>
      <c r="C87" s="70" t="s">
        <v>71</v>
      </c>
      <c r="D87" s="40"/>
      <c r="E87" s="44">
        <v>1043.9000000000001</v>
      </c>
      <c r="F87" s="45" t="s">
        <v>69</v>
      </c>
      <c r="G87" s="52" t="s">
        <v>5</v>
      </c>
      <c r="H87" s="46">
        <f>SUM(B87*E87/100)</f>
        <v>91085.494500000015</v>
      </c>
    </row>
    <row r="89" spans="1:10" ht="25.5">
      <c r="A89" s="67">
        <v>27</v>
      </c>
      <c r="B89" s="40" t="s">
        <v>88</v>
      </c>
      <c r="C89" s="69"/>
      <c r="D89" s="25"/>
      <c r="E89" s="51"/>
      <c r="F89" s="92"/>
      <c r="G89" s="41"/>
    </row>
    <row r="90" spans="1:10">
      <c r="A90" s="67"/>
      <c r="B90" s="47">
        <v>8510.25</v>
      </c>
      <c r="C90" s="70" t="s">
        <v>71</v>
      </c>
      <c r="D90" s="40"/>
      <c r="E90" s="44">
        <v>442.75</v>
      </c>
      <c r="F90" s="45" t="s">
        <v>69</v>
      </c>
      <c r="G90" s="52" t="s">
        <v>5</v>
      </c>
      <c r="H90" s="46">
        <f>SUM(B90*E90/100)</f>
        <v>37679.131874999999</v>
      </c>
    </row>
    <row r="92" spans="1:10" ht="15">
      <c r="A92" s="67">
        <v>28</v>
      </c>
      <c r="B92" s="40" t="s">
        <v>87</v>
      </c>
      <c r="C92" s="69"/>
      <c r="D92" s="25"/>
      <c r="E92" s="51"/>
      <c r="F92" s="92"/>
      <c r="G92" s="41"/>
      <c r="J92" s="1"/>
    </row>
    <row r="93" spans="1:10" ht="15">
      <c r="A93" s="67"/>
      <c r="B93" s="47">
        <v>8510.25</v>
      </c>
      <c r="C93" s="70" t="s">
        <v>71</v>
      </c>
      <c r="D93" s="40"/>
      <c r="E93" s="44">
        <v>1079.6500000000001</v>
      </c>
      <c r="F93" s="45" t="s">
        <v>69</v>
      </c>
      <c r="G93" s="52" t="s">
        <v>5</v>
      </c>
      <c r="H93" s="46">
        <f>SUM(B93*E93/100)</f>
        <v>91880.91412500001</v>
      </c>
      <c r="J93" s="1"/>
    </row>
    <row r="94" spans="1:10" ht="38.25">
      <c r="A94" s="67">
        <v>29</v>
      </c>
      <c r="B94" s="40" t="s">
        <v>97</v>
      </c>
      <c r="C94" s="69"/>
      <c r="D94" s="25"/>
      <c r="E94" s="51"/>
      <c r="F94" s="92"/>
      <c r="G94" s="41"/>
    </row>
    <row r="95" spans="1:10">
      <c r="A95" s="67"/>
      <c r="B95" s="47">
        <v>379</v>
      </c>
      <c r="C95" s="70" t="s">
        <v>71</v>
      </c>
      <c r="D95" s="40"/>
      <c r="E95" s="44">
        <v>2116.41</v>
      </c>
      <c r="F95" s="45" t="s">
        <v>69</v>
      </c>
      <c r="G95" s="52" t="s">
        <v>5</v>
      </c>
      <c r="H95" s="46">
        <f>SUM(B95*E95/100)</f>
        <v>8021.1938999999993</v>
      </c>
    </row>
    <row r="96" spans="1:10" ht="25.5">
      <c r="A96" s="67">
        <v>30</v>
      </c>
      <c r="B96" s="35" t="s">
        <v>144</v>
      </c>
      <c r="C96" s="71"/>
      <c r="D96" s="40"/>
      <c r="E96" s="44"/>
      <c r="F96" s="45"/>
      <c r="G96" s="104"/>
      <c r="H96" s="59"/>
    </row>
    <row r="97" spans="1:9">
      <c r="A97" s="67"/>
      <c r="B97" s="62">
        <v>512</v>
      </c>
      <c r="C97" s="70" t="s">
        <v>71</v>
      </c>
      <c r="D97" s="104"/>
      <c r="E97" s="56">
        <v>1160.06</v>
      </c>
      <c r="F97" s="39" t="s">
        <v>99</v>
      </c>
      <c r="G97" s="77" t="s">
        <v>5</v>
      </c>
      <c r="H97" s="60">
        <f>B97*E97/100</f>
        <v>5939.5072</v>
      </c>
    </row>
    <row r="98" spans="1:9" ht="25.5">
      <c r="A98" s="67">
        <v>31</v>
      </c>
      <c r="B98" s="35" t="s">
        <v>98</v>
      </c>
      <c r="C98" s="71"/>
      <c r="D98" s="40"/>
      <c r="E98" s="44"/>
      <c r="F98" s="45"/>
      <c r="G98" s="38"/>
      <c r="H98" s="59"/>
    </row>
    <row r="99" spans="1:9">
      <c r="A99" s="67"/>
      <c r="B99" s="62">
        <v>4112</v>
      </c>
      <c r="C99" s="9" t="str">
        <f>C95</f>
        <v>Sft.</v>
      </c>
      <c r="D99" s="38"/>
      <c r="E99" s="56">
        <v>1887.4</v>
      </c>
      <c r="F99" s="39" t="s">
        <v>99</v>
      </c>
      <c r="G99" s="77" t="s">
        <v>5</v>
      </c>
      <c r="H99" s="60">
        <f>B99*E99/100</f>
        <v>77609.888000000006</v>
      </c>
    </row>
    <row r="100" spans="1:9">
      <c r="C100" s="9"/>
      <c r="E100" s="111"/>
      <c r="F100" s="111"/>
    </row>
    <row r="101" spans="1:9">
      <c r="C101" s="9"/>
      <c r="E101" s="92"/>
      <c r="F101" s="49" t="s">
        <v>89</v>
      </c>
      <c r="G101" s="53" t="s">
        <v>5</v>
      </c>
      <c r="H101" s="50">
        <v>4965777</v>
      </c>
      <c r="I101" s="38"/>
    </row>
    <row r="102" spans="1:9">
      <c r="B102" s="98" t="s">
        <v>137</v>
      </c>
      <c r="I102" s="104"/>
    </row>
    <row r="103" spans="1:9" ht="114.75">
      <c r="A103" s="67">
        <v>1</v>
      </c>
      <c r="B103" s="40" t="s">
        <v>138</v>
      </c>
      <c r="C103" s="69"/>
      <c r="D103" s="41"/>
      <c r="E103" s="39"/>
      <c r="F103" s="39"/>
      <c r="G103" s="38"/>
      <c r="H103" s="42"/>
      <c r="I103" s="104"/>
    </row>
    <row r="104" spans="1:9">
      <c r="A104" s="67"/>
      <c r="B104" s="47">
        <v>3141.13</v>
      </c>
      <c r="C104" s="70" t="s">
        <v>120</v>
      </c>
      <c r="D104" s="40"/>
      <c r="E104" s="44"/>
      <c r="F104" s="45" t="s">
        <v>94</v>
      </c>
      <c r="G104" s="52" t="s">
        <v>5</v>
      </c>
      <c r="H104" s="46"/>
      <c r="I104" s="104"/>
    </row>
    <row r="105" spans="1:9">
      <c r="I105" s="104"/>
    </row>
    <row r="106" spans="1:9">
      <c r="F106" s="49" t="s">
        <v>89</v>
      </c>
      <c r="G106" s="53" t="s">
        <v>5</v>
      </c>
      <c r="H106" s="50"/>
      <c r="I106" s="104"/>
    </row>
    <row r="107" spans="1:9">
      <c r="A107" s="67"/>
      <c r="B107" s="106" t="s">
        <v>139</v>
      </c>
      <c r="C107" s="72"/>
      <c r="D107" s="35"/>
      <c r="E107" s="39"/>
      <c r="F107" s="39"/>
      <c r="G107" s="38"/>
      <c r="H107" s="61"/>
    </row>
    <row r="108" spans="1:9" ht="114.75">
      <c r="A108" s="67">
        <v>1</v>
      </c>
      <c r="B108" s="87" t="s">
        <v>121</v>
      </c>
      <c r="C108" s="69"/>
      <c r="D108" s="25"/>
      <c r="E108" s="56"/>
      <c r="F108" s="51"/>
      <c r="G108" s="38"/>
      <c r="H108" s="41"/>
    </row>
    <row r="109" spans="1:9">
      <c r="A109" s="67"/>
      <c r="B109" s="88">
        <v>3</v>
      </c>
      <c r="C109" s="105" t="s">
        <v>102</v>
      </c>
      <c r="D109" s="86"/>
      <c r="E109" s="84">
        <v>5728.8</v>
      </c>
      <c r="F109" s="37" t="s">
        <v>26</v>
      </c>
      <c r="G109" s="37" t="s">
        <v>5</v>
      </c>
      <c r="H109" s="85">
        <f>(B109*E109)</f>
        <v>17186.400000000001</v>
      </c>
    </row>
    <row r="110" spans="1:9">
      <c r="A110" s="67"/>
      <c r="B110" s="88"/>
      <c r="C110" s="105"/>
      <c r="D110" s="86"/>
      <c r="E110" s="84"/>
      <c r="F110" s="37"/>
      <c r="G110" s="37"/>
      <c r="H110" s="85"/>
    </row>
    <row r="111" spans="1:9" ht="38.25">
      <c r="A111" s="67">
        <v>2</v>
      </c>
      <c r="B111" s="89" t="s">
        <v>140</v>
      </c>
      <c r="C111" s="105"/>
      <c r="D111" s="86"/>
      <c r="E111" s="84"/>
      <c r="F111" s="37"/>
      <c r="G111" s="37"/>
      <c r="H111" s="85"/>
    </row>
    <row r="112" spans="1:9">
      <c r="A112" s="67"/>
      <c r="B112" s="88">
        <v>18</v>
      </c>
      <c r="C112" s="105" t="s">
        <v>102</v>
      </c>
      <c r="D112" s="86"/>
      <c r="E112" s="84">
        <v>702</v>
      </c>
      <c r="F112" s="37" t="s">
        <v>26</v>
      </c>
      <c r="G112" s="37" t="s">
        <v>5</v>
      </c>
      <c r="H112" s="85">
        <f>(B112*E112)</f>
        <v>12636</v>
      </c>
    </row>
    <row r="113" spans="1:8">
      <c r="A113" s="67"/>
      <c r="B113" s="89"/>
      <c r="C113" s="105"/>
      <c r="D113" s="86"/>
      <c r="E113" s="84"/>
      <c r="F113" s="37"/>
      <c r="G113" s="37"/>
      <c r="H113" s="85"/>
    </row>
    <row r="114" spans="1:8" ht="63.75">
      <c r="A114" s="67">
        <v>3</v>
      </c>
      <c r="B114" s="89" t="s">
        <v>123</v>
      </c>
      <c r="C114" s="105"/>
      <c r="D114" s="86"/>
      <c r="E114" s="84"/>
      <c r="F114" s="37"/>
      <c r="G114" s="37"/>
      <c r="H114" s="85"/>
    </row>
    <row r="115" spans="1:8">
      <c r="A115" s="67"/>
      <c r="B115" s="88">
        <v>3</v>
      </c>
      <c r="C115" s="105" t="s">
        <v>102</v>
      </c>
      <c r="D115" s="86"/>
      <c r="E115" s="84">
        <v>72.16</v>
      </c>
      <c r="F115" s="37" t="s">
        <v>26</v>
      </c>
      <c r="G115" s="37" t="s">
        <v>5</v>
      </c>
      <c r="H115" s="85">
        <f>(B115*E115)</f>
        <v>216.48</v>
      </c>
    </row>
    <row r="116" spans="1:8">
      <c r="A116" s="67"/>
      <c r="B116" s="88"/>
      <c r="C116" s="105"/>
      <c r="D116" s="86"/>
      <c r="E116" s="84"/>
      <c r="F116" s="37"/>
      <c r="G116" s="37"/>
      <c r="H116" s="85"/>
    </row>
    <row r="117" spans="1:8" ht="140.25">
      <c r="A117" s="67">
        <v>4</v>
      </c>
      <c r="B117" s="87" t="s">
        <v>122</v>
      </c>
      <c r="C117" s="69"/>
      <c r="D117" s="25"/>
      <c r="E117" s="56"/>
      <c r="F117" s="51"/>
      <c r="G117" s="38"/>
      <c r="H117" s="41"/>
    </row>
    <row r="118" spans="1:8">
      <c r="A118" s="67"/>
      <c r="B118" s="88">
        <v>9</v>
      </c>
      <c r="C118" s="105" t="s">
        <v>102</v>
      </c>
      <c r="D118" s="86"/>
      <c r="E118" s="84">
        <v>4694.8</v>
      </c>
      <c r="F118" s="37" t="s">
        <v>26</v>
      </c>
      <c r="G118" s="37" t="s">
        <v>5</v>
      </c>
      <c r="H118" s="85">
        <f>(B118*E118)</f>
        <v>42253.200000000004</v>
      </c>
    </row>
    <row r="119" spans="1:8">
      <c r="A119" s="67"/>
      <c r="B119" s="88"/>
      <c r="C119" s="105"/>
      <c r="D119" s="86"/>
      <c r="E119" s="84"/>
      <c r="F119" s="37"/>
      <c r="G119" s="37"/>
      <c r="H119" s="85"/>
    </row>
    <row r="120" spans="1:8" ht="25.5">
      <c r="A120" s="67">
        <v>5</v>
      </c>
      <c r="B120" s="90" t="s">
        <v>127</v>
      </c>
      <c r="C120" s="105"/>
      <c r="D120" s="86"/>
      <c r="E120" s="84"/>
      <c r="F120" s="37"/>
      <c r="G120" s="37"/>
      <c r="H120" s="85"/>
    </row>
    <row r="121" spans="1:8">
      <c r="A121" s="67"/>
      <c r="B121" s="88">
        <v>3</v>
      </c>
      <c r="C121" s="105" t="s">
        <v>102</v>
      </c>
      <c r="D121" s="86"/>
      <c r="E121" s="84">
        <v>145.41999999999999</v>
      </c>
      <c r="F121" s="37" t="s">
        <v>26</v>
      </c>
      <c r="G121" s="37" t="s">
        <v>5</v>
      </c>
      <c r="H121" s="85">
        <f>(B121*E121)</f>
        <v>436.26</v>
      </c>
    </row>
    <row r="122" spans="1:8">
      <c r="A122" s="67"/>
      <c r="B122" s="88"/>
      <c r="C122" s="105"/>
      <c r="D122" s="86"/>
      <c r="E122" s="84"/>
      <c r="F122" s="37"/>
      <c r="G122" s="37"/>
      <c r="H122" s="85"/>
    </row>
    <row r="123" spans="1:8" ht="25.5">
      <c r="A123" s="67">
        <v>6</v>
      </c>
      <c r="B123" s="90" t="s">
        <v>124</v>
      </c>
      <c r="C123" s="105"/>
      <c r="D123" s="86"/>
      <c r="E123" s="84"/>
      <c r="F123" s="37"/>
      <c r="G123" s="37"/>
      <c r="H123" s="85"/>
    </row>
    <row r="124" spans="1:8">
      <c r="A124" s="67"/>
      <c r="B124" s="90" t="s">
        <v>125</v>
      </c>
      <c r="C124" s="105"/>
      <c r="D124" s="86"/>
      <c r="E124" s="84"/>
      <c r="F124" s="37"/>
      <c r="G124" s="37"/>
      <c r="H124" s="85"/>
    </row>
    <row r="125" spans="1:8">
      <c r="A125" s="67"/>
      <c r="B125" s="88">
        <v>3</v>
      </c>
      <c r="C125" s="105" t="s">
        <v>102</v>
      </c>
      <c r="D125" s="86"/>
      <c r="E125" s="84">
        <v>200.42</v>
      </c>
      <c r="F125" s="37" t="s">
        <v>26</v>
      </c>
      <c r="G125" s="37" t="s">
        <v>5</v>
      </c>
      <c r="H125" s="85">
        <f>(B125*E125)</f>
        <v>601.26</v>
      </c>
    </row>
    <row r="126" spans="1:8">
      <c r="A126" s="67"/>
      <c r="B126" s="90" t="s">
        <v>126</v>
      </c>
      <c r="C126" s="105"/>
      <c r="D126" s="86"/>
      <c r="E126" s="84"/>
      <c r="F126" s="37"/>
      <c r="G126" s="37"/>
      <c r="H126" s="85"/>
    </row>
    <row r="127" spans="1:8">
      <c r="A127" s="67"/>
      <c r="B127" s="88">
        <v>3</v>
      </c>
      <c r="C127" s="105" t="s">
        <v>102</v>
      </c>
      <c r="D127" s="86"/>
      <c r="E127" s="84">
        <v>271.92</v>
      </c>
      <c r="F127" s="37" t="s">
        <v>26</v>
      </c>
      <c r="G127" s="37" t="s">
        <v>5</v>
      </c>
      <c r="H127" s="85">
        <f>(B127*E127)</f>
        <v>815.76</v>
      </c>
    </row>
    <row r="128" spans="1:8" ht="153">
      <c r="A128" s="67">
        <v>7</v>
      </c>
      <c r="B128" s="89" t="s">
        <v>128</v>
      </c>
      <c r="C128" s="105"/>
      <c r="D128" s="86"/>
      <c r="E128" s="84"/>
      <c r="F128" s="37"/>
      <c r="G128" s="37"/>
      <c r="H128" s="85"/>
    </row>
    <row r="129" spans="1:8">
      <c r="A129" s="67"/>
      <c r="B129" s="88">
        <v>3</v>
      </c>
      <c r="C129" s="105" t="s">
        <v>102</v>
      </c>
      <c r="D129" s="86"/>
      <c r="E129" s="84">
        <v>14748</v>
      </c>
      <c r="F129" s="37" t="s">
        <v>26</v>
      </c>
      <c r="G129" s="37" t="s">
        <v>5</v>
      </c>
      <c r="H129" s="85">
        <f>(B129*E129)</f>
        <v>44244</v>
      </c>
    </row>
    <row r="130" spans="1:8">
      <c r="A130" s="67"/>
      <c r="B130" s="88"/>
      <c r="C130" s="105"/>
      <c r="D130" s="86"/>
      <c r="E130" s="84"/>
      <c r="F130" s="37"/>
      <c r="G130" s="37"/>
      <c r="H130" s="85"/>
    </row>
    <row r="131" spans="1:8" ht="63.75">
      <c r="A131" s="67">
        <v>8</v>
      </c>
      <c r="B131" s="89" t="s">
        <v>145</v>
      </c>
      <c r="C131" s="105"/>
      <c r="D131" s="86"/>
      <c r="E131" s="84"/>
      <c r="F131" s="37"/>
      <c r="G131" s="37"/>
      <c r="H131" s="85"/>
    </row>
    <row r="132" spans="1:8">
      <c r="A132" s="67"/>
      <c r="B132" s="88">
        <v>1</v>
      </c>
      <c r="C132" s="105" t="s">
        <v>102</v>
      </c>
      <c r="D132" s="86"/>
      <c r="E132" s="84">
        <v>37505.42</v>
      </c>
      <c r="F132" s="37" t="s">
        <v>26</v>
      </c>
      <c r="G132" s="37" t="s">
        <v>5</v>
      </c>
      <c r="H132" s="85">
        <f>(B132*E132)</f>
        <v>37505.42</v>
      </c>
    </row>
    <row r="133" spans="1:8">
      <c r="A133" s="67"/>
      <c r="B133" s="88"/>
      <c r="C133" s="105"/>
      <c r="D133" s="86"/>
      <c r="E133" s="84"/>
      <c r="F133" s="37"/>
      <c r="G133" s="37"/>
      <c r="H133" s="85"/>
    </row>
    <row r="134" spans="1:8" ht="89.25">
      <c r="A134" s="67">
        <v>9</v>
      </c>
      <c r="B134" s="35" t="s">
        <v>103</v>
      </c>
      <c r="C134" s="69"/>
      <c r="D134" s="25"/>
      <c r="E134" s="56"/>
      <c r="F134" s="51"/>
      <c r="G134" s="38"/>
      <c r="H134" s="41"/>
    </row>
    <row r="135" spans="1:8">
      <c r="A135" s="67" t="s">
        <v>104</v>
      </c>
      <c r="B135" s="62" t="s">
        <v>105</v>
      </c>
      <c r="C135" s="72"/>
      <c r="D135" s="35"/>
      <c r="E135" s="63"/>
      <c r="F135" s="39"/>
      <c r="G135" s="38"/>
      <c r="H135" s="61"/>
    </row>
    <row r="136" spans="1:8">
      <c r="A136" s="67"/>
      <c r="B136" s="41">
        <v>50</v>
      </c>
      <c r="C136" s="9" t="s">
        <v>49</v>
      </c>
      <c r="D136" s="38"/>
      <c r="E136" s="56">
        <v>73.209999999999994</v>
      </c>
      <c r="F136" s="51" t="s">
        <v>50</v>
      </c>
      <c r="G136" s="77" t="s">
        <v>5</v>
      </c>
      <c r="H136" s="61">
        <f>B136*E136</f>
        <v>3660.4999999999995</v>
      </c>
    </row>
    <row r="137" spans="1:8">
      <c r="A137" s="67" t="s">
        <v>106</v>
      </c>
      <c r="B137" s="62" t="s">
        <v>107</v>
      </c>
      <c r="C137" s="72"/>
      <c r="D137" s="35"/>
      <c r="E137" s="63"/>
      <c r="F137" s="39"/>
      <c r="G137" s="38"/>
      <c r="H137" s="61"/>
    </row>
    <row r="138" spans="1:8">
      <c r="A138" s="67"/>
      <c r="B138" s="41">
        <v>100</v>
      </c>
      <c r="C138" s="9" t="s">
        <v>49</v>
      </c>
      <c r="D138" s="38"/>
      <c r="E138" s="56">
        <v>95.79</v>
      </c>
      <c r="F138" s="51" t="s">
        <v>50</v>
      </c>
      <c r="G138" s="77" t="s">
        <v>5</v>
      </c>
      <c r="H138" s="61">
        <f>B138*E138</f>
        <v>9579</v>
      </c>
    </row>
    <row r="139" spans="1:8">
      <c r="A139" s="67"/>
      <c r="B139" s="35"/>
      <c r="C139" s="72"/>
      <c r="D139" s="35"/>
      <c r="E139" s="39"/>
      <c r="F139" s="39"/>
      <c r="G139" s="38"/>
      <c r="H139" s="61"/>
    </row>
    <row r="140" spans="1:8" ht="76.5">
      <c r="A140" s="67">
        <v>10</v>
      </c>
      <c r="B140" s="35" t="s">
        <v>108</v>
      </c>
      <c r="C140" s="69"/>
      <c r="D140" s="25"/>
      <c r="E140" s="56"/>
      <c r="F140" s="51"/>
      <c r="G140" s="38"/>
      <c r="H140" s="41"/>
    </row>
    <row r="141" spans="1:8">
      <c r="A141" s="67" t="s">
        <v>104</v>
      </c>
      <c r="B141" s="62" t="s">
        <v>109</v>
      </c>
      <c r="C141" s="72"/>
      <c r="D141" s="35"/>
      <c r="E141" s="63"/>
      <c r="F141" s="39"/>
      <c r="G141" s="38"/>
      <c r="H141" s="61"/>
    </row>
    <row r="142" spans="1:8">
      <c r="A142" s="67"/>
      <c r="B142" s="41">
        <v>40</v>
      </c>
      <c r="C142" s="9" t="s">
        <v>49</v>
      </c>
      <c r="D142" s="38"/>
      <c r="E142" s="56">
        <v>199.25</v>
      </c>
      <c r="F142" s="51" t="s">
        <v>50</v>
      </c>
      <c r="G142" s="77" t="s">
        <v>5</v>
      </c>
      <c r="H142" s="61">
        <f>B142*E142</f>
        <v>7970</v>
      </c>
    </row>
    <row r="143" spans="1:8">
      <c r="A143" s="66"/>
      <c r="C143" s="9"/>
      <c r="E143" s="111"/>
      <c r="F143" s="111"/>
    </row>
    <row r="144" spans="1:8">
      <c r="A144" s="66"/>
      <c r="C144" s="9"/>
      <c r="E144" s="111"/>
      <c r="F144" s="49" t="s">
        <v>89</v>
      </c>
      <c r="G144" s="53" t="s">
        <v>5</v>
      </c>
      <c r="H144" s="50">
        <f>SUM(H108:H143)</f>
        <v>177104.27999999997</v>
      </c>
    </row>
    <row r="145" spans="1:8">
      <c r="A145" s="67"/>
      <c r="B145" s="106" t="s">
        <v>110</v>
      </c>
      <c r="C145" s="72"/>
      <c r="D145" s="35"/>
      <c r="E145" s="39"/>
      <c r="F145" s="39"/>
      <c r="G145" s="38"/>
      <c r="H145" s="61"/>
    </row>
    <row r="146" spans="1:8" ht="63.75">
      <c r="A146" s="67">
        <v>1</v>
      </c>
      <c r="B146" s="35" t="s">
        <v>111</v>
      </c>
      <c r="C146" s="69"/>
      <c r="D146" s="25"/>
      <c r="E146" s="56"/>
      <c r="F146" s="51"/>
      <c r="G146" s="38"/>
      <c r="H146" s="41"/>
    </row>
    <row r="147" spans="1:8">
      <c r="A147" s="67"/>
      <c r="B147" s="41">
        <v>1</v>
      </c>
      <c r="C147" s="9" t="s">
        <v>25</v>
      </c>
      <c r="D147" s="38"/>
      <c r="E147" s="56"/>
      <c r="F147" s="51" t="s">
        <v>26</v>
      </c>
      <c r="G147" s="77" t="s">
        <v>5</v>
      </c>
      <c r="H147" s="61"/>
    </row>
    <row r="148" spans="1:8" ht="38.25">
      <c r="A148" s="67">
        <v>2</v>
      </c>
      <c r="B148" s="35" t="s">
        <v>146</v>
      </c>
      <c r="C148" s="69"/>
      <c r="D148" s="25"/>
      <c r="E148" s="56"/>
      <c r="F148" s="51"/>
      <c r="G148" s="104"/>
      <c r="H148" s="41"/>
    </row>
    <row r="149" spans="1:8">
      <c r="A149" s="67"/>
      <c r="B149" s="41">
        <v>1</v>
      </c>
      <c r="C149" s="9" t="s">
        <v>25</v>
      </c>
      <c r="D149" s="104"/>
      <c r="E149" s="56"/>
      <c r="F149" s="51" t="s">
        <v>26</v>
      </c>
      <c r="G149" s="77" t="s">
        <v>5</v>
      </c>
      <c r="H149" s="61"/>
    </row>
    <row r="150" spans="1:8">
      <c r="A150" s="66"/>
      <c r="C150" s="9"/>
      <c r="E150" s="111"/>
      <c r="F150" s="111"/>
    </row>
    <row r="151" spans="1:8">
      <c r="A151" s="66"/>
      <c r="C151" s="9"/>
      <c r="E151" s="111"/>
      <c r="F151" s="112"/>
      <c r="G151" s="94"/>
      <c r="H151" s="94"/>
    </row>
    <row r="152" spans="1:8">
      <c r="A152" s="66"/>
      <c r="C152" s="9"/>
      <c r="E152" s="111"/>
      <c r="F152" s="64" t="s">
        <v>89</v>
      </c>
      <c r="G152" s="65" t="s">
        <v>5</v>
      </c>
      <c r="H152" s="42"/>
    </row>
    <row r="153" spans="1:8">
      <c r="A153" s="66"/>
      <c r="B153" s="98" t="s">
        <v>147</v>
      </c>
      <c r="C153" s="9"/>
      <c r="E153" s="111"/>
      <c r="F153" s="64"/>
      <c r="G153" s="65"/>
      <c r="H153" s="42"/>
    </row>
    <row r="154" spans="1:8" ht="38.25">
      <c r="A154" s="67">
        <v>1</v>
      </c>
      <c r="B154" s="74" t="s">
        <v>130</v>
      </c>
      <c r="C154" s="72"/>
      <c r="D154" s="75"/>
      <c r="E154" s="76"/>
      <c r="F154" s="76"/>
      <c r="G154" s="75"/>
      <c r="H154" s="42"/>
    </row>
    <row r="155" spans="1:8">
      <c r="A155" s="67"/>
      <c r="B155" s="83">
        <v>51</v>
      </c>
      <c r="C155" s="72" t="s">
        <v>118</v>
      </c>
      <c r="D155" s="72"/>
      <c r="E155" s="110">
        <v>5445</v>
      </c>
      <c r="F155" s="79" t="s">
        <v>119</v>
      </c>
      <c r="G155" s="77" t="s">
        <v>5</v>
      </c>
      <c r="H155" s="80">
        <f>SUM(B155*E155)/100</f>
        <v>2776.95</v>
      </c>
    </row>
    <row r="156" spans="1:8">
      <c r="A156" s="93"/>
      <c r="B156" s="105"/>
      <c r="C156" s="105"/>
      <c r="D156" s="37"/>
      <c r="E156" s="37"/>
      <c r="F156" s="37"/>
      <c r="G156" s="37"/>
      <c r="H156" s="37"/>
    </row>
    <row r="157" spans="1:8" ht="25.5">
      <c r="A157" s="67">
        <v>2</v>
      </c>
      <c r="B157" s="74" t="s">
        <v>152</v>
      </c>
      <c r="C157" s="72"/>
      <c r="D157" s="75"/>
      <c r="E157" s="76"/>
      <c r="F157" s="76"/>
      <c r="G157" s="75"/>
      <c r="H157" s="42"/>
    </row>
    <row r="158" spans="1:8">
      <c r="A158" s="67"/>
      <c r="B158" s="83">
        <v>900</v>
      </c>
      <c r="C158" s="72" t="s">
        <v>118</v>
      </c>
      <c r="D158" s="72"/>
      <c r="E158" s="110">
        <v>1134.3800000000001</v>
      </c>
      <c r="F158" s="79" t="s">
        <v>119</v>
      </c>
      <c r="G158" s="77" t="s">
        <v>5</v>
      </c>
      <c r="H158" s="80">
        <f>SUM(B158*E158)/100</f>
        <v>10209.420000000002</v>
      </c>
    </row>
    <row r="159" spans="1:8">
      <c r="A159" s="66"/>
      <c r="B159" s="113"/>
      <c r="C159" s="9"/>
      <c r="E159" s="111"/>
      <c r="F159" s="64"/>
      <c r="G159" s="65"/>
      <c r="H159" s="42"/>
    </row>
    <row r="160" spans="1:8" ht="38.25">
      <c r="A160" s="67">
        <v>3</v>
      </c>
      <c r="B160" s="40" t="s">
        <v>90</v>
      </c>
      <c r="C160" s="69"/>
      <c r="D160" s="25"/>
      <c r="E160" s="56"/>
      <c r="F160" s="51"/>
      <c r="G160" s="104"/>
      <c r="H160" s="41"/>
    </row>
    <row r="161" spans="1:11">
      <c r="A161" s="67"/>
      <c r="B161" s="47">
        <v>675</v>
      </c>
      <c r="C161" s="70" t="s">
        <v>72</v>
      </c>
      <c r="D161" s="104"/>
      <c r="E161" s="44">
        <v>25321</v>
      </c>
      <c r="F161" s="45" t="s">
        <v>70</v>
      </c>
      <c r="G161" s="77" t="s">
        <v>5</v>
      </c>
      <c r="H161" s="46">
        <f>SUM(B161*E161/100)</f>
        <v>170916.75</v>
      </c>
    </row>
    <row r="162" spans="1:11">
      <c r="A162" s="93"/>
      <c r="B162" s="105"/>
      <c r="C162" s="105"/>
      <c r="D162" s="37"/>
      <c r="E162" s="37"/>
      <c r="F162" s="37"/>
      <c r="G162" s="37"/>
      <c r="H162" s="37"/>
    </row>
    <row r="163" spans="1:11" ht="38.25">
      <c r="A163" s="67">
        <v>4</v>
      </c>
      <c r="B163" s="74" t="s">
        <v>133</v>
      </c>
      <c r="C163" s="75"/>
      <c r="D163" s="75"/>
      <c r="E163" s="72"/>
      <c r="F163" s="67"/>
      <c r="G163" s="77"/>
      <c r="H163" s="75"/>
    </row>
    <row r="164" spans="1:11">
      <c r="A164" s="67"/>
      <c r="B164" s="83">
        <v>750</v>
      </c>
      <c r="C164" s="72" t="s">
        <v>120</v>
      </c>
      <c r="D164" s="72"/>
      <c r="E164" s="78">
        <v>3912.85</v>
      </c>
      <c r="F164" s="79" t="s">
        <v>99</v>
      </c>
      <c r="G164" s="77" t="s">
        <v>5</v>
      </c>
      <c r="H164" s="80">
        <f>SUM(B164*E164)/100</f>
        <v>29346.375</v>
      </c>
    </row>
    <row r="165" spans="1:11">
      <c r="A165" s="66"/>
      <c r="B165" s="113"/>
      <c r="C165" s="9"/>
      <c r="E165" s="111"/>
      <c r="F165" s="64"/>
      <c r="G165" s="65"/>
      <c r="H165" s="42"/>
    </row>
    <row r="166" spans="1:11" ht="51">
      <c r="A166" s="67">
        <v>5</v>
      </c>
      <c r="B166" s="74" t="s">
        <v>131</v>
      </c>
      <c r="C166" s="72"/>
      <c r="D166" s="75"/>
      <c r="E166" s="76"/>
      <c r="F166" s="76"/>
      <c r="G166" s="77"/>
      <c r="H166" s="75"/>
    </row>
    <row r="167" spans="1:11">
      <c r="A167" s="67"/>
      <c r="B167" s="83">
        <v>1890</v>
      </c>
      <c r="C167" s="72" t="s">
        <v>118</v>
      </c>
      <c r="D167" s="72"/>
      <c r="E167" s="79">
        <v>14621.44</v>
      </c>
      <c r="F167" s="79" t="s">
        <v>119</v>
      </c>
      <c r="G167" s="77" t="s">
        <v>5</v>
      </c>
      <c r="H167" s="80">
        <f>SUM(B167*E167)/100</f>
        <v>276345.21600000001</v>
      </c>
    </row>
    <row r="168" spans="1:11">
      <c r="A168" s="93"/>
      <c r="B168" s="105"/>
      <c r="C168" s="105"/>
      <c r="D168" s="37"/>
      <c r="E168" s="37"/>
      <c r="F168" s="37"/>
      <c r="G168" s="37"/>
      <c r="H168" s="37"/>
    </row>
    <row r="169" spans="1:11" ht="140.25">
      <c r="A169" s="67">
        <v>6</v>
      </c>
      <c r="B169" s="40" t="s">
        <v>74</v>
      </c>
      <c r="C169" s="69"/>
      <c r="D169" s="41"/>
      <c r="E169" s="39"/>
      <c r="F169" s="39"/>
      <c r="G169" s="104"/>
      <c r="H169" s="42"/>
    </row>
    <row r="170" spans="1:11">
      <c r="A170" s="67"/>
      <c r="B170" s="47">
        <v>51</v>
      </c>
      <c r="C170" s="70" t="s">
        <v>72</v>
      </c>
      <c r="D170" s="40"/>
      <c r="E170" s="44">
        <v>337</v>
      </c>
      <c r="F170" s="45" t="s">
        <v>72</v>
      </c>
      <c r="G170" s="52" t="s">
        <v>5</v>
      </c>
      <c r="H170" s="46">
        <f>B170*E170</f>
        <v>17187</v>
      </c>
    </row>
    <row r="171" spans="1:11">
      <c r="A171" s="93"/>
      <c r="B171" s="105"/>
      <c r="C171" s="105"/>
      <c r="D171" s="37"/>
      <c r="E171" s="37"/>
      <c r="F171" s="37"/>
      <c r="G171" s="37"/>
      <c r="H171" s="37"/>
    </row>
    <row r="172" spans="1:11" ht="63.75">
      <c r="A172" s="67">
        <v>7</v>
      </c>
      <c r="B172" s="40" t="s">
        <v>75</v>
      </c>
      <c r="C172" s="69"/>
      <c r="D172" s="41"/>
      <c r="E172" s="39"/>
      <c r="F172" s="39"/>
      <c r="G172" s="104"/>
      <c r="H172" s="42"/>
    </row>
    <row r="173" spans="1:11">
      <c r="A173" s="67"/>
      <c r="B173" s="47">
        <v>2.73</v>
      </c>
      <c r="C173" s="70" t="s">
        <v>76</v>
      </c>
      <c r="D173" s="40"/>
      <c r="E173" s="44">
        <v>5001.7</v>
      </c>
      <c r="F173" s="45" t="s">
        <v>77</v>
      </c>
      <c r="G173" s="52" t="s">
        <v>5</v>
      </c>
      <c r="H173" s="46">
        <f>B173*E173</f>
        <v>13654.641</v>
      </c>
    </row>
    <row r="174" spans="1:11">
      <c r="A174" s="67"/>
      <c r="B174" s="25"/>
      <c r="C174" s="70"/>
      <c r="D174" s="40"/>
      <c r="E174" s="45"/>
      <c r="F174" s="45"/>
      <c r="G174" s="104"/>
      <c r="H174" s="46"/>
    </row>
    <row r="175" spans="1:11" ht="51">
      <c r="A175" s="67">
        <v>8</v>
      </c>
      <c r="B175" s="35" t="s">
        <v>158</v>
      </c>
      <c r="C175" s="69"/>
      <c r="D175" s="25"/>
      <c r="E175" s="56"/>
      <c r="F175" s="51"/>
      <c r="G175" s="104"/>
      <c r="H175" s="41"/>
      <c r="I175" s="1"/>
      <c r="J175" s="1"/>
      <c r="K175" s="1"/>
    </row>
    <row r="176" spans="1:11" ht="15">
      <c r="A176" s="67"/>
      <c r="B176" s="62">
        <v>48</v>
      </c>
      <c r="C176" s="86" t="s">
        <v>120</v>
      </c>
      <c r="D176" s="86"/>
      <c r="E176" s="84">
        <v>726.72</v>
      </c>
      <c r="F176" s="37" t="s">
        <v>94</v>
      </c>
      <c r="G176" s="37" t="s">
        <v>5</v>
      </c>
      <c r="H176" s="85">
        <f>(B176*E176)</f>
        <v>34882.559999999998</v>
      </c>
      <c r="I176" s="1"/>
      <c r="J176" s="1"/>
      <c r="K176" s="1"/>
    </row>
    <row r="177" spans="1:9">
      <c r="A177" s="67"/>
      <c r="B177" s="25"/>
      <c r="C177" s="70"/>
      <c r="D177" s="40"/>
      <c r="E177" s="45"/>
      <c r="F177" s="45"/>
      <c r="G177" s="104"/>
      <c r="H177" s="46"/>
    </row>
    <row r="178" spans="1:9" ht="25.5">
      <c r="A178" s="67">
        <v>9</v>
      </c>
      <c r="B178" s="40" t="s">
        <v>136</v>
      </c>
      <c r="C178" s="69"/>
      <c r="D178" s="41"/>
      <c r="E178" s="39"/>
      <c r="F178" s="39"/>
      <c r="G178" s="104"/>
      <c r="H178" s="42"/>
    </row>
    <row r="179" spans="1:9">
      <c r="A179" s="67"/>
      <c r="B179" s="47">
        <v>7200</v>
      </c>
      <c r="C179" s="70" t="s">
        <v>71</v>
      </c>
      <c r="D179" s="40"/>
      <c r="E179" s="44">
        <v>2283.9299999999998</v>
      </c>
      <c r="F179" s="45" t="s">
        <v>69</v>
      </c>
      <c r="G179" s="77" t="s">
        <v>5</v>
      </c>
      <c r="H179" s="46">
        <f>SUM(B179*E179/100)</f>
        <v>164442.96</v>
      </c>
    </row>
    <row r="180" spans="1:9">
      <c r="A180" s="67"/>
      <c r="B180" s="25"/>
      <c r="C180" s="70"/>
      <c r="D180" s="40"/>
      <c r="E180" s="45"/>
      <c r="F180" s="45"/>
      <c r="G180" s="104"/>
      <c r="H180" s="46"/>
    </row>
    <row r="181" spans="1:9" ht="25.5">
      <c r="A181" s="67">
        <v>10</v>
      </c>
      <c r="B181" s="40" t="s">
        <v>93</v>
      </c>
      <c r="C181" s="71"/>
      <c r="D181" s="43"/>
      <c r="E181" s="44"/>
      <c r="F181" s="45"/>
      <c r="G181" s="104"/>
      <c r="H181" s="46"/>
    </row>
    <row r="182" spans="1:9">
      <c r="A182" s="67"/>
      <c r="B182" s="47">
        <v>1800</v>
      </c>
      <c r="C182" s="70" t="s">
        <v>71</v>
      </c>
      <c r="D182" s="40"/>
      <c r="E182" s="44">
        <v>1758.08</v>
      </c>
      <c r="F182" s="45" t="s">
        <v>69</v>
      </c>
      <c r="G182" s="52" t="s">
        <v>5</v>
      </c>
      <c r="H182" s="46">
        <f>SUM(B182*E182/100)</f>
        <v>31645.439999999999</v>
      </c>
    </row>
    <row r="183" spans="1:9">
      <c r="A183" s="67"/>
      <c r="B183" s="25"/>
      <c r="C183" s="70"/>
      <c r="D183" s="40"/>
      <c r="E183" s="45"/>
      <c r="F183" s="45"/>
      <c r="G183" s="104"/>
      <c r="H183" s="46"/>
    </row>
    <row r="184" spans="1:9">
      <c r="A184" s="67">
        <v>11</v>
      </c>
      <c r="B184" s="40" t="s">
        <v>143</v>
      </c>
      <c r="C184" s="73"/>
      <c r="D184" s="57"/>
      <c r="E184" s="58"/>
      <c r="F184" s="58"/>
      <c r="G184" s="104"/>
      <c r="H184" s="46"/>
      <c r="I184" s="104"/>
    </row>
    <row r="185" spans="1:9">
      <c r="A185" s="67"/>
      <c r="B185" s="47">
        <v>7200</v>
      </c>
      <c r="C185" s="70" t="s">
        <v>71</v>
      </c>
      <c r="D185" s="104"/>
      <c r="E185" s="44">
        <v>416.63</v>
      </c>
      <c r="F185" s="45" t="s">
        <v>69</v>
      </c>
      <c r="G185" s="77" t="s">
        <v>5</v>
      </c>
      <c r="H185" s="59">
        <f>SUM(B185*E185/100)</f>
        <v>29997.360000000001</v>
      </c>
      <c r="I185" s="104"/>
    </row>
    <row r="186" spans="1:9">
      <c r="A186" s="66"/>
      <c r="C186" s="9"/>
      <c r="E186" s="111"/>
      <c r="F186" s="64"/>
      <c r="G186" s="65"/>
      <c r="H186" s="42"/>
    </row>
    <row r="187" spans="1:9">
      <c r="A187" s="67">
        <v>12</v>
      </c>
      <c r="B187" s="40" t="s">
        <v>148</v>
      </c>
      <c r="C187" s="73"/>
      <c r="D187" s="57"/>
      <c r="E187" s="58"/>
      <c r="F187" s="58"/>
      <c r="G187" s="104"/>
      <c r="H187" s="46"/>
      <c r="I187" s="104"/>
    </row>
    <row r="188" spans="1:9">
      <c r="A188" s="67"/>
      <c r="B188" s="47">
        <v>7200</v>
      </c>
      <c r="C188" s="70" t="s">
        <v>71</v>
      </c>
      <c r="D188" s="104"/>
      <c r="E188" s="44">
        <v>1303.17</v>
      </c>
      <c r="F188" s="45" t="s">
        <v>69</v>
      </c>
      <c r="G188" s="77" t="s">
        <v>5</v>
      </c>
      <c r="H188" s="59">
        <f>SUM(B188*E188/100)</f>
        <v>93828.24</v>
      </c>
      <c r="I188" s="104"/>
    </row>
    <row r="189" spans="1:9">
      <c r="A189" s="66"/>
      <c r="C189" s="9"/>
      <c r="E189" s="111"/>
      <c r="F189" s="64"/>
      <c r="G189" s="65"/>
      <c r="H189" s="42"/>
    </row>
    <row r="190" spans="1:9" ht="51">
      <c r="A190" s="67">
        <v>13</v>
      </c>
      <c r="B190" s="40" t="s">
        <v>159</v>
      </c>
      <c r="C190" s="73"/>
      <c r="D190" s="57"/>
      <c r="E190" s="58"/>
      <c r="F190" s="58"/>
      <c r="G190" s="104"/>
      <c r="H190" s="46"/>
    </row>
    <row r="191" spans="1:9">
      <c r="A191" s="67"/>
      <c r="B191" s="47">
        <v>96</v>
      </c>
      <c r="C191" s="70" t="s">
        <v>71</v>
      </c>
      <c r="D191" s="104"/>
      <c r="E191" s="44">
        <v>1270.83</v>
      </c>
      <c r="F191" s="45" t="s">
        <v>69</v>
      </c>
      <c r="G191" s="77" t="s">
        <v>5</v>
      </c>
      <c r="H191" s="59">
        <f>SUM(B191*E191/100)</f>
        <v>1219.9967999999999</v>
      </c>
    </row>
    <row r="192" spans="1:9">
      <c r="A192" s="66"/>
      <c r="C192" s="66"/>
      <c r="E192" s="111"/>
      <c r="F192" s="64"/>
      <c r="G192" s="65"/>
      <c r="H192" s="42"/>
    </row>
    <row r="193" spans="1:8">
      <c r="A193" s="66"/>
      <c r="C193" s="66"/>
      <c r="E193" s="111"/>
      <c r="F193" s="49" t="s">
        <v>89</v>
      </c>
      <c r="G193" s="53" t="s">
        <v>5</v>
      </c>
      <c r="H193" s="50">
        <v>876464</v>
      </c>
    </row>
    <row r="194" spans="1:8">
      <c r="A194" s="66"/>
      <c r="C194" s="66"/>
      <c r="F194" s="64"/>
      <c r="G194" s="65"/>
      <c r="H194" s="42"/>
    </row>
    <row r="195" spans="1:8">
      <c r="A195" s="66"/>
      <c r="C195" s="66"/>
      <c r="F195" s="64"/>
      <c r="G195" s="65"/>
      <c r="H195" s="42"/>
    </row>
    <row r="196" spans="1:8">
      <c r="A196" s="66"/>
      <c r="C196" s="66"/>
      <c r="F196" s="64"/>
      <c r="G196" s="65"/>
      <c r="H196" s="42"/>
    </row>
    <row r="197" spans="1:8" ht="26.25">
      <c r="A197" s="123" t="s">
        <v>112</v>
      </c>
      <c r="B197" s="123"/>
      <c r="C197" s="123"/>
      <c r="D197" s="123"/>
      <c r="E197" s="123"/>
      <c r="F197" s="123"/>
      <c r="G197" s="123"/>
      <c r="H197" s="123"/>
    </row>
    <row r="198" spans="1:8">
      <c r="C198" s="66"/>
    </row>
    <row r="199" spans="1:8">
      <c r="A199" s="66"/>
      <c r="B199" s="105" t="s">
        <v>68</v>
      </c>
      <c r="C199" s="66"/>
    </row>
    <row r="200" spans="1:8">
      <c r="A200" s="36"/>
      <c r="B200" s="105" t="s">
        <v>85</v>
      </c>
      <c r="C200" s="66"/>
    </row>
    <row r="201" spans="1:8">
      <c r="A201" s="36"/>
      <c r="B201" s="105" t="s">
        <v>150</v>
      </c>
      <c r="C201" s="66"/>
      <c r="G201" s="91" t="s">
        <v>5</v>
      </c>
      <c r="H201" s="95">
        <f>H101</f>
        <v>4965777</v>
      </c>
    </row>
    <row r="202" spans="1:8">
      <c r="B202" s="2" t="s">
        <v>149</v>
      </c>
      <c r="C202" s="66"/>
      <c r="F202" s="97"/>
      <c r="G202" s="91" t="s">
        <v>5</v>
      </c>
      <c r="H202" s="95">
        <f>H193</f>
        <v>876464</v>
      </c>
    </row>
    <row r="203" spans="1:8">
      <c r="C203" s="66"/>
      <c r="F203" s="108"/>
      <c r="G203" s="109"/>
      <c r="H203" s="96"/>
    </row>
    <row r="204" spans="1:8">
      <c r="C204" s="66"/>
      <c r="F204" s="97" t="s">
        <v>151</v>
      </c>
      <c r="G204" s="91" t="s">
        <v>5</v>
      </c>
      <c r="H204" s="95">
        <f>SUM(H201:H203)</f>
        <v>5842241</v>
      </c>
    </row>
    <row r="205" spans="1:8">
      <c r="C205" s="66"/>
      <c r="F205" s="97"/>
      <c r="G205" s="91"/>
      <c r="H205" s="95"/>
    </row>
    <row r="206" spans="1:8">
      <c r="C206" s="66"/>
      <c r="G206" s="91"/>
    </row>
    <row r="207" spans="1:8">
      <c r="B207" s="2" t="s">
        <v>113</v>
      </c>
      <c r="C207" s="66"/>
      <c r="G207" s="91" t="s">
        <v>5</v>
      </c>
      <c r="H207" s="96"/>
    </row>
    <row r="208" spans="1:8">
      <c r="G208" s="91"/>
    </row>
    <row r="209" spans="2:8">
      <c r="G209" s="91"/>
    </row>
    <row r="210" spans="2:8">
      <c r="B210" s="2" t="s">
        <v>115</v>
      </c>
      <c r="G210" s="91" t="s">
        <v>5</v>
      </c>
      <c r="H210" s="96"/>
    </row>
    <row r="211" spans="2:8">
      <c r="G211" s="91"/>
    </row>
    <row r="212" spans="2:8">
      <c r="G212" s="91"/>
      <c r="H212" s="95"/>
    </row>
    <row r="213" spans="2:8">
      <c r="B213" s="2" t="s">
        <v>114</v>
      </c>
      <c r="G213" s="91" t="s">
        <v>5</v>
      </c>
      <c r="H213" s="95">
        <f>H144</f>
        <v>177104.27999999997</v>
      </c>
    </row>
    <row r="214" spans="2:8">
      <c r="C214" s="66"/>
      <c r="F214" s="97"/>
      <c r="G214" s="65"/>
      <c r="H214" s="42"/>
    </row>
    <row r="215" spans="2:8">
      <c r="C215" s="66"/>
      <c r="G215" s="91"/>
    </row>
    <row r="216" spans="2:8">
      <c r="B216" s="2" t="s">
        <v>113</v>
      </c>
      <c r="C216" s="66"/>
      <c r="G216" s="91" t="s">
        <v>5</v>
      </c>
      <c r="H216" s="96"/>
    </row>
    <row r="217" spans="2:8">
      <c r="G217" s="91"/>
    </row>
    <row r="218" spans="2:8">
      <c r="B218" s="2" t="s">
        <v>115</v>
      </c>
      <c r="G218" s="91" t="s">
        <v>5</v>
      </c>
      <c r="H218" s="96"/>
    </row>
    <row r="219" spans="2:8">
      <c r="G219" s="91"/>
    </row>
    <row r="220" spans="2:8">
      <c r="F220" s="94"/>
      <c r="G220" s="94"/>
      <c r="H220" s="94"/>
    </row>
    <row r="221" spans="2:8">
      <c r="F221" s="97" t="s">
        <v>116</v>
      </c>
      <c r="G221" s="65" t="s">
        <v>5</v>
      </c>
      <c r="H221" s="42"/>
    </row>
    <row r="222" spans="2:8">
      <c r="F222" s="98"/>
      <c r="G222" s="98"/>
      <c r="H222" s="98"/>
    </row>
    <row r="227" spans="1:9">
      <c r="A227" s="9"/>
      <c r="B227" s="72" t="s">
        <v>65</v>
      </c>
      <c r="C227" s="99"/>
      <c r="E227" s="100" t="s">
        <v>64</v>
      </c>
      <c r="F227" s="101"/>
      <c r="G227" s="101"/>
      <c r="H227" s="101"/>
    </row>
    <row r="228" spans="1:9">
      <c r="A228" s="9"/>
      <c r="B228" s="72"/>
      <c r="C228" s="99"/>
      <c r="E228" s="100" t="s">
        <v>66</v>
      </c>
      <c r="F228" s="101"/>
      <c r="G228" s="101"/>
      <c r="H228" s="101"/>
    </row>
    <row r="229" spans="1:9">
      <c r="A229" s="9"/>
      <c r="B229" s="72"/>
      <c r="C229" s="99"/>
      <c r="E229" s="100" t="s">
        <v>67</v>
      </c>
      <c r="F229" s="101"/>
      <c r="G229" s="101"/>
      <c r="H229" s="101"/>
    </row>
    <row r="233" spans="1:9">
      <c r="A233" s="36"/>
      <c r="B233" s="105"/>
      <c r="C233" s="68"/>
      <c r="D233" s="37"/>
      <c r="E233" s="37"/>
      <c r="F233" s="37"/>
      <c r="G233" s="37"/>
      <c r="H233" s="37"/>
      <c r="I233" s="54"/>
    </row>
    <row r="236" spans="1:9">
      <c r="A236" s="36"/>
      <c r="B236" s="105"/>
      <c r="C236" s="68"/>
      <c r="D236" s="37"/>
      <c r="E236" s="37"/>
      <c r="F236" s="37"/>
      <c r="G236" s="37"/>
      <c r="H236" s="37"/>
      <c r="I236" s="54"/>
    </row>
  </sheetData>
  <mergeCells count="7">
    <mergeCell ref="A197:H197"/>
    <mergeCell ref="G6:H6"/>
    <mergeCell ref="C6:D6"/>
    <mergeCell ref="B5:G5"/>
    <mergeCell ref="A2:H2"/>
    <mergeCell ref="A3:H3"/>
    <mergeCell ref="A4:H4"/>
  </mergeCells>
  <pageMargins left="0.5" right="0.25" top="0.5" bottom="0.5"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BOQ</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2017-03-20T23:54:26Z</cp:lastPrinted>
  <dcterms:created xsi:type="dcterms:W3CDTF">2014-04-01T08:57:52Z</dcterms:created>
  <dcterms:modified xsi:type="dcterms:W3CDTF">2017-03-20T23:54:38Z</dcterms:modified>
</cp:coreProperties>
</file>