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1">BOQ!$6:$7</definedName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33" i="2"/>
  <c r="H30"/>
  <c r="H48" l="1"/>
  <c r="H45"/>
  <c r="H27"/>
  <c r="H57"/>
  <c r="H21" l="1"/>
  <c r="H18"/>
  <c r="H60" l="1"/>
  <c r="H54" l="1"/>
  <c r="H12"/>
  <c r="H15" l="1"/>
  <c r="H36" l="1"/>
  <c r="H51" l="1"/>
  <c r="H24"/>
  <c r="H42" l="1"/>
  <c r="H39"/>
  <c r="H80" l="1"/>
  <c r="H83" s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<sst xmlns="http://schemas.openxmlformats.org/spreadsheetml/2006/main" count="275" uniqueCount="117">
  <si>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</si>
  <si>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</si>
  <si>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</si>
  <si>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</si>
  <si>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</si>
  <si>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</si>
  <si>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</si>
  <si>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</si>
  <si>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</si>
  <si>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</si>
  <si>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</si>
  <si>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</si>
  <si>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</si>
  <si>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</si>
  <si>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</si>
  <si>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</si>
  <si>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</si>
  <si>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</si>
  <si>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</si>
  <si>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</si>
  <si>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</si>
  <si>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</si>
  <si>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</si>
  <si>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</si>
  <si>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</si>
  <si>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</si>
  <si>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</si>
  <si>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</si>
  <si>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</si>
  <si>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</si>
  <si>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</si>
  <si>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</si>
  <si>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</si>
  <si>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</si>
  <si>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</si>
  <si>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</si>
  <si>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</si>
  <si>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</si>
  <si>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</si>
  <si>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</si>
  <si>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</si>
  <si>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</si>
  <si>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</si>
  <si>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</si>
  <si>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</si>
  <si>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</si>
  <si>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</si>
  <si>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</si>
  <si>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</si>
  <si>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</si>
  <si>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</si>
  <si>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</si>
  <si>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</si>
  <si>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</si>
  <si>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</si>
  <si>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</si>
  <si>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</si>
  <si>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</si>
  <si>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</si>
  <si>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</si>
  <si>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</si>
  <si>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</si>
  <si>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</si>
  <si>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</si>
  <si>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Executive Engineer</t>
  </si>
  <si>
    <t>Signature of Contractor</t>
  </si>
  <si>
    <t>Education Works Division</t>
  </si>
  <si>
    <t>Thatta</t>
  </si>
  <si>
    <t>Civil Work</t>
  </si>
  <si>
    <t>% Sft.</t>
  </si>
  <si>
    <t>% Cft.</t>
  </si>
  <si>
    <t>Sft.</t>
  </si>
  <si>
    <t>Cft.</t>
  </si>
  <si>
    <t>Reinforced Cement Concrete Work including All Labour &amp; Material Except the Cost of Steel Reinforcement &amp; its Labour for Bending &amp; Binding which will be paid Separately. This Rate also includes All Kinds of Forms Moulds: Lifting Shuttering, Curing, Rendering &amp; Finishing the Exposed Surface (Including Screening &amp; Washing of Shingle) (a) R.C Work in Roof, Slab, Beams, Columns, Rafts, Lintels &amp; Other Structural Members Laid in Situ or Precast Laid  in Position Complete in All Respects (I) Ratio (1:2:4) 90 Lbs, Cement 2 Cft, Sand 4 Cft, Shingle 1/8" to 1/4" Gauge (S.I. No:- 6 (a) (I) / P-17).</t>
  </si>
  <si>
    <t>Fabrication of Tor Bar Steel Reinforcement for Cement Concrete including Cutting, Bending, Laying in Position, Making Joints &amp; Fastenings including Cost of Binding Wire (Also includes Removeal of Rust from Bars) (S.I. No:- 8 (b) / P-17).</t>
  </si>
  <si>
    <t>Cwt.</t>
  </si>
  <si>
    <t>P. Cwt.</t>
  </si>
  <si>
    <t>BILL OF QUANTITIES / SCHEDULE-B</t>
  </si>
  <si>
    <t>Rate</t>
  </si>
  <si>
    <t>Quantity</t>
  </si>
  <si>
    <t>Unit</t>
  </si>
  <si>
    <t>Amount</t>
  </si>
  <si>
    <t>Description of item</t>
  </si>
  <si>
    <t>S #</t>
  </si>
  <si>
    <t>(A) Description &amp; Rate of Items Based on Composite Schedule of Rates 2012</t>
  </si>
  <si>
    <t>Distempering (c) (Three Coats) (S.I. No:- 24 (c) / P-54).</t>
  </si>
  <si>
    <t>Primary coat of chalk under distemper. (S.I.No.23 page 54)</t>
  </si>
  <si>
    <t>Total</t>
  </si>
  <si>
    <t>Coursed Ruble Masonry in plinth and foundation including Hammer Dressing (d) In Cement Sand Mortar (II) Ratio 1:6 (S.I. No:- 2 (d) (II) / P-27).</t>
  </si>
  <si>
    <t>Cement pointing flush on stone work in raised. (S.I.NO.20-c-ii page 53)</t>
  </si>
  <si>
    <t>Per Sft</t>
  </si>
  <si>
    <t>% Sft</t>
  </si>
  <si>
    <t>GENERAL ABSTRACT</t>
  </si>
  <si>
    <t>Add: / Deduct …………………..% above / below on schedule items only</t>
  </si>
  <si>
    <t>Total Bid Amount</t>
  </si>
  <si>
    <t>Cft</t>
  </si>
  <si>
    <t>% Cft</t>
  </si>
  <si>
    <t>Sft</t>
  </si>
  <si>
    <t>MAIN BUILDING</t>
  </si>
  <si>
    <t>Providing and laying 1:3:6 cement concrete solid block masonary wall above 6" in thickness set in 1:6 cement mortar in ground floor super structure including raking out joints and curing etc. complete. (S.I.No.23 P-19).</t>
  </si>
  <si>
    <t>Dismantling stone masonary in lime cement (S.I.No.3 page 9)</t>
  </si>
  <si>
    <t>Damp proof course with cement sand and shingle concrete 1;2:4 including two coats of asphaltic mixture 2" thick. (S.I.No.28 page 19)</t>
  </si>
  <si>
    <t>Cement Plaster 1:6 Upto 20' Feet Height (a) 1/2" Thick (S.I. No:- 13 (c) / P-52).</t>
  </si>
  <si>
    <t>Main Building</t>
  </si>
  <si>
    <t>Total Civil Work</t>
  </si>
  <si>
    <t>Dismantling cement Block Masonary (s.i.No.19-C page 10)</t>
  </si>
  <si>
    <t>Excavtion in Foundation of Buildings, Bridges &amp; Other Structures including Dagbelling, Dressing, Refilling Around Structrure with Excavated Earth Watering &amp; Ramming Lead Upto 5' Feet (b) In Ordinary Soil (S.I. No:- 18 (b) / P-4).</t>
  </si>
  <si>
    <t>%0 Cft.</t>
  </si>
  <si>
    <t>Cement Concrete Brick or Stone Ballast 1 1/2" to 2" Gauge (b) Ratio 1:5:10 (S.I. No:- 4 (b) / P-15).</t>
  </si>
  <si>
    <t>Making and fixing steel grated doors with 1/16" thick sheeting including angle iron frame 2" x 2" x 3/8 and 3/4" square bars 4" centre to centre with locking arrangement. (S.I.No.24 page 92)</t>
  </si>
  <si>
    <t>Painting new surface painting surface and painting guards bars gates of iron bars grating railing including standard braces etc and similar opening work. Three coats (S.I.No.5-d page 76)</t>
  </si>
  <si>
    <t>GOQ S # 23</t>
  </si>
  <si>
    <t>GGHSS Gharo</t>
  </si>
  <si>
    <t>Filling watering and ramming earth in floor with surplus earth from foundation lead upto one chain and lift upto 5 feet. (S.I.No.21 page 5)</t>
  </si>
  <si>
    <t>%0 Cft</t>
  </si>
  <si>
    <t>Filling watering and ramming earth in floor with new earth excavated from out side lead upto one chain and lift upto 5 feet. (S.I.No.22 page 5)</t>
  </si>
  <si>
    <t>Reh: Imp: / Ren: in existing Sec: / H/Sec: Schools in District Thatta 2016-17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</si>
</sst>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</numFmts>
  <fonts count="19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10"/>
      <color indexed="8"/>
      <name val="Times New Roman"/>
      <family val="1"/>
    </font>
    <font>
      <sz val="10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3" fontId="1" fillId="0" borderId="0" xfId="3" applyNumberFormat="1" applyFont="1" applyAlignment="1">
      <alignment vertical="top" wrapText="1"/>
    </xf>
    <xf numFmtId="2" fontId="1" fillId="0" borderId="0" xfId="3" applyNumberFormat="1" applyFont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6" fontId="1" fillId="0" borderId="4" xfId="1" applyNumberFormat="1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7" fillId="0" borderId="0" xfId="0" applyFont="1" applyAlignment="1">
      <alignment horizontal="right" vertical="top" wrapText="1"/>
    </xf>
    <xf numFmtId="0" fontId="17" fillId="0" borderId="4" xfId="0" applyFont="1" applyBorder="1" applyAlignment="1">
      <alignment horizontal="right" vertical="top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top" wrapText="1"/>
    </xf>
    <xf numFmtId="0" fontId="18" fillId="0" borderId="0" xfId="3" applyFont="1" applyAlignment="1">
      <alignment vertical="top" wrapText="1"/>
    </xf>
    <xf numFmtId="0" fontId="18" fillId="0" borderId="0" xfId="3" applyFont="1" applyAlignment="1">
      <alignment horizontal="center" vertical="top" wrapText="1"/>
    </xf>
    <xf numFmtId="3" fontId="1" fillId="0" borderId="0" xfId="3" applyNumberFormat="1" applyFont="1" applyBorder="1" applyAlignment="1">
      <alignment vertical="top" wrapText="1"/>
    </xf>
    <xf numFmtId="2" fontId="6" fillId="0" borderId="0" xfId="0" applyNumberFormat="1" applyFont="1" applyAlignment="1">
      <alignment vertical="top" wrapText="1"/>
    </xf>
    <xf numFmtId="0" fontId="17" fillId="0" borderId="0" xfId="0" applyFont="1" applyBorder="1" applyAlignment="1">
      <alignment horizontal="right" vertical="top" wrapText="1"/>
    </xf>
    <xf numFmtId="0" fontId="6" fillId="0" borderId="0" xfId="0" applyFont="1" applyAlignment="1"/>
    <xf numFmtId="0" fontId="1" fillId="0" borderId="0" xfId="0" applyFont="1" applyAlignment="1">
      <alignment horizontal="center" vertical="top"/>
    </xf>
    <xf numFmtId="0" fontId="17" fillId="0" borderId="0" xfId="0" applyFont="1" applyAlignment="1">
      <alignment vertical="center"/>
    </xf>
    <xf numFmtId="1" fontId="6" fillId="0" borderId="0" xfId="0" applyNumberFormat="1" applyFont="1" applyAlignment="1">
      <alignment vertical="top"/>
    </xf>
    <xf numFmtId="0" fontId="1" fillId="0" borderId="0" xfId="3" applyFont="1" applyAlignment="1">
      <alignment vertical="top"/>
    </xf>
    <xf numFmtId="1" fontId="1" fillId="0" borderId="0" xfId="3" applyNumberFormat="1" applyFont="1" applyAlignment="1">
      <alignment vertical="top"/>
    </xf>
    <xf numFmtId="0" fontId="1" fillId="0" borderId="0" xfId="0" applyFont="1" applyAlignment="1">
      <alignment vertical="top"/>
    </xf>
    <xf numFmtId="0" fontId="18" fillId="0" borderId="0" xfId="3" applyFont="1" applyAlignment="1">
      <alignment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3" fontId="1" fillId="0" borderId="0" xfId="1" applyFont="1" applyAlignment="1">
      <alignment vertical="top"/>
    </xf>
    <xf numFmtId="2" fontId="1" fillId="0" borderId="0" xfId="0" applyNumberFormat="1" applyFont="1" applyAlignment="1">
      <alignment horizontal="center" vertical="top"/>
    </xf>
    <xf numFmtId="166" fontId="1" fillId="0" borderId="0" xfId="1" applyNumberFormat="1" applyFont="1" applyAlignment="1"/>
    <xf numFmtId="2" fontId="1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center" vertical="center"/>
    </xf>
    <xf numFmtId="166" fontId="17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6" fillId="0" borderId="0" xfId="0" applyFont="1" applyAlignment="1">
      <alignment horizontal="right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6" fillId="0" borderId="6" xfId="0" applyFont="1" applyBorder="1"/>
    <xf numFmtId="166" fontId="6" fillId="0" borderId="0" xfId="0" applyNumberFormat="1" applyFont="1"/>
    <xf numFmtId="166" fontId="6" fillId="0" borderId="5" xfId="0" applyNumberFormat="1" applyFont="1" applyBorder="1"/>
    <xf numFmtId="0" fontId="1" fillId="0" borderId="0" xfId="0" applyFont="1" applyBorder="1" applyAlignment="1">
      <alignment horizontal="right" vertical="top"/>
    </xf>
    <xf numFmtId="0" fontId="6" fillId="0" borderId="5" xfId="0" applyFont="1" applyBorder="1"/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vertical="center"/>
    </xf>
    <xf numFmtId="0" fontId="17" fillId="0" borderId="3" xfId="0" applyFont="1" applyBorder="1" applyAlignment="1">
      <alignment horizontal="center" vertical="top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center" vertical="top"/>
    </xf>
    <xf numFmtId="0" fontId="1" fillId="0" borderId="5" xfId="0" applyFont="1" applyBorder="1" applyAlignment="1">
      <alignment horizontal="right" vertical="top"/>
    </xf>
    <xf numFmtId="0" fontId="6" fillId="0" borderId="5" xfId="0" applyFont="1" applyBorder="1" applyAlignment="1">
      <alignment horizontal="right"/>
    </xf>
    <xf numFmtId="43" fontId="1" fillId="0" borderId="0" xfId="1" applyFont="1" applyAlignment="1">
      <alignment horizontal="center" vertical="top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03" t="s">
        <v>22</v>
      </c>
      <c r="B1" s="103"/>
      <c r="C1" s="103"/>
      <c r="D1" s="103"/>
      <c r="E1" s="103"/>
      <c r="F1" s="103"/>
      <c r="G1" s="103"/>
      <c r="H1" s="103"/>
      <c r="I1" s="103"/>
    </row>
    <row r="2" spans="1:9" ht="19.5">
      <c r="A2" s="104" t="s">
        <v>63</v>
      </c>
      <c r="B2" s="104"/>
      <c r="C2" s="104"/>
      <c r="D2" s="104"/>
      <c r="E2" s="104"/>
      <c r="F2" s="104"/>
      <c r="G2" s="104"/>
      <c r="H2" s="104"/>
      <c r="I2" s="104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3</v>
      </c>
      <c r="B4" s="22" t="s">
        <v>10</v>
      </c>
      <c r="C4" s="105" t="s">
        <v>11</v>
      </c>
      <c r="D4" s="105"/>
      <c r="E4" s="105" t="s">
        <v>12</v>
      </c>
      <c r="F4" s="105"/>
      <c r="G4" s="22" t="s">
        <v>13</v>
      </c>
      <c r="H4" s="105" t="s">
        <v>14</v>
      </c>
      <c r="I4" s="105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23</v>
      </c>
      <c r="C6" s="2"/>
      <c r="D6" s="2"/>
      <c r="E6" s="2"/>
      <c r="F6" s="2"/>
      <c r="G6" s="2"/>
      <c r="H6" s="2"/>
      <c r="I6" s="2"/>
    </row>
    <row r="7" spans="1:9" ht="127.5">
      <c r="A7" s="3" t="s">
        <v>0</v>
      </c>
      <c r="B7" s="19" t="s">
        <v>24</v>
      </c>
      <c r="C7" s="5">
        <v>18</v>
      </c>
      <c r="D7" s="6" t="s">
        <v>25</v>
      </c>
      <c r="E7" s="7" t="s">
        <v>5</v>
      </c>
      <c r="F7" s="8">
        <v>4802.6000000000004</v>
      </c>
      <c r="G7" s="21" t="s">
        <v>26</v>
      </c>
      <c r="H7" s="7" t="s">
        <v>5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27</v>
      </c>
      <c r="C9" s="5">
        <v>16</v>
      </c>
      <c r="D9" s="6" t="s">
        <v>25</v>
      </c>
      <c r="E9" s="7" t="s">
        <v>5</v>
      </c>
      <c r="F9" s="8">
        <v>4928</v>
      </c>
      <c r="G9" s="21" t="s">
        <v>26</v>
      </c>
      <c r="H9" s="7" t="s">
        <v>5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28</v>
      </c>
      <c r="C11" s="5">
        <v>16</v>
      </c>
      <c r="D11" s="6" t="s">
        <v>25</v>
      </c>
      <c r="E11" s="7" t="s">
        <v>5</v>
      </c>
      <c r="F11" s="8">
        <v>2533.4699999999998</v>
      </c>
      <c r="G11" s="21" t="s">
        <v>26</v>
      </c>
      <c r="H11" s="7" t="s">
        <v>5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29</v>
      </c>
      <c r="C13" s="5">
        <v>34</v>
      </c>
      <c r="D13" s="6" t="s">
        <v>25</v>
      </c>
      <c r="E13" s="7" t="s">
        <v>5</v>
      </c>
      <c r="F13" s="8">
        <v>447.15</v>
      </c>
      <c r="G13" s="21" t="s">
        <v>26</v>
      </c>
      <c r="H13" s="7" t="s">
        <v>5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30</v>
      </c>
      <c r="C15" s="5">
        <v>16</v>
      </c>
      <c r="D15" s="6" t="s">
        <v>25</v>
      </c>
      <c r="E15" s="7" t="s">
        <v>5</v>
      </c>
      <c r="F15" s="8">
        <v>10322.4</v>
      </c>
      <c r="G15" s="21" t="s">
        <v>26</v>
      </c>
      <c r="H15" s="7" t="s">
        <v>5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31</v>
      </c>
      <c r="C17" s="5">
        <v>16</v>
      </c>
      <c r="D17" s="6" t="s">
        <v>25</v>
      </c>
      <c r="E17" s="7" t="s">
        <v>5</v>
      </c>
      <c r="F17" s="8">
        <v>2047.76</v>
      </c>
      <c r="G17" s="21" t="s">
        <v>26</v>
      </c>
      <c r="H17" s="7" t="s">
        <v>5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32</v>
      </c>
      <c r="C19" s="5">
        <v>16</v>
      </c>
      <c r="D19" s="6" t="s">
        <v>25</v>
      </c>
      <c r="E19" s="7" t="s">
        <v>5</v>
      </c>
      <c r="F19" s="8">
        <v>1269.95</v>
      </c>
      <c r="G19" s="21" t="s">
        <v>26</v>
      </c>
      <c r="H19" s="7" t="s">
        <v>5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33</v>
      </c>
      <c r="C21" s="5">
        <v>25</v>
      </c>
      <c r="D21" s="6" t="s">
        <v>25</v>
      </c>
      <c r="E21" s="7" t="s">
        <v>5</v>
      </c>
      <c r="F21" s="8">
        <v>2042.43</v>
      </c>
      <c r="G21" s="21" t="s">
        <v>26</v>
      </c>
      <c r="H21" s="7" t="s">
        <v>5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34</v>
      </c>
      <c r="C23" s="5">
        <v>23</v>
      </c>
      <c r="D23" s="6" t="s">
        <v>25</v>
      </c>
      <c r="E23" s="7" t="s">
        <v>5</v>
      </c>
      <c r="F23" s="8">
        <v>1384.24</v>
      </c>
      <c r="G23" s="21" t="s">
        <v>26</v>
      </c>
      <c r="H23" s="7" t="s">
        <v>5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20</v>
      </c>
      <c r="C25" s="5">
        <v>25</v>
      </c>
      <c r="D25" s="6" t="s">
        <v>25</v>
      </c>
      <c r="E25" s="7" t="s">
        <v>5</v>
      </c>
      <c r="F25" s="8">
        <v>843.92</v>
      </c>
      <c r="G25" s="21" t="s">
        <v>26</v>
      </c>
      <c r="H25" s="7" t="s">
        <v>5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35</v>
      </c>
      <c r="C27" s="5">
        <v>3</v>
      </c>
      <c r="D27" s="6" t="s">
        <v>25</v>
      </c>
      <c r="E27" s="7" t="s">
        <v>5</v>
      </c>
      <c r="F27" s="8">
        <v>259.38</v>
      </c>
      <c r="G27" s="21" t="s">
        <v>26</v>
      </c>
      <c r="H27" s="7" t="s">
        <v>5</v>
      </c>
      <c r="I27" s="15">
        <f>ROUND(C27*F27,0)</f>
        <v>778</v>
      </c>
    </row>
    <row r="28" spans="1:9" s="2" customFormat="1" ht="51">
      <c r="A28" s="3">
        <v>12</v>
      </c>
      <c r="B28" s="19" t="s">
        <v>36</v>
      </c>
      <c r="C28" s="5">
        <v>16</v>
      </c>
      <c r="D28" s="6" t="s">
        <v>25</v>
      </c>
      <c r="E28" s="7" t="s">
        <v>5</v>
      </c>
      <c r="F28" s="8">
        <v>877.8</v>
      </c>
      <c r="G28" s="21" t="s">
        <v>26</v>
      </c>
      <c r="H28" s="7" t="s">
        <v>5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21</v>
      </c>
      <c r="C30" s="5">
        <v>20</v>
      </c>
      <c r="D30" s="6" t="s">
        <v>25</v>
      </c>
      <c r="E30" s="7" t="s">
        <v>5</v>
      </c>
      <c r="F30" s="8">
        <v>1109.46</v>
      </c>
      <c r="G30" s="21" t="s">
        <v>26</v>
      </c>
      <c r="H30" s="7" t="s">
        <v>5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37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38</v>
      </c>
      <c r="B33" s="26" t="s">
        <v>39</v>
      </c>
      <c r="C33" s="21">
        <v>12</v>
      </c>
      <c r="D33" s="6" t="s">
        <v>25</v>
      </c>
      <c r="E33" s="7" t="s">
        <v>5</v>
      </c>
      <c r="F33" s="8">
        <v>475.42</v>
      </c>
      <c r="G33" s="21" t="s">
        <v>26</v>
      </c>
      <c r="H33" s="7" t="s">
        <v>5</v>
      </c>
      <c r="I33" s="15">
        <f>ROUND(C33*F33,0)</f>
        <v>5705</v>
      </c>
    </row>
    <row r="34" spans="1:9" s="2" customFormat="1" ht="15.75">
      <c r="A34" s="3" t="s">
        <v>40</v>
      </c>
      <c r="B34" s="26" t="s">
        <v>41</v>
      </c>
      <c r="C34" s="21">
        <v>12</v>
      </c>
      <c r="D34" s="6" t="s">
        <v>25</v>
      </c>
      <c r="E34" s="7" t="s">
        <v>5</v>
      </c>
      <c r="F34" s="8">
        <v>640.41999999999996</v>
      </c>
      <c r="G34" s="21" t="s">
        <v>26</v>
      </c>
      <c r="H34" s="7" t="s">
        <v>5</v>
      </c>
      <c r="I34" s="15">
        <f>ROUND(C34*F34,0)</f>
        <v>7685</v>
      </c>
    </row>
    <row r="35" spans="1:9" s="2" customFormat="1" ht="15.75">
      <c r="A35" s="3" t="s">
        <v>42</v>
      </c>
      <c r="B35" s="26" t="s">
        <v>43</v>
      </c>
      <c r="C35" s="21">
        <v>12</v>
      </c>
      <c r="D35" s="6" t="s">
        <v>25</v>
      </c>
      <c r="E35" s="7" t="s">
        <v>5</v>
      </c>
      <c r="F35" s="8">
        <v>1382.92</v>
      </c>
      <c r="G35" s="21" t="s">
        <v>26</v>
      </c>
      <c r="H35" s="7" t="s">
        <v>5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44</v>
      </c>
      <c r="C37" s="5">
        <v>12</v>
      </c>
      <c r="D37" s="6" t="s">
        <v>25</v>
      </c>
      <c r="E37" s="7" t="s">
        <v>5</v>
      </c>
      <c r="F37" s="8">
        <v>14748</v>
      </c>
      <c r="G37" s="21" t="s">
        <v>26</v>
      </c>
      <c r="H37" s="7" t="s">
        <v>5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45</v>
      </c>
      <c r="C39" s="5">
        <v>5</v>
      </c>
      <c r="D39" s="6" t="s">
        <v>25</v>
      </c>
      <c r="E39" s="7" t="s">
        <v>5</v>
      </c>
      <c r="F39" s="8">
        <v>37505.42</v>
      </c>
      <c r="G39" s="21" t="s">
        <v>26</v>
      </c>
      <c r="H39" s="7" t="s">
        <v>5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109" t="s">
        <v>16</v>
      </c>
      <c r="D41" s="109"/>
      <c r="E41" s="109"/>
      <c r="F41" s="109"/>
      <c r="G41" s="109"/>
      <c r="H41" s="11" t="s">
        <v>5</v>
      </c>
      <c r="I41" s="16">
        <f>SUM(I7:I40)</f>
        <v>974772</v>
      </c>
    </row>
    <row r="42" spans="1:9" ht="21.75" customHeight="1" thickBot="1">
      <c r="C42" s="110" t="s">
        <v>46</v>
      </c>
      <c r="D42" s="110"/>
      <c r="E42" s="110"/>
      <c r="F42" s="110"/>
      <c r="G42" s="110"/>
      <c r="H42" s="11" t="s">
        <v>5</v>
      </c>
      <c r="I42" s="16">
        <f>ROUND(I41*20%,0)</f>
        <v>194954</v>
      </c>
    </row>
    <row r="43" spans="1:9" ht="21.75" customHeight="1" thickBot="1">
      <c r="C43" s="109" t="s">
        <v>16</v>
      </c>
      <c r="D43" s="109"/>
      <c r="E43" s="109"/>
      <c r="F43" s="109"/>
      <c r="G43" s="109"/>
      <c r="H43" s="11" t="s">
        <v>5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47</v>
      </c>
    </row>
    <row r="50" spans="1:9" ht="63.75">
      <c r="A50" s="3" t="s">
        <v>0</v>
      </c>
      <c r="B50" s="17" t="s">
        <v>48</v>
      </c>
      <c r="C50" s="5">
        <v>260</v>
      </c>
      <c r="D50" s="6" t="s">
        <v>49</v>
      </c>
      <c r="E50" s="7" t="s">
        <v>5</v>
      </c>
      <c r="F50" s="8">
        <v>75</v>
      </c>
      <c r="G50" s="21" t="s">
        <v>50</v>
      </c>
      <c r="H50" s="7" t="s">
        <v>5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1</v>
      </c>
      <c r="B52" s="31" t="s">
        <v>51</v>
      </c>
      <c r="C52" s="5">
        <v>12</v>
      </c>
      <c r="D52" s="6" t="s">
        <v>18</v>
      </c>
      <c r="E52" s="7" t="s">
        <v>5</v>
      </c>
      <c r="F52" s="8">
        <v>146</v>
      </c>
      <c r="G52" s="21" t="s">
        <v>19</v>
      </c>
      <c r="H52" s="7" t="s">
        <v>5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2</v>
      </c>
      <c r="B54" s="17" t="s">
        <v>52</v>
      </c>
      <c r="C54" s="5">
        <v>250</v>
      </c>
      <c r="D54" s="6" t="s">
        <v>49</v>
      </c>
      <c r="E54" s="7" t="s">
        <v>5</v>
      </c>
      <c r="F54" s="8">
        <v>83</v>
      </c>
      <c r="G54" s="21" t="s">
        <v>50</v>
      </c>
      <c r="H54" s="7" t="s">
        <v>5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4</v>
      </c>
      <c r="B56" s="17" t="s">
        <v>53</v>
      </c>
      <c r="C56" s="5">
        <v>12</v>
      </c>
      <c r="D56" s="6" t="s">
        <v>18</v>
      </c>
      <c r="E56" s="7" t="s">
        <v>5</v>
      </c>
      <c r="F56" s="8">
        <v>241</v>
      </c>
      <c r="G56" s="21" t="s">
        <v>19</v>
      </c>
      <c r="H56" s="7" t="s">
        <v>5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6</v>
      </c>
      <c r="B58" s="17" t="s">
        <v>54</v>
      </c>
      <c r="C58" s="5">
        <v>210</v>
      </c>
      <c r="D58" s="6" t="s">
        <v>49</v>
      </c>
      <c r="E58" s="7" t="s">
        <v>5</v>
      </c>
      <c r="F58" s="8">
        <v>91</v>
      </c>
      <c r="G58" s="21" t="s">
        <v>50</v>
      </c>
      <c r="H58" s="7" t="s">
        <v>5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7</v>
      </c>
      <c r="B60" s="17" t="s">
        <v>55</v>
      </c>
      <c r="C60" s="5">
        <v>360</v>
      </c>
      <c r="D60" s="6" t="s">
        <v>49</v>
      </c>
      <c r="E60" s="7" t="s">
        <v>5</v>
      </c>
      <c r="F60" s="8">
        <v>290</v>
      </c>
      <c r="G60" s="21" t="s">
        <v>50</v>
      </c>
      <c r="H60" s="7" t="s">
        <v>5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8</v>
      </c>
      <c r="B62" s="17" t="s">
        <v>56</v>
      </c>
      <c r="C62" s="5">
        <v>23</v>
      </c>
      <c r="D62" s="6" t="s">
        <v>18</v>
      </c>
      <c r="E62" s="7" t="s">
        <v>5</v>
      </c>
      <c r="F62" s="8">
        <v>774</v>
      </c>
      <c r="G62" s="21" t="s">
        <v>19</v>
      </c>
      <c r="H62" s="7" t="s">
        <v>5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9</v>
      </c>
      <c r="B64" s="17" t="s">
        <v>57</v>
      </c>
      <c r="C64" s="5">
        <v>25</v>
      </c>
      <c r="D64" s="6" t="s">
        <v>18</v>
      </c>
      <c r="E64" s="7" t="s">
        <v>5</v>
      </c>
      <c r="F64" s="8">
        <v>1021</v>
      </c>
      <c r="G64" s="21" t="s">
        <v>19</v>
      </c>
      <c r="H64" s="7" t="s">
        <v>5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15</v>
      </c>
      <c r="B66" s="19" t="s">
        <v>58</v>
      </c>
      <c r="C66" s="5">
        <v>22</v>
      </c>
      <c r="D66" s="6" t="s">
        <v>18</v>
      </c>
      <c r="E66" s="7" t="s">
        <v>5</v>
      </c>
      <c r="F66" s="8">
        <v>306</v>
      </c>
      <c r="G66" s="21" t="s">
        <v>19</v>
      </c>
      <c r="H66" s="7" t="s">
        <v>5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17</v>
      </c>
      <c r="B68" s="19" t="s">
        <v>59</v>
      </c>
      <c r="C68" s="5">
        <v>18</v>
      </c>
      <c r="D68" s="6" t="s">
        <v>18</v>
      </c>
      <c r="E68" s="7" t="s">
        <v>5</v>
      </c>
      <c r="F68" s="8">
        <v>674</v>
      </c>
      <c r="G68" s="21" t="s">
        <v>19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109" t="s">
        <v>16</v>
      </c>
      <c r="D70" s="109"/>
      <c r="E70" s="109"/>
      <c r="F70" s="109"/>
      <c r="G70" s="109"/>
      <c r="H70" s="11" t="s">
        <v>5</v>
      </c>
      <c r="I70" s="16">
        <f>SUM(I50:I69)</f>
        <v>230595</v>
      </c>
    </row>
    <row r="71" spans="1:9" ht="9" customHeight="1"/>
    <row r="73" spans="1:9" ht="26.25" customHeight="1">
      <c r="B73" s="111" t="s">
        <v>60</v>
      </c>
      <c r="C73" s="111"/>
      <c r="D73" s="111"/>
      <c r="E73" s="111"/>
      <c r="F73" s="111"/>
      <c r="G73" s="111"/>
      <c r="H73" s="111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61</v>
      </c>
      <c r="C75" s="2"/>
      <c r="D75" s="2"/>
      <c r="E75" s="14" t="s">
        <v>5</v>
      </c>
      <c r="F75" s="106">
        <f>I43</f>
        <v>779818</v>
      </c>
      <c r="G75" s="106"/>
      <c r="H75" s="2"/>
    </row>
    <row r="76" spans="1:9" ht="3.75" customHeight="1"/>
    <row r="77" spans="1:9" ht="34.5" customHeight="1">
      <c r="B77" s="13" t="s">
        <v>62</v>
      </c>
      <c r="C77" s="2"/>
      <c r="D77" s="2"/>
      <c r="E77" s="14" t="s">
        <v>5</v>
      </c>
      <c r="F77" s="106">
        <f>I70</f>
        <v>230595</v>
      </c>
      <c r="G77" s="106"/>
    </row>
    <row r="78" spans="1:9" ht="5.25" customHeight="1" thickBot="1"/>
    <row r="79" spans="1:9" ht="19.5" thickBot="1">
      <c r="C79" s="107" t="s">
        <v>16</v>
      </c>
      <c r="D79" s="107"/>
      <c r="E79" s="20" t="s">
        <v>5</v>
      </c>
      <c r="F79" s="108">
        <f>SUM(F75:G78)</f>
        <v>1010413</v>
      </c>
      <c r="G79" s="108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3"/>
  <sheetViews>
    <sheetView tabSelected="1" topLeftCell="A20" zoomScale="110" zoomScaleNormal="110" workbookViewId="0">
      <selection activeCell="F35" sqref="F35"/>
    </sheetView>
  </sheetViews>
  <sheetFormatPr defaultRowHeight="12.75"/>
  <cols>
    <col min="1" max="1" width="4.7109375" style="2" customWidth="1"/>
    <col min="2" max="2" width="44.7109375" style="2" customWidth="1"/>
    <col min="3" max="4" width="3.7109375" style="2" customWidth="1"/>
    <col min="5" max="5" width="10.85546875" style="2" customWidth="1"/>
    <col min="6" max="6" width="9.7109375" style="2" customWidth="1"/>
    <col min="7" max="7" width="4.5703125" style="2" customWidth="1"/>
    <col min="8" max="8" width="12.7109375" style="2" customWidth="1"/>
    <col min="9" max="9" width="9.140625" style="2" customWidth="1"/>
    <col min="10" max="16384" width="9.140625" style="2"/>
  </cols>
  <sheetData>
    <row r="1" spans="1:9">
      <c r="H1" s="81" t="s">
        <v>111</v>
      </c>
    </row>
    <row r="2" spans="1:9">
      <c r="A2" s="114" t="s">
        <v>77</v>
      </c>
      <c r="B2" s="114"/>
      <c r="C2" s="114"/>
      <c r="D2" s="114"/>
      <c r="E2" s="114"/>
      <c r="F2" s="114"/>
      <c r="G2" s="114"/>
      <c r="H2" s="114"/>
    </row>
    <row r="3" spans="1:9">
      <c r="A3" s="115" t="s">
        <v>116</v>
      </c>
      <c r="B3" s="115"/>
      <c r="C3" s="115"/>
      <c r="D3" s="115"/>
      <c r="E3" s="115"/>
      <c r="F3" s="115"/>
      <c r="G3" s="115"/>
      <c r="H3" s="115"/>
    </row>
    <row r="4" spans="1:9">
      <c r="A4" s="115" t="s">
        <v>112</v>
      </c>
      <c r="B4" s="115"/>
      <c r="C4" s="115"/>
      <c r="D4" s="115"/>
      <c r="E4" s="115"/>
      <c r="F4" s="115"/>
      <c r="G4" s="115"/>
      <c r="H4" s="115"/>
    </row>
    <row r="5" spans="1:9">
      <c r="A5" s="48"/>
      <c r="B5" s="113"/>
      <c r="C5" s="113"/>
      <c r="D5" s="113"/>
      <c r="E5" s="113"/>
      <c r="F5" s="113"/>
      <c r="G5" s="113"/>
      <c r="H5" s="9"/>
    </row>
    <row r="6" spans="1:9">
      <c r="A6" s="92" t="s">
        <v>83</v>
      </c>
      <c r="B6" s="93" t="s">
        <v>82</v>
      </c>
      <c r="C6" s="112" t="s">
        <v>79</v>
      </c>
      <c r="D6" s="112"/>
      <c r="E6" s="93" t="s">
        <v>78</v>
      </c>
      <c r="F6" s="93" t="s">
        <v>80</v>
      </c>
      <c r="G6" s="112" t="s">
        <v>81</v>
      </c>
      <c r="H6" s="112"/>
    </row>
    <row r="7" spans="1:9">
      <c r="B7" s="54"/>
      <c r="C7" s="54"/>
      <c r="D7" s="54"/>
      <c r="E7" s="54"/>
      <c r="F7" s="54"/>
      <c r="G7" s="54"/>
    </row>
    <row r="8" spans="1:9">
      <c r="A8" s="62"/>
      <c r="B8" s="95" t="s">
        <v>68</v>
      </c>
      <c r="C8" s="55"/>
      <c r="D8" s="54"/>
      <c r="E8" s="54"/>
      <c r="F8" s="54"/>
      <c r="G8" s="54"/>
    </row>
    <row r="9" spans="1:9">
      <c r="A9" s="36"/>
      <c r="B9" s="95" t="s">
        <v>84</v>
      </c>
      <c r="C9" s="95"/>
      <c r="D9" s="95"/>
      <c r="E9" s="83"/>
      <c r="F9" s="83"/>
      <c r="G9" s="95"/>
    </row>
    <row r="10" spans="1:9">
      <c r="A10" s="36"/>
      <c r="B10" s="95" t="s">
        <v>98</v>
      </c>
      <c r="C10" s="64"/>
      <c r="D10" s="37"/>
      <c r="E10" s="37"/>
      <c r="F10" s="37"/>
      <c r="G10" s="37"/>
      <c r="H10" s="37"/>
      <c r="I10" s="54"/>
    </row>
    <row r="11" spans="1:9" ht="25.5">
      <c r="A11" s="63">
        <v>3</v>
      </c>
      <c r="B11" s="70" t="s">
        <v>105</v>
      </c>
      <c r="C11" s="68"/>
      <c r="D11" s="71"/>
      <c r="E11" s="72"/>
      <c r="F11" s="72"/>
      <c r="G11" s="71"/>
      <c r="H11" s="42"/>
    </row>
    <row r="12" spans="1:9">
      <c r="A12" s="63"/>
      <c r="B12" s="77">
        <v>158</v>
      </c>
      <c r="C12" s="68" t="s">
        <v>95</v>
      </c>
      <c r="D12" s="68"/>
      <c r="E12" s="101">
        <v>1134.3800000000001</v>
      </c>
      <c r="F12" s="75" t="s">
        <v>96</v>
      </c>
      <c r="G12" s="73" t="s">
        <v>5</v>
      </c>
      <c r="H12" s="76">
        <f>SUM(B12*E12)/100</f>
        <v>1792.3204000000001</v>
      </c>
    </row>
    <row r="13" spans="1:9">
      <c r="A13" s="98"/>
      <c r="B13" s="95"/>
      <c r="C13" s="64"/>
      <c r="D13" s="37"/>
      <c r="E13" s="37"/>
      <c r="F13" s="37"/>
      <c r="G13" s="37"/>
      <c r="H13" s="37"/>
      <c r="I13" s="54"/>
    </row>
    <row r="14" spans="1:9" ht="25.5">
      <c r="A14" s="63">
        <v>2</v>
      </c>
      <c r="B14" s="70" t="s">
        <v>100</v>
      </c>
      <c r="C14" s="68"/>
      <c r="D14" s="71"/>
      <c r="E14" s="72"/>
      <c r="F14" s="72"/>
      <c r="G14" s="71"/>
      <c r="H14" s="42"/>
      <c r="I14" s="54"/>
    </row>
    <row r="15" spans="1:9">
      <c r="A15" s="63"/>
      <c r="B15" s="77">
        <v>270</v>
      </c>
      <c r="C15" s="68" t="s">
        <v>95</v>
      </c>
      <c r="D15" s="68"/>
      <c r="E15" s="101">
        <v>907.5</v>
      </c>
      <c r="F15" s="75" t="s">
        <v>96</v>
      </c>
      <c r="G15" s="73" t="s">
        <v>5</v>
      </c>
      <c r="H15" s="76">
        <f>SUM(B15*E15)/100</f>
        <v>2450.25</v>
      </c>
      <c r="I15" s="54"/>
    </row>
    <row r="16" spans="1:9">
      <c r="A16" s="98"/>
      <c r="B16" s="95"/>
      <c r="C16" s="64"/>
      <c r="D16" s="37"/>
      <c r="E16" s="37"/>
      <c r="F16" s="37"/>
      <c r="G16" s="37"/>
      <c r="H16" s="37"/>
      <c r="I16" s="54"/>
    </row>
    <row r="17" spans="1:9" ht="63.75">
      <c r="A17" s="63">
        <v>5</v>
      </c>
      <c r="B17" s="40" t="s">
        <v>106</v>
      </c>
      <c r="C17" s="65"/>
      <c r="D17" s="41"/>
      <c r="E17" s="39"/>
      <c r="F17" s="39"/>
      <c r="G17" s="94"/>
      <c r="H17" s="42"/>
      <c r="I17" s="54"/>
    </row>
    <row r="18" spans="1:9">
      <c r="A18" s="63"/>
      <c r="B18" s="47">
        <v>2146</v>
      </c>
      <c r="C18" s="66" t="s">
        <v>72</v>
      </c>
      <c r="D18" s="40"/>
      <c r="E18" s="44">
        <v>3176.25</v>
      </c>
      <c r="F18" s="45" t="s">
        <v>107</v>
      </c>
      <c r="G18" s="94"/>
      <c r="H18" s="46">
        <f>SUM(B18*E18/1000)</f>
        <v>6816.2325000000001</v>
      </c>
      <c r="I18" s="54"/>
    </row>
    <row r="19" spans="1:9">
      <c r="A19" s="98"/>
      <c r="B19" s="95"/>
      <c r="C19" s="64"/>
      <c r="D19" s="37"/>
      <c r="E19" s="37"/>
      <c r="F19" s="37"/>
      <c r="G19" s="37"/>
      <c r="H19" s="37"/>
      <c r="I19" s="54"/>
    </row>
    <row r="20" spans="1:9" ht="25.5">
      <c r="A20" s="63">
        <v>4</v>
      </c>
      <c r="B20" s="40" t="s">
        <v>108</v>
      </c>
      <c r="C20" s="65"/>
      <c r="D20" s="25"/>
      <c r="E20" s="56"/>
      <c r="F20" s="51"/>
      <c r="G20" s="94"/>
      <c r="H20" s="41"/>
      <c r="I20" s="54"/>
    </row>
    <row r="21" spans="1:9">
      <c r="A21" s="63"/>
      <c r="B21" s="47">
        <v>347</v>
      </c>
      <c r="C21" s="66" t="s">
        <v>72</v>
      </c>
      <c r="D21" s="94"/>
      <c r="E21" s="44">
        <v>8694.9500000000007</v>
      </c>
      <c r="F21" s="45" t="s">
        <v>70</v>
      </c>
      <c r="G21" s="94"/>
      <c r="H21" s="46">
        <f>SUM(B21*E21/100)</f>
        <v>30171.476500000004</v>
      </c>
      <c r="I21" s="54"/>
    </row>
    <row r="22" spans="1:9">
      <c r="A22" s="98"/>
      <c r="B22" s="95"/>
      <c r="C22" s="64"/>
      <c r="D22" s="37"/>
      <c r="E22" s="37"/>
      <c r="F22" s="37"/>
      <c r="G22" s="37"/>
      <c r="H22" s="37"/>
      <c r="I22" s="54"/>
    </row>
    <row r="23" spans="1:9" ht="38.25">
      <c r="A23" s="63">
        <v>7</v>
      </c>
      <c r="B23" s="40" t="s">
        <v>88</v>
      </c>
      <c r="C23" s="65"/>
      <c r="D23" s="25"/>
      <c r="E23" s="56"/>
      <c r="F23" s="51"/>
      <c r="G23" s="38"/>
      <c r="H23" s="41"/>
    </row>
    <row r="24" spans="1:9">
      <c r="A24" s="63"/>
      <c r="B24" s="47">
        <v>270</v>
      </c>
      <c r="C24" s="66" t="s">
        <v>95</v>
      </c>
      <c r="D24" s="38"/>
      <c r="E24" s="44">
        <v>25321</v>
      </c>
      <c r="F24" s="45" t="s">
        <v>70</v>
      </c>
      <c r="G24" s="73" t="s">
        <v>5</v>
      </c>
      <c r="H24" s="46">
        <f>SUM(B24*E24/100)</f>
        <v>68366.7</v>
      </c>
    </row>
    <row r="25" spans="1:9">
      <c r="A25" s="83"/>
      <c r="B25" s="95"/>
      <c r="C25" s="95"/>
      <c r="D25" s="37"/>
      <c r="E25" s="37"/>
      <c r="F25" s="37"/>
      <c r="G25" s="37"/>
      <c r="H25" s="37"/>
    </row>
    <row r="26" spans="1:9" ht="38.25">
      <c r="A26" s="63">
        <v>8</v>
      </c>
      <c r="B26" s="70" t="s">
        <v>101</v>
      </c>
      <c r="C26" s="71"/>
      <c r="D26" s="71"/>
      <c r="E26" s="68"/>
      <c r="F26" s="63"/>
      <c r="G26" s="73"/>
      <c r="H26" s="71"/>
    </row>
    <row r="27" spans="1:9">
      <c r="A27" s="63"/>
      <c r="B27" s="77">
        <v>105</v>
      </c>
      <c r="C27" s="68" t="s">
        <v>97</v>
      </c>
      <c r="D27" s="68"/>
      <c r="E27" s="74">
        <v>3912.85</v>
      </c>
      <c r="F27" s="75" t="s">
        <v>91</v>
      </c>
      <c r="G27" s="73" t="s">
        <v>5</v>
      </c>
      <c r="H27" s="76">
        <f>SUM(B27*E27)/100</f>
        <v>4108.4925000000003</v>
      </c>
    </row>
    <row r="28" spans="1:9">
      <c r="A28" s="98"/>
      <c r="B28" s="95"/>
      <c r="C28" s="64"/>
      <c r="D28" s="37"/>
      <c r="E28" s="37"/>
      <c r="F28" s="37"/>
      <c r="G28" s="37"/>
      <c r="H28" s="37"/>
      <c r="I28" s="54"/>
    </row>
    <row r="29" spans="1:9" ht="38.25">
      <c r="A29" s="63">
        <v>7</v>
      </c>
      <c r="B29" s="40" t="s">
        <v>113</v>
      </c>
      <c r="C29" s="65"/>
      <c r="D29" s="25"/>
      <c r="E29" s="56"/>
      <c r="F29" s="51"/>
      <c r="G29" s="97"/>
      <c r="H29" s="41"/>
    </row>
    <row r="30" spans="1:9">
      <c r="A30" s="63"/>
      <c r="B30" s="47">
        <v>1431</v>
      </c>
      <c r="C30" s="66" t="s">
        <v>95</v>
      </c>
      <c r="D30" s="97"/>
      <c r="E30" s="44">
        <v>1512.5</v>
      </c>
      <c r="F30" s="45" t="s">
        <v>114</v>
      </c>
      <c r="G30" s="73" t="s">
        <v>5</v>
      </c>
      <c r="H30" s="46">
        <f>SUM(B30*E30/1000)</f>
        <v>2164.3874999999998</v>
      </c>
    </row>
    <row r="31" spans="1:9">
      <c r="A31" s="98"/>
      <c r="B31" s="95"/>
      <c r="C31" s="64"/>
      <c r="D31" s="37"/>
      <c r="E31" s="37"/>
      <c r="F31" s="37"/>
      <c r="G31" s="37"/>
      <c r="H31" s="37"/>
      <c r="I31" s="54"/>
    </row>
    <row r="32" spans="1:9" ht="38.25">
      <c r="A32" s="63">
        <v>7</v>
      </c>
      <c r="B32" s="40" t="s">
        <v>115</v>
      </c>
      <c r="C32" s="65"/>
      <c r="D32" s="25"/>
      <c r="E32" s="56"/>
      <c r="F32" s="51"/>
      <c r="G32" s="97"/>
      <c r="H32" s="41"/>
      <c r="I32" s="54"/>
    </row>
    <row r="33" spans="1:9">
      <c r="A33" s="63"/>
      <c r="B33" s="47">
        <v>8400</v>
      </c>
      <c r="C33" s="66" t="s">
        <v>95</v>
      </c>
      <c r="D33" s="97"/>
      <c r="E33" s="44">
        <v>3630</v>
      </c>
      <c r="F33" s="45" t="s">
        <v>114</v>
      </c>
      <c r="G33" s="73" t="s">
        <v>5</v>
      </c>
      <c r="H33" s="46">
        <f>SUM(B33*E33/1000)</f>
        <v>30492</v>
      </c>
      <c r="I33" s="54"/>
    </row>
    <row r="34" spans="1:9">
      <c r="A34" s="98"/>
      <c r="B34" s="95"/>
      <c r="C34" s="64"/>
      <c r="D34" s="37"/>
      <c r="E34" s="37"/>
      <c r="F34" s="37"/>
      <c r="G34" s="37"/>
      <c r="H34" s="37"/>
      <c r="I34" s="54"/>
    </row>
    <row r="35" spans="1:9" ht="51">
      <c r="A35" s="63">
        <v>10</v>
      </c>
      <c r="B35" s="70" t="s">
        <v>99</v>
      </c>
      <c r="C35" s="68"/>
      <c r="D35" s="71"/>
      <c r="E35" s="72"/>
      <c r="F35" s="72"/>
      <c r="G35" s="73"/>
      <c r="H35" s="71"/>
    </row>
    <row r="36" spans="1:9">
      <c r="A36" s="63"/>
      <c r="B36" s="77">
        <v>2695</v>
      </c>
      <c r="C36" s="68" t="s">
        <v>95</v>
      </c>
      <c r="D36" s="68"/>
      <c r="E36" s="75">
        <v>14621.44</v>
      </c>
      <c r="F36" s="75" t="s">
        <v>96</v>
      </c>
      <c r="G36" s="73" t="s">
        <v>5</v>
      </c>
      <c r="H36" s="76">
        <f>SUM(B36*E36)/100</f>
        <v>394047.80800000002</v>
      </c>
    </row>
    <row r="37" spans="1:9">
      <c r="A37" s="98"/>
      <c r="B37" s="95"/>
      <c r="C37" s="64"/>
      <c r="D37" s="37"/>
      <c r="E37" s="37"/>
      <c r="F37" s="37"/>
      <c r="G37" s="37"/>
      <c r="H37" s="37"/>
      <c r="I37" s="54"/>
    </row>
    <row r="38" spans="1:9" ht="140.25">
      <c r="A38" s="63">
        <v>6</v>
      </c>
      <c r="B38" s="40" t="s">
        <v>73</v>
      </c>
      <c r="C38" s="65"/>
      <c r="D38" s="41"/>
      <c r="E38" s="39"/>
      <c r="F38" s="39"/>
      <c r="G38" s="38"/>
      <c r="H38" s="42"/>
      <c r="I38" s="54"/>
    </row>
    <row r="39" spans="1:9">
      <c r="A39" s="63"/>
      <c r="B39" s="47">
        <v>1260</v>
      </c>
      <c r="C39" s="66" t="s">
        <v>72</v>
      </c>
      <c r="D39" s="40"/>
      <c r="E39" s="44">
        <v>337</v>
      </c>
      <c r="F39" s="45" t="s">
        <v>72</v>
      </c>
      <c r="G39" s="52" t="s">
        <v>5</v>
      </c>
      <c r="H39" s="46">
        <f>B39*E39</f>
        <v>424620</v>
      </c>
      <c r="I39" s="54"/>
    </row>
    <row r="40" spans="1:9">
      <c r="A40" s="36"/>
      <c r="B40" s="95"/>
      <c r="C40" s="95"/>
      <c r="D40" s="37"/>
      <c r="E40" s="37"/>
      <c r="F40" s="37"/>
      <c r="G40" s="37"/>
      <c r="H40" s="37"/>
      <c r="I40" s="54"/>
    </row>
    <row r="41" spans="1:9" ht="63.75">
      <c r="A41" s="63">
        <v>7</v>
      </c>
      <c r="B41" s="40" t="s">
        <v>74</v>
      </c>
      <c r="C41" s="65"/>
      <c r="D41" s="41"/>
      <c r="E41" s="39"/>
      <c r="F41" s="39"/>
      <c r="G41" s="38"/>
      <c r="H41" s="42"/>
      <c r="I41" s="54"/>
    </row>
    <row r="42" spans="1:9">
      <c r="A42" s="63"/>
      <c r="B42" s="47">
        <v>67.5</v>
      </c>
      <c r="C42" s="66" t="s">
        <v>75</v>
      </c>
      <c r="D42" s="40"/>
      <c r="E42" s="44">
        <v>5001.7</v>
      </c>
      <c r="F42" s="45" t="s">
        <v>76</v>
      </c>
      <c r="G42" s="52" t="s">
        <v>5</v>
      </c>
      <c r="H42" s="46">
        <f>B42*E42</f>
        <v>337614.75</v>
      </c>
      <c r="I42" s="54"/>
    </row>
    <row r="43" spans="1:9">
      <c r="A43" s="98"/>
      <c r="B43" s="95"/>
      <c r="C43" s="64"/>
      <c r="D43" s="37"/>
      <c r="E43" s="37"/>
      <c r="F43" s="37"/>
      <c r="G43" s="37"/>
      <c r="H43" s="37"/>
      <c r="I43" s="54"/>
    </row>
    <row r="44" spans="1:9" ht="51">
      <c r="A44" s="63">
        <v>8</v>
      </c>
      <c r="B44" s="35" t="s">
        <v>109</v>
      </c>
      <c r="C44" s="65"/>
      <c r="D44" s="25"/>
      <c r="E44" s="56"/>
      <c r="F44" s="51"/>
      <c r="G44" s="94"/>
      <c r="H44" s="41"/>
    </row>
    <row r="45" spans="1:9">
      <c r="A45" s="63"/>
      <c r="B45" s="60">
        <v>160</v>
      </c>
      <c r="C45" s="80" t="s">
        <v>97</v>
      </c>
      <c r="D45" s="80"/>
      <c r="E45" s="78">
        <v>726.72</v>
      </c>
      <c r="F45" s="37" t="s">
        <v>90</v>
      </c>
      <c r="G45" s="37" t="s">
        <v>5</v>
      </c>
      <c r="H45" s="79">
        <f>(B45*E45)</f>
        <v>116275.20000000001</v>
      </c>
    </row>
    <row r="46" spans="1:9">
      <c r="A46" s="63"/>
      <c r="B46" s="25"/>
      <c r="C46" s="66"/>
      <c r="D46" s="40"/>
      <c r="E46" s="45"/>
      <c r="F46" s="45"/>
      <c r="G46" s="94"/>
      <c r="H46" s="46"/>
    </row>
    <row r="47" spans="1:9" ht="25.5">
      <c r="A47" s="63">
        <v>9</v>
      </c>
      <c r="B47" s="40" t="s">
        <v>102</v>
      </c>
      <c r="C47" s="65"/>
      <c r="D47" s="41"/>
      <c r="E47" s="39"/>
      <c r="F47" s="39"/>
      <c r="G47" s="94"/>
      <c r="H47" s="42"/>
    </row>
    <row r="48" spans="1:9">
      <c r="A48" s="63"/>
      <c r="B48" s="47">
        <v>13580</v>
      </c>
      <c r="C48" s="66" t="s">
        <v>71</v>
      </c>
      <c r="D48" s="40"/>
      <c r="E48" s="44">
        <v>2283.9299999999998</v>
      </c>
      <c r="F48" s="45" t="s">
        <v>69</v>
      </c>
      <c r="G48" s="73" t="s">
        <v>5</v>
      </c>
      <c r="H48" s="46">
        <f>SUM(B48*E48/100)</f>
        <v>310157.69399999996</v>
      </c>
    </row>
    <row r="49" spans="1:9">
      <c r="A49" s="98"/>
      <c r="B49" s="95"/>
      <c r="C49" s="64"/>
      <c r="D49" s="37"/>
      <c r="E49" s="37"/>
      <c r="F49" s="37"/>
      <c r="G49" s="37"/>
      <c r="H49" s="37"/>
      <c r="I49" s="54"/>
    </row>
    <row r="50" spans="1:9" ht="25.5">
      <c r="A50" s="63">
        <v>13</v>
      </c>
      <c r="B50" s="40" t="s">
        <v>89</v>
      </c>
      <c r="C50" s="67"/>
      <c r="D50" s="43"/>
      <c r="E50" s="44"/>
      <c r="F50" s="45"/>
      <c r="G50" s="38"/>
      <c r="H50" s="46"/>
    </row>
    <row r="51" spans="1:9">
      <c r="A51" s="63"/>
      <c r="B51" s="47">
        <v>3200</v>
      </c>
      <c r="C51" s="66" t="s">
        <v>71</v>
      </c>
      <c r="D51" s="40"/>
      <c r="E51" s="44">
        <v>1758.08</v>
      </c>
      <c r="F51" s="45" t="s">
        <v>69</v>
      </c>
      <c r="G51" s="52" t="s">
        <v>5</v>
      </c>
      <c r="H51" s="46">
        <f>SUM(B51*E51/100)</f>
        <v>56258.559999999998</v>
      </c>
    </row>
    <row r="52" spans="1:9">
      <c r="A52" s="98"/>
      <c r="B52" s="95"/>
      <c r="C52" s="64"/>
      <c r="D52" s="37"/>
      <c r="E52" s="37"/>
      <c r="F52" s="37"/>
      <c r="G52" s="37"/>
      <c r="H52" s="37"/>
      <c r="I52" s="54"/>
    </row>
    <row r="53" spans="1:9" ht="25.5">
      <c r="A53" s="63">
        <v>27</v>
      </c>
      <c r="B53" s="40" t="s">
        <v>86</v>
      </c>
      <c r="C53" s="65"/>
      <c r="D53" s="25"/>
      <c r="E53" s="51"/>
      <c r="F53" s="82"/>
      <c r="G53" s="41"/>
      <c r="I53" s="54"/>
    </row>
    <row r="54" spans="1:9">
      <c r="A54" s="63"/>
      <c r="B54" s="47">
        <v>13580</v>
      </c>
      <c r="C54" s="66" t="s">
        <v>71</v>
      </c>
      <c r="D54" s="40"/>
      <c r="E54" s="44">
        <v>442.75</v>
      </c>
      <c r="F54" s="45" t="s">
        <v>69</v>
      </c>
      <c r="G54" s="52" t="s">
        <v>5</v>
      </c>
      <c r="H54" s="46">
        <f>SUM(B54*E54/100)</f>
        <v>60125.45</v>
      </c>
      <c r="I54" s="54"/>
    </row>
    <row r="55" spans="1:9">
      <c r="I55" s="54"/>
    </row>
    <row r="56" spans="1:9">
      <c r="A56" s="63">
        <v>28</v>
      </c>
      <c r="B56" s="40" t="s">
        <v>85</v>
      </c>
      <c r="C56" s="65"/>
      <c r="D56" s="25"/>
      <c r="E56" s="51"/>
      <c r="F56" s="82"/>
      <c r="G56" s="41"/>
      <c r="I56" s="54"/>
    </row>
    <row r="57" spans="1:9">
      <c r="A57" s="63"/>
      <c r="B57" s="47">
        <v>13580</v>
      </c>
      <c r="C57" s="66" t="s">
        <v>71</v>
      </c>
      <c r="D57" s="40"/>
      <c r="E57" s="44">
        <v>1079.6500000000001</v>
      </c>
      <c r="F57" s="45" t="s">
        <v>69</v>
      </c>
      <c r="G57" s="52" t="s">
        <v>5</v>
      </c>
      <c r="H57" s="46">
        <f>SUM(B57*E57/100)</f>
        <v>146616.47000000003</v>
      </c>
      <c r="I57" s="54"/>
    </row>
    <row r="58" spans="1:9">
      <c r="A58" s="98"/>
      <c r="B58" s="95"/>
      <c r="C58" s="64"/>
      <c r="D58" s="37"/>
      <c r="E58" s="37"/>
      <c r="F58" s="37"/>
      <c r="G58" s="37"/>
      <c r="H58" s="37"/>
      <c r="I58" s="54"/>
    </row>
    <row r="59" spans="1:9" ht="51">
      <c r="A59" s="63">
        <v>13</v>
      </c>
      <c r="B59" s="40" t="s">
        <v>110</v>
      </c>
      <c r="C59" s="69"/>
      <c r="D59" s="57"/>
      <c r="E59" s="58"/>
      <c r="F59" s="58"/>
      <c r="G59" s="94"/>
      <c r="H59" s="46"/>
    </row>
    <row r="60" spans="1:9">
      <c r="A60" s="63"/>
      <c r="B60" s="47">
        <v>160</v>
      </c>
      <c r="C60" s="66" t="s">
        <v>71</v>
      </c>
      <c r="D60" s="94"/>
      <c r="E60" s="44">
        <v>1270.83</v>
      </c>
      <c r="F60" s="45" t="s">
        <v>69</v>
      </c>
      <c r="G60" s="73" t="s">
        <v>5</v>
      </c>
      <c r="H60" s="59">
        <f>SUM(B60*E60/100)</f>
        <v>2033.328</v>
      </c>
    </row>
    <row r="61" spans="1:9">
      <c r="C61" s="9"/>
      <c r="E61" s="102"/>
      <c r="F61" s="102"/>
    </row>
    <row r="62" spans="1:9">
      <c r="C62" s="9"/>
      <c r="E62" s="82"/>
      <c r="F62" s="49" t="s">
        <v>87</v>
      </c>
      <c r="G62" s="53" t="s">
        <v>5</v>
      </c>
      <c r="H62" s="50">
        <v>1989785</v>
      </c>
      <c r="I62" s="38"/>
    </row>
    <row r="63" spans="1:9">
      <c r="I63" s="94"/>
    </row>
    <row r="64" spans="1:9">
      <c r="I64" s="94"/>
    </row>
    <row r="65" spans="1:9">
      <c r="I65" s="94"/>
    </row>
    <row r="66" spans="1:9">
      <c r="I66" s="94"/>
    </row>
    <row r="67" spans="1:9">
      <c r="I67" s="94"/>
    </row>
    <row r="68" spans="1:9">
      <c r="I68" s="97"/>
    </row>
    <row r="69" spans="1:9">
      <c r="I69" s="97"/>
    </row>
    <row r="70" spans="1:9">
      <c r="I70" s="97"/>
    </row>
    <row r="71" spans="1:9">
      <c r="I71" s="97"/>
    </row>
    <row r="72" spans="1:9">
      <c r="I72" s="97"/>
    </row>
    <row r="73" spans="1:9">
      <c r="I73" s="97"/>
    </row>
    <row r="74" spans="1:9">
      <c r="I74" s="97"/>
    </row>
    <row r="75" spans="1:9">
      <c r="I75" s="97"/>
    </row>
    <row r="76" spans="1:9" ht="26.25">
      <c r="B76" s="96"/>
      <c r="C76" s="96" t="s">
        <v>92</v>
      </c>
      <c r="D76" s="96"/>
      <c r="E76" s="96"/>
      <c r="F76" s="96"/>
      <c r="G76" s="96"/>
      <c r="H76" s="96"/>
    </row>
    <row r="77" spans="1:9">
      <c r="C77" s="62"/>
    </row>
    <row r="78" spans="1:9">
      <c r="A78" s="62"/>
      <c r="B78" s="95" t="s">
        <v>68</v>
      </c>
      <c r="C78" s="62"/>
    </row>
    <row r="79" spans="1:9">
      <c r="A79" s="36"/>
      <c r="B79" s="95" t="s">
        <v>84</v>
      </c>
      <c r="C79" s="62"/>
    </row>
    <row r="80" spans="1:9">
      <c r="A80" s="36"/>
      <c r="B80" s="95" t="s">
        <v>103</v>
      </c>
      <c r="C80" s="62"/>
      <c r="G80" s="81" t="s">
        <v>5</v>
      </c>
      <c r="H80" s="85">
        <f>H62</f>
        <v>1989785</v>
      </c>
    </row>
    <row r="81" spans="2:8">
      <c r="C81" s="62"/>
      <c r="F81" s="87"/>
      <c r="G81" s="81"/>
      <c r="H81" s="85"/>
    </row>
    <row r="82" spans="2:8">
      <c r="C82" s="62"/>
      <c r="F82" s="99"/>
      <c r="G82" s="100"/>
      <c r="H82" s="86"/>
    </row>
    <row r="83" spans="2:8">
      <c r="C83" s="62"/>
      <c r="F83" s="87" t="s">
        <v>104</v>
      </c>
      <c r="G83" s="81" t="s">
        <v>5</v>
      </c>
      <c r="H83" s="85">
        <f>SUM(H80:H82)</f>
        <v>1989785</v>
      </c>
    </row>
    <row r="84" spans="2:8">
      <c r="C84" s="62"/>
      <c r="F84" s="87"/>
      <c r="G84" s="81"/>
      <c r="H84" s="85"/>
    </row>
    <row r="85" spans="2:8">
      <c r="C85" s="62"/>
      <c r="G85" s="81"/>
    </row>
    <row r="86" spans="2:8">
      <c r="B86" s="2" t="s">
        <v>93</v>
      </c>
      <c r="C86" s="62"/>
      <c r="G86" s="81" t="s">
        <v>5</v>
      </c>
      <c r="H86" s="86"/>
    </row>
    <row r="87" spans="2:8">
      <c r="G87" s="81"/>
    </row>
    <row r="88" spans="2:8">
      <c r="G88" s="81"/>
    </row>
    <row r="89" spans="2:8">
      <c r="G89" s="81"/>
    </row>
    <row r="90" spans="2:8">
      <c r="F90" s="84"/>
      <c r="G90" s="84"/>
      <c r="H90" s="84"/>
    </row>
    <row r="91" spans="2:8">
      <c r="F91" s="87" t="s">
        <v>94</v>
      </c>
      <c r="G91" s="61" t="s">
        <v>5</v>
      </c>
      <c r="H91" s="42"/>
    </row>
    <row r="92" spans="2:8">
      <c r="F92" s="88"/>
      <c r="G92" s="88"/>
      <c r="H92" s="88"/>
    </row>
    <row r="97" spans="1:9">
      <c r="A97" s="9"/>
      <c r="B97" s="68" t="s">
        <v>65</v>
      </c>
      <c r="C97" s="89"/>
      <c r="E97" s="90" t="s">
        <v>64</v>
      </c>
      <c r="F97" s="91"/>
      <c r="G97" s="91"/>
      <c r="H97" s="91"/>
    </row>
    <row r="98" spans="1:9">
      <c r="A98" s="9"/>
      <c r="B98" s="68"/>
      <c r="C98" s="89"/>
      <c r="E98" s="90" t="s">
        <v>66</v>
      </c>
      <c r="F98" s="91"/>
      <c r="G98" s="91"/>
      <c r="H98" s="91"/>
    </row>
    <row r="99" spans="1:9">
      <c r="A99" s="9"/>
      <c r="B99" s="68"/>
      <c r="C99" s="89"/>
      <c r="E99" s="90" t="s">
        <v>67</v>
      </c>
      <c r="F99" s="91"/>
      <c r="G99" s="91"/>
      <c r="H99" s="91"/>
    </row>
    <row r="103" spans="1:9">
      <c r="A103" s="36"/>
      <c r="B103" s="95"/>
      <c r="C103" s="64"/>
      <c r="D103" s="37"/>
      <c r="E103" s="37"/>
      <c r="F103" s="37"/>
      <c r="G103" s="37"/>
      <c r="H103" s="37"/>
      <c r="I103" s="54"/>
    </row>
  </sheetData>
  <mergeCells count="6">
    <mergeCell ref="G6:H6"/>
    <mergeCell ref="C6:D6"/>
    <mergeCell ref="B5:G5"/>
    <mergeCell ref="A2:H2"/>
    <mergeCell ref="A3:H3"/>
    <mergeCell ref="A4:H4"/>
  </mergeCells>
  <pageMargins left="0.5" right="0.25" top="0.5" bottom="0.5" header="0.5" footer="0.5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Estimate</vt:lpstr>
      <vt:lpstr>BOQ</vt:lpstr>
      <vt:lpstr>BOQ!Print_Titles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2017-03-21T00:08:30Z</cp:lastPrinted>
  <dcterms:created xsi:type="dcterms:W3CDTF">2014-04-01T08:57:52Z</dcterms:created>
  <dcterms:modified xsi:type="dcterms:W3CDTF">2017-03-21T00:23:21Z</dcterms:modified>
</cp:coreProperties>
</file>