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N193" i="4"/>
  <c r="N192"/>
  <c r="N188"/>
  <c r="N187"/>
  <c r="N186"/>
  <c r="N173"/>
  <c r="N168"/>
  <c r="N169" s="1"/>
  <c r="C170" s="1"/>
  <c r="P170" s="1"/>
  <c r="N164"/>
  <c r="N165" s="1"/>
  <c r="C166" s="1"/>
  <c r="P166" s="1"/>
  <c r="N158" l="1"/>
  <c r="N159" s="1"/>
  <c r="H161" s="1"/>
  <c r="N155"/>
  <c r="N153"/>
  <c r="N152"/>
  <c r="N151"/>
  <c r="N150"/>
  <c r="N154"/>
  <c r="N142"/>
  <c r="N138"/>
  <c r="N127"/>
  <c r="N123"/>
  <c r="N156" l="1"/>
  <c r="D161" s="1"/>
  <c r="J161" s="1"/>
  <c r="N91" l="1"/>
  <c r="N89"/>
  <c r="N87"/>
  <c r="N86"/>
  <c r="N63"/>
  <c r="N64" s="1"/>
  <c r="H66" s="1"/>
  <c r="N60"/>
  <c r="N59"/>
  <c r="N36"/>
  <c r="N30"/>
  <c r="N31"/>
  <c r="N29"/>
  <c r="N32"/>
  <c r="N28"/>
  <c r="N10"/>
  <c r="N8"/>
  <c r="N421"/>
  <c r="N420"/>
  <c r="N419"/>
  <c r="N416"/>
  <c r="N209"/>
  <c r="N411"/>
  <c r="N410"/>
  <c r="N409"/>
  <c r="N408"/>
  <c r="N395"/>
  <c r="N392"/>
  <c r="N391"/>
  <c r="N390"/>
  <c r="N194"/>
  <c r="N191"/>
  <c r="N185"/>
  <c r="N422" l="1"/>
  <c r="H424" s="1"/>
  <c r="N195"/>
  <c r="H197" s="1"/>
  <c r="N375" l="1"/>
  <c r="N376"/>
  <c r="N119"/>
  <c r="N114"/>
  <c r="N110"/>
  <c r="N383"/>
  <c r="N382"/>
  <c r="N381"/>
  <c r="N352"/>
  <c r="N362"/>
  <c r="N361"/>
  <c r="N94"/>
  <c r="N90"/>
  <c r="N332"/>
  <c r="N318"/>
  <c r="N132"/>
  <c r="N58"/>
  <c r="N284"/>
  <c r="N9"/>
  <c r="N7"/>
  <c r="N377" l="1"/>
  <c r="N363"/>
  <c r="N61"/>
  <c r="D66" s="1"/>
  <c r="J66" s="1"/>
  <c r="C67" s="1"/>
  <c r="N95"/>
  <c r="H97" s="1"/>
  <c r="N33"/>
  <c r="N11"/>
  <c r="C12" l="1"/>
  <c r="P12" s="1"/>
  <c r="N19" l="1"/>
  <c r="N274"/>
  <c r="N275"/>
  <c r="N273"/>
  <c r="N272"/>
  <c r="N268"/>
  <c r="N264"/>
  <c r="N265" s="1"/>
  <c r="C266" s="1"/>
  <c r="P266" s="1"/>
  <c r="N276" l="1"/>
  <c r="D277" s="1"/>
  <c r="J277" l="1"/>
  <c r="C278" s="1"/>
  <c r="P278" l="1"/>
  <c r="N324"/>
  <c r="N269"/>
  <c r="C270" s="1"/>
  <c r="P270" s="1"/>
  <c r="N257"/>
  <c r="N258"/>
  <c r="N255"/>
  <c r="N254"/>
  <c r="N249"/>
  <c r="N248" l="1"/>
  <c r="N247"/>
  <c r="N250"/>
  <c r="N246"/>
  <c r="N245"/>
  <c r="N244"/>
  <c r="N397"/>
  <c r="N396"/>
  <c r="N389"/>
  <c r="N137"/>
  <c r="N351"/>
  <c r="N350"/>
  <c r="N283"/>
  <c r="N280"/>
  <c r="N43"/>
  <c r="N42"/>
  <c r="N38"/>
  <c r="N37"/>
  <c r="N39" l="1"/>
  <c r="N393"/>
  <c r="D400" s="1"/>
  <c r="N398"/>
  <c r="H400" s="1"/>
  <c r="N139"/>
  <c r="N44"/>
  <c r="C45" s="1"/>
  <c r="N143"/>
  <c r="N146"/>
  <c r="N384"/>
  <c r="N385" s="1"/>
  <c r="N109"/>
  <c r="N370"/>
  <c r="N81"/>
  <c r="N82" s="1"/>
  <c r="N233"/>
  <c r="N18"/>
  <c r="N14"/>
  <c r="N15" l="1"/>
  <c r="C16" s="1"/>
  <c r="P16" s="1"/>
  <c r="J400"/>
  <c r="C401" s="1"/>
  <c r="N147"/>
  <c r="N184" l="1"/>
  <c r="N189" s="1"/>
  <c r="N412"/>
  <c r="N413" s="1"/>
  <c r="N115"/>
  <c r="N371"/>
  <c r="N366"/>
  <c r="N77"/>
  <c r="N78" s="1"/>
  <c r="C79" s="1"/>
  <c r="P79" s="1"/>
  <c r="N133"/>
  <c r="N131"/>
  <c r="N234"/>
  <c r="N300"/>
  <c r="N346"/>
  <c r="N347" s="1"/>
  <c r="C348" s="1"/>
  <c r="P348" s="1"/>
  <c r="N340"/>
  <c r="N341" s="1"/>
  <c r="C342" s="1"/>
  <c r="P342" s="1"/>
  <c r="N336"/>
  <c r="N337" s="1"/>
  <c r="C338" s="1"/>
  <c r="P338" s="1"/>
  <c r="N328"/>
  <c r="N329" s="1"/>
  <c r="C330" s="1"/>
  <c r="P330" s="1"/>
  <c r="N319"/>
  <c r="N313"/>
  <c r="N314"/>
  <c r="N104"/>
  <c r="N105" s="1"/>
  <c r="C106" s="1"/>
  <c r="P106" s="1"/>
  <c r="N353"/>
  <c r="N88"/>
  <c r="N85"/>
  <c r="N239"/>
  <c r="N238"/>
  <c r="N54"/>
  <c r="N295"/>
  <c r="N285"/>
  <c r="N286" s="1"/>
  <c r="N281"/>
  <c r="D288" s="1"/>
  <c r="N24"/>
  <c r="N23"/>
  <c r="N20"/>
  <c r="N256"/>
  <c r="N259" s="1"/>
  <c r="N251"/>
  <c r="N243"/>
  <c r="N294"/>
  <c r="N293"/>
  <c r="N292"/>
  <c r="N291"/>
  <c r="N306"/>
  <c r="N305"/>
  <c r="N301"/>
  <c r="N433"/>
  <c r="C435" s="1"/>
  <c r="P435" s="1"/>
  <c r="C386"/>
  <c r="N120"/>
  <c r="N552"/>
  <c r="N551"/>
  <c r="N547"/>
  <c r="N546"/>
  <c r="N545"/>
  <c r="N544"/>
  <c r="N543"/>
  <c r="N542"/>
  <c r="N229"/>
  <c r="N227"/>
  <c r="N225"/>
  <c r="N224"/>
  <c r="N221"/>
  <c r="N538"/>
  <c r="N537"/>
  <c r="N427"/>
  <c r="N533"/>
  <c r="N534" s="1"/>
  <c r="C535" s="1"/>
  <c r="P535" s="1"/>
  <c r="N528"/>
  <c r="N529" s="1"/>
  <c r="C530" s="1"/>
  <c r="P530" s="1"/>
  <c r="N523"/>
  <c r="N522"/>
  <c r="N521"/>
  <c r="N520"/>
  <c r="N515"/>
  <c r="N514"/>
  <c r="N213"/>
  <c r="N214" s="1"/>
  <c r="C215" s="1"/>
  <c r="P215" s="1"/>
  <c r="N217"/>
  <c r="N218" s="1"/>
  <c r="C219" s="1"/>
  <c r="P219" s="1"/>
  <c r="P557" s="1"/>
  <c r="N417"/>
  <c r="N500"/>
  <c r="N501" s="1"/>
  <c r="C502" s="1"/>
  <c r="P502" s="1"/>
  <c r="N494"/>
  <c r="N493"/>
  <c r="N492"/>
  <c r="N491"/>
  <c r="N488"/>
  <c r="N489" s="1"/>
  <c r="D497" s="1"/>
  <c r="N478"/>
  <c r="N477"/>
  <c r="N476"/>
  <c r="N475"/>
  <c r="N469"/>
  <c r="N468"/>
  <c r="N467"/>
  <c r="N464"/>
  <c r="N463"/>
  <c r="N462"/>
  <c r="N461"/>
  <c r="N460"/>
  <c r="N459"/>
  <c r="N69"/>
  <c r="N70" s="1"/>
  <c r="C71" s="1"/>
  <c r="P71" s="1"/>
  <c r="C364"/>
  <c r="P364" s="1"/>
  <c r="N357"/>
  <c r="N358" s="1"/>
  <c r="C359" s="1"/>
  <c r="P359" s="1"/>
  <c r="N73"/>
  <c r="N74" s="1"/>
  <c r="C75" s="1"/>
  <c r="P75" s="1"/>
  <c r="N208"/>
  <c r="N210" s="1"/>
  <c r="N404"/>
  <c r="N403"/>
  <c r="N451"/>
  <c r="N452" s="1"/>
  <c r="H454" s="1"/>
  <c r="N448"/>
  <c r="N447"/>
  <c r="N446"/>
  <c r="N445"/>
  <c r="N444"/>
  <c r="N443"/>
  <c r="N442"/>
  <c r="N441"/>
  <c r="N440"/>
  <c r="N439"/>
  <c r="N438"/>
  <c r="N178"/>
  <c r="N175"/>
  <c r="N174"/>
  <c r="N172"/>
  <c r="D424" l="1"/>
  <c r="J424" s="1"/>
  <c r="C425" s="1"/>
  <c r="P425" s="1"/>
  <c r="C121"/>
  <c r="C117"/>
  <c r="N354"/>
  <c r="C355" s="1"/>
  <c r="N252"/>
  <c r="P386"/>
  <c r="D197"/>
  <c r="J197" s="1"/>
  <c r="C198" s="1"/>
  <c r="N302"/>
  <c r="C303" s="1"/>
  <c r="P303" s="1"/>
  <c r="N111"/>
  <c r="C112" s="1"/>
  <c r="H228" s="1"/>
  <c r="N228" s="1"/>
  <c r="C236"/>
  <c r="P236" s="1"/>
  <c r="C414"/>
  <c r="P414" s="1"/>
  <c r="P162"/>
  <c r="N372"/>
  <c r="C373" s="1"/>
  <c r="N307"/>
  <c r="C308" s="1"/>
  <c r="P308" s="1"/>
  <c r="N134"/>
  <c r="C135" s="1"/>
  <c r="N333"/>
  <c r="C334" s="1"/>
  <c r="P334" s="1"/>
  <c r="H288"/>
  <c r="J288" s="1"/>
  <c r="C289" s="1"/>
  <c r="N55"/>
  <c r="C56" s="1"/>
  <c r="N315"/>
  <c r="C315" s="1"/>
  <c r="F315" s="1"/>
  <c r="C316" s="1"/>
  <c r="P316" s="1"/>
  <c r="N92"/>
  <c r="N320"/>
  <c r="C320" s="1"/>
  <c r="F320" s="1"/>
  <c r="C321" s="1"/>
  <c r="C40"/>
  <c r="H226" s="1"/>
  <c r="C429"/>
  <c r="P429" s="1"/>
  <c r="C34"/>
  <c r="C297"/>
  <c r="P297" s="1"/>
  <c r="N25"/>
  <c r="C26" s="1"/>
  <c r="P26" s="1"/>
  <c r="C21"/>
  <c r="P21" s="1"/>
  <c r="H261"/>
  <c r="N176"/>
  <c r="D181" s="1"/>
  <c r="N405"/>
  <c r="C406" s="1"/>
  <c r="P406" s="1"/>
  <c r="C211"/>
  <c r="P211" s="1"/>
  <c r="N179"/>
  <c r="H181" s="1"/>
  <c r="N465"/>
  <c r="D472" s="1"/>
  <c r="N470"/>
  <c r="H472" s="1"/>
  <c r="N495"/>
  <c r="H497" s="1"/>
  <c r="J497" s="1"/>
  <c r="C498" s="1"/>
  <c r="P498" s="1"/>
  <c r="N516"/>
  <c r="C517" s="1"/>
  <c r="P517" s="1"/>
  <c r="N524"/>
  <c r="C525" s="1"/>
  <c r="P525" s="1"/>
  <c r="N539"/>
  <c r="C540" s="1"/>
  <c r="P540" s="1"/>
  <c r="N124"/>
  <c r="C125" s="1"/>
  <c r="P125" s="1"/>
  <c r="N367"/>
  <c r="C368" s="1"/>
  <c r="P368" s="1"/>
  <c r="N479"/>
  <c r="C480" s="1"/>
  <c r="P480" s="1"/>
  <c r="N449"/>
  <c r="D454" s="1"/>
  <c r="J454" s="1"/>
  <c r="C455" s="1"/>
  <c r="P455" s="1"/>
  <c r="N548"/>
  <c r="C549" s="1"/>
  <c r="P549" s="1"/>
  <c r="N553"/>
  <c r="C554" s="1"/>
  <c r="P554" s="1"/>
  <c r="N508"/>
  <c r="N509" s="1"/>
  <c r="C510" s="1"/>
  <c r="P510" s="1"/>
  <c r="N504"/>
  <c r="N505" s="1"/>
  <c r="C506" s="1"/>
  <c r="P506" s="1"/>
  <c r="D97" l="1"/>
  <c r="J97" s="1"/>
  <c r="P121"/>
  <c r="P355"/>
  <c r="P289"/>
  <c r="P112"/>
  <c r="P56"/>
  <c r="C140"/>
  <c r="P140" s="1"/>
  <c r="N482"/>
  <c r="N483" s="1"/>
  <c r="C484" s="1"/>
  <c r="P484" s="1"/>
  <c r="N200"/>
  <c r="N201" s="1"/>
  <c r="C202" s="1"/>
  <c r="P202" s="1"/>
  <c r="P40"/>
  <c r="N226"/>
  <c r="P67"/>
  <c r="P373"/>
  <c r="P34"/>
  <c r="H222"/>
  <c r="N222" s="1"/>
  <c r="P117"/>
  <c r="P135"/>
  <c r="N204"/>
  <c r="N205" s="1"/>
  <c r="C206" s="1"/>
  <c r="P206" s="1"/>
  <c r="C144"/>
  <c r="P144" s="1"/>
  <c r="P321"/>
  <c r="N323"/>
  <c r="C241"/>
  <c r="P241" s="1"/>
  <c r="J181"/>
  <c r="C182" s="1"/>
  <c r="P182" s="1"/>
  <c r="D261"/>
  <c r="J261" s="1"/>
  <c r="C262" s="1"/>
  <c r="P262" s="1"/>
  <c r="J472"/>
  <c r="C378"/>
  <c r="P401"/>
  <c r="P378" l="1"/>
  <c r="N128"/>
  <c r="N325"/>
  <c r="C326" s="1"/>
  <c r="P326" s="1"/>
  <c r="P98"/>
  <c r="P198"/>
  <c r="C473"/>
  <c r="P473" s="1"/>
  <c r="C148"/>
  <c r="P148" s="1"/>
  <c r="C129" l="1"/>
  <c r="N100"/>
  <c r="N101" s="1"/>
  <c r="C102" s="1"/>
  <c r="P102" s="1"/>
  <c r="P129" l="1"/>
  <c r="C83"/>
  <c r="P83" l="1"/>
  <c r="N223"/>
  <c r="N230" s="1"/>
  <c r="P231" s="1"/>
  <c r="P558" l="1"/>
  <c r="P45"/>
  <c r="C50"/>
  <c r="H50" s="1"/>
  <c r="C52" s="1"/>
  <c r="P52" l="1"/>
  <c r="P559" l="1"/>
</calcChain>
</file>

<file path=xl/sharedStrings.xml><?xml version="1.0" encoding="utf-8"?>
<sst xmlns="http://schemas.openxmlformats.org/spreadsheetml/2006/main" count="1793" uniqueCount="283">
  <si>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</si>
  <si>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</si>
  <si>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</si>
  <si>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</si>
  <si>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</si>
  <si>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</si>
  <si>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</si>
  <si>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</si>
  <si>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</si>
  <si>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</si>
  <si>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</si>
  <si>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</si>
  <si>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</si>
  <si>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</si>
  <si>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</si>
  <si>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</si>
  <si>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</si>
  <si>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</si>
  <si>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</si>
  <si>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</si>
  <si>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</si>
  <si>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</si>
  <si>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Veranda F/S</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</si>
  <si>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</si>
  <si>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</si>
  <si>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</si>
  <si>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</si>
  <si>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</si>
  <si>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</si>
  <si>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</si>
  <si>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</si>
  <si>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</si>
  <si>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</si>
  <si>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</si>
  <si>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</si>
  <si>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</si>
  <si>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</si>
  <si>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</si>
  <si>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</si>
  <si>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</si>
  <si>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</si>
  <si>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</si>
  <si>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</si>
  <si>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</si>
  <si>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</si>
  <si>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</si>
  <si>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</si>
  <si>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</si>
  <si>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</si>
  <si>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</si>
  <si>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</si>
  <si>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</si>
  <si>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</si>
  <si>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</si>
  <si>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</si>
  <si>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</si>
  <si>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</si>
  <si>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</si>
  <si>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</si>
  <si>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10</t>
  </si>
  <si>
    <t>Two Coat of bitumen laid hot using 34 lbs for % Sft Over Roof and blinded with sand at one Cft Per %Sft</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</si>
  <si>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</si>
  <si>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</si>
  <si>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</si>
  <si>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</si>
  <si>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</si>
  <si>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</si>
  <si>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</si>
  <si>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</si>
  <si>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</si>
  <si>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White washing  02 coats. </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</si>
  <si>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</si>
  <si>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</si>
  <si>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</si>
  <si>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</si>
  <si>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</si>
  <si>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</si>
  <si>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</si>
  <si>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</si>
  <si>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</si>
  <si>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</si>
  <si>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</si>
  <si>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</si>
  <si>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</si>
  <si>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</si>
  <si>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</si>
  <si>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</si>
  <si>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</si>
  <si>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</si>
  <si>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</si>
  <si>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Over Roof PP Wall</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</si>
  <si>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</si>
  <si>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</si>
  <si>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</si>
  <si>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</si>
  <si>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</si>
  <si>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</si>
  <si>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</si>
  <si>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</si>
  <si>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</si>
  <si>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</si>
  <si>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 xml:space="preserve">C.Wall </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</si>
  <si>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</si>
  <si>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</si>
  <si>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</si>
  <si>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</si>
  <si>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</si>
  <si>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</si>
  <si>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</si>
  <si>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</si>
  <si>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</si>
  <si>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</si>
  <si>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</si>
  <si>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</si>
  <si>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</si>
  <si>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</si>
  <si>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</si>
  <si>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</si>
  <si>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</si>
  <si>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</si>
  <si>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</si>
  <si>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</si>
  <si>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</si>
  <si>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B-Ratio 1:5:10</t>
  </si>
  <si>
    <t>Courtyard</t>
  </si>
  <si>
    <t>Providing and laying 1'' thick topping cement concret (1:2:4) i/c surface finishing and dividing into panels (S.No.16 d/P.41)</t>
  </si>
  <si>
    <t>2'' Thick</t>
  </si>
  <si>
    <t xml:space="preserve">White wash One  coats. </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</si>
  <si>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</si>
  <si>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</si>
  <si>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</si>
  <si>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</si>
  <si>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</si>
  <si>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</si>
  <si>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</si>
  <si>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</si>
  <si>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</si>
  <si>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</si>
  <si>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</si>
  <si>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Short wall Below P.Beam</t>
  </si>
  <si>
    <t>Cricket Pitch</t>
  </si>
  <si>
    <t>A-Ratio 1:4:8</t>
  </si>
  <si>
    <t>Rest Room</t>
  </si>
  <si>
    <t>Dressing Room</t>
  </si>
  <si>
    <t>Toilet</t>
  </si>
  <si>
    <t>Front Side Steps</t>
  </si>
  <si>
    <t>Random rubble masonary (uncoursed) (a) dry masonary (S.No: 1-a P-27)</t>
  </si>
  <si>
    <t xml:space="preserve">Dry rammed bricks or stone ballast 1- 1/2 to 2'' guage </t>
  </si>
  <si>
    <t>Bitumen coating to plastered or cement concrete surface (S.No. 9 P 71)</t>
  </si>
  <si>
    <t>P.Beam L/Wall</t>
  </si>
  <si>
    <t>P.Beam S/Wall</t>
  </si>
  <si>
    <t>Rest Room Inside</t>
  </si>
  <si>
    <t>Provinding and lying single per layer polythene sheet 0.13 mm thick for water proffing as per specification and insttruction of Engineer Incharge</t>
  </si>
  <si>
    <t>Main Building</t>
  </si>
  <si>
    <t>Staircase</t>
  </si>
  <si>
    <t>White wash three coats. (S.No. 26a/P.53)</t>
  </si>
  <si>
    <t>P/F G.I fram chowkats size 7''x2'' or 4''x3'' for doors  and window using 20 gauge G.I Sheet i/c welded hinger and fixing at site with necessary hold fasts i/c all carriage tools and plants used etc.</t>
  </si>
  <si>
    <t>A Door</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</si>
  <si>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</si>
  <si>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</si>
  <si>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</si>
  <si>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</si>
  <si>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</si>
  <si>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</si>
  <si>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</si>
  <si>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</si>
  <si>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</si>
  <si>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</si>
  <si>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</si>
  <si>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</si>
  <si>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</si>
  <si>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</si>
  <si>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</si>
  <si>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</si>
  <si>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</si>
  <si>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</si>
  <si>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</si>
  <si>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</si>
  <si>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</si>
  <si>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</si>
  <si>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</si>
  <si>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</si>
  <si>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</si>
  <si>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 xml:space="preserve">Total Except SR Cement </t>
  </si>
  <si>
    <t>N.S.I</t>
  </si>
  <si>
    <t xml:space="preserve">S/R Cement </t>
  </si>
  <si>
    <t>S.Item</t>
  </si>
  <si>
    <t>S/Wall</t>
  </si>
  <si>
    <t>Ver dedo</t>
  </si>
  <si>
    <t>1-1/2'' Thick</t>
  </si>
  <si>
    <t>Steps</t>
  </si>
  <si>
    <t>F/S</t>
  </si>
  <si>
    <t>RCC 1:2:4 A</t>
  </si>
  <si>
    <t>2 C/R PP Wall</t>
  </si>
  <si>
    <t>C/R L/Wall</t>
  </si>
  <si>
    <t>C/R S/Wall</t>
  </si>
  <si>
    <t>Veranda S/W</t>
  </si>
  <si>
    <t>Office S/W</t>
  </si>
  <si>
    <t>Office L/W</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</si>
  <si>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</si>
  <si>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C/R Door lintel</t>
  </si>
  <si>
    <t>C/R Window lintel</t>
  </si>
  <si>
    <t>Office Door lintel</t>
  </si>
  <si>
    <t>Veranda lintel</t>
  </si>
  <si>
    <t>Dismentling 2nd class roofing tiles</t>
  </si>
  <si>
    <t xml:space="preserve">Dismentling Block Massonary work Ratio 1:3:6 </t>
  </si>
  <si>
    <t>Gate Site C/Wall</t>
  </si>
  <si>
    <t>Dismentling rolled steel beam iron rails etc</t>
  </si>
  <si>
    <t>C/R G</t>
  </si>
  <si>
    <t>Veranda G</t>
  </si>
  <si>
    <t>CR T</t>
  </si>
  <si>
    <t>Veranda T</t>
  </si>
  <si>
    <t>Removing cement or lime plaster. (S.I.NO:53/P-13)</t>
  </si>
  <si>
    <t>Tota</t>
  </si>
  <si>
    <t>Allowed 70%</t>
  </si>
  <si>
    <t>Gate Ramp</t>
  </si>
  <si>
    <t xml:space="preserve">F/S Path </t>
  </si>
  <si>
    <t>Gate ramp bed</t>
  </si>
  <si>
    <t xml:space="preserve">to gate </t>
  </si>
  <si>
    <t>Supplying and Filling Sand under floor and pluging in to wall.</t>
  </si>
  <si>
    <t>Office Door</t>
  </si>
  <si>
    <t xml:space="preserve">C/R Window </t>
  </si>
  <si>
    <t xml:space="preserve">Window </t>
  </si>
  <si>
    <t>Veranda Girder</t>
  </si>
  <si>
    <t>Office Ver T-Iron</t>
  </si>
  <si>
    <t>Qty Same as ItemNo. (20+21)</t>
  </si>
  <si>
    <t>Qty Same as ItemNo. (4)</t>
  </si>
  <si>
    <t xml:space="preserve">Roof </t>
  </si>
  <si>
    <t>= Veranda</t>
  </si>
  <si>
    <t xml:space="preserve">C/WallPlinth </t>
  </si>
  <si>
    <t>1 C/R Backside</t>
  </si>
  <si>
    <t>= S/W.</t>
  </si>
  <si>
    <t>Ver Piller</t>
  </si>
  <si>
    <t>Cement plaster 3/4" thick, ratio 1:4 upto 20' height.(S.I.#   /P-52)</t>
  </si>
  <si>
    <t>Ver Opening</t>
  </si>
  <si>
    <t>Ver G</t>
  </si>
  <si>
    <t>C/R T-Iron</t>
  </si>
  <si>
    <t>Ver T</t>
  </si>
  <si>
    <t>C/R O/S</t>
  </si>
  <si>
    <t>PROVISION OF MISSING FACILITIES OF ADDITIONAL CLASS ROOMS / BOUNDARY WALLS / LAV BLOCKS &amp; REHABILITATION TO VARIOUS PRIMARY SCHOOLS TALUKA SEHWAN @ GBPS LOUNG MALLAH (2016-17)</t>
  </si>
  <si>
    <t>C/R inside</t>
  </si>
  <si>
    <t>Veranda Ceilling</t>
  </si>
  <si>
    <t>Lav I/S</t>
  </si>
  <si>
    <t>SepticTank</t>
  </si>
  <si>
    <t>C/R Bed</t>
  </si>
  <si>
    <t>Ver Bed</t>
  </si>
  <si>
    <t>SepticTankWall</t>
  </si>
  <si>
    <t>Gate RampT/W</t>
  </si>
  <si>
    <t>Septic Tank Slab</t>
  </si>
  <si>
    <t>C/Wall Copping</t>
  </si>
  <si>
    <t>Ver Draft Wall</t>
  </si>
  <si>
    <t>C/R Side</t>
  </si>
  <si>
    <t>= F/S</t>
  </si>
  <si>
    <t>Side Gate</t>
  </si>
  <si>
    <t>= Veranda D/W</t>
  </si>
  <si>
    <t>S/Tank I/S</t>
  </si>
  <si>
    <t>S/Tank O/S</t>
  </si>
  <si>
    <t>Qty Same as ItemNo. (15)</t>
  </si>
  <si>
    <t xml:space="preserve">Ver </t>
  </si>
  <si>
    <t>Lav =</t>
  </si>
  <si>
    <t>Ver Ceilling</t>
  </si>
  <si>
    <t>C/WallPlinth</t>
  </si>
  <si>
    <t>C/WallO/S</t>
  </si>
  <si>
    <t>C/R B/S</t>
  </si>
  <si>
    <t>Lav O/S</t>
  </si>
  <si>
    <t>Providing and fixing iron / steel grill using solid square bars of size 3/4"x1/2"  placed at 4" c/c and  frame of flat iron patti 1-1/2"x1-1/2" including circle shape at  1-0 apart equivalent fitted with screws or pins including painting 3 coats.</t>
  </si>
  <si>
    <t>Providing and fixing iron / steel grill using solid square bars of size 3/4"x1/2"  placed at 4" c/c and  frame of flat iron patti 3/4"x3/4" including circle shape at  1-0 apart equivalent fitted with screws or pins including painting 3 coats.</t>
  </si>
  <si>
    <t>Ver F/S O/S</t>
  </si>
  <si>
    <t>Same as Item No. (29)</t>
  </si>
  <si>
    <t>30</t>
  </si>
  <si>
    <t>Qty Same as Item No.(21)x2</t>
  </si>
  <si>
    <t>Window Grill</t>
  </si>
  <si>
    <t>Schedule B</t>
  </si>
  <si>
    <t>__________% Above / Below on the Rates of CSR.</t>
  </si>
  <si>
    <t xml:space="preserve">Amount to be added / deducted on </t>
  </si>
  <si>
    <t>basis of premium quoted Total (b)</t>
  </si>
  <si>
    <t>Civil Work Rs._________________  Rs.(+)__________________  =Rs._________________</t>
  </si>
  <si>
    <t>Grand Total Rs</t>
  </si>
  <si>
    <t>Total In Words _________________________________________________________________________________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</si>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</sst>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0">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u/>
      <sz val="9"/>
      <name val="Palatino Linotype"/>
      <family val="1"/>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210">
    <xf numFmtId="0" fontId="0" fillId="0" borderId="0" xfId="0"/>
    <xf numFmtId="0" fontId="4" fillId="2" borderId="0" xfId="0" applyNumberFormat="1" applyFont="1" applyFill="1" applyAlignment="1">
      <alignment horizontal="center" vertical="top"/>
    </xf>
    <xf numFmtId="3" fontId="3"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3"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3" fontId="5" fillId="2" borderId="0" xfId="1" applyNumberFormat="1" applyFont="1" applyFill="1" applyAlignment="1">
      <alignment horizontal="center" vertical="center"/>
    </xf>
    <xf numFmtId="3" fontId="5"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5" fillId="2" borderId="0" xfId="1" applyNumberFormat="1" applyFont="1" applyFill="1" applyAlignment="1">
      <alignment horizontal="center" vertical="center"/>
    </xf>
    <xf numFmtId="3" fontId="7" fillId="2" borderId="0" xfId="1" applyNumberFormat="1" applyFont="1" applyFill="1" applyAlignment="1">
      <alignment horizontal="left" vertical="center"/>
    </xf>
    <xf numFmtId="3" fontId="8" fillId="2" borderId="2" xfId="1" applyNumberFormat="1" applyFont="1" applyFill="1" applyBorder="1" applyAlignment="1">
      <alignment horizontal="center" vertical="center"/>
    </xf>
    <xf numFmtId="3" fontId="9" fillId="2" borderId="4" xfId="1" applyNumberFormat="1" applyFont="1" applyFill="1" applyBorder="1" applyAlignment="1">
      <alignment horizontal="center" vertical="center"/>
    </xf>
    <xf numFmtId="0" fontId="4" fillId="2" borderId="0" xfId="1" applyNumberFormat="1" applyFont="1" applyFill="1" applyAlignment="1">
      <alignment horizontal="center" vertical="center"/>
    </xf>
    <xf numFmtId="0" fontId="4" fillId="2" borderId="0" xfId="1" applyFont="1" applyFill="1" applyAlignment="1">
      <alignment vertical="center" wrapText="1"/>
    </xf>
    <xf numFmtId="3" fontId="4" fillId="2" borderId="0" xfId="1" applyNumberFormat="1" applyFont="1" applyFill="1" applyAlignment="1">
      <alignment vertical="center" wrapText="1"/>
    </xf>
    <xf numFmtId="0" fontId="4" fillId="2" borderId="0" xfId="0" applyNumberFormat="1" applyFont="1" applyFill="1" applyAlignment="1">
      <alignment horizontal="center" vertical="center"/>
    </xf>
    <xf numFmtId="3" fontId="4" fillId="2" borderId="0" xfId="0" applyNumberFormat="1" applyFont="1" applyFill="1" applyAlignment="1">
      <alignment vertical="center" wrapText="1"/>
    </xf>
    <xf numFmtId="3" fontId="4" fillId="2" borderId="0" xfId="0" applyNumberFormat="1" applyFont="1" applyFill="1" applyAlignment="1">
      <alignment horizontal="center" vertical="center"/>
    </xf>
    <xf numFmtId="3" fontId="5" fillId="2" borderId="0" xfId="0" applyNumberFormat="1" applyFont="1" applyFill="1" applyAlignment="1">
      <alignment horizontal="left" vertical="center"/>
    </xf>
    <xf numFmtId="0" fontId="4" fillId="2" borderId="0" xfId="0" applyFont="1" applyFill="1" applyAlignment="1">
      <alignment horizontal="left" vertical="center" wrapText="1"/>
    </xf>
    <xf numFmtId="3" fontId="5" fillId="2" borderId="0" xfId="0" applyNumberFormat="1" applyFont="1" applyFill="1" applyAlignment="1">
      <alignment horizontal="center" vertical="center"/>
    </xf>
    <xf numFmtId="3" fontId="5" fillId="2" borderId="0" xfId="0" applyNumberFormat="1" applyFont="1" applyFill="1" applyAlignment="1">
      <alignment horizontal="right" vertical="center"/>
    </xf>
    <xf numFmtId="4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5" fillId="2" borderId="0" xfId="3" applyNumberFormat="1" applyFont="1" applyFill="1" applyBorder="1" applyAlignment="1">
      <alignment horizontal="right" vertical="center"/>
    </xf>
    <xf numFmtId="2" fontId="5" fillId="2" borderId="0" xfId="2" applyNumberFormat="1" applyFont="1" applyFill="1" applyAlignment="1">
      <alignment horizontal="right" vertical="center"/>
    </xf>
    <xf numFmtId="2" fontId="4" fillId="2" borderId="0" xfId="0" applyNumberFormat="1" applyFont="1" applyFill="1" applyAlignment="1">
      <alignment horizontal="center" vertical="center"/>
    </xf>
    <xf numFmtId="3" fontId="4" fillId="2" borderId="0" xfId="0" applyNumberFormat="1" applyFont="1" applyFill="1" applyAlignment="1">
      <alignment horizontal="left" vertical="center"/>
    </xf>
    <xf numFmtId="2" fontId="4" fillId="2" borderId="6" xfId="0" applyNumberFormat="1" applyFont="1" applyFill="1" applyBorder="1" applyAlignment="1">
      <alignment horizontal="right" vertical="center"/>
    </xf>
    <xf numFmtId="3" fontId="4" fillId="2" borderId="0" xfId="0" applyNumberFormat="1" applyFont="1" applyFill="1" applyAlignment="1">
      <alignment horizontal="right" vertical="center"/>
    </xf>
    <xf numFmtId="43" fontId="4" fillId="2" borderId="0" xfId="0" applyNumberFormat="1" applyFont="1" applyFill="1" applyAlignment="1">
      <alignment vertical="center"/>
    </xf>
    <xf numFmtId="3" fontId="4" fillId="2" borderId="0" xfId="0" applyNumberFormat="1" applyFont="1" applyFill="1" applyAlignment="1">
      <alignment vertical="center"/>
    </xf>
    <xf numFmtId="2" fontId="11" fillId="2" borderId="0" xfId="0" applyNumberFormat="1" applyFont="1" applyFill="1" applyAlignment="1">
      <alignment horizontal="justify" vertical="center" wrapText="1"/>
    </xf>
    <xf numFmtId="2" fontId="4" fillId="2" borderId="0" xfId="0" applyNumberFormat="1" applyFont="1" applyFill="1" applyAlignment="1">
      <alignment horizontal="left" vertical="center"/>
    </xf>
    <xf numFmtId="2" fontId="5" fillId="2" borderId="0" xfId="0" applyNumberFormat="1" applyFont="1" applyFill="1" applyAlignment="1">
      <alignment horizontal="right" vertical="center"/>
    </xf>
    <xf numFmtId="0" fontId="4" fillId="2" borderId="0" xfId="0" applyNumberFormat="1" applyFont="1" applyFill="1" applyAlignment="1">
      <alignment horizontal="right" vertical="center"/>
    </xf>
    <xf numFmtId="0" fontId="4" fillId="2" borderId="0" xfId="1" applyNumberFormat="1" applyFont="1" applyFill="1" applyAlignment="1">
      <alignment horizontal="center" vertical="top"/>
    </xf>
    <xf numFmtId="0" fontId="5" fillId="2" borderId="0" xfId="1" applyFont="1" applyFill="1" applyAlignment="1">
      <alignment horizontal="left" vertical="center" wrapText="1"/>
    </xf>
    <xf numFmtId="0" fontId="4" fillId="2" borderId="0" xfId="1" applyFont="1" applyFill="1" applyAlignment="1">
      <alignment horizontal="left" vertical="center" wrapText="1"/>
    </xf>
    <xf numFmtId="43" fontId="5" fillId="2" borderId="0" xfId="1" applyNumberFormat="1" applyFont="1" applyFill="1" applyAlignment="1">
      <alignment horizontal="center" vertical="center"/>
    </xf>
    <xf numFmtId="1" fontId="4" fillId="2" borderId="0" xfId="1" applyNumberFormat="1" applyFont="1" applyFill="1" applyAlignment="1">
      <alignment horizontal="center" vertical="center"/>
    </xf>
    <xf numFmtId="2" fontId="4" fillId="2" borderId="0" xfId="1" applyNumberFormat="1" applyFont="1" applyFill="1" applyAlignment="1">
      <alignment horizontal="center" vertical="center"/>
    </xf>
    <xf numFmtId="3" fontId="4" fillId="2" borderId="0" xfId="1" applyNumberFormat="1" applyFont="1" applyFill="1" applyAlignment="1">
      <alignment horizontal="left" vertical="center"/>
    </xf>
    <xf numFmtId="2" fontId="4" fillId="2" borderId="6" xfId="1" applyNumberFormat="1" applyFont="1" applyFill="1" applyBorder="1" applyAlignment="1">
      <alignment horizontal="right" vertical="center"/>
    </xf>
    <xf numFmtId="1" fontId="4" fillId="2" borderId="0" xfId="1" applyNumberFormat="1" applyFont="1" applyFill="1" applyBorder="1" applyAlignment="1">
      <alignment horizontal="center" vertical="center"/>
    </xf>
    <xf numFmtId="164" fontId="5" fillId="2" borderId="0" xfId="3" applyNumberFormat="1" applyFont="1" applyFill="1" applyAlignment="1">
      <alignment horizontal="center" vertical="center"/>
    </xf>
    <xf numFmtId="43" fontId="4" fillId="2" borderId="0" xfId="1" applyNumberFormat="1" applyFont="1" applyFill="1" applyAlignment="1">
      <alignment vertical="center"/>
    </xf>
    <xf numFmtId="3" fontId="4" fillId="2" borderId="0" xfId="1" applyNumberFormat="1" applyFont="1" applyFill="1" applyAlignment="1">
      <alignment vertical="center"/>
    </xf>
    <xf numFmtId="2" fontId="11" fillId="2" borderId="0" xfId="1" applyNumberFormat="1" applyFont="1" applyFill="1" applyAlignment="1">
      <alignment horizontal="justify" vertical="center" wrapText="1"/>
    </xf>
    <xf numFmtId="2" fontId="4" fillId="2" borderId="0" xfId="1" applyNumberFormat="1" applyFont="1" applyFill="1" applyAlignment="1">
      <alignment horizontal="left" vertical="center"/>
    </xf>
    <xf numFmtId="0" fontId="4" fillId="2" borderId="0" xfId="1" applyNumberFormat="1" applyFont="1" applyFill="1" applyAlignment="1">
      <alignment horizontal="right" vertical="center"/>
    </xf>
    <xf numFmtId="167" fontId="5" fillId="2" borderId="0" xfId="1" applyNumberFormat="1" applyFont="1" applyFill="1" applyAlignment="1">
      <alignment horizontal="center" vertical="center"/>
    </xf>
    <xf numFmtId="2" fontId="5" fillId="2" borderId="0" xfId="3" applyNumberFormat="1" applyFont="1" applyFill="1" applyAlignment="1">
      <alignment horizontal="right" vertical="center"/>
    </xf>
    <xf numFmtId="1" fontId="4" fillId="2" borderId="0" xfId="0" applyNumberFormat="1" applyFont="1" applyFill="1" applyAlignment="1">
      <alignment horizontal="center" vertical="center"/>
    </xf>
    <xf numFmtId="1" fontId="4" fillId="2" borderId="0" xfId="0" applyNumberFormat="1" applyFont="1" applyFill="1" applyBorder="1" applyAlignment="1">
      <alignment horizontal="center" vertical="center"/>
    </xf>
    <xf numFmtId="49" fontId="4" fillId="2" borderId="0" xfId="1" applyNumberFormat="1" applyFont="1" applyFill="1" applyAlignment="1">
      <alignment horizontal="center" vertical="center"/>
    </xf>
    <xf numFmtId="2" fontId="5" fillId="2" borderId="0" xfId="1" applyNumberFormat="1" applyFont="1" applyFill="1" applyAlignment="1">
      <alignment horizontal="left" vertical="center" wrapText="1"/>
    </xf>
    <xf numFmtId="2" fontId="5" fillId="2" borderId="0" xfId="1" applyNumberFormat="1" applyFont="1" applyFill="1" applyAlignment="1">
      <alignment horizontal="left" vertical="center"/>
    </xf>
    <xf numFmtId="4" fontId="4" fillId="2" borderId="6" xfId="1" applyNumberFormat="1" applyFont="1" applyFill="1" applyBorder="1" applyAlignment="1">
      <alignment horizontal="right" vertical="center"/>
    </xf>
    <xf numFmtId="3" fontId="4" fillId="2" borderId="0" xfId="1" applyNumberFormat="1" applyFont="1" applyFill="1" applyAlignment="1">
      <alignment horizontal="right" vertical="center"/>
    </xf>
    <xf numFmtId="49" fontId="4" fillId="2" borderId="0" xfId="0" applyNumberFormat="1" applyFont="1" applyFill="1" applyAlignment="1">
      <alignment horizontal="center" vertical="center"/>
    </xf>
    <xf numFmtId="3" fontId="5" fillId="2" borderId="0" xfId="0" applyNumberFormat="1" applyFont="1" applyFill="1" applyAlignment="1">
      <alignment horizontal="justify" vertical="center"/>
    </xf>
    <xf numFmtId="168" fontId="5" fillId="2" borderId="0" xfId="0" applyNumberFormat="1" applyFont="1" applyFill="1" applyAlignment="1">
      <alignment horizontal="center" vertical="center"/>
    </xf>
    <xf numFmtId="1" fontId="4" fillId="2" borderId="0" xfId="0" applyNumberFormat="1" applyFont="1" applyFill="1" applyAlignment="1">
      <alignment horizontal="right" vertical="center"/>
    </xf>
    <xf numFmtId="2" fontId="4" fillId="2" borderId="4" xfId="0" applyNumberFormat="1" applyFont="1" applyFill="1" applyBorder="1" applyAlignment="1">
      <alignment horizontal="right" vertical="center"/>
    </xf>
    <xf numFmtId="2" fontId="5" fillId="2" borderId="0" xfId="0" applyNumberFormat="1" applyFont="1" applyFill="1" applyBorder="1" applyAlignment="1">
      <alignment horizontal="right" vertical="center"/>
    </xf>
    <xf numFmtId="49" fontId="4" fillId="2" borderId="0" xfId="1" applyNumberFormat="1" applyFont="1" applyFill="1" applyAlignment="1">
      <alignment horizontal="center" vertical="top"/>
    </xf>
    <xf numFmtId="0" fontId="4" fillId="2" borderId="0" xfId="4" applyFont="1" applyFill="1" applyAlignment="1">
      <alignment horizontal="justify" vertical="center"/>
    </xf>
    <xf numFmtId="49" fontId="4" fillId="2" borderId="0" xfId="1" applyNumberFormat="1" applyFont="1" applyFill="1" applyBorder="1" applyAlignment="1">
      <alignment horizontal="center" vertical="center" wrapText="1"/>
    </xf>
    <xf numFmtId="2" fontId="4" fillId="2" borderId="4" xfId="1" applyNumberFormat="1" applyFont="1" applyFill="1" applyBorder="1" applyAlignment="1">
      <alignment horizontal="right" vertical="center"/>
    </xf>
    <xf numFmtId="0" fontId="4" fillId="2" borderId="0" xfId="4" applyFont="1" applyFill="1" applyAlignment="1">
      <alignment horizontal="justify" vertical="center" wrapText="1"/>
    </xf>
    <xf numFmtId="3" fontId="12" fillId="2" borderId="0" xfId="1" applyNumberFormat="1" applyFont="1" applyFill="1" applyAlignment="1">
      <alignment horizontal="left" vertical="center"/>
    </xf>
    <xf numFmtId="1" fontId="4" fillId="2" borderId="0" xfId="1" applyNumberFormat="1" applyFont="1" applyFill="1" applyAlignment="1">
      <alignment horizontal="right" vertical="center"/>
    </xf>
    <xf numFmtId="43" fontId="5" fillId="2" borderId="0" xfId="1" applyNumberFormat="1" applyFont="1" applyFill="1" applyAlignment="1">
      <alignment vertical="center" wrapText="1"/>
    </xf>
    <xf numFmtId="166" fontId="5" fillId="2" borderId="0" xfId="1" applyNumberFormat="1" applyFont="1" applyFill="1" applyAlignment="1">
      <alignment horizontal="right" vertical="center"/>
    </xf>
    <xf numFmtId="167" fontId="4" fillId="2" borderId="0" xfId="1" applyNumberFormat="1" applyFont="1" applyFill="1" applyAlignment="1">
      <alignment horizontal="right" vertical="center"/>
    </xf>
    <xf numFmtId="2" fontId="4" fillId="2" borderId="0" xfId="1" applyNumberFormat="1" applyFont="1" applyFill="1" applyAlignment="1">
      <alignment horizontal="right" vertical="center"/>
    </xf>
    <xf numFmtId="0" fontId="5" fillId="2" borderId="0" xfId="0" applyFont="1" applyFill="1" applyAlignment="1">
      <alignment vertical="center"/>
    </xf>
    <xf numFmtId="167" fontId="5" fillId="2" borderId="0" xfId="0" applyNumberFormat="1" applyFont="1" applyFill="1" applyAlignment="1">
      <alignment horizontal="right" vertical="center"/>
    </xf>
    <xf numFmtId="167" fontId="5" fillId="2" borderId="0" xfId="0" applyNumberFormat="1" applyFont="1" applyFill="1" applyAlignment="1">
      <alignment horizontal="center" vertical="center"/>
    </xf>
    <xf numFmtId="43" fontId="5" fillId="2" borderId="0" xfId="0" applyNumberFormat="1" applyFont="1" applyFill="1" applyAlignment="1">
      <alignment horizontal="right" vertical="center"/>
    </xf>
    <xf numFmtId="2" fontId="5" fillId="2" borderId="0" xfId="0" applyNumberFormat="1" applyFont="1" applyFill="1" applyAlignment="1">
      <alignment horizontal="left" vertical="center" wrapText="1"/>
    </xf>
    <xf numFmtId="2" fontId="5" fillId="2" borderId="0" xfId="0" applyNumberFormat="1" applyFont="1" applyFill="1" applyAlignment="1">
      <alignment horizontal="left" vertical="center"/>
    </xf>
    <xf numFmtId="3" fontId="5" fillId="2" borderId="0" xfId="0" quotePrefix="1" applyNumberFormat="1" applyFont="1" applyFill="1" applyAlignment="1">
      <alignment horizontal="left" vertical="center"/>
    </xf>
    <xf numFmtId="3" fontId="12" fillId="2" borderId="0" xfId="1" applyNumberFormat="1" applyFont="1" applyFill="1" applyAlignment="1">
      <alignment vertical="center"/>
    </xf>
    <xf numFmtId="0" fontId="5" fillId="2" borderId="0" xfId="1" applyFont="1" applyFill="1" applyAlignment="1">
      <alignment vertical="center"/>
    </xf>
    <xf numFmtId="169" fontId="5" fillId="2" borderId="0" xfId="1" applyNumberFormat="1" applyFont="1" applyFill="1" applyAlignment="1">
      <alignment horizontal="center" vertical="center"/>
    </xf>
    <xf numFmtId="164" fontId="5" fillId="2" borderId="0" xfId="2" applyNumberFormat="1" applyFont="1" applyFill="1" applyAlignment="1">
      <alignment horizontal="center" vertical="center"/>
    </xf>
    <xf numFmtId="3" fontId="5" fillId="2" borderId="0" xfId="1" applyNumberFormat="1" applyFont="1" applyFill="1" applyAlignment="1">
      <alignment vertical="center"/>
    </xf>
    <xf numFmtId="164" fontId="5" fillId="2" borderId="0" xfId="1" applyNumberFormat="1" applyFont="1" applyFill="1" applyAlignment="1">
      <alignment horizontal="center" vertical="center"/>
    </xf>
    <xf numFmtId="3" fontId="5" fillId="2" borderId="0" xfId="1" applyNumberFormat="1" applyFont="1" applyFill="1" applyAlignment="1">
      <alignment horizontal="justify" vertical="center"/>
    </xf>
    <xf numFmtId="2" fontId="4" fillId="2" borderId="0" xfId="0" applyNumberFormat="1" applyFont="1" applyFill="1" applyAlignment="1">
      <alignment vertical="center"/>
    </xf>
    <xf numFmtId="0" fontId="4" fillId="2" borderId="0" xfId="4" applyFont="1" applyFill="1" applyAlignment="1">
      <alignment horizontal="justify" vertical="top" wrapText="1"/>
    </xf>
    <xf numFmtId="0" fontId="5" fillId="2" borderId="0" xfId="0" applyFont="1" applyFill="1" applyAlignment="1">
      <alignment horizontal="right" vertical="center"/>
    </xf>
    <xf numFmtId="43" fontId="5" fillId="2" borderId="0" xfId="0" applyNumberFormat="1" applyFont="1" applyFill="1" applyAlignment="1">
      <alignment horizontal="justify" vertical="center" wrapText="1"/>
    </xf>
    <xf numFmtId="3" fontId="5" fillId="2" borderId="0" xfId="0" applyNumberFormat="1" applyFont="1" applyFill="1" applyAlignment="1">
      <alignment vertical="center"/>
    </xf>
    <xf numFmtId="166" fontId="4" fillId="2" borderId="0" xfId="0" applyNumberFormat="1" applyFont="1" applyFill="1" applyAlignment="1">
      <alignment horizontal="right" vertical="center"/>
    </xf>
    <xf numFmtId="3" fontId="4" fillId="2" borderId="0" xfId="0" applyNumberFormat="1" applyFont="1" applyFill="1" applyAlignment="1">
      <alignment horizontal="justify" vertical="center"/>
    </xf>
    <xf numFmtId="0" fontId="5" fillId="2" borderId="0" xfId="0" applyFont="1" applyFill="1" applyAlignment="1">
      <alignment horizontal="left" vertical="center" wrapText="1"/>
    </xf>
    <xf numFmtId="2" fontId="4" fillId="2" borderId="0" xfId="0" applyNumberFormat="1" applyFont="1" applyFill="1" applyAlignment="1">
      <alignment horizontal="right" vertical="center"/>
    </xf>
    <xf numFmtId="2" fontId="5" fillId="2" borderId="0" xfId="2" applyNumberFormat="1" applyFont="1" applyFill="1" applyBorder="1" applyAlignment="1">
      <alignment horizontal="right" vertical="center"/>
    </xf>
    <xf numFmtId="166" fontId="4" fillId="2" borderId="0" xfId="0" applyNumberFormat="1" applyFont="1" applyFill="1" applyAlignment="1">
      <alignment horizontal="left" vertical="center"/>
    </xf>
    <xf numFmtId="0" fontId="5" fillId="2" borderId="0" xfId="1" quotePrefix="1" applyFont="1" applyFill="1" applyAlignment="1">
      <alignment horizontal="left" vertical="center" wrapText="1"/>
    </xf>
    <xf numFmtId="166" fontId="4" fillId="2" borderId="4" xfId="0" applyNumberFormat="1" applyFont="1" applyFill="1" applyBorder="1" applyAlignment="1">
      <alignment horizontal="right" vertical="center"/>
    </xf>
    <xf numFmtId="3" fontId="12" fillId="2" borderId="0" xfId="0" applyNumberFormat="1" applyFont="1" applyFill="1" applyAlignment="1">
      <alignment vertical="center"/>
    </xf>
    <xf numFmtId="164" fontId="5" fillId="2" borderId="0" xfId="0" applyNumberFormat="1" applyFont="1" applyFill="1" applyAlignment="1">
      <alignment horizontal="center" vertical="center"/>
    </xf>
    <xf numFmtId="166" fontId="4" fillId="2" borderId="0" xfId="3" applyNumberFormat="1" applyFont="1" applyFill="1" applyAlignment="1">
      <alignment horizontal="right" vertical="center"/>
    </xf>
    <xf numFmtId="0" fontId="5" fillId="2" borderId="0" xfId="0" applyFont="1" applyFill="1" applyAlignment="1">
      <alignment vertical="center" wrapText="1"/>
    </xf>
    <xf numFmtId="2" fontId="4" fillId="2" borderId="6" xfId="2" applyNumberFormat="1" applyFont="1" applyFill="1" applyBorder="1" applyAlignment="1">
      <alignment horizontal="right" vertical="center"/>
    </xf>
    <xf numFmtId="166" fontId="4" fillId="2" borderId="0" xfId="1" applyNumberFormat="1" applyFont="1" applyFill="1" applyAlignment="1">
      <alignment horizontal="right" vertical="center"/>
    </xf>
    <xf numFmtId="165" fontId="4" fillId="2" borderId="0" xfId="0" applyNumberFormat="1" applyFont="1" applyFill="1" applyAlignment="1">
      <alignment horizontal="center" vertical="center"/>
    </xf>
    <xf numFmtId="2" fontId="5" fillId="2" borderId="0" xfId="1" applyNumberFormat="1" applyFont="1" applyFill="1" applyBorder="1" applyAlignment="1">
      <alignment horizontal="right" vertical="center"/>
    </xf>
    <xf numFmtId="3" fontId="4" fillId="2" borderId="0" xfId="1" applyNumberFormat="1" applyFont="1" applyFill="1" applyAlignment="1">
      <alignment horizontal="justify" vertical="center"/>
    </xf>
    <xf numFmtId="0" fontId="5" fillId="2" borderId="0" xfId="1" applyFont="1" applyFill="1" applyAlignment="1">
      <alignment horizontal="right" vertical="center"/>
    </xf>
    <xf numFmtId="43" fontId="5" fillId="2" borderId="0" xfId="1" applyNumberFormat="1" applyFont="1" applyFill="1" applyAlignment="1">
      <alignment horizontal="justify" vertical="center" wrapText="1"/>
    </xf>
    <xf numFmtId="43" fontId="4" fillId="2" borderId="0" xfId="0" applyNumberFormat="1" applyFont="1" applyFill="1" applyAlignment="1">
      <alignment horizontal="right" vertical="center"/>
    </xf>
    <xf numFmtId="10" fontId="14" fillId="2" borderId="0" xfId="0" applyNumberFormat="1" applyFont="1" applyFill="1" applyAlignment="1">
      <alignment horizontal="center" vertical="center"/>
    </xf>
    <xf numFmtId="167" fontId="5" fillId="2" borderId="0" xfId="1" applyNumberFormat="1" applyFont="1" applyFill="1" applyAlignment="1">
      <alignment horizontal="right" vertical="center"/>
    </xf>
    <xf numFmtId="164" fontId="5" fillId="2" borderId="0" xfId="1" applyNumberFormat="1" applyFont="1" applyFill="1" applyAlignment="1">
      <alignment horizontal="left" vertical="center"/>
    </xf>
    <xf numFmtId="43" fontId="4" fillId="2" borderId="0" xfId="1" applyNumberFormat="1" applyFont="1" applyFill="1" applyAlignment="1">
      <alignment horizontal="center" vertical="center"/>
    </xf>
    <xf numFmtId="2" fontId="14" fillId="2" borderId="0" xfId="1" applyNumberFormat="1" applyFont="1" applyFill="1" applyAlignment="1">
      <alignment horizontal="center" vertical="center"/>
    </xf>
    <xf numFmtId="49" fontId="4" fillId="2" borderId="0" xfId="0" applyNumberFormat="1" applyFont="1" applyFill="1" applyAlignment="1">
      <alignment horizontal="center" vertical="top"/>
    </xf>
    <xf numFmtId="43" fontId="4" fillId="2" borderId="0" xfId="0" applyNumberFormat="1" applyFont="1" applyFill="1" applyAlignment="1">
      <alignment horizontal="center" vertical="center"/>
    </xf>
    <xf numFmtId="165"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7" fontId="5" fillId="2" borderId="0" xfId="3" applyNumberFormat="1" applyFont="1" applyFill="1" applyAlignment="1">
      <alignment horizontal="right" vertical="center"/>
    </xf>
    <xf numFmtId="167" fontId="4" fillId="2" borderId="4" xfId="0" applyNumberFormat="1" applyFont="1" applyFill="1" applyBorder="1" applyAlignment="1">
      <alignment horizontal="right" vertical="center"/>
    </xf>
    <xf numFmtId="3" fontId="5" fillId="2" borderId="0" xfId="1" quotePrefix="1" applyNumberFormat="1" applyFont="1" applyFill="1" applyAlignment="1">
      <alignment horizontal="left" vertical="center"/>
    </xf>
    <xf numFmtId="2" fontId="4" fillId="2" borderId="0" xfId="3" applyNumberFormat="1" applyFont="1" applyFill="1" applyAlignment="1">
      <alignment horizontal="right" vertical="center"/>
    </xf>
    <xf numFmtId="0" fontId="4" fillId="2" borderId="0" xfId="1" applyFont="1" applyFill="1" applyAlignment="1">
      <alignment horizontal="center" vertical="center"/>
    </xf>
    <xf numFmtId="165" fontId="4" fillId="2" borderId="0" xfId="1" applyNumberFormat="1" applyFont="1" applyFill="1" applyAlignment="1">
      <alignment horizontal="center" vertical="center"/>
    </xf>
    <xf numFmtId="2" fontId="5" fillId="2" borderId="0" xfId="1" applyNumberFormat="1" applyFont="1" applyFill="1" applyAlignment="1">
      <alignment vertical="center"/>
    </xf>
    <xf numFmtId="0" fontId="4" fillId="2" borderId="0" xfId="0" applyFont="1" applyFill="1" applyAlignment="1">
      <alignment vertical="center" wrapText="1"/>
    </xf>
    <xf numFmtId="49" fontId="4" fillId="2" borderId="0" xfId="0" applyNumberFormat="1" applyFont="1" applyFill="1" applyAlignment="1">
      <alignment horizontal="left" vertical="center" wrapText="1"/>
    </xf>
    <xf numFmtId="3" fontId="12" fillId="2" borderId="0" xfId="0" applyNumberFormat="1" applyFont="1" applyFill="1" applyAlignment="1">
      <alignment horizontal="left" vertical="center"/>
    </xf>
    <xf numFmtId="2" fontId="4" fillId="2" borderId="0" xfId="0" applyNumberFormat="1" applyFont="1" applyFill="1" applyAlignment="1">
      <alignment horizontal="justify" vertical="center" wrapText="1"/>
    </xf>
    <xf numFmtId="43" fontId="5" fillId="2" borderId="0" xfId="1" applyNumberFormat="1" applyFont="1" applyFill="1" applyAlignment="1">
      <alignment horizontal="left" vertical="center"/>
    </xf>
    <xf numFmtId="49" fontId="13" fillId="2" borderId="0" xfId="0" applyNumberFormat="1" applyFont="1" applyFill="1" applyAlignment="1">
      <alignment horizontal="left" vertical="center"/>
    </xf>
    <xf numFmtId="49" fontId="13" fillId="2" borderId="0" xfId="0" applyNumberFormat="1" applyFont="1" applyFill="1" applyAlignment="1">
      <alignment horizontal="center" vertical="center"/>
    </xf>
    <xf numFmtId="0" fontId="13" fillId="2" borderId="0" xfId="0" applyFont="1" applyFill="1" applyAlignment="1">
      <alignment vertical="center"/>
    </xf>
    <xf numFmtId="0" fontId="17" fillId="2" borderId="0" xfId="0" applyFont="1" applyFill="1" applyAlignment="1">
      <alignment horizontal="center" vertical="top" wrapText="1"/>
    </xf>
    <xf numFmtId="0" fontId="17" fillId="2" borderId="0" xfId="0" applyFont="1" applyFill="1" applyAlignment="1">
      <alignment horizontal="left" vertical="top" indent="4"/>
    </xf>
    <xf numFmtId="0" fontId="18" fillId="2" borderId="0" xfId="0" applyFont="1" applyFill="1" applyBorder="1" applyAlignment="1">
      <alignment horizontal="center" vertical="center"/>
    </xf>
    <xf numFmtId="0" fontId="17" fillId="2" borderId="0" xfId="0" applyFont="1" applyFill="1" applyAlignment="1">
      <alignment horizontal="right"/>
    </xf>
    <xf numFmtId="0" fontId="18" fillId="2" borderId="8" xfId="0" applyFont="1" applyFill="1" applyBorder="1" applyAlignment="1">
      <alignment horizontal="center" vertical="center"/>
    </xf>
    <xf numFmtId="0" fontId="13" fillId="2" borderId="0" xfId="0" applyFont="1" applyFill="1" applyAlignment="1">
      <alignment horizontal="justify" vertical="center" wrapText="1"/>
    </xf>
    <xf numFmtId="0" fontId="19" fillId="2" borderId="0" xfId="0" applyFont="1" applyFill="1" applyAlignment="1">
      <alignment horizontal="left" vertical="center" wrapText="1"/>
    </xf>
    <xf numFmtId="0" fontId="13" fillId="2" borderId="0" xfId="0" applyFont="1" applyFill="1" applyBorder="1" applyAlignment="1">
      <alignment horizontal="justify" vertical="center" wrapText="1"/>
    </xf>
    <xf numFmtId="0" fontId="13" fillId="2" borderId="0" xfId="0" applyFont="1" applyFill="1" applyAlignment="1">
      <alignment horizontal="center" vertical="center"/>
    </xf>
    <xf numFmtId="3" fontId="4" fillId="2" borderId="0" xfId="0" applyNumberFormat="1" applyFont="1" applyFill="1" applyAlignment="1">
      <alignment horizontal="justify" vertical="center"/>
    </xf>
    <xf numFmtId="0" fontId="4" fillId="2" borderId="0" xfId="4" applyFont="1" applyFill="1" applyAlignment="1">
      <alignment horizontal="justify" vertical="center" wrapText="1"/>
    </xf>
    <xf numFmtId="43" fontId="4" fillId="2" borderId="0" xfId="0" applyNumberFormat="1" applyFont="1" applyFill="1" applyAlignment="1">
      <alignment horizontal="right" vertical="center"/>
    </xf>
    <xf numFmtId="3" fontId="4" fillId="2" borderId="0" xfId="0" applyNumberFormat="1" applyFont="1" applyFill="1" applyAlignment="1">
      <alignment horizontal="right" vertical="center"/>
    </xf>
    <xf numFmtId="2" fontId="4" fillId="2" borderId="0" xfId="0" applyNumberFormat="1" applyFont="1" applyFill="1" applyAlignment="1">
      <alignment horizontal="left" vertical="center"/>
    </xf>
    <xf numFmtId="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3" fontId="5" fillId="2" borderId="0" xfId="1" applyNumberFormat="1" applyFont="1" applyFill="1" applyAlignment="1">
      <alignment horizontal="center" vertical="center"/>
    </xf>
    <xf numFmtId="2" fontId="5" fillId="2" borderId="0" xfId="1" applyNumberFormat="1" applyFont="1" applyFill="1" applyAlignment="1">
      <alignment horizontal="center" vertical="center"/>
    </xf>
    <xf numFmtId="0" fontId="4" fillId="2" borderId="0" xfId="1" applyFont="1" applyFill="1" applyAlignment="1">
      <alignment horizontal="left" vertical="top"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3" fontId="4" fillId="2" borderId="0" xfId="1" applyNumberFormat="1" applyFont="1" applyFill="1" applyAlignment="1">
      <alignment horizontal="center" vertical="center"/>
    </xf>
    <xf numFmtId="3" fontId="4" fillId="2" borderId="0" xfId="1" applyNumberFormat="1" applyFont="1" applyFill="1" applyAlignment="1">
      <alignment horizontal="justify" vertical="top"/>
    </xf>
    <xf numFmtId="43" fontId="4" fillId="2" borderId="0" xfId="1" applyNumberFormat="1" applyFont="1" applyFill="1" applyAlignment="1">
      <alignment horizontal="justify" vertical="top"/>
    </xf>
    <xf numFmtId="3" fontId="4" fillId="2" borderId="0" xfId="1" applyNumberFormat="1" applyFont="1" applyFill="1" applyAlignment="1">
      <alignment horizontal="right" vertical="center"/>
    </xf>
    <xf numFmtId="2" fontId="4" fillId="2" borderId="0" xfId="1" applyNumberFormat="1" applyFont="1" applyFill="1" applyAlignment="1">
      <alignment horizontal="left" vertical="center"/>
    </xf>
    <xf numFmtId="3" fontId="4" fillId="2" borderId="0" xfId="1" applyNumberFormat="1" applyFont="1" applyFill="1" applyAlignment="1">
      <alignment horizontal="justify" vertical="center"/>
    </xf>
    <xf numFmtId="43" fontId="4" fillId="2" borderId="0" xfId="1" applyNumberFormat="1" applyFont="1" applyFill="1" applyAlignment="1">
      <alignment horizontal="justify" vertical="center"/>
    </xf>
    <xf numFmtId="165" fontId="5" fillId="2" borderId="0" xfId="0" applyNumberFormat="1" applyFont="1" applyFill="1" applyAlignment="1">
      <alignment horizontal="center" vertical="center"/>
    </xf>
    <xf numFmtId="3" fontId="4" fillId="2" borderId="0" xfId="0" applyNumberFormat="1" applyFont="1" applyFill="1" applyAlignment="1">
      <alignment horizontal="left" vertical="center" wrapText="1"/>
    </xf>
    <xf numFmtId="2" fontId="4" fillId="2" borderId="0" xfId="0" applyNumberFormat="1" applyFont="1" applyFill="1" applyAlignment="1">
      <alignment horizontal="right" vertical="center"/>
    </xf>
    <xf numFmtId="3" fontId="4" fillId="2" borderId="0" xfId="0" applyNumberFormat="1" applyFont="1" applyFill="1" applyAlignment="1">
      <alignment horizontal="center" vertical="center"/>
    </xf>
    <xf numFmtId="0" fontId="4" fillId="2" borderId="0" xfId="0" applyFont="1" applyFill="1" applyAlignment="1">
      <alignment horizontal="left" vertical="top" wrapText="1"/>
    </xf>
    <xf numFmtId="43" fontId="4" fillId="2" borderId="0" xfId="0" applyNumberFormat="1" applyFont="1" applyFill="1" applyAlignment="1">
      <alignment horizontal="center" vertical="center"/>
    </xf>
    <xf numFmtId="0" fontId="4" fillId="2" borderId="0" xfId="1" applyFont="1" applyFill="1" applyAlignment="1">
      <alignment horizontal="center" vertical="center"/>
    </xf>
    <xf numFmtId="0" fontId="4" fillId="2" borderId="0" xfId="0" applyFont="1" applyFill="1" applyAlignment="1">
      <alignment horizontal="left" vertical="center" wrapText="1"/>
    </xf>
    <xf numFmtId="3" fontId="4" fillId="2"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0" fontId="4" fillId="2" borderId="0" xfId="1" applyFont="1" applyFill="1" applyAlignment="1">
      <alignment horizontal="left" vertical="center" wrapText="1"/>
    </xf>
    <xf numFmtId="0" fontId="4" fillId="2" borderId="0" xfId="4" applyFont="1" applyFill="1" applyAlignment="1">
      <alignment horizontal="justify" vertical="top" wrapText="1"/>
    </xf>
    <xf numFmtId="0" fontId="4" fillId="2" borderId="0" xfId="0" applyFont="1" applyFill="1" applyAlignment="1">
      <alignment horizontal="center" vertical="center"/>
    </xf>
    <xf numFmtId="167" fontId="5" fillId="2" borderId="0" xfId="0" applyNumberFormat="1" applyFont="1" applyFill="1" applyAlignment="1">
      <alignment horizontal="center" vertical="center"/>
    </xf>
    <xf numFmtId="2" fontId="4" fillId="2" borderId="0" xfId="1" applyNumberFormat="1" applyFont="1" applyFill="1" applyAlignment="1">
      <alignment horizontal="center" vertical="center"/>
    </xf>
    <xf numFmtId="167" fontId="4" fillId="2" borderId="0" xfId="1" applyNumberFormat="1" applyFont="1" applyFill="1" applyAlignment="1">
      <alignment horizontal="right" vertical="center"/>
    </xf>
    <xf numFmtId="3" fontId="4" fillId="2" borderId="0" xfId="0" applyNumberFormat="1" applyFont="1" applyFill="1" applyAlignment="1">
      <alignment horizontal="justify" vertical="top"/>
    </xf>
    <xf numFmtId="0" fontId="15" fillId="2" borderId="0" xfId="0" applyFont="1" applyFill="1"/>
    <xf numFmtId="43" fontId="4" fillId="2" borderId="0" xfId="1" applyNumberFormat="1" applyFont="1" applyFill="1" applyAlignment="1">
      <alignment horizontal="center" vertical="center"/>
    </xf>
    <xf numFmtId="3" fontId="2" fillId="2" borderId="0" xfId="1" applyNumberFormat="1" applyFont="1" applyFill="1" applyAlignment="1">
      <alignment horizontal="center" vertical="center"/>
    </xf>
    <xf numFmtId="43" fontId="2" fillId="2" borderId="0" xfId="1" applyNumberFormat="1" applyFont="1" applyFill="1" applyAlignment="1">
      <alignment horizontal="center" vertical="center"/>
    </xf>
    <xf numFmtId="3" fontId="6" fillId="2" borderId="1" xfId="1" applyNumberFormat="1" applyFont="1" applyFill="1" applyBorder="1" applyAlignment="1">
      <alignment horizontal="right" vertical="top"/>
    </xf>
    <xf numFmtId="3" fontId="16" fillId="2" borderId="1" xfId="1" applyNumberFormat="1" applyFont="1" applyFill="1" applyBorder="1" applyAlignment="1">
      <alignment horizontal="left" vertical="top" wrapText="1"/>
    </xf>
    <xf numFmtId="3" fontId="8" fillId="2" borderId="2" xfId="1" applyNumberFormat="1" applyFont="1" applyFill="1" applyBorder="1" applyAlignment="1">
      <alignment horizontal="center" vertical="center"/>
    </xf>
    <xf numFmtId="43" fontId="8" fillId="2" borderId="2" xfId="1" applyNumberFormat="1" applyFont="1" applyFill="1" applyBorder="1" applyAlignment="1">
      <alignment horizontal="center" vertical="center"/>
    </xf>
    <xf numFmtId="3" fontId="8" fillId="2" borderId="3" xfId="1" applyNumberFormat="1" applyFont="1" applyFill="1" applyBorder="1" applyAlignment="1">
      <alignment horizontal="center" vertical="center"/>
    </xf>
    <xf numFmtId="3" fontId="8" fillId="2" borderId="4" xfId="1" applyNumberFormat="1" applyFont="1" applyFill="1" applyBorder="1" applyAlignment="1">
      <alignment horizontal="center" vertical="center"/>
    </xf>
    <xf numFmtId="3" fontId="8" fillId="2" borderId="5" xfId="1" applyNumberFormat="1" applyFont="1" applyFill="1" applyBorder="1" applyAlignment="1">
      <alignment horizontal="center" vertical="center"/>
    </xf>
    <xf numFmtId="49" fontId="4" fillId="2" borderId="0" xfId="1" applyNumberFormat="1" applyFont="1" applyFill="1" applyAlignment="1">
      <alignment horizontal="left" vertical="center" wrapText="1"/>
    </xf>
    <xf numFmtId="49" fontId="4" fillId="2" borderId="0" xfId="0" applyNumberFormat="1" applyFont="1" applyFill="1" applyAlignment="1">
      <alignment horizontal="left" vertical="center" wrapText="1"/>
    </xf>
    <xf numFmtId="43" fontId="4" fillId="2" borderId="0" xfId="0" applyNumberFormat="1" applyFont="1" applyFill="1" applyAlignment="1">
      <alignment horizontal="justify" vertical="top"/>
    </xf>
    <xf numFmtId="0" fontId="19" fillId="2" borderId="0" xfId="0" applyFont="1" applyFill="1" applyAlignment="1">
      <alignment horizontal="center" vertical="center" wrapText="1"/>
    </xf>
    <xf numFmtId="167" fontId="5" fillId="2" borderId="0" xfId="1" applyNumberFormat="1" applyFont="1" applyFill="1" applyAlignment="1">
      <alignment horizontal="center" vertical="center"/>
    </xf>
    <xf numFmtId="164" fontId="5" fillId="2" borderId="0" xfId="1" quotePrefix="1" applyNumberFormat="1" applyFont="1" applyFill="1" applyAlignment="1">
      <alignment horizontal="left" vertical="center"/>
    </xf>
    <xf numFmtId="164"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2" fontId="5" fillId="2" borderId="1" xfId="1" applyNumberFormat="1" applyFont="1" applyFill="1" applyBorder="1" applyAlignment="1">
      <alignment horizontal="center" vertical="center"/>
    </xf>
    <xf numFmtId="43" fontId="5" fillId="2" borderId="1" xfId="1" applyNumberFormat="1" applyFont="1" applyFill="1" applyBorder="1" applyAlignment="1">
      <alignment horizontal="center" vertical="center"/>
    </xf>
    <xf numFmtId="1" fontId="5" fillId="2" borderId="7" xfId="1" applyNumberFormat="1" applyFont="1" applyFill="1" applyBorder="1" applyAlignment="1">
      <alignment horizontal="center" vertical="center"/>
    </xf>
    <xf numFmtId="43" fontId="5" fillId="2" borderId="7" xfId="1" applyNumberFormat="1" applyFont="1" applyFill="1" applyBorder="1" applyAlignment="1">
      <alignment horizontal="center" vertical="center"/>
    </xf>
    <xf numFmtId="3" fontId="5" fillId="2" borderId="0" xfId="1" applyNumberFormat="1" applyFont="1" applyFill="1" applyAlignment="1">
      <alignment horizontal="right" vertical="center"/>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571"/>
  <sheetViews>
    <sheetView tabSelected="1" zoomScale="115" zoomScaleNormal="115" zoomScaleSheetLayoutView="100" workbookViewId="0">
      <selection activeCell="B6" sqref="B6:N6"/>
    </sheetView>
  </sheetViews>
  <sheetFormatPr defaultColWidth="0" defaultRowHeight="15.95" customHeight="1"/>
  <cols>
    <col min="1" max="1" width="3.85546875" style="3" customWidth="1"/>
    <col min="2" max="2" width="22.42578125" style="4" customWidth="1"/>
    <col min="3" max="3" width="7.140625" style="5" customWidth="1"/>
    <col min="4" max="4" width="3.7109375" style="6" customWidth="1"/>
    <col min="5" max="5" width="2.28515625" style="7" customWidth="1"/>
    <col min="6" max="6" width="4.28515625" style="6" customWidth="1"/>
    <col min="7" max="7" width="3.42578125" style="6" customWidth="1"/>
    <col min="8" max="8" width="9.28515625" style="137" customWidth="1"/>
    <col min="9" max="9" width="2.7109375" style="4" customWidth="1"/>
    <col min="10" max="10" width="6.7109375" style="6" customWidth="1"/>
    <col min="11" max="11" width="3.140625" style="4" customWidth="1"/>
    <col min="12" max="12" width="6.7109375" style="4" customWidth="1"/>
    <col min="13" max="13" width="2.7109375" style="4" customWidth="1"/>
    <col min="14" max="14" width="9" style="5" customWidth="1"/>
    <col min="15" max="15" width="3.28515625" style="4" customWidth="1"/>
    <col min="16" max="16" width="9.42578125" style="3" customWidth="1"/>
    <col min="17" max="17" width="1.140625" style="4" customWidth="1"/>
    <col min="18" max="16384" width="9.140625" style="4" hidden="1"/>
  </cols>
  <sheetData>
    <row r="1" spans="1:16" s="2" customFormat="1" ht="22.5" customHeight="1">
      <c r="A1" s="188" t="s">
        <v>272</v>
      </c>
      <c r="B1" s="188"/>
      <c r="C1" s="188"/>
      <c r="D1" s="189"/>
      <c r="E1" s="188"/>
      <c r="F1" s="189"/>
      <c r="G1" s="188"/>
      <c r="H1" s="189"/>
      <c r="I1" s="188"/>
      <c r="J1" s="189"/>
      <c r="K1" s="188"/>
      <c r="L1" s="188"/>
      <c r="M1" s="188"/>
      <c r="N1" s="188"/>
      <c r="O1" s="188"/>
      <c r="P1" s="188"/>
    </row>
    <row r="2" spans="1:16" ht="7.5" customHeight="1">
      <c r="H2" s="8"/>
      <c r="J2" s="9"/>
    </row>
    <row r="3" spans="1:16" s="10" customFormat="1" ht="45" customHeight="1" thickBot="1">
      <c r="A3" s="190" t="s">
        <v>0</v>
      </c>
      <c r="B3" s="190"/>
      <c r="C3" s="191" t="s">
        <v>239</v>
      </c>
      <c r="D3" s="191"/>
      <c r="E3" s="191"/>
      <c r="F3" s="191"/>
      <c r="G3" s="191"/>
      <c r="H3" s="191"/>
      <c r="I3" s="191"/>
      <c r="J3" s="191"/>
      <c r="K3" s="191"/>
      <c r="L3" s="191"/>
      <c r="M3" s="191"/>
      <c r="N3" s="191"/>
      <c r="O3" s="191"/>
      <c r="P3" s="191"/>
    </row>
    <row r="4" spans="1:16" s="12" customFormat="1" ht="22.5" customHeight="1" thickBot="1">
      <c r="A4" s="11" t="s">
        <v>1</v>
      </c>
      <c r="B4" s="11" t="s">
        <v>2</v>
      </c>
      <c r="C4" s="192" t="s">
        <v>3</v>
      </c>
      <c r="D4" s="193"/>
      <c r="E4" s="192"/>
      <c r="F4" s="193"/>
      <c r="G4" s="192"/>
      <c r="H4" s="193" t="s">
        <v>4</v>
      </c>
      <c r="I4" s="192"/>
      <c r="J4" s="193"/>
      <c r="K4" s="194" t="s">
        <v>5</v>
      </c>
      <c r="L4" s="195"/>
      <c r="M4" s="196"/>
      <c r="N4" s="192" t="s">
        <v>6</v>
      </c>
      <c r="O4" s="192"/>
      <c r="P4" s="192"/>
    </row>
    <row r="5" spans="1:16" ht="11.25" customHeight="1">
      <c r="A5" s="13"/>
      <c r="B5" s="14"/>
      <c r="C5" s="14"/>
      <c r="D5" s="14"/>
      <c r="E5" s="14"/>
      <c r="F5" s="14"/>
      <c r="G5" s="14"/>
      <c r="H5" s="14"/>
      <c r="I5" s="14"/>
      <c r="J5" s="14"/>
      <c r="K5" s="14"/>
      <c r="L5" s="14"/>
      <c r="M5" s="14"/>
      <c r="N5" s="14"/>
      <c r="O5" s="15"/>
    </row>
    <row r="6" spans="1:16" s="19" customFormat="1" ht="15.95" customHeight="1">
      <c r="A6" s="16">
        <v>1</v>
      </c>
      <c r="B6" s="176" t="s">
        <v>212</v>
      </c>
      <c r="C6" s="176"/>
      <c r="D6" s="176"/>
      <c r="E6" s="176"/>
      <c r="F6" s="176"/>
      <c r="G6" s="176"/>
      <c r="H6" s="176"/>
      <c r="I6" s="176"/>
      <c r="J6" s="176"/>
      <c r="K6" s="176"/>
      <c r="L6" s="176"/>
      <c r="M6" s="176"/>
      <c r="N6" s="176"/>
      <c r="O6" s="17"/>
      <c r="P6" s="18"/>
    </row>
    <row r="7" spans="1:16" s="19" customFormat="1" ht="15.75" hidden="1" customHeight="1">
      <c r="A7" s="16"/>
      <c r="B7" s="19" t="s">
        <v>240</v>
      </c>
      <c r="C7" s="20"/>
      <c r="D7" s="21">
        <v>2</v>
      </c>
      <c r="E7" s="22" t="s">
        <v>8</v>
      </c>
      <c r="F7" s="21">
        <v>2</v>
      </c>
      <c r="G7" s="21" t="s">
        <v>16</v>
      </c>
      <c r="H7" s="23">
        <v>20</v>
      </c>
      <c r="I7" s="21" t="s">
        <v>17</v>
      </c>
      <c r="J7" s="24">
        <v>16</v>
      </c>
      <c r="K7" s="21" t="s">
        <v>18</v>
      </c>
      <c r="L7" s="24">
        <v>7</v>
      </c>
      <c r="M7" s="19" t="s">
        <v>9</v>
      </c>
      <c r="N7" s="25">
        <f>ROUND(D7*F7*(H7+J7)*L7,0)</f>
        <v>1008</v>
      </c>
      <c r="O7" s="17"/>
      <c r="P7" s="18"/>
    </row>
    <row r="8" spans="1:16" s="19" customFormat="1" ht="15.75" hidden="1" customHeight="1">
      <c r="A8" s="16"/>
      <c r="B8" s="19" t="s">
        <v>21</v>
      </c>
      <c r="C8" s="20"/>
      <c r="D8" s="21">
        <v>1</v>
      </c>
      <c r="E8" s="22" t="s">
        <v>8</v>
      </c>
      <c r="F8" s="21">
        <v>1</v>
      </c>
      <c r="G8" s="21" t="s">
        <v>8</v>
      </c>
      <c r="H8" s="23">
        <v>42.25</v>
      </c>
      <c r="I8" s="21" t="s">
        <v>17</v>
      </c>
      <c r="J8" s="24">
        <v>7</v>
      </c>
      <c r="K8" s="21"/>
      <c r="L8" s="24"/>
      <c r="M8" s="19" t="s">
        <v>9</v>
      </c>
      <c r="N8" s="26">
        <f>ROUND(D8*F8*H8*J8,0)</f>
        <v>296</v>
      </c>
      <c r="O8" s="17"/>
      <c r="P8" s="18"/>
    </row>
    <row r="9" spans="1:16" s="19" customFormat="1" ht="15.75" hidden="1" customHeight="1">
      <c r="A9" s="16"/>
      <c r="B9" s="19" t="s">
        <v>241</v>
      </c>
      <c r="C9" s="20"/>
      <c r="D9" s="21">
        <v>1</v>
      </c>
      <c r="E9" s="22" t="s">
        <v>8</v>
      </c>
      <c r="F9" s="21">
        <v>1</v>
      </c>
      <c r="G9" s="21" t="s">
        <v>8</v>
      </c>
      <c r="H9" s="23">
        <v>40.75</v>
      </c>
      <c r="I9" s="21" t="s">
        <v>17</v>
      </c>
      <c r="J9" s="24">
        <v>6</v>
      </c>
      <c r="K9" s="21"/>
      <c r="L9" s="24"/>
      <c r="M9" s="19" t="s">
        <v>9</v>
      </c>
      <c r="N9" s="26">
        <f>ROUND(D9*F9*H9*J9,0)</f>
        <v>245</v>
      </c>
      <c r="O9" s="17"/>
      <c r="P9" s="18"/>
    </row>
    <row r="10" spans="1:16" s="19" customFormat="1" ht="15.75" hidden="1" customHeight="1">
      <c r="A10" s="16"/>
      <c r="B10" s="19" t="s">
        <v>242</v>
      </c>
      <c r="C10" s="20"/>
      <c r="D10" s="21">
        <v>2</v>
      </c>
      <c r="E10" s="22" t="s">
        <v>8</v>
      </c>
      <c r="F10" s="21">
        <v>2</v>
      </c>
      <c r="G10" s="21" t="s">
        <v>16</v>
      </c>
      <c r="H10" s="23">
        <v>4</v>
      </c>
      <c r="I10" s="21" t="s">
        <v>17</v>
      </c>
      <c r="J10" s="24">
        <v>5</v>
      </c>
      <c r="K10" s="21" t="s">
        <v>18</v>
      </c>
      <c r="L10" s="24">
        <v>4</v>
      </c>
      <c r="M10" s="19" t="s">
        <v>9</v>
      </c>
      <c r="N10" s="25">
        <f>ROUND(D10*F10*(H10+J10)*L10,0)</f>
        <v>144</v>
      </c>
      <c r="O10" s="17"/>
      <c r="P10" s="18"/>
    </row>
    <row r="11" spans="1:16" s="19" customFormat="1" ht="15.95" hidden="1" customHeight="1">
      <c r="A11" s="16"/>
      <c r="C11" s="20"/>
      <c r="D11" s="21"/>
      <c r="E11" s="22"/>
      <c r="F11" s="21"/>
      <c r="G11" s="21"/>
      <c r="H11" s="23"/>
      <c r="I11" s="21"/>
      <c r="J11" s="24"/>
      <c r="K11" s="21"/>
      <c r="L11" s="27" t="s">
        <v>213</v>
      </c>
      <c r="M11" s="28"/>
      <c r="N11" s="29">
        <f>SUM(N7:N10)</f>
        <v>1693</v>
      </c>
      <c r="O11" s="17"/>
      <c r="P11" s="18"/>
    </row>
    <row r="12" spans="1:16" s="19" customFormat="1" ht="15.95" customHeight="1">
      <c r="A12" s="16"/>
      <c r="B12" s="30" t="s">
        <v>214</v>
      </c>
      <c r="C12" s="171">
        <f>N11*70%</f>
        <v>1185.0999999999999</v>
      </c>
      <c r="D12" s="152"/>
      <c r="E12" s="171"/>
      <c r="F12" s="31" t="s">
        <v>33</v>
      </c>
      <c r="G12" s="32" t="s">
        <v>12</v>
      </c>
      <c r="H12" s="33">
        <v>121</v>
      </c>
      <c r="I12" s="34"/>
      <c r="J12" s="34"/>
      <c r="K12" s="34"/>
      <c r="L12" s="172" t="s">
        <v>34</v>
      </c>
      <c r="M12" s="172"/>
      <c r="N12" s="35"/>
      <c r="O12" s="36" t="s">
        <v>14</v>
      </c>
      <c r="P12" s="18">
        <f>ROUND(C12*H12/100,0)</f>
        <v>1434</v>
      </c>
    </row>
    <row r="13" spans="1:16" ht="26.25" customHeight="1">
      <c r="A13" s="37">
        <v>2</v>
      </c>
      <c r="B13" s="159" t="s">
        <v>80</v>
      </c>
      <c r="C13" s="159"/>
      <c r="D13" s="159"/>
      <c r="E13" s="159"/>
      <c r="F13" s="159"/>
      <c r="G13" s="159"/>
      <c r="H13" s="159"/>
      <c r="I13" s="159"/>
      <c r="J13" s="159"/>
      <c r="K13" s="159"/>
      <c r="L13" s="159"/>
      <c r="M13" s="159"/>
      <c r="N13" s="159"/>
      <c r="O13" s="159"/>
    </row>
    <row r="14" spans="1:16" ht="17.25" hidden="1" customHeight="1">
      <c r="A14" s="13"/>
      <c r="B14" s="38" t="s">
        <v>106</v>
      </c>
      <c r="C14" s="39"/>
      <c r="D14" s="6">
        <v>1</v>
      </c>
      <c r="E14" s="7" t="s">
        <v>8</v>
      </c>
      <c r="F14" s="6">
        <v>2</v>
      </c>
      <c r="G14" s="6" t="s">
        <v>8</v>
      </c>
      <c r="H14" s="40">
        <v>1.5</v>
      </c>
      <c r="I14" s="6" t="s">
        <v>8</v>
      </c>
      <c r="J14" s="9">
        <v>1.5</v>
      </c>
      <c r="K14" s="6" t="s">
        <v>8</v>
      </c>
      <c r="L14" s="9">
        <v>7</v>
      </c>
      <c r="M14" s="4" t="s">
        <v>9</v>
      </c>
      <c r="N14" s="26">
        <f t="shared" ref="N14" si="0">ROUND(D14*F14*H14*J14*L14,0)</f>
        <v>32</v>
      </c>
      <c r="O14" s="15"/>
    </row>
    <row r="15" spans="1:16" ht="17.25" hidden="1" customHeight="1">
      <c r="A15" s="13"/>
      <c r="C15" s="7"/>
      <c r="D15" s="41"/>
      <c r="H15" s="40"/>
      <c r="I15" s="6"/>
      <c r="J15" s="9"/>
      <c r="K15" s="6"/>
      <c r="L15" s="42" t="s">
        <v>10</v>
      </c>
      <c r="M15" s="43"/>
      <c r="N15" s="44">
        <f>SUM(N14:N14)</f>
        <v>32</v>
      </c>
      <c r="O15" s="45"/>
      <c r="P15" s="46"/>
    </row>
    <row r="16" spans="1:16" ht="21.75" customHeight="1">
      <c r="A16" s="13"/>
      <c r="B16" s="14"/>
      <c r="C16" s="160">
        <f>N15</f>
        <v>32</v>
      </c>
      <c r="D16" s="161"/>
      <c r="E16" s="160"/>
      <c r="F16" s="47" t="s">
        <v>11</v>
      </c>
      <c r="G16" s="48" t="s">
        <v>12</v>
      </c>
      <c r="H16" s="49">
        <v>5445</v>
      </c>
      <c r="I16" s="50"/>
      <c r="J16" s="50"/>
      <c r="K16" s="50"/>
      <c r="L16" s="162" t="s">
        <v>13</v>
      </c>
      <c r="M16" s="162"/>
      <c r="O16" s="51" t="s">
        <v>14</v>
      </c>
      <c r="P16" s="3">
        <f>ROUND(C16*H16/100,0)</f>
        <v>1742</v>
      </c>
    </row>
    <row r="17" spans="1:16" ht="15.95" customHeight="1">
      <c r="A17" s="13">
        <v>3</v>
      </c>
      <c r="B17" s="179" t="s">
        <v>169</v>
      </c>
      <c r="C17" s="179"/>
      <c r="D17" s="179"/>
      <c r="E17" s="179"/>
      <c r="F17" s="179"/>
      <c r="G17" s="179"/>
      <c r="H17" s="179"/>
      <c r="I17" s="179"/>
      <c r="J17" s="179"/>
      <c r="K17" s="179"/>
      <c r="L17" s="179"/>
      <c r="M17" s="179"/>
      <c r="N17" s="179"/>
      <c r="O17" s="179"/>
    </row>
    <row r="18" spans="1:16" ht="15.95" hidden="1" customHeight="1">
      <c r="A18" s="13"/>
      <c r="B18" s="38" t="s">
        <v>112</v>
      </c>
      <c r="C18" s="39"/>
      <c r="D18" s="6">
        <v>1</v>
      </c>
      <c r="E18" s="7" t="s">
        <v>8</v>
      </c>
      <c r="F18" s="6">
        <v>1</v>
      </c>
      <c r="G18" s="6" t="s">
        <v>8</v>
      </c>
      <c r="H18" s="40">
        <v>45.25</v>
      </c>
      <c r="I18" s="6" t="s">
        <v>8</v>
      </c>
      <c r="J18" s="9">
        <v>27.25</v>
      </c>
      <c r="K18" s="6" t="s">
        <v>8</v>
      </c>
      <c r="L18" s="52">
        <v>0.125</v>
      </c>
      <c r="M18" s="4" t="s">
        <v>9</v>
      </c>
      <c r="N18" s="26">
        <f t="shared" ref="N18:N19" si="1">ROUND(D18*F18*H18*J18*L18,0)</f>
        <v>154</v>
      </c>
      <c r="O18" s="15"/>
    </row>
    <row r="19" spans="1:16" ht="15.95" hidden="1" customHeight="1">
      <c r="A19" s="13"/>
      <c r="B19" s="38" t="s">
        <v>170</v>
      </c>
      <c r="C19" s="39"/>
      <c r="D19" s="6">
        <v>1</v>
      </c>
      <c r="E19" s="7" t="s">
        <v>8</v>
      </c>
      <c r="F19" s="6">
        <v>2</v>
      </c>
      <c r="G19" s="6" t="s">
        <v>8</v>
      </c>
      <c r="H19" s="40">
        <v>4</v>
      </c>
      <c r="I19" s="6" t="s">
        <v>8</v>
      </c>
      <c r="J19" s="9">
        <v>5</v>
      </c>
      <c r="K19" s="6" t="s">
        <v>8</v>
      </c>
      <c r="L19" s="52">
        <v>0.17</v>
      </c>
      <c r="M19" s="4" t="s">
        <v>9</v>
      </c>
      <c r="N19" s="26">
        <f t="shared" si="1"/>
        <v>7</v>
      </c>
      <c r="O19" s="15"/>
    </row>
    <row r="20" spans="1:16" ht="21" hidden="1" customHeight="1">
      <c r="A20" s="13"/>
      <c r="C20" s="7"/>
      <c r="D20" s="41"/>
      <c r="H20" s="40"/>
      <c r="I20" s="6"/>
      <c r="J20" s="9"/>
      <c r="K20" s="6"/>
      <c r="L20" s="42" t="s">
        <v>10</v>
      </c>
      <c r="M20" s="43"/>
      <c r="N20" s="44">
        <f>SUM(N18:N19)</f>
        <v>161</v>
      </c>
      <c r="O20" s="45"/>
      <c r="P20" s="46"/>
    </row>
    <row r="21" spans="1:16" ht="21.75" customHeight="1">
      <c r="A21" s="13"/>
      <c r="B21" s="14"/>
      <c r="C21" s="160">
        <f>N20</f>
        <v>161</v>
      </c>
      <c r="D21" s="161"/>
      <c r="E21" s="160"/>
      <c r="F21" s="47" t="s">
        <v>11</v>
      </c>
      <c r="G21" s="48" t="s">
        <v>12</v>
      </c>
      <c r="H21" s="49">
        <v>1306.8</v>
      </c>
      <c r="I21" s="50"/>
      <c r="J21" s="50"/>
      <c r="K21" s="50"/>
      <c r="L21" s="162" t="s">
        <v>13</v>
      </c>
      <c r="M21" s="162"/>
      <c r="O21" s="51" t="s">
        <v>14</v>
      </c>
      <c r="P21" s="3">
        <f>ROUND(C21*H21/100,0)</f>
        <v>2104</v>
      </c>
    </row>
    <row r="22" spans="1:16" s="19" customFormat="1" ht="48.75" customHeight="1">
      <c r="A22" s="1">
        <v>4</v>
      </c>
      <c r="B22" s="173" t="s">
        <v>88</v>
      </c>
      <c r="C22" s="173"/>
      <c r="D22" s="173"/>
      <c r="E22" s="173"/>
      <c r="F22" s="173"/>
      <c r="G22" s="173"/>
      <c r="H22" s="173"/>
      <c r="I22" s="173"/>
      <c r="J22" s="173"/>
      <c r="K22" s="173"/>
      <c r="L22" s="173"/>
      <c r="M22" s="173"/>
      <c r="N22" s="173"/>
      <c r="O22" s="17"/>
      <c r="P22" s="18"/>
    </row>
    <row r="23" spans="1:16" s="19" customFormat="1" ht="14.25" hidden="1" customHeight="1">
      <c r="A23" s="16"/>
      <c r="B23" s="19" t="s">
        <v>215</v>
      </c>
      <c r="C23" s="22"/>
      <c r="D23" s="21">
        <v>1</v>
      </c>
      <c r="E23" s="22" t="s">
        <v>8</v>
      </c>
      <c r="F23" s="21">
        <v>2</v>
      </c>
      <c r="G23" s="21" t="s">
        <v>8</v>
      </c>
      <c r="H23" s="23">
        <v>8</v>
      </c>
      <c r="I23" s="21" t="s">
        <v>8</v>
      </c>
      <c r="J23" s="24">
        <v>1</v>
      </c>
      <c r="K23" s="21" t="s">
        <v>8</v>
      </c>
      <c r="L23" s="24">
        <v>1</v>
      </c>
      <c r="M23" s="19" t="s">
        <v>9</v>
      </c>
      <c r="N23" s="53">
        <f t="shared" ref="N23:N24" si="2">ROUND(D23*F23*H23*J23*L23,0)</f>
        <v>16</v>
      </c>
      <c r="P23" s="46"/>
    </row>
    <row r="24" spans="1:16" s="19" customFormat="1" ht="14.25" hidden="1" customHeight="1">
      <c r="A24" s="16"/>
      <c r="B24" s="19" t="s">
        <v>243</v>
      </c>
      <c r="C24" s="22"/>
      <c r="D24" s="21">
        <v>1</v>
      </c>
      <c r="E24" s="22" t="s">
        <v>8</v>
      </c>
      <c r="F24" s="21">
        <v>1</v>
      </c>
      <c r="G24" s="21" t="s">
        <v>8</v>
      </c>
      <c r="H24" s="23">
        <v>8</v>
      </c>
      <c r="I24" s="21" t="s">
        <v>8</v>
      </c>
      <c r="J24" s="24">
        <v>8</v>
      </c>
      <c r="K24" s="21" t="s">
        <v>8</v>
      </c>
      <c r="L24" s="24">
        <v>4</v>
      </c>
      <c r="M24" s="19" t="s">
        <v>9</v>
      </c>
      <c r="N24" s="53">
        <f t="shared" si="2"/>
        <v>256</v>
      </c>
      <c r="P24" s="46"/>
    </row>
    <row r="25" spans="1:16" s="19" customFormat="1" ht="14.25" hidden="1" customHeight="1">
      <c r="A25" s="16"/>
      <c r="C25" s="22"/>
      <c r="D25" s="54"/>
      <c r="E25" s="22"/>
      <c r="F25" s="21"/>
      <c r="G25" s="21"/>
      <c r="H25" s="23"/>
      <c r="I25" s="21"/>
      <c r="J25" s="24"/>
      <c r="K25" s="21"/>
      <c r="L25" s="27" t="s">
        <v>10</v>
      </c>
      <c r="M25" s="28"/>
      <c r="N25" s="29">
        <f>SUM(N23:N24)</f>
        <v>272</v>
      </c>
      <c r="O25" s="55"/>
      <c r="P25" s="46"/>
    </row>
    <row r="26" spans="1:16" s="19" customFormat="1" ht="15.95" customHeight="1">
      <c r="A26" s="16"/>
      <c r="B26" s="30"/>
      <c r="C26" s="171">
        <f>N25</f>
        <v>272</v>
      </c>
      <c r="D26" s="152"/>
      <c r="E26" s="171"/>
      <c r="F26" s="31" t="s">
        <v>11</v>
      </c>
      <c r="G26" s="32" t="s">
        <v>12</v>
      </c>
      <c r="H26" s="34">
        <v>3176.25</v>
      </c>
      <c r="I26" s="34"/>
      <c r="J26" s="34"/>
      <c r="K26" s="34"/>
      <c r="L26" s="172" t="s">
        <v>46</v>
      </c>
      <c r="M26" s="172"/>
      <c r="N26" s="35"/>
      <c r="O26" s="36" t="s">
        <v>14</v>
      </c>
      <c r="P26" s="18">
        <f>ROUND(C26*H26/1000,0)</f>
        <v>864</v>
      </c>
    </row>
    <row r="27" spans="1:16" s="58" customFormat="1" ht="15.95" customHeight="1">
      <c r="A27" s="56" t="s">
        <v>44</v>
      </c>
      <c r="B27" s="197" t="s">
        <v>48</v>
      </c>
      <c r="C27" s="197"/>
      <c r="D27" s="197"/>
      <c r="E27" s="197"/>
      <c r="F27" s="197"/>
      <c r="G27" s="197"/>
      <c r="H27" s="197"/>
      <c r="I27" s="197"/>
      <c r="J27" s="197"/>
      <c r="K27" s="197"/>
      <c r="L27" s="197"/>
      <c r="M27" s="197"/>
      <c r="N27" s="197"/>
      <c r="O27" s="197"/>
      <c r="P27" s="57"/>
    </row>
    <row r="28" spans="1:16" s="19" customFormat="1" ht="14.25" hidden="1" customHeight="1">
      <c r="A28" s="16"/>
      <c r="B28" s="19" t="s">
        <v>215</v>
      </c>
      <c r="C28" s="22"/>
      <c r="D28" s="21">
        <v>1</v>
      </c>
      <c r="E28" s="22" t="s">
        <v>8</v>
      </c>
      <c r="F28" s="21">
        <v>2</v>
      </c>
      <c r="G28" s="21" t="s">
        <v>8</v>
      </c>
      <c r="H28" s="23">
        <v>8</v>
      </c>
      <c r="I28" s="21" t="s">
        <v>8</v>
      </c>
      <c r="J28" s="24">
        <v>1</v>
      </c>
      <c r="K28" s="21" t="s">
        <v>8</v>
      </c>
      <c r="L28" s="24">
        <v>0.5</v>
      </c>
      <c r="M28" s="19" t="s">
        <v>9</v>
      </c>
      <c r="N28" s="53">
        <f t="shared" ref="N28:N32" si="3">ROUND(D28*F28*H28*J28*L28,0)</f>
        <v>8</v>
      </c>
      <c r="P28" s="46"/>
    </row>
    <row r="29" spans="1:16" s="19" customFormat="1" ht="14.25" hidden="1" customHeight="1">
      <c r="A29" s="16"/>
      <c r="B29" s="19" t="s">
        <v>217</v>
      </c>
      <c r="C29" s="22"/>
      <c r="D29" s="21">
        <v>1</v>
      </c>
      <c r="E29" s="22" t="s">
        <v>8</v>
      </c>
      <c r="F29" s="21">
        <v>1</v>
      </c>
      <c r="G29" s="21" t="s">
        <v>8</v>
      </c>
      <c r="H29" s="23">
        <v>11.5</v>
      </c>
      <c r="I29" s="21" t="s">
        <v>8</v>
      </c>
      <c r="J29" s="24">
        <v>8</v>
      </c>
      <c r="K29" s="21" t="s">
        <v>8</v>
      </c>
      <c r="L29" s="24">
        <v>0.38</v>
      </c>
      <c r="M29" s="19" t="s">
        <v>9</v>
      </c>
      <c r="N29" s="53">
        <f t="shared" ref="N29:N31" si="4">ROUND(D29*F29*H29*J29*L29,0)</f>
        <v>35</v>
      </c>
      <c r="P29" s="46"/>
    </row>
    <row r="30" spans="1:16" s="19" customFormat="1" ht="14.25" hidden="1" customHeight="1">
      <c r="A30" s="16"/>
      <c r="B30" s="19" t="s">
        <v>244</v>
      </c>
      <c r="C30" s="22"/>
      <c r="D30" s="21">
        <v>1</v>
      </c>
      <c r="E30" s="22" t="s">
        <v>8</v>
      </c>
      <c r="F30" s="21">
        <v>2</v>
      </c>
      <c r="G30" s="21" t="s">
        <v>8</v>
      </c>
      <c r="H30" s="23">
        <v>20</v>
      </c>
      <c r="I30" s="21" t="s">
        <v>8</v>
      </c>
      <c r="J30" s="24">
        <v>16</v>
      </c>
      <c r="K30" s="21" t="s">
        <v>8</v>
      </c>
      <c r="L30" s="24">
        <v>0.33</v>
      </c>
      <c r="M30" s="19" t="s">
        <v>9</v>
      </c>
      <c r="N30" s="53">
        <f t="shared" ref="N30" si="5">ROUND(D30*F30*H30*J30*L30,0)</f>
        <v>211</v>
      </c>
      <c r="P30" s="46"/>
    </row>
    <row r="31" spans="1:16" s="19" customFormat="1" ht="14.25" hidden="1" customHeight="1">
      <c r="A31" s="16"/>
      <c r="B31" s="19" t="s">
        <v>245</v>
      </c>
      <c r="C31" s="22"/>
      <c r="D31" s="21">
        <v>1</v>
      </c>
      <c r="E31" s="22" t="s">
        <v>8</v>
      </c>
      <c r="F31" s="21">
        <v>1</v>
      </c>
      <c r="G31" s="21" t="s">
        <v>8</v>
      </c>
      <c r="H31" s="23">
        <v>40.75</v>
      </c>
      <c r="I31" s="21" t="s">
        <v>8</v>
      </c>
      <c r="J31" s="24">
        <v>6</v>
      </c>
      <c r="K31" s="21" t="s">
        <v>8</v>
      </c>
      <c r="L31" s="24">
        <v>0.33</v>
      </c>
      <c r="M31" s="19" t="s">
        <v>9</v>
      </c>
      <c r="N31" s="53">
        <f t="shared" si="4"/>
        <v>81</v>
      </c>
      <c r="P31" s="46"/>
    </row>
    <row r="32" spans="1:16" s="19" customFormat="1" ht="14.25" hidden="1" customHeight="1">
      <c r="A32" s="16"/>
      <c r="B32" s="19" t="s">
        <v>243</v>
      </c>
      <c r="C32" s="22"/>
      <c r="D32" s="21">
        <v>1</v>
      </c>
      <c r="E32" s="22" t="s">
        <v>8</v>
      </c>
      <c r="F32" s="21">
        <v>1</v>
      </c>
      <c r="G32" s="21" t="s">
        <v>8</v>
      </c>
      <c r="H32" s="23">
        <v>8</v>
      </c>
      <c r="I32" s="21" t="s">
        <v>8</v>
      </c>
      <c r="J32" s="24">
        <v>8</v>
      </c>
      <c r="K32" s="21" t="s">
        <v>8</v>
      </c>
      <c r="L32" s="24">
        <v>0.5</v>
      </c>
      <c r="M32" s="19" t="s">
        <v>9</v>
      </c>
      <c r="N32" s="53">
        <f t="shared" si="3"/>
        <v>32</v>
      </c>
      <c r="P32" s="46"/>
    </row>
    <row r="33" spans="1:16" ht="14.25" hidden="1" customHeight="1">
      <c r="A33" s="13"/>
      <c r="C33" s="7"/>
      <c r="D33" s="41"/>
      <c r="H33" s="40"/>
      <c r="I33" s="6"/>
      <c r="J33" s="9"/>
      <c r="K33" s="6"/>
      <c r="L33" s="42" t="s">
        <v>10</v>
      </c>
      <c r="M33" s="43"/>
      <c r="N33" s="59">
        <f>SUM(N28:N32)</f>
        <v>367</v>
      </c>
      <c r="O33" s="45"/>
      <c r="P33" s="46"/>
    </row>
    <row r="34" spans="1:16" ht="14.25" customHeight="1">
      <c r="A34" s="13"/>
      <c r="B34" s="60"/>
      <c r="C34" s="160">
        <f>N33</f>
        <v>367</v>
      </c>
      <c r="D34" s="161"/>
      <c r="E34" s="160"/>
      <c r="F34" s="47" t="s">
        <v>11</v>
      </c>
      <c r="G34" s="48" t="s">
        <v>12</v>
      </c>
      <c r="H34" s="50">
        <v>8694.9500000000007</v>
      </c>
      <c r="I34" s="50"/>
      <c r="J34" s="50"/>
      <c r="K34" s="50"/>
      <c r="L34" s="162" t="s">
        <v>13</v>
      </c>
      <c r="M34" s="162"/>
      <c r="O34" s="51" t="s">
        <v>14</v>
      </c>
      <c r="P34" s="3">
        <f>ROUND(C34*H34/100,0)</f>
        <v>31910</v>
      </c>
    </row>
    <row r="35" spans="1:16" s="19" customFormat="1" ht="15.95" customHeight="1">
      <c r="A35" s="61" t="s">
        <v>47</v>
      </c>
      <c r="B35" s="151" t="s">
        <v>89</v>
      </c>
      <c r="C35" s="151"/>
      <c r="D35" s="151"/>
      <c r="E35" s="151"/>
      <c r="F35" s="151"/>
      <c r="G35" s="151"/>
      <c r="H35" s="151"/>
      <c r="I35" s="151"/>
      <c r="J35" s="151"/>
      <c r="K35" s="151"/>
      <c r="L35" s="151"/>
      <c r="M35" s="151"/>
      <c r="N35" s="151"/>
      <c r="O35" s="62"/>
      <c r="P35" s="18"/>
    </row>
    <row r="36" spans="1:16" s="19" customFormat="1" ht="14.25" hidden="1" customHeight="1">
      <c r="A36" s="16"/>
      <c r="B36" s="19" t="s">
        <v>246</v>
      </c>
      <c r="C36" s="22"/>
      <c r="D36" s="21">
        <v>1</v>
      </c>
      <c r="E36" s="22" t="s">
        <v>8</v>
      </c>
      <c r="F36" s="21">
        <v>2</v>
      </c>
      <c r="G36" s="21" t="s">
        <v>8</v>
      </c>
      <c r="H36" s="23">
        <v>7.5</v>
      </c>
      <c r="I36" s="21" t="s">
        <v>8</v>
      </c>
      <c r="J36" s="24">
        <v>0.75</v>
      </c>
      <c r="K36" s="21" t="s">
        <v>8</v>
      </c>
      <c r="L36" s="24">
        <v>5</v>
      </c>
      <c r="M36" s="19" t="s">
        <v>9</v>
      </c>
      <c r="N36" s="53">
        <f t="shared" ref="N36" si="6">ROUND(D36*F36*H36*J36*L36,0)</f>
        <v>56</v>
      </c>
      <c r="P36" s="46"/>
    </row>
    <row r="37" spans="1:16" s="19" customFormat="1" ht="14.25" hidden="1" customHeight="1">
      <c r="A37" s="16"/>
      <c r="B37" s="19" t="s">
        <v>246</v>
      </c>
      <c r="C37" s="22"/>
      <c r="D37" s="21">
        <v>1</v>
      </c>
      <c r="E37" s="22" t="s">
        <v>8</v>
      </c>
      <c r="F37" s="21">
        <v>2</v>
      </c>
      <c r="G37" s="21" t="s">
        <v>8</v>
      </c>
      <c r="H37" s="23">
        <v>6</v>
      </c>
      <c r="I37" s="21" t="s">
        <v>8</v>
      </c>
      <c r="J37" s="24">
        <v>0.75</v>
      </c>
      <c r="K37" s="21" t="s">
        <v>8</v>
      </c>
      <c r="L37" s="24">
        <v>5</v>
      </c>
      <c r="M37" s="19" t="s">
        <v>9</v>
      </c>
      <c r="N37" s="53">
        <f t="shared" ref="N37:N38" si="7">ROUND(D37*F37*H37*J37*L37,0)</f>
        <v>45</v>
      </c>
      <c r="P37" s="46"/>
    </row>
    <row r="38" spans="1:16" s="19" customFormat="1" ht="14.25" hidden="1" customHeight="1" thickBot="1">
      <c r="A38" s="16"/>
      <c r="B38" s="19" t="s">
        <v>247</v>
      </c>
      <c r="C38" s="22"/>
      <c r="D38" s="63">
        <v>0.5</v>
      </c>
      <c r="E38" s="22" t="s">
        <v>8</v>
      </c>
      <c r="F38" s="21">
        <v>2</v>
      </c>
      <c r="G38" s="21" t="s">
        <v>8</v>
      </c>
      <c r="H38" s="23">
        <v>8</v>
      </c>
      <c r="I38" s="21" t="s">
        <v>8</v>
      </c>
      <c r="J38" s="24">
        <v>0.75</v>
      </c>
      <c r="K38" s="21" t="s">
        <v>8</v>
      </c>
      <c r="L38" s="24">
        <v>1.5</v>
      </c>
      <c r="M38" s="19" t="s">
        <v>9</v>
      </c>
      <c r="N38" s="53">
        <f t="shared" si="7"/>
        <v>9</v>
      </c>
      <c r="P38" s="46"/>
    </row>
    <row r="39" spans="1:16" s="19" customFormat="1" ht="14.25" hidden="1" customHeight="1" thickBot="1">
      <c r="A39" s="18"/>
      <c r="C39" s="35"/>
      <c r="D39" s="21"/>
      <c r="E39" s="64"/>
      <c r="F39" s="21"/>
      <c r="G39" s="18"/>
      <c r="H39" s="23"/>
      <c r="I39" s="34"/>
      <c r="J39" s="27"/>
      <c r="K39" s="34"/>
      <c r="L39" s="27" t="s">
        <v>10</v>
      </c>
      <c r="M39" s="18"/>
      <c r="N39" s="65">
        <f>SUM(N36:N38)</f>
        <v>110</v>
      </c>
      <c r="O39" s="55"/>
      <c r="P39" s="18"/>
    </row>
    <row r="40" spans="1:16" s="19" customFormat="1" ht="15.95" customHeight="1">
      <c r="A40" s="16"/>
      <c r="C40" s="171">
        <f>N39</f>
        <v>110</v>
      </c>
      <c r="D40" s="152"/>
      <c r="E40" s="171"/>
      <c r="F40" s="21" t="s">
        <v>11</v>
      </c>
      <c r="G40" s="18" t="s">
        <v>12</v>
      </c>
      <c r="H40" s="154">
        <v>11948.36</v>
      </c>
      <c r="I40" s="154"/>
      <c r="J40" s="27"/>
      <c r="K40" s="34"/>
      <c r="L40" s="18" t="s">
        <v>87</v>
      </c>
      <c r="M40" s="18"/>
      <c r="N40" s="66"/>
      <c r="O40" s="30" t="s">
        <v>14</v>
      </c>
      <c r="P40" s="18">
        <f>ROUND(C40*H40/100,0)</f>
        <v>13143</v>
      </c>
    </row>
    <row r="41" spans="1:16" ht="88.5" customHeight="1">
      <c r="A41" s="67" t="s">
        <v>49</v>
      </c>
      <c r="B41" s="151" t="s">
        <v>50</v>
      </c>
      <c r="C41" s="151"/>
      <c r="D41" s="151"/>
      <c r="E41" s="151"/>
      <c r="F41" s="151"/>
      <c r="G41" s="151"/>
      <c r="H41" s="151"/>
      <c r="I41" s="151"/>
      <c r="J41" s="151"/>
      <c r="K41" s="151"/>
      <c r="L41" s="151"/>
      <c r="M41" s="151"/>
      <c r="N41" s="151"/>
      <c r="O41" s="68"/>
      <c r="P41" s="69"/>
    </row>
    <row r="42" spans="1:16" ht="14.25" hidden="1" customHeight="1">
      <c r="A42" s="13"/>
      <c r="B42" s="4" t="s">
        <v>248</v>
      </c>
      <c r="C42" s="39"/>
      <c r="D42" s="6">
        <v>1</v>
      </c>
      <c r="E42" s="7" t="s">
        <v>8</v>
      </c>
      <c r="F42" s="6">
        <v>1</v>
      </c>
      <c r="G42" s="6" t="s">
        <v>8</v>
      </c>
      <c r="H42" s="52">
        <v>7.5</v>
      </c>
      <c r="I42" s="6" t="s">
        <v>8</v>
      </c>
      <c r="J42" s="52">
        <v>7.5</v>
      </c>
      <c r="K42" s="6" t="s">
        <v>8</v>
      </c>
      <c r="L42" s="9">
        <v>0.5</v>
      </c>
      <c r="M42" s="4" t="s">
        <v>9</v>
      </c>
      <c r="N42" s="26">
        <f>ROUND(D42*F42*H42*J42*L42,0)</f>
        <v>28</v>
      </c>
      <c r="O42" s="15"/>
    </row>
    <row r="43" spans="1:16" ht="14.25" hidden="1" customHeight="1" thickBot="1">
      <c r="A43" s="13"/>
      <c r="B43" s="4" t="s">
        <v>249</v>
      </c>
      <c r="C43" s="39"/>
      <c r="D43" s="6">
        <v>1</v>
      </c>
      <c r="E43" s="7" t="s">
        <v>8</v>
      </c>
      <c r="F43" s="6">
        <v>1</v>
      </c>
      <c r="G43" s="6" t="s">
        <v>8</v>
      </c>
      <c r="H43" s="40">
        <v>165.5</v>
      </c>
      <c r="I43" s="6" t="s">
        <v>8</v>
      </c>
      <c r="J43" s="9">
        <v>0.75</v>
      </c>
      <c r="K43" s="6" t="s">
        <v>8</v>
      </c>
      <c r="L43" s="52">
        <v>0.33</v>
      </c>
      <c r="M43" s="4" t="s">
        <v>9</v>
      </c>
      <c r="N43" s="26">
        <f>ROUND(D43*F43*H43*J43*L43,0)</f>
        <v>41</v>
      </c>
      <c r="O43" s="15"/>
    </row>
    <row r="44" spans="1:16" ht="14.25" hidden="1" customHeight="1" thickBot="1">
      <c r="A44" s="13"/>
      <c r="B44" s="43"/>
      <c r="C44" s="39"/>
      <c r="H44" s="40"/>
      <c r="I44" s="6"/>
      <c r="J44" s="9"/>
      <c r="K44" s="6"/>
      <c r="L44" s="42" t="s">
        <v>10</v>
      </c>
      <c r="M44" s="3"/>
      <c r="N44" s="70">
        <f>SUM(N42:N43)</f>
        <v>69</v>
      </c>
      <c r="O44" s="43"/>
    </row>
    <row r="45" spans="1:16" ht="15.95" customHeight="1">
      <c r="C45" s="160">
        <f>N44</f>
        <v>69</v>
      </c>
      <c r="D45" s="161"/>
      <c r="E45" s="160"/>
      <c r="F45" s="47" t="s">
        <v>11</v>
      </c>
      <c r="G45" s="3" t="s">
        <v>12</v>
      </c>
      <c r="H45" s="166">
        <v>337</v>
      </c>
      <c r="I45" s="166"/>
      <c r="J45" s="166"/>
      <c r="K45" s="166"/>
      <c r="L45" s="162" t="s">
        <v>51</v>
      </c>
      <c r="M45" s="162"/>
      <c r="O45" s="60" t="s">
        <v>14</v>
      </c>
      <c r="P45" s="3">
        <f>ROUND(C45*H45,0)</f>
        <v>23253</v>
      </c>
    </row>
    <row r="46" spans="1:16" ht="49.5" customHeight="1">
      <c r="A46" s="67" t="s">
        <v>52</v>
      </c>
      <c r="B46" s="151" t="s">
        <v>53</v>
      </c>
      <c r="C46" s="151"/>
      <c r="D46" s="151"/>
      <c r="E46" s="151"/>
      <c r="F46" s="151"/>
      <c r="G46" s="151"/>
      <c r="H46" s="151"/>
      <c r="I46" s="151"/>
      <c r="J46" s="151"/>
      <c r="K46" s="151"/>
      <c r="L46" s="151"/>
      <c r="M46" s="151"/>
      <c r="N46" s="151"/>
      <c r="O46" s="71"/>
    </row>
    <row r="47" spans="1:16" ht="15.95" customHeight="1">
      <c r="A47" s="13"/>
      <c r="B47" s="72" t="s">
        <v>54</v>
      </c>
      <c r="E47" s="73"/>
      <c r="G47" s="3"/>
      <c r="H47" s="74"/>
      <c r="I47" s="50"/>
      <c r="J47" s="50"/>
      <c r="K47" s="50"/>
      <c r="L47" s="3"/>
      <c r="M47" s="3"/>
      <c r="O47" s="60"/>
    </row>
    <row r="48" spans="1:16" ht="15.95" hidden="1" customHeight="1" thickBot="1">
      <c r="A48" s="13"/>
      <c r="B48" s="204" t="s">
        <v>55</v>
      </c>
      <c r="C48" s="204"/>
      <c r="D48" s="6" t="s">
        <v>8</v>
      </c>
      <c r="E48" s="205">
        <v>5.5</v>
      </c>
      <c r="F48" s="206"/>
      <c r="G48" s="3"/>
      <c r="H48" s="74"/>
      <c r="I48" s="50"/>
      <c r="J48" s="42"/>
      <c r="K48" s="50"/>
      <c r="L48" s="3"/>
      <c r="M48" s="3"/>
      <c r="O48" s="60"/>
    </row>
    <row r="49" spans="1:17" ht="15.95" hidden="1" customHeight="1">
      <c r="A49" s="13"/>
      <c r="E49" s="207">
        <v>112</v>
      </c>
      <c r="F49" s="208"/>
      <c r="G49" s="3"/>
      <c r="H49" s="74"/>
      <c r="I49" s="50"/>
      <c r="J49" s="9"/>
      <c r="K49" s="50"/>
      <c r="L49" s="3"/>
      <c r="M49" s="3"/>
      <c r="O49" s="60"/>
    </row>
    <row r="50" spans="1:17" ht="15.95" hidden="1" customHeight="1" thickBot="1">
      <c r="A50" s="13"/>
      <c r="C50" s="75">
        <f>C45</f>
        <v>69</v>
      </c>
      <c r="D50" s="6" t="s">
        <v>8</v>
      </c>
      <c r="E50" s="205">
        <v>5.5</v>
      </c>
      <c r="F50" s="206"/>
      <c r="G50" s="6" t="s">
        <v>9</v>
      </c>
      <c r="H50" s="201">
        <f>C50*E50/E51</f>
        <v>3.3883928571428572</v>
      </c>
      <c r="I50" s="201"/>
      <c r="J50" s="9" t="s">
        <v>56</v>
      </c>
      <c r="K50" s="50"/>
      <c r="L50" s="3"/>
      <c r="M50" s="3"/>
      <c r="O50" s="60"/>
    </row>
    <row r="51" spans="1:17" ht="15.95" hidden="1" customHeight="1">
      <c r="A51" s="13"/>
      <c r="E51" s="207">
        <v>112</v>
      </c>
      <c r="F51" s="208"/>
      <c r="G51" s="3"/>
      <c r="H51" s="40"/>
      <c r="I51" s="50"/>
      <c r="J51" s="9"/>
      <c r="K51" s="50"/>
      <c r="L51" s="3"/>
      <c r="M51" s="3"/>
      <c r="O51" s="60"/>
    </row>
    <row r="52" spans="1:17" ht="15.95" customHeight="1">
      <c r="A52" s="13"/>
      <c r="C52" s="76">
        <f>H50</f>
        <v>3.3883928571428572</v>
      </c>
      <c r="D52" s="6" t="s">
        <v>56</v>
      </c>
      <c r="E52" s="77"/>
      <c r="G52" s="48" t="s">
        <v>12</v>
      </c>
      <c r="H52" s="166">
        <v>5001.7</v>
      </c>
      <c r="I52" s="166"/>
      <c r="J52" s="166"/>
      <c r="K52" s="166"/>
      <c r="L52" s="162" t="s">
        <v>57</v>
      </c>
      <c r="M52" s="162"/>
      <c r="O52" s="60" t="s">
        <v>14</v>
      </c>
      <c r="P52" s="3">
        <f>(C52*H52)</f>
        <v>16947.724553571428</v>
      </c>
    </row>
    <row r="53" spans="1:17" s="19" customFormat="1" ht="15.95" customHeight="1">
      <c r="A53" s="16">
        <v>9</v>
      </c>
      <c r="B53" s="151" t="s">
        <v>108</v>
      </c>
      <c r="C53" s="151"/>
      <c r="D53" s="151"/>
      <c r="E53" s="151"/>
      <c r="F53" s="151"/>
      <c r="G53" s="151"/>
      <c r="H53" s="151"/>
      <c r="I53" s="151"/>
      <c r="J53" s="151"/>
      <c r="K53" s="151"/>
      <c r="L53" s="151"/>
      <c r="M53" s="151"/>
      <c r="N53" s="151"/>
      <c r="O53" s="30"/>
      <c r="P53" s="78"/>
      <c r="Q53" s="78"/>
    </row>
    <row r="54" spans="1:17" s="19" customFormat="1" ht="15" hidden="1" customHeight="1" thickBot="1">
      <c r="A54" s="16"/>
      <c r="B54" s="19" t="s">
        <v>250</v>
      </c>
      <c r="C54" s="20"/>
      <c r="D54" s="21">
        <v>1</v>
      </c>
      <c r="E54" s="22" t="s">
        <v>8</v>
      </c>
      <c r="F54" s="21">
        <v>6</v>
      </c>
      <c r="G54" s="21" t="s">
        <v>8</v>
      </c>
      <c r="H54" s="79">
        <v>5.5</v>
      </c>
      <c r="I54" s="80" t="s">
        <v>8</v>
      </c>
      <c r="J54" s="80">
        <v>0.75</v>
      </c>
      <c r="K54" s="21" t="s">
        <v>8</v>
      </c>
      <c r="L54" s="24">
        <v>2.5</v>
      </c>
      <c r="M54" s="19" t="s">
        <v>9</v>
      </c>
      <c r="N54" s="53">
        <f t="shared" ref="N54" si="8">ROUND(D54*F54*H54*J54*L54,0)</f>
        <v>62</v>
      </c>
      <c r="O54" s="17"/>
      <c r="P54" s="18"/>
    </row>
    <row r="55" spans="1:17" s="19" customFormat="1" ht="15" hidden="1" customHeight="1" thickBot="1">
      <c r="A55" s="18"/>
      <c r="C55" s="35"/>
      <c r="D55" s="21"/>
      <c r="E55" s="64"/>
      <c r="F55" s="21"/>
      <c r="G55" s="18"/>
      <c r="H55" s="81"/>
      <c r="I55" s="34"/>
      <c r="J55" s="27"/>
      <c r="K55" s="34"/>
      <c r="L55" s="27" t="s">
        <v>10</v>
      </c>
      <c r="M55" s="18"/>
      <c r="N55" s="65">
        <f>SUM(N54:N54)</f>
        <v>62</v>
      </c>
      <c r="O55" s="55"/>
      <c r="P55" s="18"/>
    </row>
    <row r="56" spans="1:17" s="19" customFormat="1" ht="15" customHeight="1">
      <c r="A56" s="16"/>
      <c r="C56" s="171">
        <f>N55</f>
        <v>62</v>
      </c>
      <c r="D56" s="171"/>
      <c r="E56" s="171"/>
      <c r="F56" s="21" t="s">
        <v>11</v>
      </c>
      <c r="G56" s="32" t="s">
        <v>12</v>
      </c>
      <c r="H56" s="154">
        <v>12674.36</v>
      </c>
      <c r="I56" s="154"/>
      <c r="J56" s="154"/>
      <c r="K56" s="154"/>
      <c r="L56" s="172" t="s">
        <v>93</v>
      </c>
      <c r="M56" s="172"/>
      <c r="N56" s="66"/>
      <c r="O56" s="30" t="s">
        <v>14</v>
      </c>
      <c r="P56" s="18">
        <f>ROUND(C56*H56/100,0)</f>
        <v>7858</v>
      </c>
    </row>
    <row r="57" spans="1:17" s="83" customFormat="1" ht="15.95" customHeight="1">
      <c r="A57" s="61" t="s">
        <v>59</v>
      </c>
      <c r="B57" s="151" t="s">
        <v>219</v>
      </c>
      <c r="C57" s="151"/>
      <c r="D57" s="151"/>
      <c r="E57" s="151"/>
      <c r="F57" s="151"/>
      <c r="G57" s="151"/>
      <c r="H57" s="151"/>
      <c r="I57" s="151"/>
      <c r="J57" s="151"/>
      <c r="K57" s="151"/>
      <c r="L57" s="151"/>
      <c r="M57" s="151"/>
      <c r="N57" s="151"/>
      <c r="O57" s="71"/>
      <c r="P57" s="82"/>
    </row>
    <row r="58" spans="1:17" s="19" customFormat="1" ht="15.95" hidden="1" customHeight="1">
      <c r="A58" s="16"/>
      <c r="B58" s="19" t="s">
        <v>251</v>
      </c>
      <c r="C58" s="22"/>
      <c r="D58" s="21">
        <v>1</v>
      </c>
      <c r="E58" s="22" t="s">
        <v>8</v>
      </c>
      <c r="F58" s="21">
        <v>1</v>
      </c>
      <c r="G58" s="21" t="s">
        <v>8</v>
      </c>
      <c r="H58" s="23">
        <v>13</v>
      </c>
      <c r="I58" s="21" t="s">
        <v>8</v>
      </c>
      <c r="J58" s="24">
        <v>23.5</v>
      </c>
      <c r="K58" s="21" t="s">
        <v>8</v>
      </c>
      <c r="L58" s="24">
        <v>1</v>
      </c>
      <c r="M58" s="19" t="s">
        <v>9</v>
      </c>
      <c r="N58" s="53">
        <f t="shared" ref="N58" si="9">ROUND(D58*F58*H58*J58*L58,0)</f>
        <v>306</v>
      </c>
      <c r="P58" s="46"/>
    </row>
    <row r="59" spans="1:17" s="19" customFormat="1" ht="15.95" hidden="1" customHeight="1">
      <c r="A59" s="16"/>
      <c r="B59" s="19" t="s">
        <v>251</v>
      </c>
      <c r="C59" s="22"/>
      <c r="D59" s="21">
        <v>1</v>
      </c>
      <c r="E59" s="22" t="s">
        <v>8</v>
      </c>
      <c r="F59" s="21">
        <v>1</v>
      </c>
      <c r="G59" s="21" t="s">
        <v>8</v>
      </c>
      <c r="H59" s="23">
        <v>6</v>
      </c>
      <c r="I59" s="21" t="s">
        <v>8</v>
      </c>
      <c r="J59" s="24">
        <v>23.5</v>
      </c>
      <c r="K59" s="21" t="s">
        <v>8</v>
      </c>
      <c r="L59" s="24">
        <v>1</v>
      </c>
      <c r="M59" s="19" t="s">
        <v>9</v>
      </c>
      <c r="N59" s="53">
        <f t="shared" ref="N59" si="10">ROUND(D59*F59*H59*J59*L59,0)</f>
        <v>141</v>
      </c>
      <c r="P59" s="46"/>
    </row>
    <row r="60" spans="1:17" s="19" customFormat="1" ht="15.95" hidden="1" customHeight="1">
      <c r="A60" s="16"/>
      <c r="B60" s="84" t="s">
        <v>252</v>
      </c>
      <c r="C60" s="22"/>
      <c r="D60" s="21">
        <v>1</v>
      </c>
      <c r="E60" s="22" t="s">
        <v>8</v>
      </c>
      <c r="F60" s="21">
        <v>1</v>
      </c>
      <c r="G60" s="21" t="s">
        <v>8</v>
      </c>
      <c r="H60" s="23">
        <v>61.25</v>
      </c>
      <c r="I60" s="21" t="s">
        <v>8</v>
      </c>
      <c r="J60" s="24">
        <v>25.75</v>
      </c>
      <c r="K60" s="21" t="s">
        <v>8</v>
      </c>
      <c r="L60" s="24">
        <v>1</v>
      </c>
      <c r="M60" s="19" t="s">
        <v>9</v>
      </c>
      <c r="N60" s="53">
        <f t="shared" ref="N60" si="11">ROUND(D60*F60*H60*J60*L60,0)</f>
        <v>1577</v>
      </c>
      <c r="P60" s="46"/>
    </row>
    <row r="61" spans="1:17" s="19" customFormat="1" ht="15.95" hidden="1" customHeight="1">
      <c r="A61" s="16"/>
      <c r="C61" s="22"/>
      <c r="D61" s="54"/>
      <c r="E61" s="22"/>
      <c r="F61" s="21"/>
      <c r="G61" s="21"/>
      <c r="H61" s="23"/>
      <c r="I61" s="21"/>
      <c r="J61" s="24"/>
      <c r="K61" s="21"/>
      <c r="L61" s="27" t="s">
        <v>10</v>
      </c>
      <c r="M61" s="28"/>
      <c r="N61" s="29">
        <f>SUM(N58:N60)</f>
        <v>2024</v>
      </c>
      <c r="O61" s="55"/>
      <c r="P61" s="46"/>
    </row>
    <row r="62" spans="1:17" ht="15.95" hidden="1" customHeight="1">
      <c r="A62" s="13"/>
      <c r="B62" s="85" t="s">
        <v>25</v>
      </c>
      <c r="C62" s="7"/>
      <c r="E62" s="60"/>
      <c r="G62" s="3"/>
      <c r="H62" s="40"/>
      <c r="I62" s="50"/>
      <c r="J62" s="9"/>
      <c r="K62" s="3"/>
      <c r="L62" s="9"/>
      <c r="M62" s="86"/>
      <c r="N62" s="86"/>
      <c r="O62" s="60"/>
      <c r="Q62" s="86"/>
    </row>
    <row r="63" spans="1:17" ht="15.95" hidden="1" customHeight="1" thickBot="1">
      <c r="A63" s="13"/>
      <c r="B63" s="4" t="s">
        <v>170</v>
      </c>
      <c r="C63" s="7"/>
      <c r="D63" s="6">
        <v>1</v>
      </c>
      <c r="E63" s="7" t="s">
        <v>8</v>
      </c>
      <c r="F63" s="6">
        <v>1</v>
      </c>
      <c r="G63" s="6" t="s">
        <v>8</v>
      </c>
      <c r="H63" s="87">
        <v>10.25</v>
      </c>
      <c r="I63" s="6" t="s">
        <v>8</v>
      </c>
      <c r="J63" s="52">
        <v>5.75</v>
      </c>
      <c r="K63" s="21" t="s">
        <v>8</v>
      </c>
      <c r="L63" s="24">
        <v>1</v>
      </c>
      <c r="M63" s="19" t="s">
        <v>9</v>
      </c>
      <c r="N63" s="53">
        <f t="shared" ref="N63" si="12">ROUND(D63*F63*H63*J63*L63,0)</f>
        <v>59</v>
      </c>
      <c r="O63" s="45"/>
      <c r="P63" s="88"/>
    </row>
    <row r="64" spans="1:17" ht="15.95" hidden="1" customHeight="1" thickBot="1">
      <c r="A64" s="13"/>
      <c r="B64" s="6"/>
      <c r="C64" s="4"/>
      <c r="E64" s="60"/>
      <c r="G64" s="3"/>
      <c r="H64" s="40"/>
      <c r="I64" s="50"/>
      <c r="J64" s="9"/>
      <c r="K64" s="3"/>
      <c r="L64" s="42" t="s">
        <v>10</v>
      </c>
      <c r="M64" s="4" t="s">
        <v>9</v>
      </c>
      <c r="N64" s="70">
        <f>SUM(N63:N63)</f>
        <v>59</v>
      </c>
      <c r="O64" s="60"/>
      <c r="P64" s="86"/>
      <c r="Q64" s="86"/>
    </row>
    <row r="65" spans="1:17" ht="15.95" hidden="1" customHeight="1">
      <c r="A65" s="13"/>
      <c r="B65" s="85" t="s">
        <v>29</v>
      </c>
      <c r="C65" s="7"/>
      <c r="E65" s="60"/>
      <c r="G65" s="3"/>
      <c r="H65" s="40"/>
      <c r="I65" s="50"/>
      <c r="J65" s="9"/>
      <c r="K65" s="50"/>
      <c r="L65" s="3"/>
      <c r="M65" s="3"/>
      <c r="N65" s="86"/>
      <c r="O65" s="89"/>
      <c r="P65" s="86"/>
      <c r="Q65" s="86"/>
    </row>
    <row r="66" spans="1:17" ht="15.95" hidden="1" customHeight="1">
      <c r="A66" s="13"/>
      <c r="C66" s="85"/>
      <c r="D66" s="157">
        <f>N61</f>
        <v>2024</v>
      </c>
      <c r="E66" s="157"/>
      <c r="F66" s="157"/>
      <c r="G66" s="3" t="s">
        <v>30</v>
      </c>
      <c r="H66" s="90">
        <f>N64</f>
        <v>59</v>
      </c>
      <c r="I66" s="42" t="s">
        <v>9</v>
      </c>
      <c r="J66" s="158">
        <f>D66-H66</f>
        <v>1965</v>
      </c>
      <c r="K66" s="158"/>
      <c r="L66" s="43" t="s">
        <v>11</v>
      </c>
      <c r="M66" s="3"/>
      <c r="N66" s="91"/>
      <c r="O66" s="60"/>
      <c r="P66" s="86"/>
      <c r="Q66" s="86"/>
    </row>
    <row r="67" spans="1:17" s="19" customFormat="1" ht="15.95" customHeight="1">
      <c r="A67" s="16"/>
      <c r="B67" s="30"/>
      <c r="C67" s="178">
        <f>J66</f>
        <v>1965</v>
      </c>
      <c r="D67" s="178"/>
      <c r="E67" s="92"/>
      <c r="F67" s="31" t="s">
        <v>11</v>
      </c>
      <c r="G67" s="32" t="s">
        <v>12</v>
      </c>
      <c r="H67" s="34">
        <v>1141.25</v>
      </c>
      <c r="I67" s="34"/>
      <c r="J67" s="34"/>
      <c r="K67" s="34"/>
      <c r="L67" s="172" t="s">
        <v>93</v>
      </c>
      <c r="M67" s="172"/>
      <c r="N67" s="35"/>
      <c r="O67" s="36" t="s">
        <v>14</v>
      </c>
      <c r="P67" s="18">
        <f>ROUND(C67*H67/100,0)</f>
        <v>22426</v>
      </c>
    </row>
    <row r="68" spans="1:17" s="19" customFormat="1" ht="33" customHeight="1">
      <c r="A68" s="1">
        <v>11</v>
      </c>
      <c r="B68" s="180" t="s">
        <v>109</v>
      </c>
      <c r="C68" s="180"/>
      <c r="D68" s="180"/>
      <c r="E68" s="180"/>
      <c r="F68" s="180"/>
      <c r="G68" s="180"/>
      <c r="H68" s="180"/>
      <c r="I68" s="180"/>
      <c r="J68" s="180"/>
      <c r="K68" s="180"/>
      <c r="L68" s="180"/>
      <c r="M68" s="180"/>
      <c r="N68" s="180"/>
      <c r="O68" s="93"/>
      <c r="P68" s="18"/>
      <c r="Q68" s="78"/>
    </row>
    <row r="69" spans="1:17" s="19" customFormat="1" ht="15.95" hidden="1" customHeight="1" thickBot="1">
      <c r="A69" s="61"/>
      <c r="B69" s="19" t="s">
        <v>253</v>
      </c>
      <c r="C69" s="22"/>
      <c r="D69" s="21">
        <v>1</v>
      </c>
      <c r="E69" s="22" t="s">
        <v>8</v>
      </c>
      <c r="F69" s="21">
        <v>1</v>
      </c>
      <c r="G69" s="21" t="s">
        <v>8</v>
      </c>
      <c r="H69" s="23">
        <v>3</v>
      </c>
      <c r="I69" s="21" t="s">
        <v>8</v>
      </c>
      <c r="J69" s="24">
        <v>6</v>
      </c>
      <c r="K69" s="21"/>
      <c r="L69" s="24"/>
      <c r="M69" s="19" t="s">
        <v>9</v>
      </c>
      <c r="N69" s="53">
        <f>ROUND(D69*F69*H69*J69,0)</f>
        <v>18</v>
      </c>
      <c r="O69" s="55"/>
      <c r="P69" s="46"/>
    </row>
    <row r="70" spans="1:17" s="19" customFormat="1" ht="15.95" hidden="1" customHeight="1" thickBot="1">
      <c r="A70" s="16"/>
      <c r="C70" s="94"/>
      <c r="D70" s="18"/>
      <c r="E70" s="22"/>
      <c r="F70" s="21"/>
      <c r="G70" s="21"/>
      <c r="H70" s="95"/>
      <c r="I70" s="96"/>
      <c r="J70" s="27"/>
      <c r="K70" s="96"/>
      <c r="L70" s="18" t="s">
        <v>10</v>
      </c>
      <c r="M70" s="96"/>
      <c r="N70" s="65">
        <f>SUM(N69:N69)</f>
        <v>18</v>
      </c>
      <c r="O70" s="30" t="s">
        <v>33</v>
      </c>
      <c r="P70" s="18"/>
    </row>
    <row r="71" spans="1:17" s="19" customFormat="1" ht="15.95" customHeight="1">
      <c r="A71" s="16"/>
      <c r="B71" s="78"/>
      <c r="C71" s="97">
        <f>N70</f>
        <v>18</v>
      </c>
      <c r="D71" s="174" t="s">
        <v>33</v>
      </c>
      <c r="E71" s="172"/>
      <c r="F71" s="96"/>
      <c r="G71" s="32" t="s">
        <v>12</v>
      </c>
      <c r="H71" s="154">
        <v>726.72</v>
      </c>
      <c r="I71" s="154"/>
      <c r="J71" s="154"/>
      <c r="K71" s="34"/>
      <c r="L71" s="181" t="s">
        <v>58</v>
      </c>
      <c r="M71" s="181"/>
      <c r="O71" s="30" t="s">
        <v>14</v>
      </c>
      <c r="P71" s="18">
        <f>ROUND(C71*H71,0)</f>
        <v>13081</v>
      </c>
    </row>
    <row r="72" spans="1:17" s="19" customFormat="1" ht="44.25" customHeight="1">
      <c r="A72" s="1">
        <v>12</v>
      </c>
      <c r="B72" s="177" t="s">
        <v>96</v>
      </c>
      <c r="C72" s="177"/>
      <c r="D72" s="177"/>
      <c r="E72" s="177"/>
      <c r="F72" s="177"/>
      <c r="G72" s="177"/>
      <c r="H72" s="177"/>
      <c r="I72" s="177"/>
      <c r="J72" s="177"/>
      <c r="K72" s="177"/>
      <c r="L72" s="177"/>
      <c r="M72" s="177"/>
      <c r="N72" s="177"/>
      <c r="O72" s="98"/>
      <c r="P72" s="18"/>
    </row>
    <row r="73" spans="1:17" s="19" customFormat="1" ht="15.95" hidden="1" customHeight="1" thickBot="1">
      <c r="A73" s="16"/>
      <c r="B73" s="99" t="s">
        <v>84</v>
      </c>
      <c r="C73" s="20"/>
      <c r="D73" s="21">
        <v>1</v>
      </c>
      <c r="E73" s="22" t="s">
        <v>8</v>
      </c>
      <c r="F73" s="21">
        <v>2</v>
      </c>
      <c r="G73" s="21" t="s">
        <v>8</v>
      </c>
      <c r="H73" s="23">
        <v>4</v>
      </c>
      <c r="I73" s="21" t="s">
        <v>8</v>
      </c>
      <c r="J73" s="24">
        <v>5</v>
      </c>
      <c r="K73" s="21"/>
      <c r="L73" s="24"/>
      <c r="M73" s="19" t="s">
        <v>9</v>
      </c>
      <c r="N73" s="53">
        <f>ROUND(D73*F73*H73*J73,0)</f>
        <v>40</v>
      </c>
      <c r="O73" s="17"/>
      <c r="P73" s="18"/>
    </row>
    <row r="74" spans="1:17" s="19" customFormat="1" ht="15.95" hidden="1" customHeight="1" thickBot="1">
      <c r="A74" s="16"/>
      <c r="C74" s="35"/>
      <c r="D74" s="21"/>
      <c r="E74" s="64"/>
      <c r="F74" s="21"/>
      <c r="G74" s="18"/>
      <c r="H74" s="23"/>
      <c r="I74" s="34"/>
      <c r="J74" s="27"/>
      <c r="K74" s="34"/>
      <c r="L74" s="27" t="s">
        <v>10</v>
      </c>
      <c r="M74" s="18"/>
      <c r="N74" s="65">
        <f>SUM(N73:N73)</f>
        <v>40</v>
      </c>
      <c r="O74" s="55"/>
      <c r="P74" s="18"/>
    </row>
    <row r="75" spans="1:17" s="19" customFormat="1" ht="15.95" customHeight="1">
      <c r="A75" s="18"/>
      <c r="B75" s="78"/>
      <c r="C75" s="100">
        <f>N74</f>
        <v>40</v>
      </c>
      <c r="D75" s="21" t="s">
        <v>33</v>
      </c>
      <c r="E75" s="100"/>
      <c r="F75" s="21"/>
      <c r="G75" s="78" t="s">
        <v>12</v>
      </c>
      <c r="H75" s="34">
        <v>27747.06</v>
      </c>
      <c r="I75" s="34"/>
      <c r="J75" s="24"/>
      <c r="K75" s="34"/>
      <c r="L75" s="18" t="s">
        <v>61</v>
      </c>
      <c r="M75" s="18"/>
      <c r="N75" s="78"/>
      <c r="O75" s="30" t="s">
        <v>14</v>
      </c>
      <c r="P75" s="18">
        <f>(C75*H75/100)</f>
        <v>11098.824000000001</v>
      </c>
    </row>
    <row r="76" spans="1:17" s="19" customFormat="1" ht="39.75" customHeight="1">
      <c r="A76" s="1">
        <v>13</v>
      </c>
      <c r="B76" s="177" t="s">
        <v>95</v>
      </c>
      <c r="C76" s="177"/>
      <c r="D76" s="177"/>
      <c r="E76" s="177"/>
      <c r="F76" s="177"/>
      <c r="G76" s="177"/>
      <c r="H76" s="177"/>
      <c r="I76" s="177"/>
      <c r="J76" s="177"/>
      <c r="K76" s="177"/>
      <c r="L76" s="177"/>
      <c r="M76" s="177"/>
      <c r="N76" s="177"/>
      <c r="O76" s="98"/>
      <c r="P76" s="18"/>
    </row>
    <row r="77" spans="1:17" s="19" customFormat="1" ht="15.95" hidden="1" customHeight="1" thickBot="1">
      <c r="A77" s="16"/>
      <c r="B77" s="19" t="s">
        <v>181</v>
      </c>
      <c r="C77" s="20"/>
      <c r="D77" s="6">
        <v>2</v>
      </c>
      <c r="E77" s="7" t="s">
        <v>8</v>
      </c>
      <c r="F77" s="6">
        <v>2</v>
      </c>
      <c r="G77" s="6" t="s">
        <v>16</v>
      </c>
      <c r="H77" s="40">
        <v>4</v>
      </c>
      <c r="I77" s="6" t="s">
        <v>17</v>
      </c>
      <c r="J77" s="9">
        <v>5</v>
      </c>
      <c r="K77" s="6" t="s">
        <v>18</v>
      </c>
      <c r="L77" s="9">
        <v>4</v>
      </c>
      <c r="M77" s="4" t="s">
        <v>9</v>
      </c>
      <c r="N77" s="101">
        <f>ROUND(D77*F77*(H77+J77)*L77,0)</f>
        <v>144</v>
      </c>
      <c r="O77" s="98"/>
      <c r="P77" s="18"/>
    </row>
    <row r="78" spans="1:17" s="19" customFormat="1" ht="15.95" hidden="1" customHeight="1" thickBot="1">
      <c r="A78" s="16"/>
      <c r="C78" s="35"/>
      <c r="D78" s="21"/>
      <c r="E78" s="64"/>
      <c r="F78" s="21"/>
      <c r="G78" s="18"/>
      <c r="H78" s="23"/>
      <c r="I78" s="34"/>
      <c r="J78" s="27"/>
      <c r="K78" s="34"/>
      <c r="L78" s="27" t="s">
        <v>10</v>
      </c>
      <c r="M78" s="18"/>
      <c r="N78" s="65">
        <f>SUM(N77:N77)</f>
        <v>144</v>
      </c>
      <c r="O78" s="55"/>
      <c r="P78" s="18"/>
    </row>
    <row r="79" spans="1:17" s="19" customFormat="1" ht="15.95" customHeight="1">
      <c r="A79" s="18"/>
      <c r="B79" s="78"/>
      <c r="C79" s="100">
        <f>N78</f>
        <v>144</v>
      </c>
      <c r="D79" s="21" t="s">
        <v>33</v>
      </c>
      <c r="E79" s="100"/>
      <c r="F79" s="21"/>
      <c r="G79" s="78" t="s">
        <v>12</v>
      </c>
      <c r="H79" s="34">
        <v>28299.3</v>
      </c>
      <c r="I79" s="34"/>
      <c r="J79" s="24"/>
      <c r="K79" s="34"/>
      <c r="L79" s="18" t="s">
        <v>61</v>
      </c>
      <c r="M79" s="18"/>
      <c r="N79" s="78"/>
      <c r="O79" s="30" t="s">
        <v>14</v>
      </c>
      <c r="P79" s="18">
        <f>(C79*H79/100)</f>
        <v>40750.991999999998</v>
      </c>
    </row>
    <row r="80" spans="1:17" s="19" customFormat="1" ht="35.25" customHeight="1">
      <c r="A80" s="1">
        <v>14</v>
      </c>
      <c r="B80" s="185" t="s">
        <v>118</v>
      </c>
      <c r="C80" s="185"/>
      <c r="D80" s="199"/>
      <c r="E80" s="185"/>
      <c r="F80" s="199"/>
      <c r="G80" s="185"/>
      <c r="H80" s="199"/>
      <c r="I80" s="185"/>
      <c r="J80" s="199"/>
      <c r="K80" s="185"/>
      <c r="L80" s="185"/>
      <c r="M80" s="185"/>
      <c r="N80" s="185"/>
      <c r="O80" s="185"/>
      <c r="P80" s="18"/>
    </row>
    <row r="81" spans="1:17" s="19" customFormat="1" ht="15.95" hidden="1" customHeight="1" thickBot="1">
      <c r="A81" s="16"/>
      <c r="B81" s="19" t="s">
        <v>215</v>
      </c>
      <c r="C81" s="20"/>
      <c r="D81" s="21">
        <v>1</v>
      </c>
      <c r="E81" s="22" t="s">
        <v>8</v>
      </c>
      <c r="F81" s="21">
        <v>1</v>
      </c>
      <c r="G81" s="21" t="s">
        <v>8</v>
      </c>
      <c r="H81" s="23">
        <v>11</v>
      </c>
      <c r="I81" s="21" t="s">
        <v>8</v>
      </c>
      <c r="J81" s="24">
        <v>8</v>
      </c>
      <c r="K81" s="21"/>
      <c r="L81" s="24"/>
      <c r="M81" s="19" t="s">
        <v>9</v>
      </c>
      <c r="N81" s="53">
        <f>ROUND(D81*F81*H81*J81,0)</f>
        <v>88</v>
      </c>
      <c r="O81" s="17"/>
      <c r="P81" s="18"/>
    </row>
    <row r="82" spans="1:17" s="19" customFormat="1" ht="15.95" hidden="1" customHeight="1" thickBot="1">
      <c r="A82" s="18"/>
      <c r="C82" s="35"/>
      <c r="D82" s="21"/>
      <c r="E82" s="64"/>
      <c r="F82" s="21"/>
      <c r="G82" s="18"/>
      <c r="H82" s="23"/>
      <c r="I82" s="34"/>
      <c r="J82" s="27"/>
      <c r="K82" s="34"/>
      <c r="L82" s="27" t="s">
        <v>10</v>
      </c>
      <c r="M82" s="18"/>
      <c r="N82" s="65">
        <f>SUM(N81:N81)</f>
        <v>88</v>
      </c>
      <c r="O82" s="55"/>
      <c r="P82" s="18"/>
    </row>
    <row r="83" spans="1:17" s="19" customFormat="1" ht="15.95" customHeight="1">
      <c r="A83" s="16"/>
      <c r="B83" s="78"/>
      <c r="C83" s="102">
        <f>N82</f>
        <v>88</v>
      </c>
      <c r="D83" s="21" t="s">
        <v>33</v>
      </c>
      <c r="E83" s="100"/>
      <c r="F83" s="21"/>
      <c r="G83" s="78" t="s">
        <v>12</v>
      </c>
      <c r="H83" s="34">
        <v>10964.99</v>
      </c>
      <c r="I83" s="34"/>
      <c r="J83" s="24"/>
      <c r="K83" s="34"/>
      <c r="L83" s="18" t="s">
        <v>61</v>
      </c>
      <c r="M83" s="18"/>
      <c r="N83" s="78"/>
      <c r="O83" s="30" t="s">
        <v>14</v>
      </c>
      <c r="P83" s="18">
        <f>(C83*H83/100)</f>
        <v>9649.1911999999993</v>
      </c>
    </row>
    <row r="84" spans="1:17" s="19" customFormat="1" ht="15.95" customHeight="1">
      <c r="A84" s="16">
        <v>15</v>
      </c>
      <c r="B84" s="151" t="s">
        <v>65</v>
      </c>
      <c r="C84" s="151"/>
      <c r="D84" s="151"/>
      <c r="E84" s="151"/>
      <c r="F84" s="151"/>
      <c r="G84" s="151"/>
      <c r="H84" s="151"/>
      <c r="I84" s="151"/>
      <c r="J84" s="151"/>
      <c r="K84" s="151"/>
      <c r="L84" s="151"/>
      <c r="M84" s="151"/>
      <c r="N84" s="151"/>
      <c r="O84" s="71"/>
      <c r="P84" s="18"/>
    </row>
    <row r="85" spans="1:17" ht="15.95" hidden="1" customHeight="1">
      <c r="A85" s="13"/>
      <c r="B85" s="38" t="s">
        <v>81</v>
      </c>
      <c r="C85" s="39"/>
      <c r="D85" s="6">
        <v>2</v>
      </c>
      <c r="E85" s="7" t="s">
        <v>8</v>
      </c>
      <c r="F85" s="6">
        <v>2</v>
      </c>
      <c r="G85" s="6" t="s">
        <v>16</v>
      </c>
      <c r="H85" s="40">
        <v>20</v>
      </c>
      <c r="I85" s="6" t="s">
        <v>17</v>
      </c>
      <c r="J85" s="9">
        <v>16</v>
      </c>
      <c r="K85" s="6" t="s">
        <v>18</v>
      </c>
      <c r="L85" s="9">
        <v>7</v>
      </c>
      <c r="M85" s="4" t="s">
        <v>9</v>
      </c>
      <c r="N85" s="101">
        <f t="shared" ref="N85:N88" si="13">ROUND(D85*F85*(H85+J85)*L85,0)</f>
        <v>1008</v>
      </c>
      <c r="O85" s="15"/>
    </row>
    <row r="86" spans="1:17" ht="15.95" hidden="1" customHeight="1">
      <c r="A86" s="13"/>
      <c r="B86" s="103" t="s">
        <v>228</v>
      </c>
      <c r="C86" s="39"/>
      <c r="D86" s="6">
        <v>1</v>
      </c>
      <c r="E86" s="7" t="s">
        <v>8</v>
      </c>
      <c r="F86" s="6">
        <v>1</v>
      </c>
      <c r="G86" s="21" t="s">
        <v>8</v>
      </c>
      <c r="H86" s="23">
        <v>40.75</v>
      </c>
      <c r="I86" s="21" t="s">
        <v>8</v>
      </c>
      <c r="J86" s="24">
        <v>7</v>
      </c>
      <c r="K86" s="21"/>
      <c r="L86" s="24"/>
      <c r="M86" s="19" t="s">
        <v>9</v>
      </c>
      <c r="N86" s="53">
        <f t="shared" ref="N86" si="14">ROUND(D86*F86*H86*J86,0)</f>
        <v>285</v>
      </c>
      <c r="O86" s="15"/>
    </row>
    <row r="87" spans="1:17" ht="15.95" hidden="1" customHeight="1">
      <c r="A87" s="13"/>
      <c r="B87" s="103" t="s">
        <v>254</v>
      </c>
      <c r="C87" s="39"/>
      <c r="D87" s="21">
        <v>6</v>
      </c>
      <c r="E87" s="22" t="s">
        <v>8</v>
      </c>
      <c r="F87" s="6">
        <v>2</v>
      </c>
      <c r="G87" s="21" t="s">
        <v>8</v>
      </c>
      <c r="H87" s="23">
        <v>5.5</v>
      </c>
      <c r="I87" s="21" t="s">
        <v>8</v>
      </c>
      <c r="J87" s="24">
        <v>2.5</v>
      </c>
      <c r="K87" s="21"/>
      <c r="L87" s="24"/>
      <c r="M87" s="19" t="s">
        <v>9</v>
      </c>
      <c r="N87" s="53">
        <f t="shared" ref="N87" si="15">ROUND(D87*F87*H87*J87,0)</f>
        <v>165</v>
      </c>
      <c r="O87" s="15"/>
    </row>
    <row r="88" spans="1:17" ht="15.95" hidden="1" customHeight="1">
      <c r="A88" s="13"/>
      <c r="B88" s="38" t="s">
        <v>170</v>
      </c>
      <c r="C88" s="39"/>
      <c r="D88" s="6">
        <v>2</v>
      </c>
      <c r="E88" s="7" t="s">
        <v>8</v>
      </c>
      <c r="F88" s="6">
        <v>2</v>
      </c>
      <c r="G88" s="6" t="s">
        <v>16</v>
      </c>
      <c r="H88" s="40">
        <v>4</v>
      </c>
      <c r="I88" s="6" t="s">
        <v>17</v>
      </c>
      <c r="J88" s="9">
        <v>5</v>
      </c>
      <c r="K88" s="6" t="s">
        <v>18</v>
      </c>
      <c r="L88" s="9">
        <v>5</v>
      </c>
      <c r="M88" s="4" t="s">
        <v>9</v>
      </c>
      <c r="N88" s="101">
        <f t="shared" si="13"/>
        <v>180</v>
      </c>
      <c r="O88" s="15"/>
    </row>
    <row r="89" spans="1:17" ht="15.95" hidden="1" customHeight="1">
      <c r="A89" s="13"/>
      <c r="B89" s="38" t="s">
        <v>66</v>
      </c>
      <c r="C89" s="39"/>
      <c r="D89" s="21">
        <v>1</v>
      </c>
      <c r="E89" s="22" t="s">
        <v>8</v>
      </c>
      <c r="F89" s="21">
        <v>2</v>
      </c>
      <c r="G89" s="21" t="s">
        <v>8</v>
      </c>
      <c r="H89" s="23">
        <v>165.5</v>
      </c>
      <c r="I89" s="21" t="s">
        <v>8</v>
      </c>
      <c r="J89" s="24">
        <v>2.5</v>
      </c>
      <c r="K89" s="21"/>
      <c r="L89" s="24"/>
      <c r="M89" s="19" t="s">
        <v>9</v>
      </c>
      <c r="N89" s="53">
        <f t="shared" ref="N89" si="16">ROUND(D89*F89*H89*J89,0)</f>
        <v>828</v>
      </c>
      <c r="O89" s="15"/>
    </row>
    <row r="90" spans="1:17" ht="15.95" hidden="1" customHeight="1">
      <c r="A90" s="13"/>
      <c r="B90" s="38" t="s">
        <v>255</v>
      </c>
      <c r="C90" s="39"/>
      <c r="D90" s="21">
        <v>1</v>
      </c>
      <c r="E90" s="22" t="s">
        <v>8</v>
      </c>
      <c r="F90" s="21">
        <v>2</v>
      </c>
      <c r="G90" s="6" t="s">
        <v>16</v>
      </c>
      <c r="H90" s="40">
        <v>6</v>
      </c>
      <c r="I90" s="6" t="s">
        <v>17</v>
      </c>
      <c r="J90" s="9">
        <v>6</v>
      </c>
      <c r="K90" s="6" t="s">
        <v>18</v>
      </c>
      <c r="L90" s="9">
        <v>5</v>
      </c>
      <c r="M90" s="4" t="s">
        <v>9</v>
      </c>
      <c r="N90" s="101">
        <f t="shared" ref="N90" si="17">ROUND(D90*F90*(H90+J90)*L90,0)</f>
        <v>120</v>
      </c>
      <c r="O90" s="15"/>
    </row>
    <row r="91" spans="1:17" ht="15.95" hidden="1" customHeight="1" thickBot="1">
      <c r="A91" s="13"/>
      <c r="B91" s="38" t="s">
        <v>256</v>
      </c>
      <c r="C91" s="39"/>
      <c r="D91" s="21">
        <v>1</v>
      </c>
      <c r="E91" s="22" t="s">
        <v>8</v>
      </c>
      <c r="F91" s="21">
        <v>2</v>
      </c>
      <c r="G91" s="6" t="s">
        <v>16</v>
      </c>
      <c r="H91" s="40">
        <v>7.5</v>
      </c>
      <c r="I91" s="6" t="s">
        <v>17</v>
      </c>
      <c r="J91" s="9">
        <v>7.5</v>
      </c>
      <c r="K91" s="6" t="s">
        <v>18</v>
      </c>
      <c r="L91" s="9">
        <v>1.5</v>
      </c>
      <c r="M91" s="4" t="s">
        <v>9</v>
      </c>
      <c r="N91" s="101">
        <f t="shared" ref="N91" si="18">ROUND(D91*F91*(H91+J91)*L91,0)</f>
        <v>45</v>
      </c>
      <c r="O91" s="15"/>
    </row>
    <row r="92" spans="1:17" s="19" customFormat="1" ht="15.95" hidden="1" customHeight="1" thickBot="1">
      <c r="A92" s="16"/>
      <c r="B92" s="62"/>
      <c r="C92" s="22"/>
      <c r="D92" s="21"/>
      <c r="E92" s="22"/>
      <c r="F92" s="21"/>
      <c r="G92" s="21"/>
      <c r="H92" s="81"/>
      <c r="I92" s="21"/>
      <c r="J92" s="24"/>
      <c r="K92" s="21"/>
      <c r="L92" s="27" t="s">
        <v>10</v>
      </c>
      <c r="N92" s="104">
        <f>SUM(N85:N91)</f>
        <v>2631</v>
      </c>
      <c r="O92" s="30"/>
      <c r="P92" s="18"/>
    </row>
    <row r="93" spans="1:17" s="19" customFormat="1" ht="15.95" hidden="1" customHeight="1">
      <c r="A93" s="16"/>
      <c r="B93" s="105" t="s">
        <v>25</v>
      </c>
      <c r="C93" s="22"/>
      <c r="D93" s="21"/>
      <c r="E93" s="30"/>
      <c r="F93" s="21"/>
      <c r="G93" s="18"/>
      <c r="H93" s="23"/>
      <c r="I93" s="34"/>
      <c r="J93" s="24"/>
      <c r="K93" s="18"/>
      <c r="L93" s="24"/>
      <c r="M93" s="78"/>
      <c r="N93" s="78"/>
      <c r="O93" s="30"/>
      <c r="P93" s="18"/>
      <c r="Q93" s="78"/>
    </row>
    <row r="94" spans="1:17" s="19" customFormat="1" ht="15.95" hidden="1" customHeight="1" thickBot="1">
      <c r="A94" s="16"/>
      <c r="B94" s="19" t="s">
        <v>76</v>
      </c>
      <c r="C94" s="22"/>
      <c r="D94" s="21">
        <v>1</v>
      </c>
      <c r="E94" s="22" t="s">
        <v>8</v>
      </c>
      <c r="F94" s="21">
        <v>2</v>
      </c>
      <c r="G94" s="21" t="s">
        <v>8</v>
      </c>
      <c r="H94" s="23">
        <v>4</v>
      </c>
      <c r="I94" s="21" t="s">
        <v>8</v>
      </c>
      <c r="J94" s="24">
        <v>7</v>
      </c>
      <c r="K94" s="21" t="s">
        <v>8</v>
      </c>
      <c r="L94" s="24"/>
      <c r="M94" s="19" t="s">
        <v>9</v>
      </c>
      <c r="N94" s="53">
        <f>ROUND(D94*F94*H94*J94,0)</f>
        <v>56</v>
      </c>
      <c r="O94" s="55"/>
      <c r="P94" s="46"/>
    </row>
    <row r="95" spans="1:17" s="19" customFormat="1" ht="15.95" hidden="1" customHeight="1" thickBot="1">
      <c r="A95" s="16"/>
      <c r="B95" s="21"/>
      <c r="D95" s="21"/>
      <c r="E95" s="30"/>
      <c r="F95" s="21"/>
      <c r="G95" s="18"/>
      <c r="H95" s="23"/>
      <c r="I95" s="34"/>
      <c r="J95" s="24"/>
      <c r="K95" s="18"/>
      <c r="L95" s="27" t="s">
        <v>10</v>
      </c>
      <c r="M95" s="19" t="s">
        <v>9</v>
      </c>
      <c r="N95" s="65">
        <f>SUM(N93:N94)</f>
        <v>56</v>
      </c>
      <c r="O95" s="30"/>
      <c r="P95" s="78"/>
      <c r="Q95" s="78"/>
    </row>
    <row r="96" spans="1:17" s="19" customFormat="1" ht="15.95" hidden="1" customHeight="1">
      <c r="A96" s="16"/>
      <c r="B96" s="105" t="s">
        <v>29</v>
      </c>
      <c r="C96" s="22"/>
      <c r="D96" s="21"/>
      <c r="E96" s="30"/>
      <c r="F96" s="21"/>
      <c r="G96" s="18"/>
      <c r="H96" s="23"/>
      <c r="I96" s="34"/>
      <c r="J96" s="24"/>
      <c r="K96" s="34"/>
      <c r="L96" s="18"/>
      <c r="M96" s="18"/>
      <c r="N96" s="78"/>
      <c r="O96" s="96"/>
      <c r="P96" s="78"/>
      <c r="Q96" s="78"/>
    </row>
    <row r="97" spans="1:17" s="19" customFormat="1" ht="15.95" hidden="1" customHeight="1">
      <c r="A97" s="16"/>
      <c r="C97" s="105"/>
      <c r="D97" s="155">
        <f>N92</f>
        <v>2631</v>
      </c>
      <c r="E97" s="155"/>
      <c r="F97" s="155"/>
      <c r="G97" s="18" t="s">
        <v>30</v>
      </c>
      <c r="H97" s="106">
        <f>N95</f>
        <v>56</v>
      </c>
      <c r="I97" s="27" t="s">
        <v>9</v>
      </c>
      <c r="J97" s="156">
        <f>D97-H97</f>
        <v>2575</v>
      </c>
      <c r="K97" s="156"/>
      <c r="L97" s="28" t="s">
        <v>31</v>
      </c>
      <c r="M97" s="18"/>
      <c r="N97" s="62"/>
      <c r="O97" s="30"/>
      <c r="P97" s="78"/>
      <c r="Q97" s="78"/>
    </row>
    <row r="98" spans="1:17" s="19" customFormat="1" ht="15.95" customHeight="1">
      <c r="A98" s="16"/>
      <c r="B98" s="21"/>
      <c r="C98" s="107">
        <v>2939</v>
      </c>
      <c r="D98" s="18" t="s">
        <v>33</v>
      </c>
      <c r="E98" s="30"/>
      <c r="F98" s="21"/>
      <c r="G98" s="32" t="s">
        <v>12</v>
      </c>
      <c r="H98" s="154">
        <v>2206.6</v>
      </c>
      <c r="I98" s="154"/>
      <c r="J98" s="24"/>
      <c r="K98" s="34"/>
      <c r="L98" s="18" t="s">
        <v>69</v>
      </c>
      <c r="M98" s="28"/>
      <c r="N98" s="98"/>
      <c r="O98" s="30" t="s">
        <v>67</v>
      </c>
      <c r="P98" s="18">
        <f>ROUND(C98*H98/100,0)</f>
        <v>64852</v>
      </c>
      <c r="Q98" s="78"/>
    </row>
    <row r="99" spans="1:17" s="19" customFormat="1" ht="15.95" customHeight="1">
      <c r="A99" s="16">
        <v>16</v>
      </c>
      <c r="B99" s="151" t="s">
        <v>78</v>
      </c>
      <c r="C99" s="151"/>
      <c r="D99" s="151"/>
      <c r="E99" s="151"/>
      <c r="F99" s="151"/>
      <c r="G99" s="151"/>
      <c r="H99" s="151"/>
      <c r="I99" s="151"/>
      <c r="J99" s="151"/>
      <c r="K99" s="151"/>
      <c r="L99" s="151"/>
      <c r="M99" s="151"/>
      <c r="N99" s="151"/>
      <c r="O99" s="71"/>
      <c r="P99" s="18"/>
    </row>
    <row r="100" spans="1:17" s="19" customFormat="1" ht="15.95" hidden="1" customHeight="1" thickBot="1">
      <c r="A100" s="16"/>
      <c r="B100" s="99" t="s">
        <v>257</v>
      </c>
      <c r="C100" s="20"/>
      <c r="D100" s="21"/>
      <c r="E100" s="22"/>
      <c r="F100" s="21"/>
      <c r="G100" s="21"/>
      <c r="H100" s="23"/>
      <c r="I100" s="21"/>
      <c r="J100" s="24"/>
      <c r="K100" s="21"/>
      <c r="L100" s="24"/>
      <c r="M100" s="19" t="s">
        <v>9</v>
      </c>
      <c r="N100" s="53">
        <f>C98</f>
        <v>2939</v>
      </c>
      <c r="O100" s="17"/>
      <c r="P100" s="18"/>
    </row>
    <row r="101" spans="1:17" s="19" customFormat="1" ht="15.95" hidden="1" customHeight="1" thickBot="1">
      <c r="A101" s="16"/>
      <c r="B101" s="62"/>
      <c r="C101" s="22"/>
      <c r="D101" s="21"/>
      <c r="E101" s="22"/>
      <c r="F101" s="21"/>
      <c r="G101" s="21"/>
      <c r="H101" s="81"/>
      <c r="I101" s="21"/>
      <c r="J101" s="24"/>
      <c r="K101" s="21"/>
      <c r="L101" s="27" t="s">
        <v>10</v>
      </c>
      <c r="N101" s="65">
        <f>N100</f>
        <v>2939</v>
      </c>
      <c r="O101" s="30"/>
      <c r="P101" s="18"/>
    </row>
    <row r="102" spans="1:17" s="19" customFormat="1" ht="15.95" customHeight="1">
      <c r="A102" s="16"/>
      <c r="C102" s="97">
        <f>N101</f>
        <v>2939</v>
      </c>
      <c r="D102" s="152" t="s">
        <v>33</v>
      </c>
      <c r="E102" s="153"/>
      <c r="F102" s="21"/>
      <c r="G102" s="32" t="s">
        <v>12</v>
      </c>
      <c r="H102" s="154">
        <v>2197.52</v>
      </c>
      <c r="I102" s="154"/>
      <c r="J102" s="154"/>
      <c r="K102" s="154"/>
      <c r="L102" s="18" t="s">
        <v>69</v>
      </c>
      <c r="M102" s="18"/>
      <c r="N102" s="35"/>
      <c r="O102" s="30" t="s">
        <v>14</v>
      </c>
      <c r="P102" s="18">
        <f>ROUND(C102*H102/100,0)</f>
        <v>64585</v>
      </c>
      <c r="Q102" s="78"/>
    </row>
    <row r="103" spans="1:17" s="19" customFormat="1" ht="15.95" customHeight="1">
      <c r="A103" s="16">
        <v>17</v>
      </c>
      <c r="B103" s="151" t="s">
        <v>113</v>
      </c>
      <c r="C103" s="151"/>
      <c r="D103" s="151"/>
      <c r="E103" s="151"/>
      <c r="F103" s="151"/>
      <c r="G103" s="151"/>
      <c r="H103" s="151"/>
      <c r="I103" s="151"/>
      <c r="J103" s="151"/>
      <c r="K103" s="151"/>
      <c r="L103" s="151"/>
      <c r="M103" s="151"/>
      <c r="N103" s="151"/>
      <c r="O103" s="98"/>
      <c r="P103" s="18"/>
    </row>
    <row r="104" spans="1:17" s="19" customFormat="1" ht="15.95" hidden="1" customHeight="1" thickBot="1">
      <c r="A104" s="16"/>
      <c r="B104" s="19" t="s">
        <v>114</v>
      </c>
      <c r="C104" s="20"/>
      <c r="D104" s="21">
        <v>1</v>
      </c>
      <c r="E104" s="22" t="s">
        <v>8</v>
      </c>
      <c r="F104" s="21">
        <v>2</v>
      </c>
      <c r="G104" s="21" t="s">
        <v>8</v>
      </c>
      <c r="H104" s="23">
        <v>8</v>
      </c>
      <c r="I104" s="21" t="s">
        <v>8</v>
      </c>
      <c r="J104" s="24">
        <v>4</v>
      </c>
      <c r="K104" s="21"/>
      <c r="L104" s="24"/>
      <c r="M104" s="19" t="s">
        <v>9</v>
      </c>
      <c r="N104" s="53">
        <f>ROUND(D104*F104*H104*J104,0)</f>
        <v>64</v>
      </c>
      <c r="O104" s="17"/>
      <c r="P104" s="18"/>
    </row>
    <row r="105" spans="1:17" s="19" customFormat="1" ht="15.95" hidden="1" customHeight="1" thickBot="1">
      <c r="A105" s="18"/>
      <c r="C105" s="35"/>
      <c r="D105" s="21"/>
      <c r="E105" s="64"/>
      <c r="F105" s="21"/>
      <c r="G105" s="18"/>
      <c r="H105" s="23"/>
      <c r="I105" s="34"/>
      <c r="J105" s="27"/>
      <c r="K105" s="34"/>
      <c r="L105" s="27" t="s">
        <v>10</v>
      </c>
      <c r="M105" s="18"/>
      <c r="N105" s="65">
        <f>SUM(N104:N104)</f>
        <v>64</v>
      </c>
      <c r="O105" s="55"/>
      <c r="P105" s="18"/>
    </row>
    <row r="106" spans="1:17" s="19" customFormat="1" ht="15.95" customHeight="1">
      <c r="A106" s="16"/>
      <c r="B106" s="78"/>
      <c r="C106" s="100">
        <f>N105</f>
        <v>64</v>
      </c>
      <c r="D106" s="21" t="s">
        <v>33</v>
      </c>
      <c r="E106" s="100"/>
      <c r="F106" s="21"/>
      <c r="G106" s="78" t="s">
        <v>12</v>
      </c>
      <c r="H106" s="34">
        <v>58.11</v>
      </c>
      <c r="I106" s="34"/>
      <c r="J106" s="24"/>
      <c r="K106" s="34"/>
      <c r="L106" s="18" t="s">
        <v>58</v>
      </c>
      <c r="M106" s="18"/>
      <c r="N106" s="78"/>
      <c r="O106" s="30" t="s">
        <v>14</v>
      </c>
      <c r="P106" s="18">
        <f>(C106*H106)</f>
        <v>3719.04</v>
      </c>
    </row>
    <row r="107" spans="1:17" s="78" customFormat="1" ht="33" customHeight="1">
      <c r="A107" s="1">
        <v>18</v>
      </c>
      <c r="B107" s="173" t="s">
        <v>125</v>
      </c>
      <c r="C107" s="173"/>
      <c r="D107" s="173"/>
      <c r="E107" s="173"/>
      <c r="F107" s="173"/>
      <c r="G107" s="173"/>
      <c r="H107" s="173"/>
      <c r="I107" s="173"/>
      <c r="J107" s="173"/>
      <c r="K107" s="173"/>
      <c r="L107" s="173"/>
      <c r="M107" s="173"/>
      <c r="N107" s="173"/>
      <c r="O107" s="30"/>
      <c r="P107" s="18"/>
      <c r="Q107" s="108"/>
    </row>
    <row r="108" spans="1:17" s="78" customFormat="1" ht="15.95" customHeight="1">
      <c r="A108" s="16"/>
      <c r="B108" s="20" t="s">
        <v>126</v>
      </c>
      <c r="C108" s="20"/>
      <c r="D108" s="20"/>
      <c r="E108" s="20"/>
      <c r="F108" s="20"/>
      <c r="G108" s="20"/>
      <c r="H108" s="20"/>
      <c r="I108" s="20"/>
      <c r="J108" s="20"/>
      <c r="K108" s="20"/>
      <c r="L108" s="20"/>
      <c r="M108" s="20"/>
      <c r="N108" s="20"/>
      <c r="O108" s="30"/>
      <c r="P108" s="18"/>
      <c r="Q108" s="108"/>
    </row>
    <row r="109" spans="1:17" s="19" customFormat="1" ht="15.95" hidden="1" customHeight="1">
      <c r="A109" s="16"/>
      <c r="B109" s="99" t="s">
        <v>81</v>
      </c>
      <c r="C109" s="20"/>
      <c r="D109" s="21">
        <v>1</v>
      </c>
      <c r="E109" s="22" t="s">
        <v>8</v>
      </c>
      <c r="F109" s="21">
        <v>2</v>
      </c>
      <c r="G109" s="21" t="s">
        <v>8</v>
      </c>
      <c r="H109" s="23">
        <v>20</v>
      </c>
      <c r="I109" s="21" t="s">
        <v>8</v>
      </c>
      <c r="J109" s="24">
        <v>16</v>
      </c>
      <c r="K109" s="21"/>
      <c r="L109" s="24"/>
      <c r="M109" s="19" t="s">
        <v>9</v>
      </c>
      <c r="N109" s="53">
        <f>ROUND(D109*F109*H109*J109,0)</f>
        <v>640</v>
      </c>
      <c r="O109" s="17"/>
      <c r="P109" s="46"/>
    </row>
    <row r="110" spans="1:17" s="19" customFormat="1" ht="15.95" hidden="1" customHeight="1">
      <c r="A110" s="16"/>
      <c r="B110" s="99" t="s">
        <v>258</v>
      </c>
      <c r="C110" s="20"/>
      <c r="D110" s="21">
        <v>1</v>
      </c>
      <c r="E110" s="22" t="s">
        <v>8</v>
      </c>
      <c r="F110" s="21">
        <v>1</v>
      </c>
      <c r="G110" s="21" t="s">
        <v>8</v>
      </c>
      <c r="H110" s="23">
        <v>40.75</v>
      </c>
      <c r="I110" s="21" t="s">
        <v>8</v>
      </c>
      <c r="J110" s="24">
        <v>6</v>
      </c>
      <c r="K110" s="21"/>
      <c r="L110" s="24"/>
      <c r="M110" s="19" t="s">
        <v>9</v>
      </c>
      <c r="N110" s="53">
        <f>ROUND(D110*F110*H110*J110,0)</f>
        <v>245</v>
      </c>
      <c r="O110" s="17"/>
      <c r="P110" s="46"/>
    </row>
    <row r="111" spans="1:17" s="19" customFormat="1" ht="15.95" hidden="1" customHeight="1">
      <c r="A111" s="16"/>
      <c r="C111" s="22"/>
      <c r="D111" s="54"/>
      <c r="E111" s="22"/>
      <c r="F111" s="21"/>
      <c r="G111" s="21"/>
      <c r="H111" s="23"/>
      <c r="I111" s="21"/>
      <c r="J111" s="24"/>
      <c r="K111" s="21"/>
      <c r="L111" s="27" t="s">
        <v>10</v>
      </c>
      <c r="M111" s="28"/>
      <c r="N111" s="29">
        <f>SUM(N109:N110)</f>
        <v>885</v>
      </c>
      <c r="O111" s="55"/>
      <c r="P111" s="46"/>
    </row>
    <row r="112" spans="1:17" s="19" customFormat="1" ht="15.95" customHeight="1">
      <c r="A112" s="16"/>
      <c r="C112" s="97">
        <f>N111</f>
        <v>885</v>
      </c>
      <c r="D112" s="152" t="s">
        <v>33</v>
      </c>
      <c r="E112" s="152"/>
      <c r="F112" s="21"/>
      <c r="G112" s="32" t="s">
        <v>12</v>
      </c>
      <c r="H112" s="154">
        <v>3275.5</v>
      </c>
      <c r="I112" s="154"/>
      <c r="J112" s="154"/>
      <c r="K112" s="154"/>
      <c r="L112" s="18" t="s">
        <v>69</v>
      </c>
      <c r="M112" s="18"/>
      <c r="N112" s="35"/>
      <c r="O112" s="30" t="s">
        <v>14</v>
      </c>
      <c r="P112" s="18">
        <f>ROUND(C112*H112/100,0)</f>
        <v>28988</v>
      </c>
      <c r="Q112" s="78"/>
    </row>
    <row r="113" spans="1:17" s="78" customFormat="1" ht="15.95" hidden="1" customHeight="1">
      <c r="A113" s="16"/>
      <c r="B113" s="20" t="s">
        <v>134</v>
      </c>
      <c r="C113" s="20"/>
      <c r="D113" s="20"/>
      <c r="E113" s="20"/>
      <c r="F113" s="20"/>
      <c r="G113" s="20"/>
      <c r="H113" s="20"/>
      <c r="I113" s="20"/>
      <c r="J113" s="20"/>
      <c r="K113" s="20"/>
      <c r="L113" s="20"/>
      <c r="M113" s="20"/>
      <c r="N113" s="20"/>
      <c r="O113" s="30"/>
      <c r="P113" s="18"/>
      <c r="Q113" s="108"/>
    </row>
    <row r="114" spans="1:17" s="19" customFormat="1" ht="15.95" hidden="1" customHeight="1">
      <c r="A114" s="16"/>
      <c r="B114" s="99" t="s">
        <v>216</v>
      </c>
      <c r="C114" s="20"/>
      <c r="D114" s="21">
        <v>1</v>
      </c>
      <c r="E114" s="22" t="s">
        <v>8</v>
      </c>
      <c r="F114" s="21">
        <v>1</v>
      </c>
      <c r="G114" s="21" t="s">
        <v>8</v>
      </c>
      <c r="H114" s="23">
        <v>56.75</v>
      </c>
      <c r="I114" s="21" t="s">
        <v>8</v>
      </c>
      <c r="J114" s="24">
        <v>28.62</v>
      </c>
      <c r="K114" s="21"/>
      <c r="L114" s="24"/>
      <c r="M114" s="19" t="s">
        <v>9</v>
      </c>
      <c r="N114" s="53">
        <f>ROUND(D114*F114*H114*J114,0)</f>
        <v>1624</v>
      </c>
      <c r="O114" s="17"/>
      <c r="P114" s="46"/>
    </row>
    <row r="115" spans="1:17" s="19" customFormat="1" ht="15.95" hidden="1" customHeight="1">
      <c r="A115" s="16"/>
      <c r="B115" s="99" t="s">
        <v>218</v>
      </c>
      <c r="C115" s="20"/>
      <c r="D115" s="21">
        <v>1</v>
      </c>
      <c r="E115" s="22" t="s">
        <v>8</v>
      </c>
      <c r="F115" s="21">
        <v>1</v>
      </c>
      <c r="G115" s="21" t="s">
        <v>8</v>
      </c>
      <c r="H115" s="23">
        <v>27</v>
      </c>
      <c r="I115" s="21" t="s">
        <v>8</v>
      </c>
      <c r="J115" s="24">
        <v>23.25</v>
      </c>
      <c r="K115" s="21"/>
      <c r="L115" s="24"/>
      <c r="M115" s="19" t="s">
        <v>9</v>
      </c>
      <c r="N115" s="53">
        <f>ROUND(D115*F115*H115*J115,0)</f>
        <v>628</v>
      </c>
      <c r="O115" s="17"/>
      <c r="P115" s="46"/>
    </row>
    <row r="116" spans="1:17" s="19" customFormat="1" ht="15.95" hidden="1" customHeight="1">
      <c r="A116" s="16"/>
      <c r="C116" s="22"/>
      <c r="D116" s="54"/>
      <c r="E116" s="22"/>
      <c r="F116" s="21"/>
      <c r="G116" s="21"/>
      <c r="H116" s="23"/>
      <c r="I116" s="21"/>
      <c r="J116" s="24"/>
      <c r="K116" s="21"/>
      <c r="L116" s="27" t="s">
        <v>10</v>
      </c>
      <c r="M116" s="28"/>
      <c r="N116" s="29"/>
      <c r="O116" s="55"/>
      <c r="P116" s="46"/>
    </row>
    <row r="117" spans="1:17" s="19" customFormat="1" ht="15.95" hidden="1" customHeight="1">
      <c r="A117" s="16"/>
      <c r="C117" s="97">
        <f>N116</f>
        <v>0</v>
      </c>
      <c r="D117" s="152" t="s">
        <v>33</v>
      </c>
      <c r="E117" s="152"/>
      <c r="F117" s="21"/>
      <c r="G117" s="32" t="s">
        <v>12</v>
      </c>
      <c r="H117" s="154">
        <v>4411.82</v>
      </c>
      <c r="I117" s="154"/>
      <c r="J117" s="154"/>
      <c r="K117" s="154"/>
      <c r="L117" s="18" t="s">
        <v>69</v>
      </c>
      <c r="M117" s="18"/>
      <c r="N117" s="35"/>
      <c r="O117" s="30" t="s">
        <v>14</v>
      </c>
      <c r="P117" s="18">
        <f>ROUND(C117*H117/100,0)</f>
        <v>0</v>
      </c>
      <c r="Q117" s="78"/>
    </row>
    <row r="118" spans="1:17" s="78" customFormat="1" ht="15.95" customHeight="1">
      <c r="A118" s="16"/>
      <c r="B118" s="20" t="s">
        <v>189</v>
      </c>
      <c r="C118" s="20"/>
      <c r="D118" s="20"/>
      <c r="E118" s="20"/>
      <c r="F118" s="20"/>
      <c r="G118" s="20"/>
      <c r="H118" s="20"/>
      <c r="I118" s="20"/>
      <c r="J118" s="20"/>
      <c r="K118" s="20"/>
      <c r="L118" s="20"/>
      <c r="M118" s="20"/>
      <c r="N118" s="20"/>
      <c r="O118" s="30"/>
      <c r="P118" s="18"/>
      <c r="Q118" s="108"/>
    </row>
    <row r="119" spans="1:17" s="19" customFormat="1" ht="15.95" hidden="1" customHeight="1">
      <c r="A119" s="16"/>
      <c r="B119" s="99" t="s">
        <v>112</v>
      </c>
      <c r="C119" s="20"/>
      <c r="D119" s="21">
        <v>1</v>
      </c>
      <c r="E119" s="22" t="s">
        <v>8</v>
      </c>
      <c r="F119" s="21">
        <v>1</v>
      </c>
      <c r="G119" s="21" t="s">
        <v>8</v>
      </c>
      <c r="H119" s="23">
        <v>45.25</v>
      </c>
      <c r="I119" s="21" t="s">
        <v>8</v>
      </c>
      <c r="J119" s="24">
        <v>27.25</v>
      </c>
      <c r="K119" s="21"/>
      <c r="L119" s="24"/>
      <c r="M119" s="19" t="s">
        <v>9</v>
      </c>
      <c r="N119" s="53">
        <f>ROUND(D119*F119*H119*J119,0)</f>
        <v>1233</v>
      </c>
      <c r="O119" s="17"/>
      <c r="P119" s="46"/>
    </row>
    <row r="120" spans="1:17" s="19" customFormat="1" ht="15.95" hidden="1" customHeight="1">
      <c r="A120" s="16"/>
      <c r="C120" s="22"/>
      <c r="D120" s="54"/>
      <c r="E120" s="22"/>
      <c r="F120" s="21"/>
      <c r="G120" s="21"/>
      <c r="H120" s="23"/>
      <c r="I120" s="21"/>
      <c r="J120" s="24"/>
      <c r="K120" s="21"/>
      <c r="L120" s="27" t="s">
        <v>10</v>
      </c>
      <c r="M120" s="28"/>
      <c r="N120" s="29">
        <f>SUM(N119:N119)</f>
        <v>1233</v>
      </c>
      <c r="O120" s="55"/>
      <c r="P120" s="46"/>
    </row>
    <row r="121" spans="1:17" s="19" customFormat="1" ht="15.95" customHeight="1">
      <c r="A121" s="16"/>
      <c r="C121" s="97">
        <f>N120</f>
        <v>1233</v>
      </c>
      <c r="D121" s="152" t="s">
        <v>33</v>
      </c>
      <c r="E121" s="152"/>
      <c r="F121" s="21"/>
      <c r="G121" s="32" t="s">
        <v>12</v>
      </c>
      <c r="H121" s="154">
        <v>2548.29</v>
      </c>
      <c r="I121" s="154"/>
      <c r="J121" s="154"/>
      <c r="K121" s="154"/>
      <c r="L121" s="18" t="s">
        <v>69</v>
      </c>
      <c r="M121" s="18"/>
      <c r="N121" s="35"/>
      <c r="O121" s="30" t="s">
        <v>14</v>
      </c>
      <c r="P121" s="18">
        <f>ROUND(C121*H121/100,0)</f>
        <v>31420</v>
      </c>
      <c r="Q121" s="78"/>
    </row>
    <row r="122" spans="1:17" s="19" customFormat="1" ht="31.5" customHeight="1">
      <c r="A122" s="1">
        <v>19</v>
      </c>
      <c r="B122" s="150" t="s">
        <v>60</v>
      </c>
      <c r="C122" s="150"/>
      <c r="D122" s="150"/>
      <c r="E122" s="150"/>
      <c r="F122" s="150"/>
      <c r="G122" s="150"/>
      <c r="H122" s="150"/>
      <c r="I122" s="150"/>
      <c r="J122" s="150"/>
      <c r="K122" s="150"/>
      <c r="L122" s="150"/>
      <c r="M122" s="150"/>
      <c r="N122" s="150"/>
      <c r="O122" s="98"/>
      <c r="P122" s="18"/>
    </row>
    <row r="123" spans="1:17" s="19" customFormat="1" ht="15.95" hidden="1" customHeight="1" thickBot="1">
      <c r="A123" s="16"/>
      <c r="B123" s="99" t="s">
        <v>112</v>
      </c>
      <c r="C123" s="20"/>
      <c r="D123" s="21">
        <v>1</v>
      </c>
      <c r="E123" s="22" t="s">
        <v>8</v>
      </c>
      <c r="F123" s="21">
        <v>1</v>
      </c>
      <c r="G123" s="21" t="s">
        <v>8</v>
      </c>
      <c r="H123" s="23">
        <v>45.25</v>
      </c>
      <c r="I123" s="21" t="s">
        <v>8</v>
      </c>
      <c r="J123" s="24">
        <v>27.25</v>
      </c>
      <c r="K123" s="21"/>
      <c r="L123" s="24"/>
      <c r="M123" s="19" t="s">
        <v>9</v>
      </c>
      <c r="N123" s="53">
        <f>ROUND(D123*F123*H123*J123,0)</f>
        <v>1233</v>
      </c>
      <c r="O123" s="17"/>
      <c r="P123" s="46"/>
    </row>
    <row r="124" spans="1:17" s="19" customFormat="1" ht="15.95" hidden="1" customHeight="1" thickBot="1">
      <c r="A124" s="16"/>
      <c r="C124" s="35"/>
      <c r="D124" s="21"/>
      <c r="E124" s="64"/>
      <c r="F124" s="21"/>
      <c r="G124" s="18"/>
      <c r="H124" s="23"/>
      <c r="I124" s="34"/>
      <c r="J124" s="27"/>
      <c r="K124" s="34"/>
      <c r="L124" s="27" t="s">
        <v>10</v>
      </c>
      <c r="M124" s="18"/>
      <c r="N124" s="65">
        <f>SUM(N123:N123)</f>
        <v>1233</v>
      </c>
      <c r="O124" s="55"/>
      <c r="P124" s="18"/>
    </row>
    <row r="125" spans="1:17" s="19" customFormat="1" ht="15.95" customHeight="1">
      <c r="A125" s="18"/>
      <c r="B125" s="78"/>
      <c r="C125" s="97">
        <f>N124</f>
        <v>1233</v>
      </c>
      <c r="D125" s="21" t="s">
        <v>33</v>
      </c>
      <c r="E125" s="100"/>
      <c r="F125" s="21"/>
      <c r="G125" s="78" t="s">
        <v>12</v>
      </c>
      <c r="H125" s="34">
        <v>1887.4</v>
      </c>
      <c r="I125" s="34"/>
      <c r="J125" s="24"/>
      <c r="K125" s="34"/>
      <c r="L125" s="18" t="s">
        <v>61</v>
      </c>
      <c r="M125" s="18"/>
      <c r="N125" s="78"/>
      <c r="O125" s="30" t="s">
        <v>14</v>
      </c>
      <c r="P125" s="18">
        <f>(C125*H125/100)</f>
        <v>23271.642000000003</v>
      </c>
    </row>
    <row r="126" spans="1:17" s="19" customFormat="1" ht="15.95" customHeight="1">
      <c r="A126" s="16">
        <v>20</v>
      </c>
      <c r="B126" s="151" t="s">
        <v>233</v>
      </c>
      <c r="C126" s="151"/>
      <c r="D126" s="151"/>
      <c r="E126" s="151"/>
      <c r="F126" s="151"/>
      <c r="G126" s="151"/>
      <c r="H126" s="151"/>
      <c r="I126" s="151"/>
      <c r="J126" s="151"/>
      <c r="K126" s="151"/>
      <c r="L126" s="151"/>
      <c r="M126" s="151"/>
      <c r="N126" s="151"/>
      <c r="O126" s="71"/>
      <c r="P126" s="18"/>
    </row>
    <row r="127" spans="1:17" s="19" customFormat="1" ht="15.95" hidden="1" customHeight="1" thickBot="1">
      <c r="A127" s="16"/>
      <c r="B127" s="99" t="s">
        <v>258</v>
      </c>
      <c r="C127" s="20"/>
      <c r="D127" s="21">
        <v>1</v>
      </c>
      <c r="E127" s="22" t="s">
        <v>8</v>
      </c>
      <c r="F127" s="21">
        <v>1</v>
      </c>
      <c r="G127" s="21" t="s">
        <v>8</v>
      </c>
      <c r="H127" s="23">
        <v>40.75</v>
      </c>
      <c r="I127" s="21" t="s">
        <v>8</v>
      </c>
      <c r="J127" s="24">
        <v>6</v>
      </c>
      <c r="K127" s="21"/>
      <c r="L127" s="24"/>
      <c r="M127" s="19" t="s">
        <v>9</v>
      </c>
      <c r="N127" s="53">
        <f>ROUND(D127*F127*H127*J127,0)</f>
        <v>245</v>
      </c>
      <c r="O127" s="17"/>
      <c r="P127" s="46"/>
    </row>
    <row r="128" spans="1:17" s="19" customFormat="1" ht="15.95" hidden="1" customHeight="1" thickBot="1">
      <c r="A128" s="16"/>
      <c r="B128" s="62"/>
      <c r="C128" s="22"/>
      <c r="D128" s="21"/>
      <c r="E128" s="22"/>
      <c r="F128" s="21"/>
      <c r="G128" s="21"/>
      <c r="H128" s="81"/>
      <c r="I128" s="21"/>
      <c r="J128" s="24"/>
      <c r="K128" s="21"/>
      <c r="L128" s="27" t="s">
        <v>10</v>
      </c>
      <c r="N128" s="65">
        <f>N127</f>
        <v>245</v>
      </c>
      <c r="O128" s="30"/>
      <c r="P128" s="18"/>
    </row>
    <row r="129" spans="1:17" s="19" customFormat="1" ht="15.95" customHeight="1">
      <c r="A129" s="16"/>
      <c r="C129" s="97">
        <f>N128</f>
        <v>245</v>
      </c>
      <c r="D129" s="152" t="s">
        <v>33</v>
      </c>
      <c r="E129" s="153"/>
      <c r="F129" s="21"/>
      <c r="G129" s="32" t="s">
        <v>12</v>
      </c>
      <c r="H129" s="154">
        <v>3015.76</v>
      </c>
      <c r="I129" s="154"/>
      <c r="J129" s="154"/>
      <c r="K129" s="154"/>
      <c r="L129" s="18" t="s">
        <v>69</v>
      </c>
      <c r="M129" s="18"/>
      <c r="N129" s="35"/>
      <c r="O129" s="30" t="s">
        <v>14</v>
      </c>
      <c r="P129" s="18">
        <f>ROUND(C129*H129/100,0)</f>
        <v>7389</v>
      </c>
      <c r="Q129" s="78"/>
    </row>
    <row r="130" spans="1:17" s="19" customFormat="1" ht="33.75" customHeight="1">
      <c r="A130" s="1">
        <v>21</v>
      </c>
      <c r="B130" s="180" t="s">
        <v>97</v>
      </c>
      <c r="C130" s="180"/>
      <c r="D130" s="180"/>
      <c r="E130" s="180"/>
      <c r="F130" s="180"/>
      <c r="G130" s="180"/>
      <c r="H130" s="180"/>
      <c r="I130" s="180"/>
      <c r="J130" s="180"/>
      <c r="K130" s="180"/>
      <c r="L130" s="180"/>
      <c r="M130" s="180"/>
      <c r="N130" s="180"/>
      <c r="O130" s="30"/>
      <c r="P130" s="78"/>
      <c r="Q130" s="78"/>
    </row>
    <row r="131" spans="1:17" s="19" customFormat="1" ht="15" hidden="1" customHeight="1">
      <c r="A131" s="16"/>
      <c r="B131" s="19" t="s">
        <v>76</v>
      </c>
      <c r="C131" s="20"/>
      <c r="D131" s="21">
        <v>1</v>
      </c>
      <c r="E131" s="22" t="s">
        <v>8</v>
      </c>
      <c r="F131" s="21">
        <v>2</v>
      </c>
      <c r="G131" s="21" t="s">
        <v>8</v>
      </c>
      <c r="H131" s="23">
        <v>4</v>
      </c>
      <c r="I131" s="21" t="s">
        <v>8</v>
      </c>
      <c r="J131" s="24">
        <v>7</v>
      </c>
      <c r="K131" s="21"/>
      <c r="L131" s="24"/>
      <c r="M131" s="19" t="s">
        <v>9</v>
      </c>
      <c r="N131" s="53">
        <f>ROUND(D131*F131*H131*J131,0)</f>
        <v>56</v>
      </c>
      <c r="O131" s="17"/>
      <c r="P131" s="18"/>
    </row>
    <row r="132" spans="1:17" s="19" customFormat="1" ht="15" hidden="1" customHeight="1">
      <c r="A132" s="16"/>
      <c r="B132" s="19" t="s">
        <v>26</v>
      </c>
      <c r="C132" s="20"/>
      <c r="D132" s="21">
        <v>1</v>
      </c>
      <c r="E132" s="22" t="s">
        <v>8</v>
      </c>
      <c r="F132" s="21">
        <v>6</v>
      </c>
      <c r="G132" s="21" t="s">
        <v>8</v>
      </c>
      <c r="H132" s="23">
        <v>4</v>
      </c>
      <c r="I132" s="21" t="s">
        <v>8</v>
      </c>
      <c r="J132" s="24">
        <v>4</v>
      </c>
      <c r="K132" s="21"/>
      <c r="L132" s="24"/>
      <c r="M132" s="19" t="s">
        <v>9</v>
      </c>
      <c r="N132" s="53">
        <f>ROUND(D132*F132*H132*J132,0)</f>
        <v>96</v>
      </c>
      <c r="O132" s="17"/>
      <c r="P132" s="18"/>
    </row>
    <row r="133" spans="1:17" s="19" customFormat="1" ht="15" hidden="1" customHeight="1" thickBot="1">
      <c r="A133" s="16"/>
      <c r="B133" s="19" t="s">
        <v>27</v>
      </c>
      <c r="C133" s="20"/>
      <c r="D133" s="21">
        <v>1</v>
      </c>
      <c r="E133" s="22" t="s">
        <v>8</v>
      </c>
      <c r="F133" s="21">
        <v>2</v>
      </c>
      <c r="G133" s="21" t="s">
        <v>8</v>
      </c>
      <c r="H133" s="23">
        <v>2.5</v>
      </c>
      <c r="I133" s="21" t="s">
        <v>8</v>
      </c>
      <c r="J133" s="24">
        <v>7</v>
      </c>
      <c r="K133" s="21"/>
      <c r="L133" s="24"/>
      <c r="M133" s="19" t="s">
        <v>9</v>
      </c>
      <c r="N133" s="53">
        <f>ROUND(D133*F133*H133*J133,0)</f>
        <v>35</v>
      </c>
      <c r="O133" s="17"/>
      <c r="P133" s="18"/>
    </row>
    <row r="134" spans="1:17" s="19" customFormat="1" ht="15" hidden="1" customHeight="1" thickBot="1">
      <c r="A134" s="16"/>
      <c r="C134" s="35"/>
      <c r="D134" s="21"/>
      <c r="E134" s="64"/>
      <c r="F134" s="21"/>
      <c r="G134" s="18"/>
      <c r="H134" s="23"/>
      <c r="I134" s="34"/>
      <c r="J134" s="27"/>
      <c r="K134" s="34"/>
      <c r="L134" s="27" t="s">
        <v>10</v>
      </c>
      <c r="M134" s="18"/>
      <c r="N134" s="65">
        <f>SUM(N131:N133)</f>
        <v>187</v>
      </c>
      <c r="O134" s="55"/>
      <c r="P134" s="18"/>
    </row>
    <row r="135" spans="1:17" s="19" customFormat="1" ht="15" customHeight="1">
      <c r="A135" s="18"/>
      <c r="C135" s="171">
        <f>N134</f>
        <v>187</v>
      </c>
      <c r="D135" s="171"/>
      <c r="E135" s="171"/>
      <c r="F135" s="21"/>
      <c r="G135" s="32" t="s">
        <v>12</v>
      </c>
      <c r="H135" s="154">
        <v>902.93</v>
      </c>
      <c r="I135" s="154"/>
      <c r="J135" s="154"/>
      <c r="K135" s="154"/>
      <c r="L135" s="172" t="s">
        <v>58</v>
      </c>
      <c r="M135" s="172"/>
      <c r="N135" s="66"/>
      <c r="O135" s="30" t="s">
        <v>14</v>
      </c>
      <c r="P135" s="18">
        <f>ROUND(C135*H135,0)</f>
        <v>168848</v>
      </c>
    </row>
    <row r="136" spans="1:17" ht="15.95" customHeight="1">
      <c r="A136" s="13">
        <v>22</v>
      </c>
      <c r="B136" s="167" t="s">
        <v>70</v>
      </c>
      <c r="C136" s="167"/>
      <c r="D136" s="168"/>
      <c r="E136" s="167"/>
      <c r="F136" s="168"/>
      <c r="G136" s="167"/>
      <c r="H136" s="168"/>
      <c r="I136" s="167"/>
      <c r="J136" s="168"/>
      <c r="K136" s="167"/>
      <c r="L136" s="167"/>
      <c r="M136" s="167"/>
      <c r="N136" s="167"/>
      <c r="O136" s="167"/>
      <c r="Q136" s="86"/>
    </row>
    <row r="137" spans="1:17" ht="15.95" hidden="1" customHeight="1">
      <c r="A137" s="56"/>
      <c r="B137" s="4" t="s">
        <v>36</v>
      </c>
      <c r="C137" s="39"/>
      <c r="D137" s="21">
        <v>1</v>
      </c>
      <c r="E137" s="22" t="s">
        <v>8</v>
      </c>
      <c r="F137" s="21">
        <v>2</v>
      </c>
      <c r="G137" s="21" t="s">
        <v>8</v>
      </c>
      <c r="H137" s="23">
        <v>20</v>
      </c>
      <c r="I137" s="21" t="s">
        <v>8</v>
      </c>
      <c r="J137" s="24">
        <v>16</v>
      </c>
      <c r="K137" s="21"/>
      <c r="L137" s="24"/>
      <c r="M137" s="19" t="s">
        <v>9</v>
      </c>
      <c r="N137" s="53">
        <f>ROUND(D137*F137*H137*J137,0)</f>
        <v>640</v>
      </c>
      <c r="O137" s="15"/>
    </row>
    <row r="138" spans="1:17" ht="15.95" hidden="1" customHeight="1">
      <c r="A138" s="56"/>
      <c r="B138" s="4" t="s">
        <v>259</v>
      </c>
      <c r="C138" s="39"/>
      <c r="D138" s="21">
        <v>1</v>
      </c>
      <c r="E138" s="22" t="s">
        <v>8</v>
      </c>
      <c r="F138" s="21">
        <v>2</v>
      </c>
      <c r="G138" s="21" t="s">
        <v>8</v>
      </c>
      <c r="H138" s="23">
        <v>4</v>
      </c>
      <c r="I138" s="21" t="s">
        <v>8</v>
      </c>
      <c r="J138" s="24">
        <v>5</v>
      </c>
      <c r="K138" s="21"/>
      <c r="L138" s="24"/>
      <c r="M138" s="19" t="s">
        <v>9</v>
      </c>
      <c r="N138" s="53">
        <f>ROUND(D138*F138*H138*J138,0)</f>
        <v>40</v>
      </c>
      <c r="O138" s="15"/>
    </row>
    <row r="139" spans="1:17" ht="15.95" hidden="1" customHeight="1">
      <c r="A139" s="13"/>
      <c r="C139" s="7"/>
      <c r="D139" s="41"/>
      <c r="H139" s="40"/>
      <c r="I139" s="6"/>
      <c r="J139" s="9"/>
      <c r="K139" s="6"/>
      <c r="L139" s="42" t="s">
        <v>10</v>
      </c>
      <c r="M139" s="43"/>
      <c r="N139" s="109">
        <f>SUM(N137:N138)</f>
        <v>680</v>
      </c>
      <c r="O139" s="45"/>
      <c r="P139" s="46"/>
    </row>
    <row r="140" spans="1:17" ht="15.95" customHeight="1">
      <c r="A140" s="13"/>
      <c r="C140" s="110">
        <f>N139</f>
        <v>680</v>
      </c>
      <c r="D140" s="161" t="s">
        <v>33</v>
      </c>
      <c r="E140" s="161"/>
      <c r="G140" s="48" t="s">
        <v>12</v>
      </c>
      <c r="H140" s="166">
        <v>425.84</v>
      </c>
      <c r="I140" s="166"/>
      <c r="J140" s="166"/>
      <c r="K140" s="166"/>
      <c r="L140" s="3" t="s">
        <v>69</v>
      </c>
      <c r="M140" s="3"/>
      <c r="O140" s="60" t="s">
        <v>14</v>
      </c>
      <c r="P140" s="3">
        <f>ROUND(C140*H140/100,0)</f>
        <v>2896</v>
      </c>
      <c r="Q140" s="86"/>
    </row>
    <row r="141" spans="1:17" s="19" customFormat="1" ht="15.95" customHeight="1">
      <c r="A141" s="16">
        <v>23</v>
      </c>
      <c r="B141" s="176" t="s">
        <v>155</v>
      </c>
      <c r="C141" s="176"/>
      <c r="D141" s="176"/>
      <c r="E141" s="176"/>
      <c r="F141" s="176"/>
      <c r="G141" s="176"/>
      <c r="H141" s="176"/>
      <c r="I141" s="176"/>
      <c r="J141" s="176"/>
      <c r="K141" s="176"/>
      <c r="L141" s="176"/>
      <c r="M141" s="176"/>
      <c r="N141" s="176"/>
      <c r="O141" s="176"/>
      <c r="P141" s="18"/>
    </row>
    <row r="142" spans="1:17" ht="15.95" hidden="1" customHeight="1">
      <c r="A142" s="56"/>
      <c r="B142" s="4" t="s">
        <v>260</v>
      </c>
      <c r="C142" s="39"/>
      <c r="D142" s="21">
        <v>1</v>
      </c>
      <c r="E142" s="22" t="s">
        <v>8</v>
      </c>
      <c r="F142" s="21">
        <v>1</v>
      </c>
      <c r="G142" s="21" t="s">
        <v>8</v>
      </c>
      <c r="H142" s="23">
        <v>40.75</v>
      </c>
      <c r="I142" s="21" t="s">
        <v>8</v>
      </c>
      <c r="J142" s="24">
        <v>6</v>
      </c>
      <c r="K142" s="21"/>
      <c r="L142" s="24"/>
      <c r="M142" s="19" t="s">
        <v>9</v>
      </c>
      <c r="N142" s="53">
        <f>ROUND(D142*F142*H142*J142,0)</f>
        <v>245</v>
      </c>
      <c r="O142" s="15"/>
    </row>
    <row r="143" spans="1:17" s="19" customFormat="1" ht="15.95" hidden="1" customHeight="1">
      <c r="A143" s="16"/>
      <c r="C143" s="22"/>
      <c r="D143" s="54"/>
      <c r="E143" s="22"/>
      <c r="F143" s="21"/>
      <c r="G143" s="21"/>
      <c r="H143" s="23"/>
      <c r="I143" s="21"/>
      <c r="J143" s="24"/>
      <c r="K143" s="21"/>
      <c r="L143" s="27" t="s">
        <v>10</v>
      </c>
      <c r="M143" s="28"/>
      <c r="N143" s="29">
        <f>SUM(N142:N142)</f>
        <v>245</v>
      </c>
      <c r="O143" s="55"/>
      <c r="P143" s="46"/>
    </row>
    <row r="144" spans="1:17" s="19" customFormat="1" ht="15.95" customHeight="1">
      <c r="A144" s="16"/>
      <c r="C144" s="171">
        <f>N143</f>
        <v>245</v>
      </c>
      <c r="D144" s="152"/>
      <c r="E144" s="171"/>
      <c r="F144" s="31" t="s">
        <v>33</v>
      </c>
      <c r="G144" s="32" t="s">
        <v>12</v>
      </c>
      <c r="H144" s="154">
        <v>829.95</v>
      </c>
      <c r="I144" s="154"/>
      <c r="J144" s="154"/>
      <c r="K144" s="34"/>
      <c r="L144" s="172" t="s">
        <v>34</v>
      </c>
      <c r="M144" s="172"/>
      <c r="N144" s="35"/>
      <c r="O144" s="36" t="s">
        <v>14</v>
      </c>
      <c r="P144" s="18">
        <f>ROUND(C144*H144/100,0)</f>
        <v>2033</v>
      </c>
    </row>
    <row r="145" spans="1:17" s="19" customFormat="1" ht="15.95" customHeight="1">
      <c r="A145" s="16">
        <v>24</v>
      </c>
      <c r="B145" s="176" t="s">
        <v>127</v>
      </c>
      <c r="C145" s="176"/>
      <c r="D145" s="176"/>
      <c r="E145" s="176"/>
      <c r="F145" s="176"/>
      <c r="G145" s="176"/>
      <c r="H145" s="176"/>
      <c r="I145" s="176"/>
      <c r="J145" s="176"/>
      <c r="K145" s="176"/>
      <c r="L145" s="176"/>
      <c r="M145" s="176"/>
      <c r="N145" s="176"/>
      <c r="O145" s="176"/>
      <c r="P145" s="18"/>
    </row>
    <row r="146" spans="1:17" s="19" customFormat="1" ht="15.95" hidden="1" customHeight="1">
      <c r="A146" s="16"/>
      <c r="B146" s="19" t="s">
        <v>261</v>
      </c>
      <c r="C146" s="20"/>
      <c r="D146" s="21">
        <v>1</v>
      </c>
      <c r="E146" s="22" t="s">
        <v>8</v>
      </c>
      <c r="F146" s="21">
        <v>2</v>
      </c>
      <c r="G146" s="21" t="s">
        <v>8</v>
      </c>
      <c r="H146" s="23">
        <v>165.5</v>
      </c>
      <c r="I146" s="21" t="s">
        <v>8</v>
      </c>
      <c r="J146" s="24">
        <v>2.5</v>
      </c>
      <c r="K146" s="21"/>
      <c r="L146" s="24"/>
      <c r="M146" s="19" t="s">
        <v>9</v>
      </c>
      <c r="N146" s="53">
        <f>ROUND(D146*F146*H146*J146,0)</f>
        <v>828</v>
      </c>
      <c r="O146" s="17"/>
      <c r="P146" s="111"/>
    </row>
    <row r="147" spans="1:17" s="19" customFormat="1" ht="15.95" hidden="1" customHeight="1">
      <c r="A147" s="16"/>
      <c r="C147" s="22"/>
      <c r="D147" s="54"/>
      <c r="E147" s="22"/>
      <c r="F147" s="21"/>
      <c r="G147" s="21"/>
      <c r="H147" s="23"/>
      <c r="I147" s="21"/>
      <c r="J147" s="24"/>
      <c r="K147" s="21"/>
      <c r="L147" s="27" t="s">
        <v>10</v>
      </c>
      <c r="M147" s="28"/>
      <c r="N147" s="29">
        <f>SUM(N146:N146)</f>
        <v>828</v>
      </c>
      <c r="O147" s="55"/>
      <c r="P147" s="46"/>
    </row>
    <row r="148" spans="1:17" s="19" customFormat="1" ht="15.95" customHeight="1">
      <c r="A148" s="16"/>
      <c r="C148" s="171">
        <f>N147</f>
        <v>828</v>
      </c>
      <c r="D148" s="152"/>
      <c r="E148" s="171"/>
      <c r="F148" s="31" t="s">
        <v>33</v>
      </c>
      <c r="G148" s="32" t="s">
        <v>12</v>
      </c>
      <c r="H148" s="154">
        <v>416.63</v>
      </c>
      <c r="I148" s="154"/>
      <c r="J148" s="154"/>
      <c r="K148" s="34"/>
      <c r="L148" s="172" t="s">
        <v>34</v>
      </c>
      <c r="M148" s="172"/>
      <c r="N148" s="35"/>
      <c r="O148" s="36" t="s">
        <v>14</v>
      </c>
      <c r="P148" s="18">
        <f>ROUND(C148*H148/100,0)</f>
        <v>3450</v>
      </c>
    </row>
    <row r="149" spans="1:17" ht="15.95" customHeight="1">
      <c r="A149" s="13">
        <v>25</v>
      </c>
      <c r="B149" s="167" t="s">
        <v>74</v>
      </c>
      <c r="C149" s="167"/>
      <c r="D149" s="168"/>
      <c r="E149" s="167"/>
      <c r="F149" s="168"/>
      <c r="G149" s="167"/>
      <c r="H149" s="168"/>
      <c r="I149" s="167"/>
      <c r="J149" s="168"/>
      <c r="K149" s="167"/>
      <c r="L149" s="167"/>
      <c r="M149" s="167"/>
      <c r="N149" s="167"/>
      <c r="O149" s="167"/>
      <c r="Q149" s="86"/>
    </row>
    <row r="150" spans="1:17" s="19" customFormat="1" ht="15.95" hidden="1" customHeight="1">
      <c r="A150" s="16"/>
      <c r="B150" s="19" t="s">
        <v>261</v>
      </c>
      <c r="C150" s="20"/>
      <c r="D150" s="21">
        <v>1</v>
      </c>
      <c r="E150" s="22" t="s">
        <v>8</v>
      </c>
      <c r="F150" s="21">
        <v>2</v>
      </c>
      <c r="G150" s="21" t="s">
        <v>8</v>
      </c>
      <c r="H150" s="23">
        <v>165.5</v>
      </c>
      <c r="I150" s="21" t="s">
        <v>8</v>
      </c>
      <c r="J150" s="24">
        <v>2.5</v>
      </c>
      <c r="K150" s="21"/>
      <c r="L150" s="24"/>
      <c r="M150" s="19" t="s">
        <v>9</v>
      </c>
      <c r="N150" s="53">
        <f>ROUND(D150*F150*H150*J150,0)</f>
        <v>828</v>
      </c>
      <c r="O150" s="17"/>
      <c r="P150" s="111"/>
    </row>
    <row r="151" spans="1:17" s="19" customFormat="1" ht="15.95" hidden="1" customHeight="1">
      <c r="A151" s="16"/>
      <c r="B151" s="19" t="s">
        <v>66</v>
      </c>
      <c r="C151" s="20"/>
      <c r="D151" s="21">
        <v>1</v>
      </c>
      <c r="E151" s="22" t="s">
        <v>8</v>
      </c>
      <c r="F151" s="21">
        <v>1</v>
      </c>
      <c r="G151" s="21" t="s">
        <v>8</v>
      </c>
      <c r="H151" s="23">
        <v>165.5</v>
      </c>
      <c r="I151" s="21" t="s">
        <v>8</v>
      </c>
      <c r="J151" s="24">
        <v>4.25</v>
      </c>
      <c r="K151" s="21"/>
      <c r="L151" s="24"/>
      <c r="M151" s="19" t="s">
        <v>9</v>
      </c>
      <c r="N151" s="53">
        <f>ROUND(D151*F151*H151*J151,0)</f>
        <v>703</v>
      </c>
      <c r="O151" s="17"/>
      <c r="P151" s="111"/>
    </row>
    <row r="152" spans="1:17" s="19" customFormat="1" ht="15.95" hidden="1" customHeight="1">
      <c r="A152" s="16"/>
      <c r="B152" s="19" t="s">
        <v>262</v>
      </c>
      <c r="C152" s="20"/>
      <c r="D152" s="21">
        <v>1</v>
      </c>
      <c r="E152" s="22" t="s">
        <v>8</v>
      </c>
      <c r="F152" s="21">
        <v>1</v>
      </c>
      <c r="G152" s="21" t="s">
        <v>8</v>
      </c>
      <c r="H152" s="23">
        <v>165.5</v>
      </c>
      <c r="I152" s="21" t="s">
        <v>8</v>
      </c>
      <c r="J152" s="24">
        <v>5</v>
      </c>
      <c r="K152" s="21"/>
      <c r="L152" s="24"/>
      <c r="M152" s="19" t="s">
        <v>9</v>
      </c>
      <c r="N152" s="53">
        <f>ROUND(D152*F152*H152*J152,0)</f>
        <v>828</v>
      </c>
      <c r="O152" s="17"/>
      <c r="P152" s="111"/>
    </row>
    <row r="153" spans="1:17" s="19" customFormat="1" ht="15.95" hidden="1" customHeight="1">
      <c r="A153" s="16"/>
      <c r="B153" s="19" t="s">
        <v>263</v>
      </c>
      <c r="C153" s="20"/>
      <c r="D153" s="21">
        <v>1</v>
      </c>
      <c r="E153" s="22" t="s">
        <v>8</v>
      </c>
      <c r="F153" s="21">
        <v>2</v>
      </c>
      <c r="G153" s="21" t="s">
        <v>8</v>
      </c>
      <c r="H153" s="23">
        <v>42.25</v>
      </c>
      <c r="I153" s="21" t="s">
        <v>8</v>
      </c>
      <c r="J153" s="24">
        <v>11.5</v>
      </c>
      <c r="K153" s="21"/>
      <c r="L153" s="24"/>
      <c r="M153" s="19" t="s">
        <v>9</v>
      </c>
      <c r="N153" s="53">
        <f>ROUND(D153*F153*H153*J153,0)</f>
        <v>972</v>
      </c>
      <c r="O153" s="17"/>
      <c r="P153" s="111"/>
    </row>
    <row r="154" spans="1:17" s="19" customFormat="1" ht="15.95" hidden="1" customHeight="1">
      <c r="A154" s="16"/>
      <c r="B154" s="19" t="s">
        <v>251</v>
      </c>
      <c r="C154" s="20"/>
      <c r="D154" s="21">
        <v>1</v>
      </c>
      <c r="E154" s="22" t="s">
        <v>8</v>
      </c>
      <c r="F154" s="21">
        <v>2</v>
      </c>
      <c r="G154" s="21" t="s">
        <v>8</v>
      </c>
      <c r="H154" s="23">
        <v>16.75</v>
      </c>
      <c r="I154" s="21" t="s">
        <v>8</v>
      </c>
      <c r="J154" s="24">
        <v>11.75</v>
      </c>
      <c r="K154" s="21"/>
      <c r="L154" s="24"/>
      <c r="M154" s="19" t="s">
        <v>9</v>
      </c>
      <c r="N154" s="53">
        <f>ROUND(D154*F154*H154*J154,0)</f>
        <v>394</v>
      </c>
      <c r="O154" s="17"/>
      <c r="P154" s="111"/>
    </row>
    <row r="155" spans="1:17" ht="15.95" hidden="1" customHeight="1">
      <c r="A155" s="13"/>
      <c r="B155" s="38" t="s">
        <v>264</v>
      </c>
      <c r="C155" s="39"/>
      <c r="D155" s="6">
        <v>1</v>
      </c>
      <c r="E155" s="7" t="s">
        <v>8</v>
      </c>
      <c r="F155" s="6">
        <v>2</v>
      </c>
      <c r="G155" s="6" t="s">
        <v>16</v>
      </c>
      <c r="H155" s="40">
        <v>10.25</v>
      </c>
      <c r="I155" s="6" t="s">
        <v>17</v>
      </c>
      <c r="J155" s="9">
        <v>6.5</v>
      </c>
      <c r="K155" s="6" t="s">
        <v>18</v>
      </c>
      <c r="L155" s="9">
        <v>7.5</v>
      </c>
      <c r="M155" s="4" t="s">
        <v>9</v>
      </c>
      <c r="N155" s="101">
        <f t="shared" ref="N155" si="19">ROUND(D155*F155*(H155+J155)*L155,0)</f>
        <v>251</v>
      </c>
      <c r="O155" s="15"/>
    </row>
    <row r="156" spans="1:17" ht="15.95" hidden="1" customHeight="1">
      <c r="A156" s="56"/>
      <c r="B156" s="91"/>
      <c r="C156" s="7"/>
      <c r="H156" s="40"/>
      <c r="I156" s="6"/>
      <c r="J156" s="9"/>
      <c r="K156" s="6"/>
      <c r="L156" s="42" t="s">
        <v>10</v>
      </c>
      <c r="N156" s="109">
        <f>SUM(N150:N155)</f>
        <v>3976</v>
      </c>
      <c r="O156" s="60"/>
    </row>
    <row r="157" spans="1:17" s="19" customFormat="1" ht="15.95" hidden="1" customHeight="1">
      <c r="A157" s="16"/>
      <c r="B157" s="105" t="s">
        <v>25</v>
      </c>
      <c r="C157" s="22"/>
      <c r="D157" s="21"/>
      <c r="E157" s="30"/>
      <c r="F157" s="21"/>
      <c r="G157" s="18"/>
      <c r="H157" s="23"/>
      <c r="I157" s="34"/>
      <c r="J157" s="24"/>
      <c r="K157" s="18"/>
      <c r="L157" s="24"/>
      <c r="M157" s="78"/>
      <c r="N157" s="78"/>
      <c r="O157" s="30"/>
      <c r="P157" s="18"/>
      <c r="Q157" s="78"/>
    </row>
    <row r="158" spans="1:17" s="19" customFormat="1" ht="15.95" hidden="1" customHeight="1" thickBot="1">
      <c r="A158" s="16"/>
      <c r="B158" s="19" t="s">
        <v>26</v>
      </c>
      <c r="C158" s="22"/>
      <c r="D158" s="21">
        <v>1</v>
      </c>
      <c r="E158" s="22" t="s">
        <v>8</v>
      </c>
      <c r="F158" s="21">
        <v>4</v>
      </c>
      <c r="G158" s="21" t="s">
        <v>8</v>
      </c>
      <c r="H158" s="23">
        <v>4</v>
      </c>
      <c r="I158" s="21" t="s">
        <v>8</v>
      </c>
      <c r="J158" s="24">
        <v>4</v>
      </c>
      <c r="K158" s="21" t="s">
        <v>8</v>
      </c>
      <c r="L158" s="24"/>
      <c r="M158" s="19" t="s">
        <v>9</v>
      </c>
      <c r="N158" s="53">
        <f>ROUND(D158*F158*H158*J158,0)</f>
        <v>64</v>
      </c>
      <c r="O158" s="55"/>
      <c r="P158" s="46"/>
    </row>
    <row r="159" spans="1:17" s="19" customFormat="1" ht="15.95" hidden="1" customHeight="1" thickBot="1">
      <c r="A159" s="16"/>
      <c r="B159" s="21"/>
      <c r="D159" s="21"/>
      <c r="E159" s="30"/>
      <c r="F159" s="21"/>
      <c r="G159" s="18"/>
      <c r="H159" s="23"/>
      <c r="I159" s="34"/>
      <c r="J159" s="24"/>
      <c r="K159" s="18"/>
      <c r="L159" s="27" t="s">
        <v>10</v>
      </c>
      <c r="M159" s="19" t="s">
        <v>9</v>
      </c>
      <c r="N159" s="65">
        <f>SUM(N157:N158)</f>
        <v>64</v>
      </c>
      <c r="O159" s="30"/>
      <c r="P159" s="78"/>
      <c r="Q159" s="78"/>
    </row>
    <row r="160" spans="1:17" s="19" customFormat="1" ht="15.95" hidden="1" customHeight="1">
      <c r="A160" s="16"/>
      <c r="B160" s="105" t="s">
        <v>29</v>
      </c>
      <c r="C160" s="22"/>
      <c r="D160" s="21"/>
      <c r="E160" s="30"/>
      <c r="F160" s="21"/>
      <c r="G160" s="18"/>
      <c r="H160" s="23"/>
      <c r="I160" s="34"/>
      <c r="J160" s="24"/>
      <c r="K160" s="34"/>
      <c r="L160" s="18"/>
      <c r="M160" s="18"/>
      <c r="N160" s="78"/>
      <c r="O160" s="96"/>
      <c r="P160" s="78"/>
      <c r="Q160" s="78"/>
    </row>
    <row r="161" spans="1:19" s="19" customFormat="1" ht="15.95" hidden="1" customHeight="1">
      <c r="A161" s="16"/>
      <c r="C161" s="105"/>
      <c r="D161" s="155">
        <f>N156</f>
        <v>3976</v>
      </c>
      <c r="E161" s="155"/>
      <c r="F161" s="155"/>
      <c r="G161" s="18" t="s">
        <v>30</v>
      </c>
      <c r="H161" s="106">
        <f>N159</f>
        <v>64</v>
      </c>
      <c r="I161" s="27" t="s">
        <v>9</v>
      </c>
      <c r="J161" s="156">
        <f>D161-H161</f>
        <v>3912</v>
      </c>
      <c r="K161" s="156"/>
      <c r="L161" s="28" t="s">
        <v>31</v>
      </c>
      <c r="M161" s="18"/>
      <c r="N161" s="62"/>
      <c r="O161" s="30"/>
      <c r="P161" s="78"/>
      <c r="Q161" s="78"/>
    </row>
    <row r="162" spans="1:19" ht="15.95" customHeight="1">
      <c r="A162" s="13"/>
      <c r="C162" s="110">
        <v>4276</v>
      </c>
      <c r="D162" s="161" t="s">
        <v>33</v>
      </c>
      <c r="E162" s="161"/>
      <c r="G162" s="3" t="s">
        <v>12</v>
      </c>
      <c r="H162" s="50">
        <v>859.9</v>
      </c>
      <c r="I162" s="50"/>
      <c r="J162" s="50"/>
      <c r="K162" s="50"/>
      <c r="L162" s="3" t="s">
        <v>69</v>
      </c>
      <c r="M162" s="3"/>
      <c r="O162" s="60" t="s">
        <v>14</v>
      </c>
      <c r="P162" s="3">
        <f>ROUND(C162*H162/100,0)</f>
        <v>36769</v>
      </c>
      <c r="Q162" s="86"/>
    </row>
    <row r="163" spans="1:19" ht="49.5" customHeight="1">
      <c r="A163" s="37">
        <v>26</v>
      </c>
      <c r="B163" s="180" t="s">
        <v>265</v>
      </c>
      <c r="C163" s="180"/>
      <c r="D163" s="180"/>
      <c r="E163" s="180"/>
      <c r="F163" s="180"/>
      <c r="G163" s="180"/>
      <c r="H163" s="180"/>
      <c r="I163" s="180"/>
      <c r="J163" s="180"/>
      <c r="K163" s="180"/>
      <c r="L163" s="180"/>
      <c r="M163" s="180"/>
      <c r="N163" s="180"/>
      <c r="O163" s="60"/>
      <c r="P163" s="86"/>
      <c r="Q163" s="86"/>
    </row>
    <row r="164" spans="1:19" ht="15.95" hidden="1" customHeight="1" thickBot="1">
      <c r="A164" s="13"/>
      <c r="B164" s="4" t="s">
        <v>234</v>
      </c>
      <c r="C164" s="39"/>
      <c r="D164" s="6">
        <v>1</v>
      </c>
      <c r="E164" s="7" t="s">
        <v>8</v>
      </c>
      <c r="F164" s="6">
        <v>2</v>
      </c>
      <c r="G164" s="6" t="s">
        <v>8</v>
      </c>
      <c r="H164" s="40">
        <v>5.5</v>
      </c>
      <c r="I164" s="6" t="s">
        <v>8</v>
      </c>
      <c r="J164" s="9">
        <v>7</v>
      </c>
      <c r="K164" s="6"/>
      <c r="L164" s="9"/>
      <c r="M164" s="4" t="s">
        <v>9</v>
      </c>
      <c r="N164" s="26">
        <f>ROUND(D164*F164*H164*J164,0)</f>
        <v>77</v>
      </c>
      <c r="O164" s="15"/>
      <c r="S164" s="39"/>
    </row>
    <row r="165" spans="1:19" ht="15.95" hidden="1" customHeight="1" thickBot="1">
      <c r="E165" s="73"/>
      <c r="G165" s="3"/>
      <c r="H165" s="40"/>
      <c r="I165" s="50"/>
      <c r="J165" s="42"/>
      <c r="K165" s="50"/>
      <c r="L165" s="42" t="s">
        <v>10</v>
      </c>
      <c r="M165" s="3"/>
      <c r="N165" s="70">
        <f>SUM(N164)</f>
        <v>77</v>
      </c>
      <c r="O165" s="45"/>
      <c r="S165" s="5"/>
    </row>
    <row r="166" spans="1:19" ht="15.95" customHeight="1">
      <c r="A166" s="13"/>
      <c r="C166" s="160">
        <f>N165</f>
        <v>77</v>
      </c>
      <c r="D166" s="160"/>
      <c r="E166" s="160"/>
      <c r="F166" s="3" t="s">
        <v>33</v>
      </c>
      <c r="G166" s="48" t="s">
        <v>12</v>
      </c>
      <c r="H166" s="166">
        <v>231.6</v>
      </c>
      <c r="I166" s="166"/>
      <c r="J166" s="166"/>
      <c r="K166" s="166"/>
      <c r="L166" s="162" t="s">
        <v>58</v>
      </c>
      <c r="M166" s="162"/>
      <c r="N166" s="112"/>
      <c r="O166" s="60" t="s">
        <v>14</v>
      </c>
      <c r="P166" s="3">
        <f>ROUND(C166*H166,0)</f>
        <v>17833</v>
      </c>
      <c r="S166" s="77"/>
    </row>
    <row r="167" spans="1:19" ht="42.75" customHeight="1">
      <c r="A167" s="37">
        <v>27</v>
      </c>
      <c r="B167" s="180" t="s">
        <v>266</v>
      </c>
      <c r="C167" s="180"/>
      <c r="D167" s="180"/>
      <c r="E167" s="180"/>
      <c r="F167" s="180"/>
      <c r="G167" s="180"/>
      <c r="H167" s="180"/>
      <c r="I167" s="180"/>
      <c r="J167" s="180"/>
      <c r="K167" s="180"/>
      <c r="L167" s="180"/>
      <c r="M167" s="180"/>
      <c r="N167" s="180"/>
      <c r="O167" s="60"/>
      <c r="P167" s="86"/>
      <c r="Q167" s="86"/>
    </row>
    <row r="168" spans="1:19" ht="15.95" hidden="1" customHeight="1" thickBot="1">
      <c r="A168" s="13"/>
      <c r="B168" s="4" t="s">
        <v>234</v>
      </c>
      <c r="C168" s="39"/>
      <c r="D168" s="6">
        <v>1</v>
      </c>
      <c r="E168" s="7" t="s">
        <v>8</v>
      </c>
      <c r="F168" s="6">
        <v>6</v>
      </c>
      <c r="G168" s="6" t="s">
        <v>8</v>
      </c>
      <c r="H168" s="40">
        <v>5.5</v>
      </c>
      <c r="I168" s="6" t="s">
        <v>8</v>
      </c>
      <c r="J168" s="9">
        <v>5.5</v>
      </c>
      <c r="K168" s="6"/>
      <c r="L168" s="9"/>
      <c r="M168" s="4" t="s">
        <v>9</v>
      </c>
      <c r="N168" s="26">
        <f>ROUND(D168*F168*H168*J168,0)</f>
        <v>182</v>
      </c>
      <c r="O168" s="15"/>
      <c r="S168" s="39"/>
    </row>
    <row r="169" spans="1:19" ht="15.95" hidden="1" customHeight="1" thickBot="1">
      <c r="E169" s="73"/>
      <c r="G169" s="3"/>
      <c r="H169" s="40"/>
      <c r="I169" s="50"/>
      <c r="J169" s="42"/>
      <c r="K169" s="50"/>
      <c r="L169" s="42" t="s">
        <v>10</v>
      </c>
      <c r="M169" s="3"/>
      <c r="N169" s="70">
        <f>SUM(N168:N168)</f>
        <v>182</v>
      </c>
      <c r="O169" s="45"/>
      <c r="S169" s="5"/>
    </row>
    <row r="170" spans="1:19" ht="15.95" customHeight="1">
      <c r="A170" s="13"/>
      <c r="C170" s="160">
        <f>N169</f>
        <v>182</v>
      </c>
      <c r="D170" s="160"/>
      <c r="E170" s="160"/>
      <c r="F170" s="3" t="s">
        <v>33</v>
      </c>
      <c r="G170" s="48" t="s">
        <v>12</v>
      </c>
      <c r="H170" s="166">
        <v>194.16</v>
      </c>
      <c r="I170" s="166"/>
      <c r="J170" s="166"/>
      <c r="K170" s="166"/>
      <c r="L170" s="162" t="s">
        <v>58</v>
      </c>
      <c r="M170" s="162"/>
      <c r="N170" s="112"/>
      <c r="O170" s="60" t="s">
        <v>14</v>
      </c>
      <c r="P170" s="3">
        <f>ROUND(C170*H170,0)</f>
        <v>35337</v>
      </c>
      <c r="S170" s="77"/>
    </row>
    <row r="171" spans="1:19" ht="15.95" customHeight="1">
      <c r="A171" s="16">
        <v>28</v>
      </c>
      <c r="B171" s="159" t="s">
        <v>15</v>
      </c>
      <c r="C171" s="159"/>
      <c r="D171" s="159"/>
      <c r="E171" s="159"/>
      <c r="F171" s="159"/>
      <c r="G171" s="159"/>
      <c r="H171" s="159"/>
      <c r="I171" s="159"/>
      <c r="J171" s="159"/>
      <c r="K171" s="159"/>
      <c r="L171" s="159"/>
      <c r="M171" s="159"/>
      <c r="N171" s="159"/>
      <c r="O171" s="159"/>
    </row>
    <row r="172" spans="1:19" ht="15.95" hidden="1" customHeight="1">
      <c r="A172" s="13"/>
      <c r="B172" s="38" t="s">
        <v>114</v>
      </c>
      <c r="C172" s="39"/>
      <c r="D172" s="6">
        <v>2</v>
      </c>
      <c r="E172" s="7" t="s">
        <v>8</v>
      </c>
      <c r="F172" s="6">
        <v>2</v>
      </c>
      <c r="G172" s="6" t="s">
        <v>16</v>
      </c>
      <c r="H172" s="40">
        <v>20</v>
      </c>
      <c r="I172" s="6" t="s">
        <v>17</v>
      </c>
      <c r="J172" s="9">
        <v>16</v>
      </c>
      <c r="K172" s="6" t="s">
        <v>18</v>
      </c>
      <c r="L172" s="9">
        <v>4.75</v>
      </c>
      <c r="M172" s="4" t="s">
        <v>9</v>
      </c>
      <c r="N172" s="101">
        <f>ROUND(D172*F172*(H172+J172)*L172,0)</f>
        <v>684</v>
      </c>
      <c r="O172" s="15"/>
    </row>
    <row r="173" spans="1:19" ht="15.95" hidden="1" customHeight="1">
      <c r="A173" s="13"/>
      <c r="B173" s="38" t="s">
        <v>85</v>
      </c>
      <c r="C173" s="39"/>
      <c r="D173" s="6">
        <v>1</v>
      </c>
      <c r="E173" s="7" t="s">
        <v>8</v>
      </c>
      <c r="F173" s="6">
        <v>1</v>
      </c>
      <c r="G173" s="6" t="s">
        <v>8</v>
      </c>
      <c r="H173" s="40">
        <v>40.75</v>
      </c>
      <c r="I173" s="6" t="s">
        <v>8</v>
      </c>
      <c r="J173" s="9">
        <v>5</v>
      </c>
      <c r="K173" s="6"/>
      <c r="L173" s="9"/>
      <c r="M173" s="4" t="s">
        <v>9</v>
      </c>
      <c r="N173" s="26">
        <f>ROUND(D173*F173*H173*J173,0)</f>
        <v>204</v>
      </c>
      <c r="O173" s="15"/>
    </row>
    <row r="174" spans="1:19" ht="15.95" hidden="1" customHeight="1">
      <c r="A174" s="13"/>
      <c r="B174" s="38" t="s">
        <v>267</v>
      </c>
      <c r="C174" s="39"/>
      <c r="D174" s="6">
        <v>1</v>
      </c>
      <c r="E174" s="7" t="s">
        <v>8</v>
      </c>
      <c r="F174" s="6">
        <v>2</v>
      </c>
      <c r="G174" s="6" t="s">
        <v>16</v>
      </c>
      <c r="H174" s="40">
        <v>42.25</v>
      </c>
      <c r="I174" s="6" t="s">
        <v>17</v>
      </c>
      <c r="J174" s="9">
        <v>6</v>
      </c>
      <c r="K174" s="6" t="s">
        <v>18</v>
      </c>
      <c r="L174" s="9">
        <v>12</v>
      </c>
      <c r="M174" s="4" t="s">
        <v>9</v>
      </c>
      <c r="N174" s="101">
        <f>ROUND(D174*F174*(H174+J174)*L174,0)</f>
        <v>1158</v>
      </c>
      <c r="O174" s="15"/>
    </row>
    <row r="175" spans="1:19" ht="15.95" hidden="1" customHeight="1">
      <c r="A175" s="13"/>
      <c r="B175" s="38" t="s">
        <v>242</v>
      </c>
      <c r="C175" s="39"/>
      <c r="D175" s="6">
        <v>2</v>
      </c>
      <c r="E175" s="7" t="s">
        <v>8</v>
      </c>
      <c r="F175" s="6">
        <v>2</v>
      </c>
      <c r="G175" s="6" t="s">
        <v>16</v>
      </c>
      <c r="H175" s="40">
        <v>4</v>
      </c>
      <c r="I175" s="6" t="s">
        <v>17</v>
      </c>
      <c r="J175" s="9">
        <v>5</v>
      </c>
      <c r="K175" s="6" t="s">
        <v>18</v>
      </c>
      <c r="L175" s="9">
        <v>2.75</v>
      </c>
      <c r="M175" s="4" t="s">
        <v>9</v>
      </c>
      <c r="N175" s="101">
        <f>ROUND(D175*F175*(H175+J175)*L175,0)</f>
        <v>99</v>
      </c>
      <c r="O175" s="15"/>
    </row>
    <row r="176" spans="1:19" ht="15.95" hidden="1" customHeight="1">
      <c r="A176" s="13"/>
      <c r="C176" s="7"/>
      <c r="D176" s="41"/>
      <c r="H176" s="40"/>
      <c r="I176" s="6"/>
      <c r="J176" s="9"/>
      <c r="K176" s="6"/>
      <c r="L176" s="42" t="s">
        <v>10</v>
      </c>
      <c r="M176" s="43"/>
      <c r="N176" s="44">
        <f>SUM(N172:N175)</f>
        <v>2145</v>
      </c>
      <c r="O176" s="45"/>
      <c r="P176" s="46"/>
    </row>
    <row r="177" spans="1:17" ht="15.95" hidden="1" customHeight="1">
      <c r="A177" s="13"/>
      <c r="B177" s="85" t="s">
        <v>25</v>
      </c>
      <c r="C177" s="7"/>
      <c r="E177" s="60"/>
      <c r="G177" s="3"/>
      <c r="H177" s="40"/>
      <c r="I177" s="50"/>
      <c r="J177" s="9"/>
      <c r="K177" s="3"/>
      <c r="L177" s="9"/>
      <c r="M177" s="86"/>
      <c r="N177" s="86"/>
      <c r="O177" s="60"/>
      <c r="Q177" s="86"/>
    </row>
    <row r="178" spans="1:17" ht="15.95" hidden="1" customHeight="1" thickBot="1">
      <c r="A178" s="13"/>
      <c r="B178" s="4" t="s">
        <v>28</v>
      </c>
      <c r="C178" s="7"/>
      <c r="D178" s="6">
        <v>1</v>
      </c>
      <c r="E178" s="7" t="s">
        <v>8</v>
      </c>
      <c r="F178" s="6">
        <v>8</v>
      </c>
      <c r="G178" s="6" t="s">
        <v>8</v>
      </c>
      <c r="H178" s="40">
        <v>5.5</v>
      </c>
      <c r="I178" s="6" t="s">
        <v>8</v>
      </c>
      <c r="J178" s="9">
        <v>8</v>
      </c>
      <c r="K178" s="6"/>
      <c r="L178" s="9"/>
      <c r="M178" s="4" t="s">
        <v>9</v>
      </c>
      <c r="N178" s="26">
        <f>ROUND(D178*F178*H178*J178,0)</f>
        <v>352</v>
      </c>
      <c r="O178" s="45"/>
      <c r="P178" s="88"/>
    </row>
    <row r="179" spans="1:17" ht="15.95" hidden="1" customHeight="1" thickBot="1">
      <c r="A179" s="13"/>
      <c r="B179" s="6"/>
      <c r="C179" s="4"/>
      <c r="E179" s="60"/>
      <c r="G179" s="3"/>
      <c r="H179" s="40"/>
      <c r="I179" s="50"/>
      <c r="J179" s="9"/>
      <c r="K179" s="3"/>
      <c r="L179" s="42" t="s">
        <v>10</v>
      </c>
      <c r="M179" s="4" t="s">
        <v>9</v>
      </c>
      <c r="N179" s="70">
        <f>SUM(N177:N178)</f>
        <v>352</v>
      </c>
      <c r="O179" s="60"/>
      <c r="P179" s="86"/>
      <c r="Q179" s="86"/>
    </row>
    <row r="180" spans="1:17" ht="15.95" hidden="1" customHeight="1">
      <c r="A180" s="13"/>
      <c r="B180" s="85" t="s">
        <v>29</v>
      </c>
      <c r="C180" s="7"/>
      <c r="E180" s="60"/>
      <c r="G180" s="3"/>
      <c r="H180" s="40"/>
      <c r="I180" s="50"/>
      <c r="J180" s="9"/>
      <c r="K180" s="50"/>
      <c r="L180" s="3"/>
      <c r="M180" s="3"/>
      <c r="N180" s="86"/>
      <c r="O180" s="89"/>
      <c r="P180" s="86"/>
      <c r="Q180" s="86"/>
    </row>
    <row r="181" spans="1:17" ht="15.95" hidden="1" customHeight="1">
      <c r="A181" s="13"/>
      <c r="C181" s="85"/>
      <c r="D181" s="157">
        <f>N176</f>
        <v>2145</v>
      </c>
      <c r="E181" s="157"/>
      <c r="F181" s="157"/>
      <c r="G181" s="3" t="s">
        <v>30</v>
      </c>
      <c r="H181" s="90">
        <f>N179</f>
        <v>352</v>
      </c>
      <c r="I181" s="42" t="s">
        <v>9</v>
      </c>
      <c r="J181" s="158">
        <f>D181-H181</f>
        <v>1793</v>
      </c>
      <c r="K181" s="158"/>
      <c r="L181" s="43" t="s">
        <v>31</v>
      </c>
      <c r="M181" s="3"/>
      <c r="N181" s="91"/>
      <c r="O181" s="60"/>
      <c r="P181" s="86"/>
      <c r="Q181" s="86"/>
    </row>
    <row r="182" spans="1:17" ht="15.95" customHeight="1">
      <c r="A182" s="13"/>
      <c r="C182" s="160">
        <f>J181*50%</f>
        <v>896.5</v>
      </c>
      <c r="D182" s="161"/>
      <c r="E182" s="160"/>
      <c r="F182" s="47" t="s">
        <v>33</v>
      </c>
      <c r="G182" s="48" t="s">
        <v>12</v>
      </c>
      <c r="H182" s="49">
        <v>226.88</v>
      </c>
      <c r="I182" s="50"/>
      <c r="J182" s="50"/>
      <c r="K182" s="50"/>
      <c r="L182" s="162" t="s">
        <v>34</v>
      </c>
      <c r="M182" s="162"/>
      <c r="O182" s="51" t="s">
        <v>14</v>
      </c>
      <c r="P182" s="3">
        <f>ROUND(C182*H182/100,0)</f>
        <v>2034</v>
      </c>
    </row>
    <row r="183" spans="1:17" ht="15.95" customHeight="1">
      <c r="A183" s="13">
        <v>29</v>
      </c>
      <c r="B183" s="167" t="s">
        <v>72</v>
      </c>
      <c r="C183" s="167"/>
      <c r="D183" s="168"/>
      <c r="E183" s="167"/>
      <c r="F183" s="168"/>
      <c r="G183" s="167"/>
      <c r="H183" s="168"/>
      <c r="I183" s="167"/>
      <c r="J183" s="168"/>
      <c r="K183" s="167"/>
      <c r="L183" s="167"/>
      <c r="M183" s="167"/>
      <c r="N183" s="167"/>
      <c r="O183" s="167"/>
      <c r="Q183" s="86"/>
    </row>
    <row r="184" spans="1:17" ht="15.95" hidden="1" customHeight="1">
      <c r="A184" s="56"/>
      <c r="B184" s="4" t="s">
        <v>81</v>
      </c>
      <c r="C184" s="39"/>
      <c r="D184" s="6">
        <v>2</v>
      </c>
      <c r="E184" s="7" t="s">
        <v>8</v>
      </c>
      <c r="F184" s="6">
        <v>2</v>
      </c>
      <c r="G184" s="6" t="s">
        <v>16</v>
      </c>
      <c r="H184" s="40">
        <v>20</v>
      </c>
      <c r="I184" s="6" t="s">
        <v>17</v>
      </c>
      <c r="J184" s="9">
        <v>16</v>
      </c>
      <c r="K184" s="6" t="s">
        <v>18</v>
      </c>
      <c r="L184" s="9">
        <v>12</v>
      </c>
      <c r="M184" s="4" t="s">
        <v>9</v>
      </c>
      <c r="N184" s="101">
        <f>ROUND(D184*F184*(H184+J184)*L184,0)</f>
        <v>1728</v>
      </c>
      <c r="O184" s="15"/>
    </row>
    <row r="185" spans="1:17" ht="15.95" hidden="1" customHeight="1">
      <c r="A185" s="13"/>
      <c r="B185" s="4" t="s">
        <v>85</v>
      </c>
      <c r="C185" s="39"/>
      <c r="D185" s="6">
        <v>1</v>
      </c>
      <c r="E185" s="7" t="s">
        <v>8</v>
      </c>
      <c r="F185" s="6">
        <v>2</v>
      </c>
      <c r="G185" s="6" t="s">
        <v>16</v>
      </c>
      <c r="H185" s="40">
        <v>40.75</v>
      </c>
      <c r="I185" s="6" t="s">
        <v>17</v>
      </c>
      <c r="J185" s="9">
        <v>6</v>
      </c>
      <c r="K185" s="6" t="s">
        <v>18</v>
      </c>
      <c r="L185" s="9">
        <v>12</v>
      </c>
      <c r="M185" s="4" t="s">
        <v>9</v>
      </c>
      <c r="N185" s="101">
        <f>ROUND(D185*F185*(H185+J185)*L185,0)</f>
        <v>1122</v>
      </c>
      <c r="O185" s="15"/>
    </row>
    <row r="186" spans="1:17" ht="15.95" hidden="1" customHeight="1">
      <c r="A186" s="13"/>
      <c r="B186" s="4" t="s">
        <v>267</v>
      </c>
      <c r="C186" s="39"/>
      <c r="D186" s="21">
        <v>1</v>
      </c>
      <c r="E186" s="22" t="s">
        <v>8</v>
      </c>
      <c r="F186" s="21">
        <v>1</v>
      </c>
      <c r="G186" s="21" t="s">
        <v>8</v>
      </c>
      <c r="H186" s="23">
        <v>42.25</v>
      </c>
      <c r="I186" s="21" t="s">
        <v>8</v>
      </c>
      <c r="J186" s="24">
        <v>12</v>
      </c>
      <c r="K186" s="21"/>
      <c r="L186" s="24"/>
      <c r="M186" s="19" t="s">
        <v>9</v>
      </c>
      <c r="N186" s="53">
        <f>ROUND(D186*F186*H186*J186,0)</f>
        <v>507</v>
      </c>
      <c r="O186" s="15"/>
    </row>
    <row r="187" spans="1:17" ht="15.95" hidden="1" customHeight="1">
      <c r="A187" s="13"/>
      <c r="B187" s="4" t="s">
        <v>267</v>
      </c>
      <c r="C187" s="39"/>
      <c r="D187" s="21">
        <v>1</v>
      </c>
      <c r="E187" s="22" t="s">
        <v>8</v>
      </c>
      <c r="F187" s="21">
        <v>2</v>
      </c>
      <c r="G187" s="21" t="s">
        <v>8</v>
      </c>
      <c r="H187" s="23">
        <v>7.5</v>
      </c>
      <c r="I187" s="21" t="s">
        <v>8</v>
      </c>
      <c r="J187" s="24">
        <v>12</v>
      </c>
      <c r="K187" s="21"/>
      <c r="L187" s="24"/>
      <c r="M187" s="19" t="s">
        <v>9</v>
      </c>
      <c r="N187" s="53">
        <f>ROUND(D187*F187*H187*J187,0)</f>
        <v>180</v>
      </c>
      <c r="O187" s="15"/>
    </row>
    <row r="188" spans="1:17" ht="15.95" hidden="1" customHeight="1">
      <c r="A188" s="13"/>
      <c r="B188" s="4" t="s">
        <v>242</v>
      </c>
      <c r="C188" s="39"/>
      <c r="D188" s="6">
        <v>2</v>
      </c>
      <c r="E188" s="7" t="s">
        <v>8</v>
      </c>
      <c r="F188" s="6">
        <v>2</v>
      </c>
      <c r="G188" s="6" t="s">
        <v>16</v>
      </c>
      <c r="H188" s="40">
        <v>4</v>
      </c>
      <c r="I188" s="6" t="s">
        <v>17</v>
      </c>
      <c r="J188" s="9">
        <v>5</v>
      </c>
      <c r="K188" s="6" t="s">
        <v>18</v>
      </c>
      <c r="L188" s="9">
        <v>2.75</v>
      </c>
      <c r="M188" s="4" t="s">
        <v>9</v>
      </c>
      <c r="N188" s="101">
        <f>ROUND(D188*F188*(H188+J188)*L188,0)</f>
        <v>99</v>
      </c>
      <c r="O188" s="15"/>
    </row>
    <row r="189" spans="1:17" ht="15.95" hidden="1" customHeight="1">
      <c r="A189" s="13"/>
      <c r="C189" s="7"/>
      <c r="D189" s="41"/>
      <c r="H189" s="40"/>
      <c r="I189" s="6"/>
      <c r="J189" s="9"/>
      <c r="K189" s="6"/>
      <c r="L189" s="42" t="s">
        <v>10</v>
      </c>
      <c r="M189" s="43"/>
      <c r="N189" s="109">
        <f>SUM(N184:N188)</f>
        <v>3636</v>
      </c>
      <c r="O189" s="45"/>
      <c r="P189" s="46"/>
    </row>
    <row r="190" spans="1:17" s="19" customFormat="1" ht="15.95" hidden="1" customHeight="1">
      <c r="A190" s="16"/>
      <c r="B190" s="105" t="s">
        <v>25</v>
      </c>
      <c r="C190" s="22"/>
      <c r="D190" s="21"/>
      <c r="E190" s="30"/>
      <c r="F190" s="21"/>
      <c r="G190" s="18"/>
      <c r="H190" s="23"/>
      <c r="I190" s="34"/>
      <c r="J190" s="24"/>
      <c r="K190" s="18"/>
      <c r="L190" s="24"/>
      <c r="M190" s="78"/>
      <c r="N190" s="78"/>
      <c r="O190" s="30"/>
      <c r="P190" s="18"/>
      <c r="Q190" s="78"/>
    </row>
    <row r="191" spans="1:17" s="19" customFormat="1" ht="15.95" hidden="1" customHeight="1">
      <c r="A191" s="16"/>
      <c r="B191" s="19" t="s">
        <v>121</v>
      </c>
      <c r="C191" s="22"/>
      <c r="D191" s="21">
        <v>1</v>
      </c>
      <c r="E191" s="22" t="s">
        <v>8</v>
      </c>
      <c r="F191" s="21">
        <v>2</v>
      </c>
      <c r="G191" s="21" t="s">
        <v>8</v>
      </c>
      <c r="H191" s="23">
        <v>4</v>
      </c>
      <c r="I191" s="21" t="s">
        <v>8</v>
      </c>
      <c r="J191" s="24">
        <v>7</v>
      </c>
      <c r="K191" s="21" t="s">
        <v>8</v>
      </c>
      <c r="L191" s="24"/>
      <c r="M191" s="19" t="s">
        <v>9</v>
      </c>
      <c r="N191" s="53">
        <f>ROUND(D191*F191*H191*J191,0)</f>
        <v>56</v>
      </c>
      <c r="O191" s="55"/>
      <c r="P191" s="46"/>
    </row>
    <row r="192" spans="1:17" s="19" customFormat="1" ht="15.95" hidden="1" customHeight="1">
      <c r="A192" s="16"/>
      <c r="B192" s="19" t="s">
        <v>26</v>
      </c>
      <c r="C192" s="22"/>
      <c r="D192" s="21">
        <v>1</v>
      </c>
      <c r="E192" s="22" t="s">
        <v>8</v>
      </c>
      <c r="F192" s="21">
        <v>2</v>
      </c>
      <c r="G192" s="21" t="s">
        <v>8</v>
      </c>
      <c r="H192" s="23">
        <v>4</v>
      </c>
      <c r="I192" s="21" t="s">
        <v>8</v>
      </c>
      <c r="J192" s="24">
        <v>4</v>
      </c>
      <c r="K192" s="21" t="s">
        <v>8</v>
      </c>
      <c r="L192" s="24"/>
      <c r="M192" s="19" t="s">
        <v>9</v>
      </c>
      <c r="N192" s="53">
        <f>ROUND(D192*F192*H192*J192,0)</f>
        <v>32</v>
      </c>
      <c r="O192" s="55"/>
      <c r="P192" s="46"/>
    </row>
    <row r="193" spans="1:17" s="19" customFormat="1" ht="15.95" hidden="1" customHeight="1">
      <c r="A193" s="16"/>
      <c r="B193" s="19" t="s">
        <v>234</v>
      </c>
      <c r="C193" s="22"/>
      <c r="D193" s="21">
        <v>1</v>
      </c>
      <c r="E193" s="22" t="s">
        <v>8</v>
      </c>
      <c r="F193" s="21">
        <v>2</v>
      </c>
      <c r="G193" s="21" t="s">
        <v>8</v>
      </c>
      <c r="H193" s="23">
        <v>5.5</v>
      </c>
      <c r="I193" s="21" t="s">
        <v>8</v>
      </c>
      <c r="J193" s="24">
        <v>8</v>
      </c>
      <c r="K193" s="21" t="s">
        <v>8</v>
      </c>
      <c r="L193" s="24"/>
      <c r="M193" s="19" t="s">
        <v>9</v>
      </c>
      <c r="N193" s="53">
        <f>ROUND(D193*F193*H193*J193,0)</f>
        <v>88</v>
      </c>
      <c r="O193" s="55"/>
      <c r="P193" s="46"/>
    </row>
    <row r="194" spans="1:17" s="19" customFormat="1" ht="15.95" hidden="1" customHeight="1" thickBot="1">
      <c r="A194" s="16"/>
      <c r="B194" s="19" t="s">
        <v>234</v>
      </c>
      <c r="C194" s="22"/>
      <c r="D194" s="21">
        <v>1</v>
      </c>
      <c r="E194" s="22" t="s">
        <v>8</v>
      </c>
      <c r="F194" s="21">
        <v>6</v>
      </c>
      <c r="G194" s="21" t="s">
        <v>8</v>
      </c>
      <c r="H194" s="23">
        <v>5.5</v>
      </c>
      <c r="I194" s="21" t="s">
        <v>8</v>
      </c>
      <c r="J194" s="24">
        <v>5.5</v>
      </c>
      <c r="K194" s="21" t="s">
        <v>8</v>
      </c>
      <c r="L194" s="24"/>
      <c r="M194" s="19" t="s">
        <v>9</v>
      </c>
      <c r="N194" s="53">
        <f>ROUND(D194*F194*H194*J194,0)</f>
        <v>182</v>
      </c>
      <c r="O194" s="55"/>
      <c r="P194" s="46"/>
    </row>
    <row r="195" spans="1:17" s="19" customFormat="1" ht="15.95" hidden="1" customHeight="1" thickBot="1">
      <c r="A195" s="16"/>
      <c r="B195" s="21"/>
      <c r="D195" s="21"/>
      <c r="E195" s="30"/>
      <c r="F195" s="21"/>
      <c r="G195" s="18"/>
      <c r="H195" s="23"/>
      <c r="I195" s="34"/>
      <c r="J195" s="24"/>
      <c r="K195" s="18"/>
      <c r="L195" s="27" t="s">
        <v>10</v>
      </c>
      <c r="M195" s="19" t="s">
        <v>9</v>
      </c>
      <c r="N195" s="65">
        <f>SUM(N190:N194)</f>
        <v>358</v>
      </c>
      <c r="O195" s="30"/>
      <c r="P195" s="78"/>
      <c r="Q195" s="78"/>
    </row>
    <row r="196" spans="1:17" s="19" customFormat="1" ht="15.95" hidden="1" customHeight="1">
      <c r="A196" s="16"/>
      <c r="B196" s="105" t="s">
        <v>29</v>
      </c>
      <c r="C196" s="22"/>
      <c r="D196" s="21"/>
      <c r="E196" s="30"/>
      <c r="F196" s="21"/>
      <c r="G196" s="18"/>
      <c r="H196" s="23"/>
      <c r="I196" s="34"/>
      <c r="J196" s="24"/>
      <c r="K196" s="34"/>
      <c r="L196" s="18"/>
      <c r="M196" s="18"/>
      <c r="N196" s="78"/>
      <c r="O196" s="96"/>
      <c r="P196" s="78"/>
      <c r="Q196" s="78"/>
    </row>
    <row r="197" spans="1:17" s="19" customFormat="1" ht="15.95" hidden="1" customHeight="1">
      <c r="A197" s="16"/>
      <c r="C197" s="105"/>
      <c r="D197" s="155">
        <f>N189</f>
        <v>3636</v>
      </c>
      <c r="E197" s="155"/>
      <c r="F197" s="155"/>
      <c r="G197" s="18" t="s">
        <v>30</v>
      </c>
      <c r="H197" s="106">
        <f>N195</f>
        <v>358</v>
      </c>
      <c r="I197" s="27" t="s">
        <v>9</v>
      </c>
      <c r="J197" s="156">
        <f>D197-H197</f>
        <v>3278</v>
      </c>
      <c r="K197" s="156"/>
      <c r="L197" s="28"/>
      <c r="M197" s="18"/>
      <c r="N197" s="62"/>
      <c r="O197" s="30"/>
      <c r="P197" s="78"/>
      <c r="Q197" s="78"/>
    </row>
    <row r="198" spans="1:17" ht="15.95" customHeight="1">
      <c r="A198" s="13"/>
      <c r="C198" s="110">
        <f>J197</f>
        <v>3278</v>
      </c>
      <c r="D198" s="161" t="s">
        <v>33</v>
      </c>
      <c r="E198" s="161"/>
      <c r="G198" s="48" t="s">
        <v>12</v>
      </c>
      <c r="H198" s="166">
        <v>442.75</v>
      </c>
      <c r="I198" s="166"/>
      <c r="J198" s="166"/>
      <c r="K198" s="166"/>
      <c r="L198" s="3" t="s">
        <v>69</v>
      </c>
      <c r="M198" s="3"/>
      <c r="O198" s="60" t="s">
        <v>14</v>
      </c>
      <c r="P198" s="3">
        <f>ROUND(C198*H198/100,0)</f>
        <v>14513</v>
      </c>
      <c r="Q198" s="86"/>
    </row>
    <row r="199" spans="1:17" ht="15.95" customHeight="1">
      <c r="A199" s="56" t="s">
        <v>269</v>
      </c>
      <c r="B199" s="167" t="s">
        <v>73</v>
      </c>
      <c r="C199" s="167"/>
      <c r="D199" s="168"/>
      <c r="E199" s="167"/>
      <c r="F199" s="168"/>
      <c r="G199" s="167"/>
      <c r="H199" s="168"/>
      <c r="I199" s="167"/>
      <c r="J199" s="168"/>
      <c r="K199" s="167"/>
      <c r="L199" s="167"/>
      <c r="M199" s="167"/>
      <c r="N199" s="167"/>
      <c r="O199" s="167"/>
      <c r="Q199" s="86"/>
    </row>
    <row r="200" spans="1:17" ht="15.95" hidden="1" customHeight="1">
      <c r="B200" s="4" t="s">
        <v>268</v>
      </c>
      <c r="C200" s="113"/>
      <c r="E200" s="6"/>
      <c r="H200" s="40"/>
      <c r="I200" s="6"/>
      <c r="J200" s="9"/>
      <c r="K200" s="6"/>
      <c r="L200" s="9"/>
      <c r="M200" s="4" t="s">
        <v>9</v>
      </c>
      <c r="N200" s="101">
        <f>C198</f>
        <v>3278</v>
      </c>
      <c r="O200" s="113"/>
      <c r="Q200" s="86"/>
    </row>
    <row r="201" spans="1:17" ht="15.95" hidden="1" customHeight="1">
      <c r="A201" s="56"/>
      <c r="B201" s="91"/>
      <c r="C201" s="7"/>
      <c r="H201" s="40"/>
      <c r="I201" s="6"/>
      <c r="J201" s="9"/>
      <c r="K201" s="6"/>
      <c r="L201" s="42" t="s">
        <v>10</v>
      </c>
      <c r="N201" s="109">
        <f>SUM(N200:N200)</f>
        <v>3278</v>
      </c>
      <c r="O201" s="60"/>
    </row>
    <row r="202" spans="1:17" ht="15.95" customHeight="1">
      <c r="A202" s="13"/>
      <c r="C202" s="110">
        <f>N201</f>
        <v>3278</v>
      </c>
      <c r="D202" s="161" t="s">
        <v>33</v>
      </c>
      <c r="E202" s="161"/>
      <c r="G202" s="3" t="s">
        <v>12</v>
      </c>
      <c r="H202" s="50">
        <v>1079.6500000000001</v>
      </c>
      <c r="I202" s="50"/>
      <c r="J202" s="50"/>
      <c r="K202" s="50"/>
      <c r="L202" s="3" t="s">
        <v>69</v>
      </c>
      <c r="M202" s="3"/>
      <c r="O202" s="60" t="s">
        <v>14</v>
      </c>
      <c r="P202" s="3">
        <f>ROUND(C202*H202/100,0)</f>
        <v>35391</v>
      </c>
      <c r="Q202" s="86"/>
    </row>
    <row r="203" spans="1:17" s="19" customFormat="1" ht="15.95" customHeight="1">
      <c r="A203" s="16">
        <v>31</v>
      </c>
      <c r="B203" s="176" t="s">
        <v>105</v>
      </c>
      <c r="C203" s="176"/>
      <c r="D203" s="176"/>
      <c r="E203" s="176"/>
      <c r="F203" s="176"/>
      <c r="G203" s="176"/>
      <c r="H203" s="176"/>
      <c r="I203" s="176"/>
      <c r="J203" s="176"/>
      <c r="K203" s="176"/>
      <c r="L203" s="176"/>
      <c r="M203" s="176"/>
      <c r="N203" s="176"/>
      <c r="O203" s="176"/>
      <c r="P203" s="18"/>
      <c r="Q203" s="78"/>
    </row>
    <row r="204" spans="1:17" s="19" customFormat="1" ht="15.95" hidden="1" customHeight="1" thickBot="1">
      <c r="A204" s="61"/>
      <c r="B204" s="19" t="s">
        <v>270</v>
      </c>
      <c r="C204" s="22"/>
      <c r="D204" s="21"/>
      <c r="E204" s="22"/>
      <c r="F204" s="21"/>
      <c r="G204" s="21"/>
      <c r="H204" s="23"/>
      <c r="I204" s="21"/>
      <c r="J204" s="24"/>
      <c r="K204" s="21"/>
      <c r="L204" s="24"/>
      <c r="M204" s="19" t="s">
        <v>9</v>
      </c>
      <c r="N204" s="53">
        <f>C135*2</f>
        <v>374</v>
      </c>
      <c r="O204" s="55"/>
      <c r="P204" s="46"/>
    </row>
    <row r="205" spans="1:17" s="19" customFormat="1" ht="15.95" hidden="1" customHeight="1" thickBot="1">
      <c r="A205" s="16"/>
      <c r="C205" s="94"/>
      <c r="D205" s="18"/>
      <c r="E205" s="22"/>
      <c r="F205" s="21"/>
      <c r="G205" s="21"/>
      <c r="H205" s="95"/>
      <c r="I205" s="96"/>
      <c r="J205" s="27"/>
      <c r="K205" s="96"/>
      <c r="L205" s="18" t="s">
        <v>10</v>
      </c>
      <c r="M205" s="96"/>
      <c r="N205" s="65">
        <f>SUM(N204:N204)</f>
        <v>374</v>
      </c>
      <c r="O205" s="30"/>
      <c r="P205" s="18"/>
    </row>
    <row r="206" spans="1:17" s="19" customFormat="1" ht="15.95" customHeight="1">
      <c r="A206" s="16"/>
      <c r="B206" s="78"/>
      <c r="C206" s="97">
        <f>N205</f>
        <v>374</v>
      </c>
      <c r="D206" s="174" t="s">
        <v>33</v>
      </c>
      <c r="E206" s="172"/>
      <c r="F206" s="96"/>
      <c r="G206" s="32" t="s">
        <v>12</v>
      </c>
      <c r="H206" s="154">
        <v>2116.41</v>
      </c>
      <c r="I206" s="154"/>
      <c r="J206" s="154"/>
      <c r="K206" s="34"/>
      <c r="L206" s="181" t="s">
        <v>69</v>
      </c>
      <c r="M206" s="181"/>
      <c r="O206" s="30" t="s">
        <v>14</v>
      </c>
      <c r="P206" s="18">
        <f>ROUND(C206*H206/100,0)</f>
        <v>7915</v>
      </c>
    </row>
    <row r="207" spans="1:17" ht="35.25" customHeight="1">
      <c r="A207" s="37">
        <v>32</v>
      </c>
      <c r="B207" s="159" t="s">
        <v>77</v>
      </c>
      <c r="C207" s="159"/>
      <c r="D207" s="159"/>
      <c r="E207" s="159"/>
      <c r="F207" s="159"/>
      <c r="G207" s="159"/>
      <c r="H207" s="159"/>
      <c r="I207" s="159"/>
      <c r="J207" s="159"/>
      <c r="K207" s="159"/>
      <c r="L207" s="159"/>
      <c r="M207" s="159"/>
      <c r="N207" s="159"/>
      <c r="O207" s="159"/>
      <c r="Q207" s="86"/>
    </row>
    <row r="208" spans="1:17" ht="15.95" hidden="1" customHeight="1">
      <c r="A208" s="56"/>
      <c r="B208" s="4" t="s">
        <v>110</v>
      </c>
      <c r="C208" s="7"/>
      <c r="D208" s="6">
        <v>1</v>
      </c>
      <c r="E208" s="7" t="s">
        <v>8</v>
      </c>
      <c r="F208" s="6">
        <v>2</v>
      </c>
      <c r="G208" s="6" t="s">
        <v>8</v>
      </c>
      <c r="H208" s="40">
        <v>8</v>
      </c>
      <c r="I208" s="6" t="s">
        <v>8</v>
      </c>
      <c r="J208" s="9">
        <v>6</v>
      </c>
      <c r="K208" s="6"/>
      <c r="L208" s="9"/>
      <c r="M208" s="4" t="s">
        <v>9</v>
      </c>
      <c r="N208" s="53">
        <f>ROUND(D208*F208*H208*J208,0)</f>
        <v>96</v>
      </c>
      <c r="O208" s="45"/>
      <c r="P208" s="46"/>
    </row>
    <row r="209" spans="1:16" s="19" customFormat="1" ht="15.95" hidden="1" customHeight="1" thickBot="1">
      <c r="A209" s="16"/>
      <c r="B209" s="19" t="s">
        <v>271</v>
      </c>
      <c r="C209" s="22"/>
      <c r="D209" s="21">
        <v>6</v>
      </c>
      <c r="E209" s="22" t="s">
        <v>8</v>
      </c>
      <c r="F209" s="21">
        <v>3</v>
      </c>
      <c r="G209" s="21" t="s">
        <v>8</v>
      </c>
      <c r="H209" s="23">
        <v>1.1299999999999999</v>
      </c>
      <c r="I209" s="21" t="s">
        <v>8</v>
      </c>
      <c r="J209" s="24">
        <v>3.67</v>
      </c>
      <c r="K209" s="21"/>
      <c r="L209" s="24"/>
      <c r="M209" s="19" t="s">
        <v>9</v>
      </c>
      <c r="N209" s="53">
        <f>ROUND(D209*F209*H209*J209,0)</f>
        <v>75</v>
      </c>
      <c r="O209" s="55"/>
      <c r="P209" s="46"/>
    </row>
    <row r="210" spans="1:16" ht="15.95" hidden="1" customHeight="1" thickBot="1">
      <c r="A210" s="13"/>
      <c r="C210" s="114"/>
      <c r="D210" s="3"/>
      <c r="H210" s="115"/>
      <c r="I210" s="89"/>
      <c r="J210" s="42"/>
      <c r="K210" s="89"/>
      <c r="L210" s="3" t="s">
        <v>10</v>
      </c>
      <c r="M210" s="89"/>
      <c r="N210" s="70">
        <f>SUM(N208:N209)</f>
        <v>171</v>
      </c>
      <c r="O210" s="60"/>
    </row>
    <row r="211" spans="1:16" ht="15.95" customHeight="1">
      <c r="A211" s="13"/>
      <c r="B211" s="86"/>
      <c r="C211" s="110">
        <f>N210</f>
        <v>171</v>
      </c>
      <c r="D211" s="187" t="s">
        <v>33</v>
      </c>
      <c r="E211" s="162"/>
      <c r="F211" s="89"/>
      <c r="G211" s="48" t="s">
        <v>12</v>
      </c>
      <c r="H211" s="166">
        <v>674.6</v>
      </c>
      <c r="I211" s="166"/>
      <c r="J211" s="166"/>
      <c r="K211" s="50"/>
      <c r="L211" s="175" t="s">
        <v>69</v>
      </c>
      <c r="M211" s="175"/>
      <c r="N211" s="4"/>
      <c r="O211" s="60" t="s">
        <v>14</v>
      </c>
      <c r="P211" s="3">
        <f>ROUND(C211*H211/100,0)</f>
        <v>1154</v>
      </c>
    </row>
    <row r="212" spans="1:16" s="19" customFormat="1" ht="67.5" customHeight="1">
      <c r="A212" s="1">
        <v>33</v>
      </c>
      <c r="B212" s="180" t="s">
        <v>136</v>
      </c>
      <c r="C212" s="180"/>
      <c r="D212" s="180"/>
      <c r="E212" s="180"/>
      <c r="F212" s="180"/>
      <c r="G212" s="180"/>
      <c r="H212" s="180"/>
      <c r="I212" s="180"/>
      <c r="J212" s="180"/>
      <c r="K212" s="180"/>
      <c r="L212" s="180"/>
      <c r="M212" s="180"/>
      <c r="N212" s="180"/>
      <c r="O212" s="93"/>
      <c r="P212" s="18"/>
    </row>
    <row r="213" spans="1:16" s="19" customFormat="1" ht="15.95" hidden="1" customHeight="1">
      <c r="A213" s="16"/>
      <c r="B213" s="99" t="s">
        <v>106</v>
      </c>
      <c r="C213" s="20"/>
      <c r="D213" s="21">
        <v>1</v>
      </c>
      <c r="E213" s="22" t="s">
        <v>8</v>
      </c>
      <c r="F213" s="21">
        <v>2</v>
      </c>
      <c r="G213" s="21" t="s">
        <v>8</v>
      </c>
      <c r="H213" s="23">
        <v>0.67</v>
      </c>
      <c r="I213" s="21" t="s">
        <v>8</v>
      </c>
      <c r="J213" s="24">
        <v>7</v>
      </c>
      <c r="K213" s="21"/>
      <c r="L213" s="24"/>
      <c r="M213" s="19" t="s">
        <v>9</v>
      </c>
      <c r="N213" s="53">
        <f>ROUND(D213*F213*H213*J213,0)</f>
        <v>9</v>
      </c>
      <c r="O213" s="17"/>
      <c r="P213" s="18"/>
    </row>
    <row r="214" spans="1:16" s="19" customFormat="1" ht="15.95" hidden="1" customHeight="1">
      <c r="A214" s="16"/>
      <c r="C214" s="22"/>
      <c r="D214" s="54"/>
      <c r="E214" s="22"/>
      <c r="F214" s="21"/>
      <c r="G214" s="21"/>
      <c r="H214" s="23"/>
      <c r="I214" s="21"/>
      <c r="J214" s="24"/>
      <c r="K214" s="21"/>
      <c r="L214" s="27" t="s">
        <v>10</v>
      </c>
      <c r="M214" s="28"/>
      <c r="N214" s="29">
        <f>SUM(N213:N213)</f>
        <v>9</v>
      </c>
      <c r="O214" s="55"/>
      <c r="P214" s="46"/>
    </row>
    <row r="215" spans="1:16" s="19" customFormat="1" ht="15.95" customHeight="1">
      <c r="A215" s="16"/>
      <c r="C215" s="100">
        <f>N214</f>
        <v>9</v>
      </c>
      <c r="D215" s="116"/>
      <c r="E215" s="100"/>
      <c r="F215" s="31" t="s">
        <v>33</v>
      </c>
      <c r="G215" s="32" t="s">
        <v>12</v>
      </c>
      <c r="H215" s="154">
        <v>34520.31</v>
      </c>
      <c r="I215" s="154"/>
      <c r="J215" s="154"/>
      <c r="K215" s="34"/>
      <c r="L215" s="172" t="s">
        <v>61</v>
      </c>
      <c r="M215" s="172"/>
      <c r="N215" s="35"/>
      <c r="O215" s="36" t="s">
        <v>14</v>
      </c>
      <c r="P215" s="18">
        <f>ROUND(C215*H215/100,0)</f>
        <v>3107</v>
      </c>
    </row>
    <row r="216" spans="1:16" s="19" customFormat="1" ht="54.75" customHeight="1">
      <c r="A216" s="1">
        <v>34</v>
      </c>
      <c r="B216" s="173" t="s">
        <v>199</v>
      </c>
      <c r="C216" s="173"/>
      <c r="D216" s="173"/>
      <c r="E216" s="173"/>
      <c r="F216" s="173"/>
      <c r="G216" s="173"/>
      <c r="H216" s="173"/>
      <c r="I216" s="173"/>
      <c r="J216" s="173"/>
      <c r="K216" s="173"/>
      <c r="L216" s="173"/>
      <c r="M216" s="173"/>
      <c r="N216" s="173"/>
      <c r="O216" s="173"/>
      <c r="P216" s="18"/>
    </row>
    <row r="217" spans="1:16" s="19" customFormat="1" ht="15.95" hidden="1" customHeight="1" thickBot="1">
      <c r="A217" s="16"/>
      <c r="B217" s="99" t="s">
        <v>106</v>
      </c>
      <c r="C217" s="20"/>
      <c r="D217" s="21">
        <v>1</v>
      </c>
      <c r="E217" s="22" t="s">
        <v>8</v>
      </c>
      <c r="F217" s="21">
        <v>32</v>
      </c>
      <c r="G217" s="21"/>
      <c r="H217" s="23"/>
      <c r="I217" s="21"/>
      <c r="J217" s="24"/>
      <c r="K217" s="21"/>
      <c r="L217" s="24"/>
      <c r="M217" s="19" t="s">
        <v>9</v>
      </c>
      <c r="N217" s="53">
        <f>D217*F217</f>
        <v>32</v>
      </c>
      <c r="O217" s="17"/>
      <c r="P217" s="18"/>
    </row>
    <row r="218" spans="1:16" s="19" customFormat="1" ht="15.95" hidden="1" customHeight="1" thickBot="1">
      <c r="A218" s="16"/>
      <c r="C218" s="22"/>
      <c r="D218" s="54"/>
      <c r="E218" s="22"/>
      <c r="F218" s="21"/>
      <c r="G218" s="21"/>
      <c r="H218" s="23"/>
      <c r="I218" s="21"/>
      <c r="J218" s="24"/>
      <c r="K218" s="21"/>
      <c r="L218" s="27" t="s">
        <v>10</v>
      </c>
      <c r="M218" s="28"/>
      <c r="N218" s="65">
        <f>SUM(N217:N217)</f>
        <v>32</v>
      </c>
      <c r="O218" s="55"/>
      <c r="P218" s="46"/>
    </row>
    <row r="219" spans="1:16" s="19" customFormat="1" ht="15.95" customHeight="1">
      <c r="A219" s="16"/>
      <c r="C219" s="171">
        <f>N218</f>
        <v>32</v>
      </c>
      <c r="D219" s="152"/>
      <c r="E219" s="171"/>
      <c r="F219" s="31" t="s">
        <v>131</v>
      </c>
      <c r="G219" s="32" t="s">
        <v>12</v>
      </c>
      <c r="H219" s="154">
        <v>222</v>
      </c>
      <c r="I219" s="154"/>
      <c r="J219" s="154"/>
      <c r="K219" s="34"/>
      <c r="L219" s="172" t="s">
        <v>99</v>
      </c>
      <c r="M219" s="172"/>
      <c r="N219" s="35"/>
      <c r="O219" s="36" t="s">
        <v>14</v>
      </c>
      <c r="P219" s="18">
        <f>ROUND(C219*H219,0)</f>
        <v>7104</v>
      </c>
    </row>
    <row r="220" spans="1:16" s="19" customFormat="1" ht="15.95" customHeight="1">
      <c r="A220" s="16">
        <v>35</v>
      </c>
      <c r="B220" s="176" t="s">
        <v>132</v>
      </c>
      <c r="C220" s="176"/>
      <c r="D220" s="176"/>
      <c r="E220" s="176"/>
      <c r="F220" s="176"/>
      <c r="G220" s="176"/>
      <c r="H220" s="176"/>
      <c r="I220" s="176"/>
      <c r="J220" s="176"/>
      <c r="K220" s="176"/>
      <c r="L220" s="176"/>
      <c r="M220" s="176"/>
      <c r="N220" s="176"/>
      <c r="O220" s="176"/>
      <c r="P220" s="18"/>
    </row>
    <row r="221" spans="1:16" s="19" customFormat="1" ht="15.95" hidden="1" customHeight="1">
      <c r="A221" s="16"/>
      <c r="B221" s="99" t="s">
        <v>159</v>
      </c>
      <c r="C221" s="20"/>
      <c r="F221" s="21">
        <v>1</v>
      </c>
      <c r="G221" s="22" t="s">
        <v>8</v>
      </c>
      <c r="H221" s="21">
        <v>0</v>
      </c>
      <c r="I221" s="21" t="s">
        <v>8</v>
      </c>
      <c r="J221" s="117">
        <v>9.6000000000000002E-2</v>
      </c>
      <c r="K221" s="21"/>
      <c r="L221" s="24"/>
      <c r="N221" s="53">
        <f t="shared" ref="N221:N229" si="20">ROUND(H221*J221,0)</f>
        <v>0</v>
      </c>
      <c r="O221" s="17"/>
      <c r="P221" s="18"/>
    </row>
    <row r="222" spans="1:16" s="19" customFormat="1" ht="15.95" hidden="1" customHeight="1">
      <c r="A222" s="16"/>
      <c r="B222" s="99" t="s">
        <v>160</v>
      </c>
      <c r="C222" s="20"/>
      <c r="F222" s="21">
        <v>1</v>
      </c>
      <c r="G222" s="22" t="s">
        <v>8</v>
      </c>
      <c r="H222" s="21">
        <f>C34</f>
        <v>367</v>
      </c>
      <c r="I222" s="21" t="s">
        <v>8</v>
      </c>
      <c r="J222" s="117">
        <v>7.8E-2</v>
      </c>
      <c r="K222" s="21"/>
      <c r="L222" s="24"/>
      <c r="N222" s="53">
        <f t="shared" si="20"/>
        <v>29</v>
      </c>
      <c r="O222" s="17"/>
      <c r="P222" s="18"/>
    </row>
    <row r="223" spans="1:16" s="19" customFormat="1" ht="15.95" hidden="1" customHeight="1">
      <c r="A223" s="16"/>
      <c r="B223" s="99" t="s">
        <v>192</v>
      </c>
      <c r="C223" s="20"/>
      <c r="F223" s="21">
        <v>1</v>
      </c>
      <c r="G223" s="22" t="s">
        <v>8</v>
      </c>
      <c r="H223" s="21">
        <v>0</v>
      </c>
      <c r="I223" s="21" t="s">
        <v>8</v>
      </c>
      <c r="J223" s="117">
        <v>0.17599999999999999</v>
      </c>
      <c r="K223" s="21"/>
      <c r="L223" s="24"/>
      <c r="N223" s="53">
        <f t="shared" si="20"/>
        <v>0</v>
      </c>
      <c r="O223" s="17"/>
      <c r="P223" s="18"/>
    </row>
    <row r="224" spans="1:16" s="19" customFormat="1" ht="15.95" hidden="1" customHeight="1">
      <c r="A224" s="16"/>
      <c r="B224" s="99" t="s">
        <v>161</v>
      </c>
      <c r="C224" s="20"/>
      <c r="F224" s="21">
        <v>1</v>
      </c>
      <c r="G224" s="22" t="s">
        <v>8</v>
      </c>
      <c r="H224" s="21">
        <v>0</v>
      </c>
      <c r="I224" s="21" t="s">
        <v>8</v>
      </c>
      <c r="J224" s="117">
        <v>0.17599999999999999</v>
      </c>
      <c r="K224" s="21"/>
      <c r="L224" s="24"/>
      <c r="N224" s="53">
        <f t="shared" si="20"/>
        <v>0</v>
      </c>
      <c r="O224" s="17"/>
      <c r="P224" s="18"/>
    </row>
    <row r="225" spans="1:17" s="19" customFormat="1" ht="15.95" hidden="1" customHeight="1">
      <c r="A225" s="16"/>
      <c r="B225" s="99" t="s">
        <v>162</v>
      </c>
      <c r="C225" s="20"/>
      <c r="F225" s="21">
        <v>1</v>
      </c>
      <c r="G225" s="22" t="s">
        <v>8</v>
      </c>
      <c r="H225" s="21">
        <v>0</v>
      </c>
      <c r="I225" s="21" t="s">
        <v>8</v>
      </c>
      <c r="J225" s="117">
        <v>0.13</v>
      </c>
      <c r="K225" s="21"/>
      <c r="L225" s="24"/>
      <c r="N225" s="53">
        <f t="shared" si="20"/>
        <v>0</v>
      </c>
      <c r="O225" s="17"/>
      <c r="P225" s="18"/>
    </row>
    <row r="226" spans="1:17" s="19" customFormat="1" ht="15.95" hidden="1" customHeight="1">
      <c r="A226" s="16"/>
      <c r="B226" s="99" t="s">
        <v>163</v>
      </c>
      <c r="C226" s="20"/>
      <c r="F226" s="21">
        <v>1</v>
      </c>
      <c r="G226" s="22" t="s">
        <v>8</v>
      </c>
      <c r="H226" s="21">
        <f>C40</f>
        <v>110</v>
      </c>
      <c r="I226" s="21" t="s">
        <v>8</v>
      </c>
      <c r="J226" s="117">
        <v>3.44E-2</v>
      </c>
      <c r="K226" s="21"/>
      <c r="L226" s="24"/>
      <c r="N226" s="53">
        <f t="shared" si="20"/>
        <v>4</v>
      </c>
      <c r="O226" s="17"/>
      <c r="P226" s="18"/>
    </row>
    <row r="227" spans="1:17" s="19" customFormat="1" ht="15.95" hidden="1" customHeight="1">
      <c r="A227" s="16"/>
      <c r="B227" s="99" t="s">
        <v>164</v>
      </c>
      <c r="C227" s="20"/>
      <c r="F227" s="21">
        <v>1</v>
      </c>
      <c r="G227" s="22" t="s">
        <v>8</v>
      </c>
      <c r="H227" s="21">
        <v>0</v>
      </c>
      <c r="I227" s="21" t="s">
        <v>8</v>
      </c>
      <c r="J227" s="117">
        <v>4.3999999999999997E-2</v>
      </c>
      <c r="K227" s="21"/>
      <c r="L227" s="24"/>
      <c r="N227" s="53">
        <f t="shared" si="20"/>
        <v>0</v>
      </c>
      <c r="O227" s="17"/>
      <c r="P227" s="18"/>
    </row>
    <row r="228" spans="1:17" s="19" customFormat="1" ht="15.95" hidden="1" customHeight="1">
      <c r="A228" s="16"/>
      <c r="B228" s="99" t="s">
        <v>165</v>
      </c>
      <c r="C228" s="20"/>
      <c r="F228" s="21">
        <v>1</v>
      </c>
      <c r="G228" s="22" t="s">
        <v>8</v>
      </c>
      <c r="H228" s="21">
        <f>C112</f>
        <v>885</v>
      </c>
      <c r="I228" s="21" t="s">
        <v>8</v>
      </c>
      <c r="J228" s="117">
        <v>0.03</v>
      </c>
      <c r="K228" s="21"/>
      <c r="L228" s="24"/>
      <c r="N228" s="53">
        <f t="shared" si="20"/>
        <v>27</v>
      </c>
      <c r="O228" s="17"/>
      <c r="P228" s="18"/>
    </row>
    <row r="229" spans="1:17" s="19" customFormat="1" ht="15.95" hidden="1" customHeight="1">
      <c r="A229" s="16"/>
      <c r="B229" s="99" t="s">
        <v>166</v>
      </c>
      <c r="C229" s="20"/>
      <c r="F229" s="21">
        <v>1</v>
      </c>
      <c r="G229" s="22" t="s">
        <v>8</v>
      </c>
      <c r="H229" s="21">
        <v>0</v>
      </c>
      <c r="I229" s="21" t="s">
        <v>8</v>
      </c>
      <c r="J229" s="117">
        <v>2.1999999999999999E-2</v>
      </c>
      <c r="K229" s="21"/>
      <c r="L229" s="24"/>
      <c r="N229" s="53">
        <f t="shared" si="20"/>
        <v>0</v>
      </c>
      <c r="O229" s="17"/>
      <c r="P229" s="18"/>
    </row>
    <row r="230" spans="1:17" s="19" customFormat="1" ht="15.95" hidden="1" customHeight="1">
      <c r="A230" s="16"/>
      <c r="C230" s="22"/>
      <c r="D230" s="54"/>
      <c r="E230" s="22"/>
      <c r="F230" s="21"/>
      <c r="G230" s="21"/>
      <c r="H230" s="23"/>
      <c r="I230" s="21"/>
      <c r="J230" s="24"/>
      <c r="K230" s="21"/>
      <c r="L230" s="27" t="s">
        <v>10</v>
      </c>
      <c r="M230" s="28"/>
      <c r="N230" s="29">
        <f>SUM(N221:N229)</f>
        <v>60</v>
      </c>
      <c r="O230" s="55"/>
      <c r="P230" s="46"/>
    </row>
    <row r="231" spans="1:17" s="19" customFormat="1" ht="15.95" customHeight="1">
      <c r="A231" s="16"/>
      <c r="C231" s="171">
        <v>58</v>
      </c>
      <c r="D231" s="152"/>
      <c r="E231" s="171"/>
      <c r="F231" s="31" t="s">
        <v>131</v>
      </c>
      <c r="G231" s="32" t="s">
        <v>12</v>
      </c>
      <c r="H231" s="154">
        <v>40</v>
      </c>
      <c r="I231" s="154"/>
      <c r="J231" s="154"/>
      <c r="K231" s="34"/>
      <c r="L231" s="172" t="s">
        <v>133</v>
      </c>
      <c r="M231" s="172"/>
      <c r="N231" s="35"/>
      <c r="O231" s="36" t="s">
        <v>14</v>
      </c>
      <c r="P231" s="18">
        <f>ROUND(C231*H231,0)</f>
        <v>2320</v>
      </c>
    </row>
    <row r="232" spans="1:17" ht="33" hidden="1" customHeight="1">
      <c r="A232" s="37"/>
      <c r="B232" s="180" t="s">
        <v>180</v>
      </c>
      <c r="C232" s="180"/>
      <c r="D232" s="180"/>
      <c r="E232" s="180"/>
      <c r="F232" s="180"/>
      <c r="G232" s="180"/>
      <c r="H232" s="180"/>
      <c r="I232" s="180"/>
      <c r="J232" s="180"/>
      <c r="K232" s="180"/>
      <c r="L232" s="180"/>
      <c r="M232" s="180"/>
      <c r="N232" s="180"/>
      <c r="O232" s="60"/>
      <c r="P232" s="86"/>
      <c r="Q232" s="86"/>
    </row>
    <row r="233" spans="1:17" ht="15.95" hidden="1" customHeight="1">
      <c r="A233" s="13"/>
      <c r="B233" s="4" t="s">
        <v>221</v>
      </c>
      <c r="C233" s="39"/>
      <c r="D233" s="6">
        <v>3</v>
      </c>
      <c r="E233" s="7" t="s">
        <v>8</v>
      </c>
      <c r="F233" s="6">
        <v>3</v>
      </c>
      <c r="G233" s="6" t="s">
        <v>8</v>
      </c>
      <c r="H233" s="40">
        <v>1.125</v>
      </c>
      <c r="I233" s="6" t="s">
        <v>8</v>
      </c>
      <c r="J233" s="9">
        <v>3.67</v>
      </c>
      <c r="K233" s="6"/>
      <c r="L233" s="9"/>
      <c r="M233" s="4" t="s">
        <v>9</v>
      </c>
      <c r="N233" s="26">
        <f>ROUND(D233*F233*H233*J233,0)</f>
        <v>37</v>
      </c>
      <c r="O233" s="15"/>
    </row>
    <row r="234" spans="1:17" ht="15.95" hidden="1" customHeight="1" thickBot="1">
      <c r="A234" s="13"/>
      <c r="B234" s="4" t="s">
        <v>222</v>
      </c>
      <c r="C234" s="39"/>
      <c r="D234" s="6">
        <v>7</v>
      </c>
      <c r="E234" s="7" t="s">
        <v>8</v>
      </c>
      <c r="F234" s="6">
        <v>2</v>
      </c>
      <c r="G234" s="6" t="s">
        <v>8</v>
      </c>
      <c r="H234" s="40">
        <v>1.25</v>
      </c>
      <c r="I234" s="6" t="s">
        <v>8</v>
      </c>
      <c r="J234" s="9">
        <v>3.67</v>
      </c>
      <c r="K234" s="6"/>
      <c r="L234" s="9"/>
      <c r="M234" s="4" t="s">
        <v>9</v>
      </c>
      <c r="N234" s="26">
        <f>ROUND(D234*F234*H234*J234,0)</f>
        <v>64</v>
      </c>
      <c r="O234" s="15"/>
    </row>
    <row r="235" spans="1:17" ht="15.95" hidden="1" customHeight="1" thickBot="1">
      <c r="E235" s="73"/>
      <c r="G235" s="3"/>
      <c r="H235" s="40"/>
      <c r="I235" s="50"/>
      <c r="J235" s="42"/>
      <c r="K235" s="50"/>
      <c r="L235" s="42" t="s">
        <v>10</v>
      </c>
      <c r="M235" s="3"/>
      <c r="N235" s="70"/>
      <c r="O235" s="45"/>
    </row>
    <row r="236" spans="1:17" ht="15.95" hidden="1" customHeight="1">
      <c r="A236" s="13"/>
      <c r="C236" s="160">
        <f>N235</f>
        <v>0</v>
      </c>
      <c r="D236" s="160"/>
      <c r="E236" s="160"/>
      <c r="F236" s="3" t="s">
        <v>33</v>
      </c>
      <c r="G236" s="48" t="s">
        <v>12</v>
      </c>
      <c r="H236" s="166">
        <v>180.5</v>
      </c>
      <c r="I236" s="166"/>
      <c r="J236" s="166"/>
      <c r="K236" s="166"/>
      <c r="L236" s="162" t="s">
        <v>58</v>
      </c>
      <c r="M236" s="162"/>
      <c r="N236" s="112"/>
      <c r="O236" s="60" t="s">
        <v>14</v>
      </c>
      <c r="P236" s="3">
        <f>ROUND(C236*H236,0)</f>
        <v>0</v>
      </c>
    </row>
    <row r="237" spans="1:17" s="19" customFormat="1" ht="15.95" hidden="1" customHeight="1">
      <c r="A237" s="16"/>
      <c r="B237" s="151" t="s">
        <v>92</v>
      </c>
      <c r="C237" s="151"/>
      <c r="D237" s="151"/>
      <c r="E237" s="151"/>
      <c r="F237" s="151"/>
      <c r="G237" s="151"/>
      <c r="H237" s="151"/>
      <c r="I237" s="151"/>
      <c r="J237" s="151"/>
      <c r="K237" s="151"/>
      <c r="L237" s="151"/>
      <c r="M237" s="151"/>
      <c r="N237" s="151"/>
      <c r="O237" s="30"/>
      <c r="P237" s="78"/>
      <c r="Q237" s="78"/>
    </row>
    <row r="238" spans="1:17" s="19" customFormat="1" ht="15.95" hidden="1" customHeight="1">
      <c r="A238" s="16"/>
      <c r="B238" s="19" t="s">
        <v>66</v>
      </c>
      <c r="C238" s="20"/>
      <c r="D238" s="21">
        <v>1</v>
      </c>
      <c r="E238" s="22" t="s">
        <v>8</v>
      </c>
      <c r="F238" s="21">
        <v>1</v>
      </c>
      <c r="G238" s="21" t="s">
        <v>8</v>
      </c>
      <c r="H238" s="23">
        <v>13</v>
      </c>
      <c r="I238" s="21" t="s">
        <v>8</v>
      </c>
      <c r="J238" s="80">
        <v>0.37</v>
      </c>
      <c r="K238" s="21" t="s">
        <v>8</v>
      </c>
      <c r="L238" s="24">
        <v>4</v>
      </c>
      <c r="M238" s="19" t="s">
        <v>9</v>
      </c>
      <c r="N238" s="53">
        <f>ROUND(D238*F238*H238*J238*L238,0)</f>
        <v>19</v>
      </c>
      <c r="O238" s="17"/>
      <c r="P238" s="18"/>
    </row>
    <row r="239" spans="1:17" s="19" customFormat="1" ht="15.95" hidden="1" customHeight="1" thickBot="1">
      <c r="A239" s="16"/>
      <c r="B239" s="19" t="s">
        <v>171</v>
      </c>
      <c r="C239" s="20"/>
      <c r="D239" s="21">
        <v>1</v>
      </c>
      <c r="E239" s="22" t="s">
        <v>8</v>
      </c>
      <c r="F239" s="21">
        <v>2</v>
      </c>
      <c r="G239" s="21" t="s">
        <v>8</v>
      </c>
      <c r="H239" s="23">
        <v>0.75</v>
      </c>
      <c r="I239" s="21" t="s">
        <v>8</v>
      </c>
      <c r="J239" s="24">
        <v>0.37</v>
      </c>
      <c r="K239" s="21" t="s">
        <v>8</v>
      </c>
      <c r="L239" s="24">
        <v>4</v>
      </c>
      <c r="M239" s="19" t="s">
        <v>9</v>
      </c>
      <c r="N239" s="53">
        <f>ROUND(D239*F239*H239*J239*L239,0)</f>
        <v>2</v>
      </c>
      <c r="O239" s="17"/>
      <c r="P239" s="18"/>
    </row>
    <row r="240" spans="1:17" s="19" customFormat="1" ht="15.95" hidden="1" customHeight="1" thickBot="1">
      <c r="A240" s="18"/>
      <c r="C240" s="35"/>
      <c r="D240" s="21"/>
      <c r="E240" s="64"/>
      <c r="F240" s="21"/>
      <c r="G240" s="18"/>
      <c r="H240" s="23"/>
      <c r="I240" s="34"/>
      <c r="J240" s="27"/>
      <c r="K240" s="34"/>
      <c r="L240" s="27" t="s">
        <v>10</v>
      </c>
      <c r="M240" s="18"/>
      <c r="N240" s="65"/>
      <c r="O240" s="55"/>
      <c r="P240" s="18"/>
    </row>
    <row r="241" spans="1:17" s="19" customFormat="1" ht="15.95" hidden="1" customHeight="1">
      <c r="A241" s="16"/>
      <c r="C241" s="92">
        <f>N240</f>
        <v>0</v>
      </c>
      <c r="D241" s="92"/>
      <c r="E241" s="92"/>
      <c r="F241" s="21" t="s">
        <v>11</v>
      </c>
      <c r="G241" s="32" t="s">
        <v>12</v>
      </c>
      <c r="H241" s="154">
        <v>12346.65</v>
      </c>
      <c r="I241" s="154"/>
      <c r="J241" s="154"/>
      <c r="K241" s="154"/>
      <c r="L241" s="172" t="s">
        <v>93</v>
      </c>
      <c r="M241" s="172"/>
      <c r="N241" s="66"/>
      <c r="O241" s="30" t="s">
        <v>14</v>
      </c>
      <c r="P241" s="18">
        <f>ROUND(C241*H241/100,0)</f>
        <v>0</v>
      </c>
    </row>
    <row r="242" spans="1:17" ht="15.95" hidden="1" customHeight="1">
      <c r="A242" s="13"/>
      <c r="B242" s="179" t="s">
        <v>86</v>
      </c>
      <c r="C242" s="179"/>
      <c r="D242" s="179"/>
      <c r="E242" s="179"/>
      <c r="F242" s="179"/>
      <c r="G242" s="179"/>
      <c r="H242" s="179"/>
      <c r="I242" s="179"/>
      <c r="J242" s="179"/>
      <c r="K242" s="179"/>
      <c r="L242" s="179"/>
      <c r="M242" s="179"/>
      <c r="N242" s="179"/>
      <c r="O242" s="179"/>
    </row>
    <row r="243" spans="1:17" ht="15.95" hidden="1" customHeight="1">
      <c r="A243" s="13"/>
      <c r="B243" s="4" t="s">
        <v>193</v>
      </c>
      <c r="C243" s="7"/>
      <c r="D243" s="6">
        <v>1</v>
      </c>
      <c r="E243" s="7" t="s">
        <v>8</v>
      </c>
      <c r="F243" s="6">
        <v>2</v>
      </c>
      <c r="G243" s="6" t="s">
        <v>8</v>
      </c>
      <c r="H243" s="118">
        <v>31.375</v>
      </c>
      <c r="I243" s="6" t="s">
        <v>8</v>
      </c>
      <c r="J243" s="52">
        <v>0.75</v>
      </c>
      <c r="K243" s="6" t="s">
        <v>8</v>
      </c>
      <c r="L243" s="9">
        <v>0.75</v>
      </c>
      <c r="M243" s="4" t="s">
        <v>9</v>
      </c>
      <c r="N243" s="26">
        <f t="shared" ref="N243" si="21">ROUND(D243*F243*H243*J243*L243,0)</f>
        <v>35</v>
      </c>
      <c r="O243" s="15"/>
    </row>
    <row r="244" spans="1:17" ht="15.95" hidden="1" customHeight="1">
      <c r="A244" s="13"/>
      <c r="B244" s="38" t="s">
        <v>19</v>
      </c>
      <c r="C244" s="39"/>
      <c r="D244" s="6">
        <v>1</v>
      </c>
      <c r="E244" s="7" t="s">
        <v>8</v>
      </c>
      <c r="F244" s="6">
        <v>2</v>
      </c>
      <c r="G244" s="6" t="s">
        <v>8</v>
      </c>
      <c r="H244" s="118">
        <v>25.875</v>
      </c>
      <c r="I244" s="6" t="s">
        <v>8</v>
      </c>
      <c r="J244" s="52">
        <v>0.75</v>
      </c>
      <c r="K244" s="6" t="s">
        <v>8</v>
      </c>
      <c r="L244" s="9">
        <v>0.75</v>
      </c>
      <c r="M244" s="4" t="s">
        <v>9</v>
      </c>
      <c r="N244" s="26">
        <f t="shared" ref="N244:N245" si="22">ROUND(D244*F244*H244*J244*L244,0)</f>
        <v>29</v>
      </c>
      <c r="O244" s="15"/>
    </row>
    <row r="245" spans="1:17" ht="15.95" hidden="1" customHeight="1">
      <c r="A245" s="13"/>
      <c r="B245" s="4" t="s">
        <v>194</v>
      </c>
      <c r="C245" s="39"/>
      <c r="D245" s="6">
        <v>1</v>
      </c>
      <c r="E245" s="7" t="s">
        <v>8</v>
      </c>
      <c r="F245" s="6">
        <v>2</v>
      </c>
      <c r="G245" s="6" t="s">
        <v>8</v>
      </c>
      <c r="H245" s="118">
        <v>31.375</v>
      </c>
      <c r="I245" s="6" t="s">
        <v>8</v>
      </c>
      <c r="J245" s="52">
        <v>1.125</v>
      </c>
      <c r="K245" s="6" t="s">
        <v>8</v>
      </c>
      <c r="L245" s="9">
        <v>5</v>
      </c>
      <c r="M245" s="4" t="s">
        <v>9</v>
      </c>
      <c r="N245" s="26">
        <f t="shared" si="22"/>
        <v>353</v>
      </c>
      <c r="O245" s="15"/>
    </row>
    <row r="246" spans="1:17" ht="15.95" hidden="1" customHeight="1">
      <c r="A246" s="13"/>
      <c r="B246" s="4" t="s">
        <v>195</v>
      </c>
      <c r="C246" s="39"/>
      <c r="D246" s="6">
        <v>1</v>
      </c>
      <c r="E246" s="7" t="s">
        <v>8</v>
      </c>
      <c r="F246" s="6">
        <v>3</v>
      </c>
      <c r="G246" s="6" t="s">
        <v>8</v>
      </c>
      <c r="H246" s="118">
        <v>18</v>
      </c>
      <c r="I246" s="6" t="s">
        <v>8</v>
      </c>
      <c r="J246" s="52">
        <v>1.125</v>
      </c>
      <c r="K246" s="6" t="s">
        <v>8</v>
      </c>
      <c r="L246" s="9">
        <v>5</v>
      </c>
      <c r="M246" s="4" t="s">
        <v>9</v>
      </c>
      <c r="N246" s="26">
        <f t="shared" ref="N246:N250" si="23">ROUND(D246*F246*H246*J246*L246,0)</f>
        <v>304</v>
      </c>
      <c r="O246" s="15"/>
    </row>
    <row r="247" spans="1:17" ht="15.95" hidden="1" customHeight="1">
      <c r="A247" s="13"/>
      <c r="B247" s="4" t="s">
        <v>22</v>
      </c>
      <c r="C247" s="39"/>
      <c r="D247" s="6">
        <v>1</v>
      </c>
      <c r="E247" s="7" t="s">
        <v>8</v>
      </c>
      <c r="F247" s="6">
        <v>1</v>
      </c>
      <c r="G247" s="6" t="s">
        <v>8</v>
      </c>
      <c r="H247" s="118">
        <v>31.375</v>
      </c>
      <c r="I247" s="6" t="s">
        <v>8</v>
      </c>
      <c r="J247" s="52">
        <v>1.125</v>
      </c>
      <c r="K247" s="6" t="s">
        <v>8</v>
      </c>
      <c r="L247" s="9">
        <v>4</v>
      </c>
      <c r="M247" s="4" t="s">
        <v>9</v>
      </c>
      <c r="N247" s="26">
        <f t="shared" ref="N247:N249" si="24">ROUND(D247*F247*H247*J247*L247,0)</f>
        <v>141</v>
      </c>
      <c r="O247" s="15"/>
    </row>
    <row r="248" spans="1:17" ht="15.95" hidden="1" customHeight="1">
      <c r="A248" s="13"/>
      <c r="B248" s="4" t="s">
        <v>196</v>
      </c>
      <c r="C248" s="39"/>
      <c r="D248" s="6">
        <v>1</v>
      </c>
      <c r="E248" s="7" t="s">
        <v>8</v>
      </c>
      <c r="F248" s="6">
        <v>1</v>
      </c>
      <c r="G248" s="6" t="s">
        <v>8</v>
      </c>
      <c r="H248" s="118">
        <v>6</v>
      </c>
      <c r="I248" s="6" t="s">
        <v>8</v>
      </c>
      <c r="J248" s="52">
        <v>1.125</v>
      </c>
      <c r="K248" s="6" t="s">
        <v>8</v>
      </c>
      <c r="L248" s="9">
        <v>4</v>
      </c>
      <c r="M248" s="4" t="s">
        <v>9</v>
      </c>
      <c r="N248" s="26">
        <f t="shared" si="24"/>
        <v>27</v>
      </c>
      <c r="O248" s="15"/>
    </row>
    <row r="249" spans="1:17" ht="15.95" hidden="1" customHeight="1">
      <c r="A249" s="13"/>
      <c r="B249" s="4" t="s">
        <v>197</v>
      </c>
      <c r="C249" s="39"/>
      <c r="D249" s="6">
        <v>1</v>
      </c>
      <c r="E249" s="7" t="s">
        <v>8</v>
      </c>
      <c r="F249" s="6">
        <v>1</v>
      </c>
      <c r="G249" s="6" t="s">
        <v>8</v>
      </c>
      <c r="H249" s="118">
        <v>6</v>
      </c>
      <c r="I249" s="6" t="s">
        <v>8</v>
      </c>
      <c r="J249" s="52">
        <v>1.125</v>
      </c>
      <c r="K249" s="6" t="s">
        <v>8</v>
      </c>
      <c r="L249" s="9">
        <v>5</v>
      </c>
      <c r="M249" s="4" t="s">
        <v>9</v>
      </c>
      <c r="N249" s="26">
        <f t="shared" si="24"/>
        <v>34</v>
      </c>
      <c r="O249" s="15"/>
    </row>
    <row r="250" spans="1:17" ht="15.95" hidden="1" customHeight="1">
      <c r="A250" s="13"/>
      <c r="B250" s="4" t="s">
        <v>197</v>
      </c>
      <c r="C250" s="39"/>
      <c r="D250" s="6">
        <v>1</v>
      </c>
      <c r="E250" s="7" t="s">
        <v>8</v>
      </c>
      <c r="F250" s="6">
        <v>1</v>
      </c>
      <c r="G250" s="6" t="s">
        <v>8</v>
      </c>
      <c r="H250" s="118">
        <v>6</v>
      </c>
      <c r="I250" s="6" t="s">
        <v>8</v>
      </c>
      <c r="J250" s="52">
        <v>0.75</v>
      </c>
      <c r="K250" s="6" t="s">
        <v>8</v>
      </c>
      <c r="L250" s="9">
        <v>5</v>
      </c>
      <c r="M250" s="4" t="s">
        <v>9</v>
      </c>
      <c r="N250" s="26">
        <f t="shared" si="23"/>
        <v>23</v>
      </c>
      <c r="O250" s="15"/>
    </row>
    <row r="251" spans="1:17" ht="15.95" hidden="1" customHeight="1">
      <c r="A251" s="13"/>
      <c r="B251" s="4" t="s">
        <v>198</v>
      </c>
      <c r="C251" s="39"/>
      <c r="D251" s="6">
        <v>1</v>
      </c>
      <c r="E251" s="7" t="s">
        <v>8</v>
      </c>
      <c r="F251" s="6">
        <v>1</v>
      </c>
      <c r="G251" s="6" t="s">
        <v>8</v>
      </c>
      <c r="H251" s="118">
        <v>10</v>
      </c>
      <c r="I251" s="6" t="s">
        <v>8</v>
      </c>
      <c r="J251" s="52">
        <v>1.125</v>
      </c>
      <c r="K251" s="6" t="s">
        <v>8</v>
      </c>
      <c r="L251" s="9">
        <v>5</v>
      </c>
      <c r="M251" s="4" t="s">
        <v>9</v>
      </c>
      <c r="N251" s="26">
        <f t="shared" ref="N251" si="25">ROUND(D251*F251*H251*J251*L251,0)</f>
        <v>56</v>
      </c>
      <c r="O251" s="15"/>
    </row>
    <row r="252" spans="1:17" ht="16.5" hidden="1" customHeight="1">
      <c r="A252" s="13"/>
      <c r="C252" s="7"/>
      <c r="D252" s="41"/>
      <c r="H252" s="40"/>
      <c r="I252" s="6"/>
      <c r="J252" s="9"/>
      <c r="K252" s="6"/>
      <c r="L252" s="42" t="s">
        <v>10</v>
      </c>
      <c r="M252" s="43"/>
      <c r="N252" s="44">
        <f>SUM(N243:N251)</f>
        <v>1002</v>
      </c>
      <c r="O252" s="45"/>
      <c r="P252" s="46"/>
    </row>
    <row r="253" spans="1:17" ht="15.95" hidden="1" customHeight="1">
      <c r="A253" s="13"/>
      <c r="B253" s="85" t="s">
        <v>25</v>
      </c>
      <c r="C253" s="7"/>
      <c r="E253" s="60"/>
      <c r="G253" s="3"/>
      <c r="H253" s="40"/>
      <c r="I253" s="50"/>
      <c r="J253" s="9"/>
      <c r="K253" s="3"/>
      <c r="L253" s="9"/>
      <c r="M253" s="86"/>
      <c r="N253" s="86"/>
      <c r="O253" s="60"/>
      <c r="Q253" s="86"/>
    </row>
    <row r="254" spans="1:17" ht="15.95" hidden="1" customHeight="1">
      <c r="A254" s="13"/>
      <c r="B254" s="4" t="s">
        <v>200</v>
      </c>
      <c r="C254" s="7"/>
      <c r="D254" s="6">
        <v>1</v>
      </c>
      <c r="E254" s="7" t="s">
        <v>8</v>
      </c>
      <c r="F254" s="6">
        <v>2</v>
      </c>
      <c r="G254" s="6" t="s">
        <v>8</v>
      </c>
      <c r="H254" s="118">
        <v>5</v>
      </c>
      <c r="I254" s="6" t="s">
        <v>8</v>
      </c>
      <c r="J254" s="52">
        <v>1.125</v>
      </c>
      <c r="K254" s="6" t="s">
        <v>8</v>
      </c>
      <c r="L254" s="52">
        <v>0.75</v>
      </c>
      <c r="M254" s="4" t="s">
        <v>9</v>
      </c>
      <c r="N254" s="26">
        <f t="shared" ref="N254:N255" si="26">ROUND(D254*F254*H254*J254*L254,0)</f>
        <v>8</v>
      </c>
      <c r="O254" s="45"/>
      <c r="P254" s="88"/>
    </row>
    <row r="255" spans="1:17" ht="15.95" hidden="1" customHeight="1">
      <c r="A255" s="13"/>
      <c r="B255" s="4" t="s">
        <v>201</v>
      </c>
      <c r="C255" s="7"/>
      <c r="D255" s="6">
        <v>1</v>
      </c>
      <c r="E255" s="7" t="s">
        <v>8</v>
      </c>
      <c r="F255" s="6">
        <v>6</v>
      </c>
      <c r="G255" s="6" t="s">
        <v>8</v>
      </c>
      <c r="H255" s="118">
        <v>4.5</v>
      </c>
      <c r="I255" s="6" t="s">
        <v>8</v>
      </c>
      <c r="J255" s="52">
        <v>1.125</v>
      </c>
      <c r="K255" s="6" t="s">
        <v>8</v>
      </c>
      <c r="L255" s="52">
        <v>0.75</v>
      </c>
      <c r="M255" s="4" t="s">
        <v>9</v>
      </c>
      <c r="N255" s="26">
        <f t="shared" si="26"/>
        <v>23</v>
      </c>
      <c r="O255" s="45"/>
      <c r="P255" s="88"/>
    </row>
    <row r="256" spans="1:17" ht="15.95" hidden="1" customHeight="1">
      <c r="A256" s="13"/>
      <c r="B256" s="4" t="s">
        <v>202</v>
      </c>
      <c r="C256" s="7"/>
      <c r="D256" s="6">
        <v>1</v>
      </c>
      <c r="E256" s="7" t="s">
        <v>8</v>
      </c>
      <c r="F256" s="6">
        <v>1</v>
      </c>
      <c r="G256" s="6" t="s">
        <v>8</v>
      </c>
      <c r="H256" s="118">
        <v>4.5</v>
      </c>
      <c r="I256" s="6" t="s">
        <v>8</v>
      </c>
      <c r="J256" s="52">
        <v>0.75</v>
      </c>
      <c r="K256" s="6" t="s">
        <v>8</v>
      </c>
      <c r="L256" s="52">
        <v>0.75</v>
      </c>
      <c r="M256" s="4" t="s">
        <v>9</v>
      </c>
      <c r="N256" s="26">
        <f t="shared" ref="N256:N258" si="27">ROUND(D256*F256*H256*J256*L256,0)</f>
        <v>3</v>
      </c>
      <c r="O256" s="45"/>
      <c r="P256" s="88"/>
    </row>
    <row r="257" spans="1:17" ht="15.95" hidden="1" customHeight="1">
      <c r="A257" s="13"/>
      <c r="B257" s="4" t="s">
        <v>203</v>
      </c>
      <c r="C257" s="7"/>
      <c r="D257" s="21">
        <v>1</v>
      </c>
      <c r="E257" s="22" t="s">
        <v>8</v>
      </c>
      <c r="F257" s="21">
        <v>1</v>
      </c>
      <c r="G257" s="6" t="s">
        <v>8</v>
      </c>
      <c r="H257" s="23">
        <v>20.625</v>
      </c>
      <c r="I257" s="6" t="s">
        <v>8</v>
      </c>
      <c r="J257" s="52">
        <v>1.125</v>
      </c>
      <c r="K257" s="6" t="s">
        <v>8</v>
      </c>
      <c r="L257" s="52">
        <v>0.75</v>
      </c>
      <c r="M257" s="19" t="s">
        <v>9</v>
      </c>
      <c r="N257" s="26">
        <f t="shared" ref="N257" si="28">ROUND(D257*F257*H257*J257*L257,0)</f>
        <v>17</v>
      </c>
      <c r="O257" s="45"/>
      <c r="P257" s="88"/>
    </row>
    <row r="258" spans="1:17" ht="15.95" hidden="1" customHeight="1">
      <c r="A258" s="13"/>
      <c r="B258" s="4" t="s">
        <v>203</v>
      </c>
      <c r="C258" s="7"/>
      <c r="D258" s="21">
        <v>1</v>
      </c>
      <c r="E258" s="22" t="s">
        <v>8</v>
      </c>
      <c r="F258" s="21">
        <v>1</v>
      </c>
      <c r="G258" s="6" t="s">
        <v>8</v>
      </c>
      <c r="H258" s="23">
        <v>6</v>
      </c>
      <c r="I258" s="6" t="s">
        <v>8</v>
      </c>
      <c r="J258" s="52">
        <v>1.125</v>
      </c>
      <c r="K258" s="6" t="s">
        <v>8</v>
      </c>
      <c r="L258" s="52">
        <v>0.75</v>
      </c>
      <c r="M258" s="19" t="s">
        <v>9</v>
      </c>
      <c r="N258" s="26">
        <f t="shared" si="27"/>
        <v>5</v>
      </c>
      <c r="O258" s="45"/>
      <c r="P258" s="88"/>
    </row>
    <row r="259" spans="1:17" ht="15.95" hidden="1" customHeight="1">
      <c r="A259" s="13"/>
      <c r="B259" s="6"/>
      <c r="C259" s="4"/>
      <c r="E259" s="60"/>
      <c r="G259" s="3"/>
      <c r="H259" s="40"/>
      <c r="I259" s="50"/>
      <c r="J259" s="9"/>
      <c r="K259" s="3"/>
      <c r="L259" s="42" t="s">
        <v>10</v>
      </c>
      <c r="M259" s="4" t="s">
        <v>9</v>
      </c>
      <c r="N259" s="44">
        <f>SUM(N254:N258)</f>
        <v>56</v>
      </c>
      <c r="O259" s="60"/>
      <c r="P259" s="86"/>
      <c r="Q259" s="86"/>
    </row>
    <row r="260" spans="1:17" ht="15.95" hidden="1" customHeight="1">
      <c r="A260" s="13"/>
      <c r="B260" s="85" t="s">
        <v>29</v>
      </c>
      <c r="C260" s="7"/>
      <c r="E260" s="60"/>
      <c r="G260" s="3"/>
      <c r="H260" s="40"/>
      <c r="I260" s="50"/>
      <c r="J260" s="9"/>
      <c r="K260" s="50"/>
      <c r="L260" s="3"/>
      <c r="M260" s="3"/>
      <c r="N260" s="86"/>
      <c r="O260" s="89"/>
      <c r="P260" s="86"/>
      <c r="Q260" s="86"/>
    </row>
    <row r="261" spans="1:17" ht="15.95" hidden="1" customHeight="1">
      <c r="A261" s="13"/>
      <c r="C261" s="85"/>
      <c r="D261" s="157">
        <f>N252</f>
        <v>1002</v>
      </c>
      <c r="E261" s="157"/>
      <c r="F261" s="157"/>
      <c r="G261" s="3" t="s">
        <v>30</v>
      </c>
      <c r="H261" s="119">
        <f>N259</f>
        <v>56</v>
      </c>
      <c r="I261" s="42" t="s">
        <v>9</v>
      </c>
      <c r="J261" s="158">
        <f>D261-H261</f>
        <v>946</v>
      </c>
      <c r="K261" s="158"/>
      <c r="L261" s="43"/>
      <c r="M261" s="3"/>
      <c r="N261" s="91"/>
      <c r="O261" s="60"/>
      <c r="P261" s="86"/>
      <c r="Q261" s="86"/>
    </row>
    <row r="262" spans="1:17" ht="21.75" hidden="1" customHeight="1">
      <c r="A262" s="13"/>
      <c r="B262" s="14"/>
      <c r="C262" s="160">
        <f>J261</f>
        <v>946</v>
      </c>
      <c r="D262" s="161"/>
      <c r="E262" s="160"/>
      <c r="F262" s="47" t="s">
        <v>11</v>
      </c>
      <c r="G262" s="48" t="s">
        <v>12</v>
      </c>
      <c r="H262" s="49">
        <v>1285.6300000000001</v>
      </c>
      <c r="I262" s="50"/>
      <c r="J262" s="50"/>
      <c r="K262" s="50"/>
      <c r="L262" s="162" t="s">
        <v>13</v>
      </c>
      <c r="M262" s="162"/>
      <c r="O262" s="51" t="s">
        <v>14</v>
      </c>
      <c r="P262" s="3">
        <f>ROUND(C262*H262/100,0)</f>
        <v>12162</v>
      </c>
    </row>
    <row r="263" spans="1:17" ht="21.75" hidden="1" customHeight="1">
      <c r="A263" s="13"/>
      <c r="B263" s="179" t="s">
        <v>204</v>
      </c>
      <c r="C263" s="179"/>
      <c r="D263" s="179"/>
      <c r="E263" s="179"/>
      <c r="F263" s="179"/>
      <c r="G263" s="179"/>
      <c r="H263" s="179"/>
      <c r="I263" s="179"/>
      <c r="J263" s="179"/>
      <c r="K263" s="179"/>
      <c r="L263" s="179"/>
      <c r="M263" s="179"/>
      <c r="N263" s="179"/>
      <c r="O263" s="179"/>
    </row>
    <row r="264" spans="1:17" ht="15.95" hidden="1" customHeight="1">
      <c r="A264" s="13"/>
      <c r="B264" s="38" t="s">
        <v>167</v>
      </c>
      <c r="C264" s="39"/>
      <c r="D264" s="6">
        <v>1</v>
      </c>
      <c r="E264" s="7" t="s">
        <v>8</v>
      </c>
      <c r="F264" s="6">
        <v>1</v>
      </c>
      <c r="G264" s="6" t="s">
        <v>8</v>
      </c>
      <c r="H264" s="40">
        <v>31.375</v>
      </c>
      <c r="I264" s="6" t="s">
        <v>8</v>
      </c>
      <c r="J264" s="9">
        <v>27.375</v>
      </c>
      <c r="K264" s="6"/>
      <c r="L264" s="52"/>
      <c r="M264" s="4" t="s">
        <v>9</v>
      </c>
      <c r="N264" s="26">
        <f>ROUND(D264*F264*H264*J264,0)</f>
        <v>859</v>
      </c>
      <c r="O264" s="15"/>
    </row>
    <row r="265" spans="1:17" ht="17.100000000000001" hidden="1" customHeight="1">
      <c r="A265" s="13"/>
      <c r="C265" s="7"/>
      <c r="D265" s="41"/>
      <c r="H265" s="40"/>
      <c r="I265" s="6"/>
      <c r="J265" s="9"/>
      <c r="K265" s="6"/>
      <c r="L265" s="42" t="s">
        <v>10</v>
      </c>
      <c r="M265" s="43"/>
      <c r="N265" s="44">
        <f>SUM(N264:N264)</f>
        <v>859</v>
      </c>
      <c r="O265" s="45"/>
      <c r="P265" s="46"/>
    </row>
    <row r="266" spans="1:17" ht="21.75" hidden="1" customHeight="1">
      <c r="A266" s="13"/>
      <c r="B266" s="14"/>
      <c r="C266" s="160">
        <f>N265</f>
        <v>859</v>
      </c>
      <c r="D266" s="161"/>
      <c r="E266" s="160"/>
      <c r="F266" s="47" t="s">
        <v>33</v>
      </c>
      <c r="G266" s="48" t="s">
        <v>12</v>
      </c>
      <c r="H266" s="49">
        <v>378.13</v>
      </c>
      <c r="I266" s="50"/>
      <c r="J266" s="50"/>
      <c r="K266" s="50"/>
      <c r="L266" s="162" t="s">
        <v>34</v>
      </c>
      <c r="M266" s="162"/>
      <c r="O266" s="51" t="s">
        <v>14</v>
      </c>
      <c r="P266" s="3">
        <f>ROUND(C266*H266/100,0)</f>
        <v>3248</v>
      </c>
    </row>
    <row r="267" spans="1:17" ht="15.95" hidden="1" customHeight="1">
      <c r="A267" s="13"/>
      <c r="B267" s="179" t="s">
        <v>205</v>
      </c>
      <c r="C267" s="179"/>
      <c r="D267" s="179"/>
      <c r="E267" s="179"/>
      <c r="F267" s="179"/>
      <c r="G267" s="179"/>
      <c r="H267" s="179"/>
      <c r="I267" s="179"/>
      <c r="J267" s="179"/>
      <c r="K267" s="179"/>
      <c r="L267" s="179"/>
      <c r="M267" s="179"/>
      <c r="N267" s="179"/>
      <c r="O267" s="179"/>
    </row>
    <row r="268" spans="1:17" ht="15.95" hidden="1" customHeight="1">
      <c r="A268" s="13"/>
      <c r="B268" s="38" t="s">
        <v>206</v>
      </c>
      <c r="C268" s="39"/>
      <c r="D268" s="6">
        <v>1</v>
      </c>
      <c r="E268" s="7" t="s">
        <v>8</v>
      </c>
      <c r="F268" s="6">
        <v>1</v>
      </c>
      <c r="G268" s="6" t="s">
        <v>8</v>
      </c>
      <c r="H268" s="40">
        <v>13</v>
      </c>
      <c r="I268" s="6" t="s">
        <v>8</v>
      </c>
      <c r="J268" s="9">
        <v>0.33</v>
      </c>
      <c r="K268" s="6" t="s">
        <v>8</v>
      </c>
      <c r="L268" s="9">
        <v>4</v>
      </c>
      <c r="M268" s="4" t="s">
        <v>9</v>
      </c>
      <c r="N268" s="26">
        <f>ROUND(D268*F268*H268*J268*L268,0)</f>
        <v>17</v>
      </c>
      <c r="O268" s="15"/>
    </row>
    <row r="269" spans="1:17" ht="17.100000000000001" hidden="1" customHeight="1">
      <c r="A269" s="13"/>
      <c r="C269" s="7"/>
      <c r="D269" s="41"/>
      <c r="H269" s="40"/>
      <c r="I269" s="6"/>
      <c r="J269" s="9"/>
      <c r="K269" s="6"/>
      <c r="L269" s="42" t="s">
        <v>10</v>
      </c>
      <c r="M269" s="43"/>
      <c r="N269" s="44">
        <f>SUM(N268:N268)</f>
        <v>17</v>
      </c>
      <c r="O269" s="45"/>
      <c r="P269" s="46"/>
    </row>
    <row r="270" spans="1:17" ht="21.75" hidden="1" customHeight="1">
      <c r="A270" s="13"/>
      <c r="B270" s="14"/>
      <c r="C270" s="160">
        <f>N269</f>
        <v>17</v>
      </c>
      <c r="D270" s="161"/>
      <c r="E270" s="160"/>
      <c r="F270" s="47" t="s">
        <v>11</v>
      </c>
      <c r="G270" s="48" t="s">
        <v>12</v>
      </c>
      <c r="H270" s="49">
        <v>1134.3800000000001</v>
      </c>
      <c r="I270" s="50"/>
      <c r="J270" s="50"/>
      <c r="K270" s="50"/>
      <c r="L270" s="162" t="s">
        <v>13</v>
      </c>
      <c r="M270" s="162"/>
      <c r="O270" s="51" t="s">
        <v>14</v>
      </c>
      <c r="P270" s="3">
        <f>ROUND(C270*H270/100,0)</f>
        <v>193</v>
      </c>
    </row>
    <row r="271" spans="1:17" ht="15.95" hidden="1" customHeight="1">
      <c r="A271" s="13"/>
      <c r="B271" s="179" t="s">
        <v>207</v>
      </c>
      <c r="C271" s="179"/>
      <c r="D271" s="179"/>
      <c r="E271" s="179"/>
      <c r="F271" s="179"/>
      <c r="G271" s="179"/>
      <c r="H271" s="179"/>
      <c r="I271" s="179"/>
      <c r="J271" s="179"/>
      <c r="K271" s="179"/>
      <c r="L271" s="179"/>
      <c r="M271" s="179"/>
      <c r="N271" s="179"/>
      <c r="O271" s="179"/>
    </row>
    <row r="272" spans="1:17" ht="17.100000000000001" hidden="1" customHeight="1">
      <c r="A272" s="13"/>
      <c r="B272" s="38" t="s">
        <v>208</v>
      </c>
      <c r="C272" s="39"/>
      <c r="D272" s="6">
        <v>2</v>
      </c>
      <c r="E272" s="7" t="s">
        <v>8</v>
      </c>
      <c r="F272" s="6">
        <v>3</v>
      </c>
      <c r="G272" s="6" t="s">
        <v>8</v>
      </c>
      <c r="H272" s="40">
        <v>16</v>
      </c>
      <c r="I272" s="6" t="s">
        <v>8</v>
      </c>
      <c r="J272" s="9">
        <v>9</v>
      </c>
      <c r="K272" s="6"/>
      <c r="L272" s="52"/>
      <c r="M272" s="4" t="s">
        <v>9</v>
      </c>
      <c r="N272" s="26">
        <f>ROUND(D272*F272*H272*J272,0)</f>
        <v>864</v>
      </c>
      <c r="O272" s="15"/>
    </row>
    <row r="273" spans="1:17" ht="17.100000000000001" hidden="1" customHeight="1">
      <c r="A273" s="13"/>
      <c r="B273" s="38" t="s">
        <v>209</v>
      </c>
      <c r="C273" s="39"/>
      <c r="D273" s="6">
        <v>1</v>
      </c>
      <c r="E273" s="7" t="s">
        <v>8</v>
      </c>
      <c r="F273" s="6">
        <v>4</v>
      </c>
      <c r="G273" s="6" t="s">
        <v>8</v>
      </c>
      <c r="H273" s="40">
        <v>8</v>
      </c>
      <c r="I273" s="6" t="s">
        <v>8</v>
      </c>
      <c r="J273" s="9">
        <v>6</v>
      </c>
      <c r="K273" s="6"/>
      <c r="L273" s="52"/>
      <c r="M273" s="4" t="s">
        <v>9</v>
      </c>
      <c r="N273" s="26">
        <f>ROUND(D273*F273*H273*J273,0)</f>
        <v>192</v>
      </c>
      <c r="O273" s="15"/>
    </row>
    <row r="274" spans="1:17" ht="17.100000000000001" hidden="1" customHeight="1">
      <c r="A274" s="13"/>
      <c r="B274" s="38" t="s">
        <v>210</v>
      </c>
      <c r="C274" s="39"/>
      <c r="D274" s="6">
        <v>2</v>
      </c>
      <c r="E274" s="7" t="s">
        <v>8</v>
      </c>
      <c r="F274" s="6">
        <v>14</v>
      </c>
      <c r="G274" s="6" t="s">
        <v>8</v>
      </c>
      <c r="H274" s="40">
        <v>19</v>
      </c>
      <c r="I274" s="6" t="s">
        <v>8</v>
      </c>
      <c r="J274" s="9">
        <v>1.25</v>
      </c>
      <c r="K274" s="6"/>
      <c r="L274" s="52"/>
      <c r="M274" s="4" t="s">
        <v>9</v>
      </c>
      <c r="N274" s="26">
        <f>ROUND(D274*F274*H274*J274,0)</f>
        <v>665</v>
      </c>
      <c r="O274" s="15"/>
    </row>
    <row r="275" spans="1:17" ht="17.100000000000001" hidden="1" customHeight="1">
      <c r="A275" s="13"/>
      <c r="B275" s="38" t="s">
        <v>211</v>
      </c>
      <c r="C275" s="39"/>
      <c r="D275" s="6">
        <v>1</v>
      </c>
      <c r="E275" s="7" t="s">
        <v>8</v>
      </c>
      <c r="F275" s="6">
        <v>5</v>
      </c>
      <c r="G275" s="6" t="s">
        <v>8</v>
      </c>
      <c r="H275" s="40">
        <v>30</v>
      </c>
      <c r="I275" s="6" t="s">
        <v>8</v>
      </c>
      <c r="J275" s="9">
        <v>1.25</v>
      </c>
      <c r="K275" s="6"/>
      <c r="L275" s="52"/>
      <c r="M275" s="4" t="s">
        <v>9</v>
      </c>
      <c r="N275" s="26">
        <f>ROUND(D275*F275*H275*J275,0)</f>
        <v>188</v>
      </c>
      <c r="O275" s="15"/>
    </row>
    <row r="276" spans="1:17" ht="17.100000000000001" hidden="1" customHeight="1">
      <c r="A276" s="13"/>
      <c r="C276" s="7"/>
      <c r="D276" s="41"/>
      <c r="H276" s="40"/>
      <c r="I276" s="6"/>
      <c r="J276" s="9"/>
      <c r="K276" s="6"/>
      <c r="L276" s="42" t="s">
        <v>10</v>
      </c>
      <c r="M276" s="43"/>
      <c r="N276" s="44">
        <f>SUM(N272:N275)</f>
        <v>1909</v>
      </c>
      <c r="O276" s="45"/>
      <c r="P276" s="46"/>
    </row>
    <row r="277" spans="1:17" ht="15.95" hidden="1" customHeight="1">
      <c r="A277" s="13"/>
      <c r="C277" s="85"/>
      <c r="D277" s="209">
        <f>N276</f>
        <v>1909</v>
      </c>
      <c r="E277" s="209"/>
      <c r="F277" s="209"/>
      <c r="G277" s="202" t="s">
        <v>117</v>
      </c>
      <c r="H277" s="203"/>
      <c r="I277" s="42" t="s">
        <v>9</v>
      </c>
      <c r="J277" s="201">
        <f>D277/112</f>
        <v>17.044642857142858</v>
      </c>
      <c r="K277" s="201"/>
      <c r="L277" s="43"/>
      <c r="M277" s="3"/>
      <c r="N277" s="91"/>
      <c r="O277" s="60"/>
      <c r="P277" s="86"/>
      <c r="Q277" s="86"/>
    </row>
    <row r="278" spans="1:17" ht="21.75" hidden="1" customHeight="1">
      <c r="A278" s="13"/>
      <c r="B278" s="14"/>
      <c r="C278" s="184">
        <f>J277</f>
        <v>17.044642857142858</v>
      </c>
      <c r="D278" s="184"/>
      <c r="E278" s="184"/>
      <c r="F278" s="120" t="s">
        <v>56</v>
      </c>
      <c r="G278" s="48" t="s">
        <v>12</v>
      </c>
      <c r="H278" s="49">
        <v>126.04</v>
      </c>
      <c r="I278" s="50"/>
      <c r="J278" s="50"/>
      <c r="K278" s="50"/>
      <c r="L278" s="162" t="s">
        <v>57</v>
      </c>
      <c r="M278" s="162"/>
      <c r="O278" s="51" t="s">
        <v>14</v>
      </c>
      <c r="P278" s="3">
        <f>ROUND(C278*H278,0)</f>
        <v>2148</v>
      </c>
    </row>
    <row r="279" spans="1:17" s="58" customFormat="1" ht="31.5" hidden="1" customHeight="1">
      <c r="A279" s="67"/>
      <c r="B279" s="151" t="s">
        <v>45</v>
      </c>
      <c r="C279" s="151"/>
      <c r="D279" s="151"/>
      <c r="E279" s="151"/>
      <c r="F279" s="151"/>
      <c r="G279" s="151"/>
      <c r="H279" s="151"/>
      <c r="I279" s="151"/>
      <c r="J279" s="151"/>
      <c r="K279" s="151"/>
      <c r="L279" s="151"/>
      <c r="M279" s="151"/>
      <c r="N279" s="151"/>
      <c r="O279" s="71"/>
      <c r="P279" s="57"/>
    </row>
    <row r="280" spans="1:17" ht="15.95" hidden="1" customHeight="1">
      <c r="A280" s="13"/>
      <c r="B280" s="19" t="s">
        <v>124</v>
      </c>
      <c r="C280" s="22"/>
      <c r="D280" s="6">
        <v>1</v>
      </c>
      <c r="E280" s="7" t="s">
        <v>8</v>
      </c>
      <c r="F280" s="6">
        <v>1</v>
      </c>
      <c r="G280" s="6" t="s">
        <v>8</v>
      </c>
      <c r="H280" s="87">
        <v>85</v>
      </c>
      <c r="I280" s="6" t="s">
        <v>8</v>
      </c>
      <c r="J280" s="121">
        <v>114.5</v>
      </c>
      <c r="K280" s="21" t="s">
        <v>8</v>
      </c>
      <c r="L280" s="80">
        <v>1.125</v>
      </c>
      <c r="M280" s="19" t="s">
        <v>9</v>
      </c>
      <c r="N280" s="53">
        <f t="shared" ref="N280" si="29">ROUND(D280*F280*H280*J280*L280,0)</f>
        <v>10949</v>
      </c>
      <c r="P280" s="46"/>
    </row>
    <row r="281" spans="1:17" ht="15.95" hidden="1" customHeight="1">
      <c r="A281" s="13"/>
      <c r="C281" s="7"/>
      <c r="D281" s="41"/>
      <c r="H281" s="40"/>
      <c r="I281" s="6"/>
      <c r="J281" s="9"/>
      <c r="K281" s="6"/>
      <c r="L281" s="42" t="s">
        <v>10</v>
      </c>
      <c r="M281" s="43"/>
      <c r="N281" s="44">
        <f>SUM(N280:N280)</f>
        <v>10949</v>
      </c>
      <c r="O281" s="45"/>
      <c r="P281" s="46"/>
    </row>
    <row r="282" spans="1:17" ht="15.95" hidden="1" customHeight="1">
      <c r="A282" s="13"/>
      <c r="B282" s="85" t="s">
        <v>25</v>
      </c>
      <c r="C282" s="7"/>
      <c r="E282" s="60"/>
      <c r="G282" s="3"/>
      <c r="H282" s="40"/>
      <c r="I282" s="50"/>
      <c r="J282" s="9"/>
      <c r="K282" s="3"/>
      <c r="L282" s="9"/>
      <c r="M282" s="86"/>
      <c r="N282" s="86"/>
      <c r="O282" s="60"/>
      <c r="Q282" s="86"/>
    </row>
    <row r="283" spans="1:17" ht="15.95" hidden="1" customHeight="1">
      <c r="A283" s="13"/>
      <c r="B283" s="4" t="s">
        <v>153</v>
      </c>
      <c r="C283" s="7"/>
      <c r="D283" s="6">
        <v>1</v>
      </c>
      <c r="E283" s="7" t="s">
        <v>8</v>
      </c>
      <c r="F283" s="6">
        <v>1</v>
      </c>
      <c r="G283" s="6" t="s">
        <v>8</v>
      </c>
      <c r="H283" s="87">
        <v>31.75</v>
      </c>
      <c r="I283" s="6" t="s">
        <v>8</v>
      </c>
      <c r="J283" s="52">
        <v>27.75</v>
      </c>
      <c r="K283" s="21" t="s">
        <v>8</v>
      </c>
      <c r="L283" s="24">
        <v>1.125</v>
      </c>
      <c r="M283" s="19" t="s">
        <v>9</v>
      </c>
      <c r="N283" s="53">
        <f t="shared" ref="N283:N284" si="30">ROUND(D283*F283*H283*J283*L283,0)</f>
        <v>991</v>
      </c>
      <c r="O283" s="45"/>
      <c r="P283" s="88"/>
    </row>
    <row r="284" spans="1:17" ht="15.95" hidden="1" customHeight="1">
      <c r="A284" s="13"/>
      <c r="B284" s="4" t="s">
        <v>19</v>
      </c>
      <c r="C284" s="7"/>
      <c r="D284" s="6">
        <v>1</v>
      </c>
      <c r="E284" s="7" t="s">
        <v>8</v>
      </c>
      <c r="F284" s="6">
        <v>1</v>
      </c>
      <c r="G284" s="6" t="s">
        <v>8</v>
      </c>
      <c r="H284" s="87">
        <v>22.62</v>
      </c>
      <c r="I284" s="6" t="s">
        <v>8</v>
      </c>
      <c r="J284" s="52">
        <v>23.75</v>
      </c>
      <c r="K284" s="21" t="s">
        <v>8</v>
      </c>
      <c r="L284" s="24">
        <v>1.125</v>
      </c>
      <c r="M284" s="19" t="s">
        <v>9</v>
      </c>
      <c r="N284" s="53">
        <f t="shared" si="30"/>
        <v>604</v>
      </c>
      <c r="O284" s="45"/>
      <c r="P284" s="88"/>
    </row>
    <row r="285" spans="1:17" ht="15.95" hidden="1" customHeight="1" thickBot="1">
      <c r="A285" s="13"/>
      <c r="B285" s="4" t="s">
        <v>170</v>
      </c>
      <c r="C285" s="7"/>
      <c r="D285" s="6">
        <v>1</v>
      </c>
      <c r="E285" s="7" t="s">
        <v>8</v>
      </c>
      <c r="F285" s="6">
        <v>1</v>
      </c>
      <c r="G285" s="6" t="s">
        <v>8</v>
      </c>
      <c r="H285" s="87">
        <v>9.8699999999999992</v>
      </c>
      <c r="I285" s="6" t="s">
        <v>8</v>
      </c>
      <c r="J285" s="52">
        <v>5.125</v>
      </c>
      <c r="K285" s="21" t="s">
        <v>8</v>
      </c>
      <c r="L285" s="24">
        <v>1.125</v>
      </c>
      <c r="M285" s="19" t="s">
        <v>9</v>
      </c>
      <c r="N285" s="53">
        <f t="shared" ref="N285" si="31">ROUND(D285*F285*H285*J285*L285,0)</f>
        <v>57</v>
      </c>
      <c r="O285" s="45"/>
      <c r="P285" s="88"/>
    </row>
    <row r="286" spans="1:17" ht="15.95" hidden="1" customHeight="1" thickBot="1">
      <c r="A286" s="13"/>
      <c r="B286" s="6"/>
      <c r="C286" s="4"/>
      <c r="E286" s="60"/>
      <c r="G286" s="3"/>
      <c r="H286" s="40"/>
      <c r="I286" s="50"/>
      <c r="J286" s="9"/>
      <c r="K286" s="3"/>
      <c r="L286" s="42" t="s">
        <v>10</v>
      </c>
      <c r="M286" s="4" t="s">
        <v>9</v>
      </c>
      <c r="N286" s="70">
        <f>SUM(N283:N285)</f>
        <v>1652</v>
      </c>
      <c r="O286" s="60"/>
      <c r="P286" s="86"/>
      <c r="Q286" s="86"/>
    </row>
    <row r="287" spans="1:17" ht="15.95" hidden="1" customHeight="1">
      <c r="A287" s="13"/>
      <c r="B287" s="85" t="s">
        <v>29</v>
      </c>
      <c r="C287" s="7"/>
      <c r="E287" s="60"/>
      <c r="G287" s="3"/>
      <c r="H287" s="40"/>
      <c r="I287" s="50"/>
      <c r="J287" s="9"/>
      <c r="K287" s="50"/>
      <c r="L287" s="3"/>
      <c r="M287" s="3"/>
      <c r="N287" s="86"/>
      <c r="O287" s="89"/>
      <c r="P287" s="86"/>
      <c r="Q287" s="86"/>
    </row>
    <row r="288" spans="1:17" ht="15.95" hidden="1" customHeight="1">
      <c r="A288" s="13"/>
      <c r="C288" s="85"/>
      <c r="D288" s="157">
        <f>N281</f>
        <v>10949</v>
      </c>
      <c r="E288" s="157"/>
      <c r="F288" s="157"/>
      <c r="G288" s="3" t="s">
        <v>30</v>
      </c>
      <c r="H288" s="90">
        <f>N286</f>
        <v>1652</v>
      </c>
      <c r="I288" s="42" t="s">
        <v>9</v>
      </c>
      <c r="J288" s="158">
        <f>D288-H288</f>
        <v>9297</v>
      </c>
      <c r="K288" s="158"/>
      <c r="L288" s="43" t="s">
        <v>11</v>
      </c>
      <c r="M288" s="3"/>
      <c r="N288" s="91"/>
      <c r="O288" s="60"/>
      <c r="P288" s="86"/>
      <c r="Q288" s="86"/>
    </row>
    <row r="289" spans="1:17" ht="15.95" hidden="1" customHeight="1">
      <c r="A289" s="13"/>
      <c r="B289" s="60"/>
      <c r="C289" s="183">
        <f>J288</f>
        <v>9297</v>
      </c>
      <c r="D289" s="183"/>
      <c r="E289" s="77"/>
      <c r="F289" s="47" t="s">
        <v>11</v>
      </c>
      <c r="G289" s="48" t="s">
        <v>12</v>
      </c>
      <c r="H289" s="50">
        <v>3630</v>
      </c>
      <c r="I289" s="50"/>
      <c r="J289" s="50"/>
      <c r="K289" s="50"/>
      <c r="L289" s="162" t="s">
        <v>46</v>
      </c>
      <c r="M289" s="162"/>
      <c r="O289" s="51" t="s">
        <v>14</v>
      </c>
      <c r="P289" s="3">
        <f>ROUND(C289*H289/1000,0)</f>
        <v>33748</v>
      </c>
    </row>
    <row r="290" spans="1:17" ht="15.95" hidden="1" customHeight="1">
      <c r="A290" s="13"/>
      <c r="B290" s="179" t="s">
        <v>7</v>
      </c>
      <c r="C290" s="179"/>
      <c r="D290" s="179"/>
      <c r="E290" s="179"/>
      <c r="F290" s="179"/>
      <c r="G290" s="179"/>
      <c r="H290" s="179"/>
      <c r="I290" s="179"/>
      <c r="J290" s="179"/>
      <c r="K290" s="179"/>
      <c r="L290" s="179"/>
      <c r="M290" s="179"/>
      <c r="N290" s="179"/>
      <c r="O290" s="179"/>
    </row>
    <row r="291" spans="1:17" ht="15.95" hidden="1" customHeight="1">
      <c r="A291" s="13"/>
      <c r="B291" s="38" t="s">
        <v>167</v>
      </c>
      <c r="C291" s="39"/>
      <c r="D291" s="6">
        <v>1</v>
      </c>
      <c r="E291" s="7" t="s">
        <v>8</v>
      </c>
      <c r="F291" s="6">
        <v>1</v>
      </c>
      <c r="G291" s="6" t="s">
        <v>8</v>
      </c>
      <c r="H291" s="40">
        <v>45.25</v>
      </c>
      <c r="I291" s="6" t="s">
        <v>8</v>
      </c>
      <c r="J291" s="9">
        <v>25.25</v>
      </c>
      <c r="K291" s="6" t="s">
        <v>8</v>
      </c>
      <c r="L291" s="9">
        <v>0.42</v>
      </c>
      <c r="M291" s="4" t="s">
        <v>9</v>
      </c>
      <c r="N291" s="26">
        <f t="shared" ref="N291:N294" si="32">ROUND(D291*F291*H291*J291*L291,0)</f>
        <v>480</v>
      </c>
      <c r="O291" s="15"/>
    </row>
    <row r="292" spans="1:17" ht="15.95" hidden="1" customHeight="1">
      <c r="A292" s="13"/>
      <c r="B292" s="38" t="s">
        <v>37</v>
      </c>
      <c r="C292" s="39"/>
      <c r="D292" s="6">
        <v>1</v>
      </c>
      <c r="E292" s="7" t="s">
        <v>8</v>
      </c>
      <c r="F292" s="6">
        <v>1</v>
      </c>
      <c r="G292" s="6" t="s">
        <v>8</v>
      </c>
      <c r="H292" s="40">
        <v>45.25</v>
      </c>
      <c r="I292" s="6" t="s">
        <v>8</v>
      </c>
      <c r="J292" s="9">
        <v>0.75</v>
      </c>
      <c r="K292" s="6" t="s">
        <v>8</v>
      </c>
      <c r="L292" s="9">
        <v>1.5</v>
      </c>
      <c r="M292" s="4" t="s">
        <v>9</v>
      </c>
      <c r="N292" s="26">
        <f t="shared" si="32"/>
        <v>51</v>
      </c>
      <c r="O292" s="15"/>
    </row>
    <row r="293" spans="1:17" ht="15.95" hidden="1" customHeight="1">
      <c r="A293" s="13"/>
      <c r="B293" s="4" t="s">
        <v>168</v>
      </c>
      <c r="C293" s="39"/>
      <c r="D293" s="6">
        <v>1</v>
      </c>
      <c r="E293" s="7" t="s">
        <v>8</v>
      </c>
      <c r="F293" s="6">
        <v>1</v>
      </c>
      <c r="G293" s="6" t="s">
        <v>8</v>
      </c>
      <c r="H293" s="40">
        <v>42.25</v>
      </c>
      <c r="I293" s="6" t="s">
        <v>8</v>
      </c>
      <c r="J293" s="9">
        <v>0.75</v>
      </c>
      <c r="K293" s="6" t="s">
        <v>8</v>
      </c>
      <c r="L293" s="9">
        <v>1</v>
      </c>
      <c r="M293" s="4" t="s">
        <v>9</v>
      </c>
      <c r="N293" s="26">
        <f t="shared" si="32"/>
        <v>32</v>
      </c>
      <c r="O293" s="15"/>
    </row>
    <row r="294" spans="1:17" ht="15.95" hidden="1" customHeight="1">
      <c r="A294" s="13"/>
      <c r="B294" s="4" t="s">
        <v>168</v>
      </c>
      <c r="C294" s="39"/>
      <c r="D294" s="6">
        <v>1</v>
      </c>
      <c r="E294" s="7" t="s">
        <v>8</v>
      </c>
      <c r="F294" s="6">
        <v>2</v>
      </c>
      <c r="G294" s="6" t="s">
        <v>8</v>
      </c>
      <c r="H294" s="40">
        <v>6</v>
      </c>
      <c r="I294" s="6" t="s">
        <v>8</v>
      </c>
      <c r="J294" s="9">
        <v>0.75</v>
      </c>
      <c r="K294" s="6" t="s">
        <v>8</v>
      </c>
      <c r="L294" s="9">
        <v>1</v>
      </c>
      <c r="M294" s="4" t="s">
        <v>9</v>
      </c>
      <c r="N294" s="26">
        <f t="shared" si="32"/>
        <v>9</v>
      </c>
      <c r="O294" s="15"/>
    </row>
    <row r="295" spans="1:17" ht="15.95" hidden="1" customHeight="1">
      <c r="A295" s="13"/>
      <c r="B295" s="4" t="s">
        <v>106</v>
      </c>
      <c r="C295" s="39"/>
      <c r="D295" s="6">
        <v>1</v>
      </c>
      <c r="E295" s="7" t="s">
        <v>8</v>
      </c>
      <c r="F295" s="6">
        <v>2</v>
      </c>
      <c r="G295" s="6" t="s">
        <v>8</v>
      </c>
      <c r="H295" s="40">
        <v>1.5</v>
      </c>
      <c r="I295" s="6" t="s">
        <v>8</v>
      </c>
      <c r="J295" s="9">
        <v>1.5</v>
      </c>
      <c r="K295" s="6" t="s">
        <v>8</v>
      </c>
      <c r="L295" s="9">
        <v>7</v>
      </c>
      <c r="M295" s="4" t="s">
        <v>9</v>
      </c>
      <c r="N295" s="26">
        <f t="shared" ref="N295" si="33">ROUND(D295*F295*H295*J295*L295,0)</f>
        <v>32</v>
      </c>
      <c r="O295" s="15"/>
    </row>
    <row r="296" spans="1:17" ht="21" hidden="1" customHeight="1">
      <c r="A296" s="13"/>
      <c r="C296" s="7"/>
      <c r="D296" s="41"/>
      <c r="H296" s="40"/>
      <c r="I296" s="6"/>
      <c r="J296" s="9"/>
      <c r="K296" s="6"/>
      <c r="L296" s="42" t="s">
        <v>10</v>
      </c>
      <c r="M296" s="43"/>
      <c r="N296" s="44"/>
      <c r="O296" s="45"/>
      <c r="P296" s="46"/>
    </row>
    <row r="297" spans="1:17" ht="21.75" hidden="1" customHeight="1">
      <c r="A297" s="13"/>
      <c r="B297" s="14"/>
      <c r="C297" s="160">
        <f>N296</f>
        <v>0</v>
      </c>
      <c r="D297" s="160"/>
      <c r="E297" s="160"/>
      <c r="F297" s="47" t="s">
        <v>11</v>
      </c>
      <c r="G297" s="48" t="s">
        <v>12</v>
      </c>
      <c r="H297" s="49">
        <v>3327.5</v>
      </c>
      <c r="I297" s="50"/>
      <c r="J297" s="50"/>
      <c r="K297" s="50"/>
      <c r="L297" s="162" t="s">
        <v>13</v>
      </c>
      <c r="M297" s="162"/>
      <c r="O297" s="51" t="s">
        <v>14</v>
      </c>
      <c r="P297" s="3">
        <f>ROUND(C297*H297/100,0)</f>
        <v>0</v>
      </c>
    </row>
    <row r="298" spans="1:17" s="19" customFormat="1" ht="37.5" hidden="1" customHeight="1">
      <c r="A298" s="122"/>
      <c r="B298" s="180" t="s">
        <v>156</v>
      </c>
      <c r="C298" s="180"/>
      <c r="D298" s="180"/>
      <c r="E298" s="180"/>
      <c r="F298" s="180"/>
      <c r="G298" s="180"/>
      <c r="H298" s="180"/>
      <c r="I298" s="180"/>
      <c r="J298" s="180"/>
      <c r="K298" s="180"/>
      <c r="L298" s="180"/>
      <c r="M298" s="180"/>
      <c r="N298" s="180"/>
      <c r="O298" s="180"/>
      <c r="P298" s="18"/>
      <c r="Q298" s="78"/>
    </row>
    <row r="299" spans="1:17" s="19" customFormat="1" ht="15.95" hidden="1" customHeight="1">
      <c r="A299" s="16"/>
      <c r="B299" s="19" t="s">
        <v>157</v>
      </c>
      <c r="C299" s="20"/>
      <c r="D299" s="21"/>
      <c r="E299" s="22"/>
      <c r="F299" s="21"/>
      <c r="G299" s="21"/>
      <c r="H299" s="23"/>
      <c r="I299" s="21"/>
      <c r="J299" s="24"/>
      <c r="K299" s="21"/>
      <c r="L299" s="24"/>
      <c r="N299" s="53"/>
      <c r="O299" s="55"/>
      <c r="P299" s="46"/>
    </row>
    <row r="300" spans="1:17" s="19" customFormat="1" ht="15.95" hidden="1" customHeight="1">
      <c r="A300" s="16"/>
      <c r="B300" s="19" t="s">
        <v>81</v>
      </c>
      <c r="C300" s="20"/>
      <c r="D300" s="21">
        <v>1</v>
      </c>
      <c r="E300" s="22" t="s">
        <v>8</v>
      </c>
      <c r="F300" s="21">
        <v>2</v>
      </c>
      <c r="G300" s="21" t="s">
        <v>8</v>
      </c>
      <c r="H300" s="23">
        <v>17.5</v>
      </c>
      <c r="I300" s="21"/>
      <c r="J300" s="24"/>
      <c r="K300" s="21"/>
      <c r="L300" s="24"/>
      <c r="M300" s="19" t="s">
        <v>9</v>
      </c>
      <c r="N300" s="53">
        <f>ROUND(D300*F300*H300,0)</f>
        <v>35</v>
      </c>
      <c r="O300" s="55"/>
      <c r="P300" s="46"/>
    </row>
    <row r="301" spans="1:17" s="19" customFormat="1" ht="15.95" hidden="1" customHeight="1" thickBot="1">
      <c r="A301" s="16"/>
      <c r="B301" s="19" t="s">
        <v>220</v>
      </c>
      <c r="C301" s="20"/>
      <c r="D301" s="21">
        <v>1</v>
      </c>
      <c r="E301" s="22" t="s">
        <v>8</v>
      </c>
      <c r="F301" s="21">
        <v>2</v>
      </c>
      <c r="G301" s="21" t="s">
        <v>8</v>
      </c>
      <c r="H301" s="23">
        <v>17</v>
      </c>
      <c r="I301" s="21"/>
      <c r="J301" s="24"/>
      <c r="K301" s="21"/>
      <c r="L301" s="24"/>
      <c r="M301" s="19" t="s">
        <v>9</v>
      </c>
      <c r="N301" s="53">
        <f>ROUND(D301*F301*H301,0)</f>
        <v>34</v>
      </c>
      <c r="O301" s="55"/>
      <c r="P301" s="46"/>
    </row>
    <row r="302" spans="1:17" s="19" customFormat="1" ht="15.95" hidden="1" customHeight="1" thickBot="1">
      <c r="A302" s="16"/>
      <c r="C302" s="94"/>
      <c r="D302" s="18"/>
      <c r="E302" s="22"/>
      <c r="F302" s="21"/>
      <c r="G302" s="21"/>
      <c r="H302" s="95"/>
      <c r="I302" s="96"/>
      <c r="J302" s="27"/>
      <c r="K302" s="96"/>
      <c r="L302" s="18" t="s">
        <v>10</v>
      </c>
      <c r="M302" s="96"/>
      <c r="N302" s="65">
        <f>SUM(N300:N301)</f>
        <v>69</v>
      </c>
      <c r="O302" s="30"/>
      <c r="P302" s="18"/>
    </row>
    <row r="303" spans="1:17" s="19" customFormat="1" ht="15.95" hidden="1" customHeight="1">
      <c r="A303" s="16"/>
      <c r="B303" s="78"/>
      <c r="C303" s="97">
        <f>N302</f>
        <v>69</v>
      </c>
      <c r="D303" s="174" t="s">
        <v>102</v>
      </c>
      <c r="E303" s="172"/>
      <c r="F303" s="96"/>
      <c r="G303" s="32" t="s">
        <v>12</v>
      </c>
      <c r="H303" s="154">
        <v>228.9</v>
      </c>
      <c r="I303" s="154"/>
      <c r="J303" s="154"/>
      <c r="K303" s="34"/>
      <c r="L303" s="174" t="s">
        <v>103</v>
      </c>
      <c r="M303" s="172"/>
      <c r="O303" s="30" t="s">
        <v>14</v>
      </c>
      <c r="P303" s="18">
        <f>ROUND(C303*H303,0)</f>
        <v>15794</v>
      </c>
    </row>
    <row r="304" spans="1:17" s="19" customFormat="1" ht="15.95" hidden="1" customHeight="1">
      <c r="A304" s="16"/>
      <c r="B304" s="19" t="s">
        <v>158</v>
      </c>
      <c r="C304" s="20"/>
      <c r="D304" s="21"/>
      <c r="E304" s="22"/>
      <c r="F304" s="21"/>
      <c r="G304" s="21"/>
      <c r="H304" s="23"/>
      <c r="I304" s="21"/>
      <c r="J304" s="24"/>
      <c r="K304" s="21"/>
      <c r="L304" s="24"/>
      <c r="N304" s="53"/>
      <c r="O304" s="55"/>
      <c r="P304" s="46"/>
    </row>
    <row r="305" spans="1:16" s="19" customFormat="1" ht="15.95" hidden="1" customHeight="1">
      <c r="A305" s="16"/>
      <c r="B305" s="19" t="s">
        <v>19</v>
      </c>
      <c r="C305" s="20"/>
      <c r="D305" s="21">
        <v>7</v>
      </c>
      <c r="E305" s="22" t="s">
        <v>8</v>
      </c>
      <c r="F305" s="21">
        <v>4</v>
      </c>
      <c r="G305" s="21" t="s">
        <v>8</v>
      </c>
      <c r="H305" s="23">
        <v>4</v>
      </c>
      <c r="I305" s="21"/>
      <c r="J305" s="24"/>
      <c r="K305" s="21"/>
      <c r="L305" s="24"/>
      <c r="M305" s="19" t="s">
        <v>9</v>
      </c>
      <c r="N305" s="53">
        <f>ROUND(D305*F305*H305,0)</f>
        <v>112</v>
      </c>
      <c r="O305" s="55"/>
      <c r="P305" s="46"/>
    </row>
    <row r="306" spans="1:16" s="19" customFormat="1" ht="15.95" hidden="1" customHeight="1" thickBot="1">
      <c r="A306" s="16"/>
      <c r="B306" s="19" t="s">
        <v>19</v>
      </c>
      <c r="C306" s="20"/>
      <c r="D306" s="21">
        <v>7</v>
      </c>
      <c r="E306" s="22" t="s">
        <v>8</v>
      </c>
      <c r="F306" s="21">
        <v>2</v>
      </c>
      <c r="G306" s="21" t="s">
        <v>8</v>
      </c>
      <c r="H306" s="23">
        <v>3</v>
      </c>
      <c r="I306" s="21"/>
      <c r="J306" s="24"/>
      <c r="K306" s="21"/>
      <c r="L306" s="24"/>
      <c r="M306" s="19" t="s">
        <v>9</v>
      </c>
      <c r="N306" s="53">
        <f>ROUND(D306*F306*H306,0)</f>
        <v>42</v>
      </c>
      <c r="O306" s="55"/>
      <c r="P306" s="46"/>
    </row>
    <row r="307" spans="1:16" s="19" customFormat="1" ht="15.95" hidden="1" customHeight="1" thickBot="1">
      <c r="A307" s="16"/>
      <c r="C307" s="94"/>
      <c r="D307" s="18"/>
      <c r="E307" s="22"/>
      <c r="F307" s="21"/>
      <c r="G307" s="21"/>
      <c r="H307" s="95"/>
      <c r="I307" s="96"/>
      <c r="J307" s="27"/>
      <c r="K307" s="96"/>
      <c r="L307" s="18" t="s">
        <v>10</v>
      </c>
      <c r="M307" s="96"/>
      <c r="N307" s="65">
        <f>SUM(N305:N306)</f>
        <v>154</v>
      </c>
      <c r="O307" s="30"/>
      <c r="P307" s="18"/>
    </row>
    <row r="308" spans="1:16" s="19" customFormat="1" ht="15.95" hidden="1" customHeight="1">
      <c r="A308" s="16"/>
      <c r="B308" s="78"/>
      <c r="C308" s="97">
        <f>N307</f>
        <v>154</v>
      </c>
      <c r="D308" s="174" t="s">
        <v>102</v>
      </c>
      <c r="E308" s="172"/>
      <c r="F308" s="96"/>
      <c r="G308" s="32" t="s">
        <v>12</v>
      </c>
      <c r="H308" s="154">
        <v>240.5</v>
      </c>
      <c r="I308" s="154"/>
      <c r="J308" s="154"/>
      <c r="K308" s="34"/>
      <c r="L308" s="174" t="s">
        <v>103</v>
      </c>
      <c r="M308" s="172"/>
      <c r="O308" s="30" t="s">
        <v>14</v>
      </c>
      <c r="P308" s="18">
        <f>ROUND(C308*H308,0)</f>
        <v>37037</v>
      </c>
    </row>
    <row r="309" spans="1:16" s="19" customFormat="1" ht="15.95" hidden="1" customHeight="1">
      <c r="A309" s="16"/>
      <c r="B309" s="78"/>
      <c r="C309" s="97"/>
      <c r="D309" s="123"/>
      <c r="E309" s="18"/>
      <c r="F309" s="96"/>
      <c r="G309" s="32"/>
      <c r="H309" s="34"/>
      <c r="I309" s="34"/>
      <c r="J309" s="34"/>
      <c r="K309" s="34"/>
      <c r="L309" s="123"/>
      <c r="M309" s="18"/>
      <c r="O309" s="30"/>
      <c r="P309" s="18"/>
    </row>
    <row r="310" spans="1:16" s="19" customFormat="1" ht="15.95" hidden="1" customHeight="1">
      <c r="A310" s="16"/>
      <c r="B310" s="78"/>
      <c r="C310" s="97"/>
      <c r="D310" s="123"/>
      <c r="E310" s="18"/>
      <c r="F310" s="96"/>
      <c r="G310" s="32"/>
      <c r="H310" s="34"/>
      <c r="I310" s="34"/>
      <c r="J310" s="34"/>
      <c r="K310" s="34"/>
      <c r="L310" s="123"/>
      <c r="M310" s="18"/>
      <c r="O310" s="30"/>
      <c r="P310" s="18"/>
    </row>
    <row r="311" spans="1:16" s="19" customFormat="1" ht="15.95" hidden="1" customHeight="1">
      <c r="A311" s="16"/>
      <c r="B311" s="78"/>
      <c r="C311" s="97"/>
      <c r="D311" s="123"/>
      <c r="E311" s="18"/>
      <c r="F311" s="96"/>
      <c r="G311" s="32"/>
      <c r="H311" s="34"/>
      <c r="I311" s="34"/>
      <c r="J311" s="34"/>
      <c r="K311" s="34"/>
      <c r="L311" s="123"/>
      <c r="M311" s="18"/>
      <c r="O311" s="30"/>
      <c r="P311" s="18"/>
    </row>
    <row r="312" spans="1:16" s="19" customFormat="1" ht="15.95" hidden="1" customHeight="1">
      <c r="A312" s="16"/>
      <c r="B312" s="170" t="s">
        <v>172</v>
      </c>
      <c r="C312" s="170"/>
      <c r="D312" s="170"/>
      <c r="E312" s="170"/>
      <c r="F312" s="170"/>
      <c r="G312" s="170"/>
      <c r="H312" s="170"/>
      <c r="I312" s="170"/>
      <c r="J312" s="170"/>
      <c r="K312" s="170"/>
      <c r="L312" s="170"/>
      <c r="M312" s="170"/>
      <c r="N312" s="170"/>
      <c r="O312" s="98"/>
      <c r="P312" s="18"/>
    </row>
    <row r="313" spans="1:16" s="19" customFormat="1" ht="15.95" hidden="1" customHeight="1">
      <c r="A313" s="16"/>
      <c r="B313" s="19" t="s">
        <v>81</v>
      </c>
      <c r="C313" s="20"/>
      <c r="D313" s="21">
        <v>1</v>
      </c>
      <c r="E313" s="22" t="s">
        <v>8</v>
      </c>
      <c r="F313" s="21">
        <v>2</v>
      </c>
      <c r="G313" s="21" t="s">
        <v>8</v>
      </c>
      <c r="H313" s="23">
        <v>15</v>
      </c>
      <c r="I313" s="21" t="s">
        <v>8</v>
      </c>
      <c r="J313" s="24">
        <v>11</v>
      </c>
      <c r="K313" s="21"/>
      <c r="L313" s="24"/>
      <c r="M313" s="19" t="s">
        <v>9</v>
      </c>
      <c r="N313" s="53">
        <f>ROUND(D313*F313*H313*J313,0)</f>
        <v>330</v>
      </c>
      <c r="O313" s="17"/>
      <c r="P313" s="18"/>
    </row>
    <row r="314" spans="1:16" s="19" customFormat="1" ht="15.95" hidden="1" customHeight="1" thickBot="1">
      <c r="A314" s="16"/>
      <c r="B314" s="19" t="s">
        <v>223</v>
      </c>
      <c r="C314" s="20"/>
      <c r="D314" s="21">
        <v>1</v>
      </c>
      <c r="E314" s="22" t="s">
        <v>8</v>
      </c>
      <c r="F314" s="21">
        <v>3</v>
      </c>
      <c r="G314" s="21" t="s">
        <v>8</v>
      </c>
      <c r="H314" s="23">
        <v>8</v>
      </c>
      <c r="I314" s="21" t="s">
        <v>8</v>
      </c>
      <c r="J314" s="24">
        <v>8</v>
      </c>
      <c r="K314" s="21"/>
      <c r="L314" s="24"/>
      <c r="M314" s="19" t="s">
        <v>9</v>
      </c>
      <c r="N314" s="53">
        <f>ROUND(D314*F314*H314*J314,0)</f>
        <v>192</v>
      </c>
      <c r="O314" s="17"/>
      <c r="P314" s="18"/>
    </row>
    <row r="315" spans="1:16" s="19" customFormat="1" ht="15.95" hidden="1" customHeight="1" thickBot="1">
      <c r="A315" s="18"/>
      <c r="C315" s="35">
        <f>N315</f>
        <v>522</v>
      </c>
      <c r="D315" s="19" t="s">
        <v>117</v>
      </c>
      <c r="E315" s="64"/>
      <c r="F315" s="169">
        <f>C315/112</f>
        <v>4.6607142857142856</v>
      </c>
      <c r="G315" s="169"/>
      <c r="H315" s="23"/>
      <c r="I315" s="34"/>
      <c r="J315" s="27"/>
      <c r="K315" s="34"/>
      <c r="L315" s="27" t="s">
        <v>10</v>
      </c>
      <c r="M315" s="18"/>
      <c r="N315" s="65">
        <f>SUM(N313:N314)</f>
        <v>522</v>
      </c>
      <c r="O315" s="55"/>
      <c r="P315" s="18"/>
    </row>
    <row r="316" spans="1:16" s="19" customFormat="1" ht="15.95" hidden="1" customHeight="1">
      <c r="A316" s="16"/>
      <c r="B316" s="78"/>
      <c r="C316" s="124">
        <f>F315</f>
        <v>4.6607142857142856</v>
      </c>
      <c r="D316" s="21" t="s">
        <v>173</v>
      </c>
      <c r="E316" s="100"/>
      <c r="F316" s="21"/>
      <c r="G316" s="78" t="s">
        <v>12</v>
      </c>
      <c r="H316" s="34">
        <v>3850</v>
      </c>
      <c r="I316" s="34"/>
      <c r="J316" s="24"/>
      <c r="K316" s="34"/>
      <c r="L316" s="18" t="s">
        <v>57</v>
      </c>
      <c r="M316" s="18"/>
      <c r="N316" s="78"/>
      <c r="O316" s="30" t="s">
        <v>14</v>
      </c>
      <c r="P316" s="18">
        <f>(C316*H316)</f>
        <v>17943.75</v>
      </c>
    </row>
    <row r="317" spans="1:16" s="19" customFormat="1" ht="15.95" hidden="1" customHeight="1">
      <c r="A317" s="16"/>
      <c r="B317" s="170" t="s">
        <v>174</v>
      </c>
      <c r="C317" s="170"/>
      <c r="D317" s="170"/>
      <c r="E317" s="170"/>
      <c r="F317" s="170"/>
      <c r="G317" s="170"/>
      <c r="H317" s="170"/>
      <c r="I317" s="170"/>
      <c r="J317" s="170"/>
      <c r="K317" s="170"/>
      <c r="L317" s="170"/>
      <c r="M317" s="170"/>
      <c r="N317" s="170"/>
      <c r="O317" s="98"/>
      <c r="P317" s="18"/>
    </row>
    <row r="318" spans="1:16" s="19" customFormat="1" ht="15.95" hidden="1" customHeight="1">
      <c r="A318" s="16"/>
      <c r="B318" s="19" t="s">
        <v>81</v>
      </c>
      <c r="C318" s="20"/>
      <c r="D318" s="21">
        <v>2</v>
      </c>
      <c r="E318" s="22" t="s">
        <v>8</v>
      </c>
      <c r="F318" s="21">
        <v>7</v>
      </c>
      <c r="G318" s="21" t="s">
        <v>8</v>
      </c>
      <c r="H318" s="23">
        <v>19</v>
      </c>
      <c r="I318" s="21" t="s">
        <v>8</v>
      </c>
      <c r="J318" s="24">
        <v>2.2400000000000002</v>
      </c>
      <c r="K318" s="21"/>
      <c r="L318" s="24"/>
      <c r="M318" s="19" t="s">
        <v>9</v>
      </c>
      <c r="N318" s="53">
        <f>ROUND(D318*F318*H318*J318,0)</f>
        <v>596</v>
      </c>
      <c r="O318" s="17"/>
      <c r="P318" s="18"/>
    </row>
    <row r="319" spans="1:16" s="19" customFormat="1" ht="15.95" hidden="1" customHeight="1" thickBot="1">
      <c r="A319" s="16"/>
      <c r="B319" s="19" t="s">
        <v>224</v>
      </c>
      <c r="C319" s="20"/>
      <c r="D319" s="21">
        <v>1</v>
      </c>
      <c r="E319" s="22" t="s">
        <v>8</v>
      </c>
      <c r="F319" s="21">
        <v>3</v>
      </c>
      <c r="G319" s="21" t="s">
        <v>8</v>
      </c>
      <c r="H319" s="23">
        <v>30</v>
      </c>
      <c r="I319" s="21" t="s">
        <v>8</v>
      </c>
      <c r="J319" s="24">
        <v>2.2400000000000002</v>
      </c>
      <c r="K319" s="21"/>
      <c r="L319" s="24"/>
      <c r="M319" s="19" t="s">
        <v>9</v>
      </c>
      <c r="N319" s="53">
        <f>ROUND(D319*F319*H319*J319,0)</f>
        <v>202</v>
      </c>
      <c r="O319" s="17"/>
      <c r="P319" s="18"/>
    </row>
    <row r="320" spans="1:16" s="19" customFormat="1" ht="15.95" hidden="1" customHeight="1" thickBot="1">
      <c r="A320" s="18"/>
      <c r="C320" s="35">
        <f>N320</f>
        <v>202</v>
      </c>
      <c r="D320" s="19" t="s">
        <v>117</v>
      </c>
      <c r="E320" s="64"/>
      <c r="F320" s="182">
        <f>C320/112</f>
        <v>1.8035714285714286</v>
      </c>
      <c r="G320" s="182"/>
      <c r="H320" s="23"/>
      <c r="I320" s="34"/>
      <c r="J320" s="27"/>
      <c r="K320" s="34"/>
      <c r="L320" s="27" t="s">
        <v>10</v>
      </c>
      <c r="M320" s="18"/>
      <c r="N320" s="65">
        <f>SUM(N319:N319)</f>
        <v>202</v>
      </c>
      <c r="O320" s="55"/>
      <c r="P320" s="18"/>
    </row>
    <row r="321" spans="1:17" s="19" customFormat="1" ht="15.95" hidden="1" customHeight="1">
      <c r="A321" s="16"/>
      <c r="B321" s="78"/>
      <c r="C321" s="125">
        <f>F320</f>
        <v>1.8035714285714286</v>
      </c>
      <c r="D321" s="21" t="s">
        <v>173</v>
      </c>
      <c r="E321" s="100"/>
      <c r="F321" s="21"/>
      <c r="G321" s="78" t="s">
        <v>12</v>
      </c>
      <c r="H321" s="34">
        <v>3570</v>
      </c>
      <c r="I321" s="34"/>
      <c r="J321" s="24"/>
      <c r="K321" s="34"/>
      <c r="L321" s="18" t="s">
        <v>57</v>
      </c>
      <c r="M321" s="18"/>
      <c r="N321" s="78"/>
      <c r="O321" s="30" t="s">
        <v>14</v>
      </c>
      <c r="P321" s="18">
        <f>(C321*H321)</f>
        <v>6438.75</v>
      </c>
    </row>
    <row r="322" spans="1:17" s="19" customFormat="1" ht="15.95" hidden="1" customHeight="1">
      <c r="A322" s="16"/>
      <c r="B322" s="170" t="s">
        <v>175</v>
      </c>
      <c r="C322" s="170"/>
      <c r="D322" s="170"/>
      <c r="E322" s="170"/>
      <c r="F322" s="170"/>
      <c r="G322" s="170"/>
      <c r="H322" s="170"/>
      <c r="I322" s="170"/>
      <c r="J322" s="170"/>
      <c r="K322" s="170"/>
      <c r="L322" s="170"/>
      <c r="M322" s="170"/>
      <c r="N322" s="170"/>
      <c r="O322" s="98"/>
      <c r="P322" s="18"/>
    </row>
    <row r="323" spans="1:17" s="19" customFormat="1" ht="15.95" hidden="1" customHeight="1">
      <c r="A323" s="16"/>
      <c r="B323" s="19" t="s">
        <v>225</v>
      </c>
      <c r="C323" s="20"/>
      <c r="D323" s="21"/>
      <c r="E323" s="22"/>
      <c r="F323" s="21"/>
      <c r="G323" s="21"/>
      <c r="H323" s="23"/>
      <c r="I323" s="21"/>
      <c r="J323" s="24"/>
      <c r="K323" s="21"/>
      <c r="L323" s="24"/>
      <c r="M323" s="19" t="s">
        <v>9</v>
      </c>
      <c r="N323" s="126">
        <f>C321+C316</f>
        <v>6.4642857142857144</v>
      </c>
      <c r="O323" s="17"/>
      <c r="P323" s="18"/>
    </row>
    <row r="324" spans="1:17" s="19" customFormat="1" ht="15.95" hidden="1" customHeight="1" thickBot="1">
      <c r="A324" s="16"/>
      <c r="B324" s="19" t="s">
        <v>226</v>
      </c>
      <c r="C324" s="20"/>
      <c r="D324" s="21"/>
      <c r="E324" s="22"/>
      <c r="F324" s="21"/>
      <c r="G324" s="21"/>
      <c r="H324" s="23"/>
      <c r="I324" s="21"/>
      <c r="J324" s="24"/>
      <c r="K324" s="21"/>
      <c r="L324" s="24"/>
      <c r="M324" s="19" t="s">
        <v>9</v>
      </c>
      <c r="N324" s="126">
        <f>C278</f>
        <v>17.044642857142858</v>
      </c>
      <c r="O324" s="17"/>
      <c r="P324" s="18"/>
    </row>
    <row r="325" spans="1:17" s="19" customFormat="1" ht="15.95" hidden="1" customHeight="1" thickBot="1">
      <c r="A325" s="18"/>
      <c r="C325" s="35"/>
      <c r="D325" s="21"/>
      <c r="E325" s="64"/>
      <c r="F325" s="21"/>
      <c r="G325" s="18"/>
      <c r="H325" s="23"/>
      <c r="I325" s="34"/>
      <c r="J325" s="27"/>
      <c r="K325" s="34"/>
      <c r="L325" s="27" t="s">
        <v>10</v>
      </c>
      <c r="M325" s="18"/>
      <c r="N325" s="127">
        <f>SUM(N323:N324)</f>
        <v>23.508928571428573</v>
      </c>
      <c r="O325" s="55"/>
      <c r="P325" s="18"/>
    </row>
    <row r="326" spans="1:17" s="19" customFormat="1" ht="15.95" hidden="1" customHeight="1">
      <c r="A326" s="16"/>
      <c r="B326" s="78"/>
      <c r="C326" s="125">
        <f>N325</f>
        <v>23.508928571428573</v>
      </c>
      <c r="D326" s="21" t="s">
        <v>173</v>
      </c>
      <c r="E326" s="100"/>
      <c r="F326" s="21"/>
      <c r="G326" s="78" t="s">
        <v>12</v>
      </c>
      <c r="H326" s="34">
        <v>186.34</v>
      </c>
      <c r="I326" s="34"/>
      <c r="J326" s="24"/>
      <c r="K326" s="34"/>
      <c r="L326" s="18" t="s">
        <v>57</v>
      </c>
      <c r="M326" s="18"/>
      <c r="N326" s="78"/>
      <c r="O326" s="30" t="s">
        <v>14</v>
      </c>
      <c r="P326" s="18">
        <f>(C326*H326)</f>
        <v>4380.6537500000004</v>
      </c>
    </row>
    <row r="327" spans="1:17" ht="63" hidden="1" customHeight="1">
      <c r="A327" s="37"/>
      <c r="B327" s="167" t="s">
        <v>176</v>
      </c>
      <c r="C327" s="167"/>
      <c r="D327" s="168"/>
      <c r="E327" s="167"/>
      <c r="F327" s="168"/>
      <c r="G327" s="167"/>
      <c r="H327" s="168"/>
      <c r="I327" s="167"/>
      <c r="J327" s="168"/>
      <c r="K327" s="167"/>
      <c r="L327" s="167"/>
      <c r="M327" s="167"/>
      <c r="N327" s="167"/>
      <c r="O327" s="167"/>
    </row>
    <row r="328" spans="1:17" ht="15.95" hidden="1" customHeight="1" thickBot="1">
      <c r="A328" s="13"/>
      <c r="B328" s="4" t="s">
        <v>81</v>
      </c>
      <c r="C328" s="39"/>
      <c r="D328" s="6">
        <v>1</v>
      </c>
      <c r="E328" s="7" t="s">
        <v>8</v>
      </c>
      <c r="F328" s="6">
        <v>1</v>
      </c>
      <c r="G328" s="6" t="s">
        <v>8</v>
      </c>
      <c r="H328" s="40">
        <v>31.375</v>
      </c>
      <c r="I328" s="6" t="s">
        <v>8</v>
      </c>
      <c r="J328" s="9">
        <v>27.375</v>
      </c>
      <c r="K328" s="6"/>
      <c r="L328" s="9"/>
      <c r="M328" s="4" t="s">
        <v>9</v>
      </c>
      <c r="N328" s="26">
        <f>ROUND(D328*F328*H328*J328,0)</f>
        <v>859</v>
      </c>
      <c r="O328" s="15"/>
    </row>
    <row r="329" spans="1:17" ht="15.95" hidden="1" customHeight="1" thickBot="1">
      <c r="E329" s="73"/>
      <c r="G329" s="3"/>
      <c r="H329" s="40"/>
      <c r="I329" s="50"/>
      <c r="J329" s="42"/>
      <c r="K329" s="50"/>
      <c r="L329" s="42" t="s">
        <v>10</v>
      </c>
      <c r="M329" s="3"/>
      <c r="N329" s="70">
        <f>SUM(N328:N328)</f>
        <v>859</v>
      </c>
      <c r="O329" s="45"/>
    </row>
    <row r="330" spans="1:17" ht="15.95" hidden="1" customHeight="1">
      <c r="A330" s="13"/>
      <c r="C330" s="110">
        <f>N329</f>
        <v>859</v>
      </c>
      <c r="D330" s="161" t="s">
        <v>33</v>
      </c>
      <c r="E330" s="165"/>
      <c r="G330" s="48" t="s">
        <v>12</v>
      </c>
      <c r="H330" s="166">
        <v>7607.25</v>
      </c>
      <c r="I330" s="166"/>
      <c r="J330" s="166"/>
      <c r="K330" s="166"/>
      <c r="L330" s="3" t="s">
        <v>69</v>
      </c>
      <c r="M330" s="3"/>
      <c r="O330" s="60" t="s">
        <v>14</v>
      </c>
      <c r="P330" s="3">
        <f>ROUND(C330*H330/100,0)</f>
        <v>65346</v>
      </c>
      <c r="Q330" s="86"/>
    </row>
    <row r="331" spans="1:17" ht="17.25" hidden="1" customHeight="1">
      <c r="A331" s="37"/>
      <c r="B331" s="163" t="s">
        <v>177</v>
      </c>
      <c r="C331" s="163"/>
      <c r="D331" s="164"/>
      <c r="E331" s="163"/>
      <c r="F331" s="164"/>
      <c r="G331" s="163"/>
      <c r="H331" s="164"/>
      <c r="I331" s="163"/>
      <c r="J331" s="164"/>
      <c r="K331" s="163"/>
      <c r="L331" s="163"/>
      <c r="M331" s="163"/>
      <c r="N331" s="163"/>
      <c r="O331" s="163"/>
    </row>
    <row r="332" spans="1:17" ht="15.95" hidden="1" customHeight="1" thickBot="1">
      <c r="A332" s="13"/>
      <c r="B332" s="4" t="s">
        <v>227</v>
      </c>
      <c r="C332" s="39"/>
      <c r="D332" s="6">
        <v>1</v>
      </c>
      <c r="E332" s="7" t="s">
        <v>8</v>
      </c>
      <c r="F332" s="6">
        <v>1</v>
      </c>
      <c r="G332" s="6" t="s">
        <v>8</v>
      </c>
      <c r="H332" s="40">
        <v>29.87</v>
      </c>
      <c r="I332" s="6" t="s">
        <v>8</v>
      </c>
      <c r="J332" s="9">
        <v>25.87</v>
      </c>
      <c r="K332" s="6"/>
      <c r="L332" s="9"/>
      <c r="M332" s="4" t="s">
        <v>9</v>
      </c>
      <c r="N332" s="26">
        <f>ROUND(D332*F332*H332*J332,0)</f>
        <v>773</v>
      </c>
      <c r="O332" s="15"/>
    </row>
    <row r="333" spans="1:17" ht="15.95" hidden="1" customHeight="1" thickBot="1">
      <c r="E333" s="73"/>
      <c r="G333" s="3"/>
      <c r="H333" s="40"/>
      <c r="I333" s="50"/>
      <c r="J333" s="42"/>
      <c r="K333" s="50"/>
      <c r="L333" s="42" t="s">
        <v>10</v>
      </c>
      <c r="M333" s="3"/>
      <c r="N333" s="70">
        <f>SUM(N332:N332)</f>
        <v>773</v>
      </c>
      <c r="O333" s="45"/>
    </row>
    <row r="334" spans="1:17" ht="15.95" hidden="1" customHeight="1">
      <c r="A334" s="13"/>
      <c r="C334" s="110">
        <f>N333</f>
        <v>773</v>
      </c>
      <c r="D334" s="161" t="s">
        <v>33</v>
      </c>
      <c r="E334" s="165"/>
      <c r="G334" s="48" t="s">
        <v>12</v>
      </c>
      <c r="H334" s="166">
        <v>1428.35</v>
      </c>
      <c r="I334" s="166"/>
      <c r="J334" s="166"/>
      <c r="K334" s="166"/>
      <c r="L334" s="3" t="s">
        <v>69</v>
      </c>
      <c r="M334" s="3"/>
      <c r="O334" s="60" t="s">
        <v>14</v>
      </c>
      <c r="P334" s="3">
        <f>ROUND(C334*H334/100,0)</f>
        <v>11041</v>
      </c>
      <c r="Q334" s="86"/>
    </row>
    <row r="335" spans="1:17" ht="17.25" hidden="1" customHeight="1">
      <c r="A335" s="37"/>
      <c r="B335" s="163" t="s">
        <v>178</v>
      </c>
      <c r="C335" s="163"/>
      <c r="D335" s="164"/>
      <c r="E335" s="163"/>
      <c r="F335" s="164"/>
      <c r="G335" s="163"/>
      <c r="H335" s="164"/>
      <c r="I335" s="163"/>
      <c r="J335" s="164"/>
      <c r="K335" s="163"/>
      <c r="L335" s="163"/>
      <c r="M335" s="163"/>
      <c r="N335" s="163"/>
      <c r="O335" s="163"/>
    </row>
    <row r="336" spans="1:17" ht="15.95" hidden="1" customHeight="1" thickBot="1">
      <c r="A336" s="13"/>
      <c r="B336" s="4" t="s">
        <v>112</v>
      </c>
      <c r="C336" s="39"/>
      <c r="D336" s="6">
        <v>1</v>
      </c>
      <c r="E336" s="7" t="s">
        <v>8</v>
      </c>
      <c r="F336" s="6">
        <v>4</v>
      </c>
      <c r="H336" s="40"/>
      <c r="I336" s="6"/>
      <c r="J336" s="9"/>
      <c r="K336" s="6"/>
      <c r="L336" s="9"/>
      <c r="M336" s="4" t="s">
        <v>9</v>
      </c>
      <c r="N336" s="26">
        <f>ROUND(D336*F336,0)</f>
        <v>4</v>
      </c>
      <c r="O336" s="15"/>
    </row>
    <row r="337" spans="1:17" ht="15.95" hidden="1" customHeight="1" thickBot="1">
      <c r="E337" s="73"/>
      <c r="G337" s="3"/>
      <c r="H337" s="40"/>
      <c r="I337" s="50"/>
      <c r="J337" s="42"/>
      <c r="K337" s="50"/>
      <c r="L337" s="42" t="s">
        <v>10</v>
      </c>
      <c r="M337" s="3"/>
      <c r="N337" s="70">
        <f>SUM(N336:N336)</f>
        <v>4</v>
      </c>
      <c r="O337" s="45"/>
    </row>
    <row r="338" spans="1:17" ht="15.95" hidden="1" customHeight="1">
      <c r="A338" s="13"/>
      <c r="C338" s="110">
        <f>N337</f>
        <v>4</v>
      </c>
      <c r="D338" s="161" t="s">
        <v>131</v>
      </c>
      <c r="E338" s="165"/>
      <c r="G338" s="48" t="s">
        <v>12</v>
      </c>
      <c r="H338" s="166">
        <v>1428.35</v>
      </c>
      <c r="I338" s="166"/>
      <c r="J338" s="166"/>
      <c r="K338" s="166"/>
      <c r="L338" s="3" t="s">
        <v>99</v>
      </c>
      <c r="M338" s="3"/>
      <c r="O338" s="60" t="s">
        <v>14</v>
      </c>
      <c r="P338" s="3">
        <f>ROUND(C338*H338,0)</f>
        <v>5713</v>
      </c>
      <c r="Q338" s="86"/>
    </row>
    <row r="339" spans="1:17" ht="17.25" hidden="1" customHeight="1">
      <c r="A339" s="37"/>
      <c r="B339" s="163" t="s">
        <v>179</v>
      </c>
      <c r="C339" s="163"/>
      <c r="D339" s="164"/>
      <c r="E339" s="163"/>
      <c r="F339" s="164"/>
      <c r="G339" s="163"/>
      <c r="H339" s="164"/>
      <c r="I339" s="163"/>
      <c r="J339" s="164"/>
      <c r="K339" s="163"/>
      <c r="L339" s="163"/>
      <c r="M339" s="163"/>
      <c r="N339" s="163"/>
      <c r="O339" s="163"/>
    </row>
    <row r="340" spans="1:17" ht="15.95" hidden="1" customHeight="1" thickBot="1">
      <c r="A340" s="13"/>
      <c r="B340" s="4" t="s">
        <v>112</v>
      </c>
      <c r="C340" s="39"/>
      <c r="D340" s="6">
        <v>1</v>
      </c>
      <c r="E340" s="7" t="s">
        <v>8</v>
      </c>
      <c r="F340" s="6">
        <v>4</v>
      </c>
      <c r="H340" s="40"/>
      <c r="I340" s="6"/>
      <c r="J340" s="9"/>
      <c r="K340" s="6"/>
      <c r="L340" s="9"/>
      <c r="M340" s="4" t="s">
        <v>9</v>
      </c>
      <c r="N340" s="26">
        <f>ROUND(D340*F340,0)</f>
        <v>4</v>
      </c>
      <c r="O340" s="15"/>
    </row>
    <row r="341" spans="1:17" ht="15.95" hidden="1" customHeight="1" thickBot="1">
      <c r="E341" s="73"/>
      <c r="G341" s="3"/>
      <c r="H341" s="40"/>
      <c r="I341" s="50"/>
      <c r="J341" s="42"/>
      <c r="K341" s="50"/>
      <c r="L341" s="42" t="s">
        <v>10</v>
      </c>
      <c r="M341" s="3"/>
      <c r="N341" s="70">
        <f>SUM(N340:N340)</f>
        <v>4</v>
      </c>
      <c r="O341" s="45"/>
    </row>
    <row r="342" spans="1:17" ht="15.95" hidden="1" customHeight="1">
      <c r="A342" s="13"/>
      <c r="C342" s="110">
        <f>N341</f>
        <v>4</v>
      </c>
      <c r="D342" s="161" t="s">
        <v>131</v>
      </c>
      <c r="E342" s="165"/>
      <c r="G342" s="48" t="s">
        <v>12</v>
      </c>
      <c r="H342" s="166">
        <v>649.83000000000004</v>
      </c>
      <c r="I342" s="166"/>
      <c r="J342" s="166"/>
      <c r="K342" s="166"/>
      <c r="L342" s="3" t="s">
        <v>99</v>
      </c>
      <c r="M342" s="3"/>
      <c r="O342" s="60" t="s">
        <v>14</v>
      </c>
      <c r="P342" s="3">
        <f>ROUND(C342*H342,0)</f>
        <v>2599</v>
      </c>
      <c r="Q342" s="86"/>
    </row>
    <row r="343" spans="1:17" ht="15.95" hidden="1" customHeight="1">
      <c r="A343" s="13"/>
      <c r="C343" s="110"/>
      <c r="D343" s="8"/>
      <c r="E343" s="60"/>
      <c r="G343" s="48"/>
      <c r="H343" s="50"/>
      <c r="I343" s="50"/>
      <c r="J343" s="50"/>
      <c r="K343" s="50"/>
      <c r="L343" s="3"/>
      <c r="M343" s="3"/>
      <c r="O343" s="60"/>
      <c r="Q343" s="86"/>
    </row>
    <row r="344" spans="1:17" ht="15.95" hidden="1" customHeight="1">
      <c r="A344" s="13"/>
      <c r="C344" s="110"/>
      <c r="D344" s="8"/>
      <c r="E344" s="60"/>
      <c r="G344" s="48"/>
      <c r="H344" s="50"/>
      <c r="I344" s="50"/>
      <c r="J344" s="50"/>
      <c r="K344" s="50"/>
      <c r="L344" s="3"/>
      <c r="M344" s="3"/>
      <c r="O344" s="60"/>
      <c r="Q344" s="86"/>
    </row>
    <row r="345" spans="1:17" s="19" customFormat="1" ht="15.95" hidden="1" customHeight="1">
      <c r="A345" s="16"/>
      <c r="B345" s="151" t="s">
        <v>98</v>
      </c>
      <c r="C345" s="151"/>
      <c r="D345" s="151"/>
      <c r="E345" s="151"/>
      <c r="F345" s="151"/>
      <c r="G345" s="151"/>
      <c r="H345" s="151"/>
      <c r="I345" s="151"/>
      <c r="J345" s="151"/>
      <c r="K345" s="151"/>
      <c r="L345" s="151"/>
      <c r="M345" s="151"/>
      <c r="N345" s="151"/>
      <c r="O345" s="30"/>
      <c r="P345" s="78"/>
      <c r="Q345" s="78"/>
    </row>
    <row r="346" spans="1:17" s="19" customFormat="1" ht="15.95" hidden="1" customHeight="1" thickBot="1">
      <c r="A346" s="16"/>
      <c r="B346" s="4" t="s">
        <v>112</v>
      </c>
      <c r="C346" s="39"/>
      <c r="D346" s="6">
        <v>1</v>
      </c>
      <c r="E346" s="7" t="s">
        <v>8</v>
      </c>
      <c r="F346" s="6">
        <v>4</v>
      </c>
      <c r="G346" s="6"/>
      <c r="H346" s="40"/>
      <c r="I346" s="6"/>
      <c r="J346" s="9"/>
      <c r="K346" s="6"/>
      <c r="L346" s="9"/>
      <c r="M346" s="4" t="s">
        <v>9</v>
      </c>
      <c r="N346" s="26">
        <f>ROUND(D346*F346,0)</f>
        <v>4</v>
      </c>
      <c r="O346" s="17"/>
      <c r="P346" s="18"/>
    </row>
    <row r="347" spans="1:17" s="19" customFormat="1" ht="15.95" hidden="1" customHeight="1" thickBot="1">
      <c r="A347" s="18"/>
      <c r="C347" s="35"/>
      <c r="D347" s="21"/>
      <c r="E347" s="64"/>
      <c r="F347" s="21"/>
      <c r="G347" s="18"/>
      <c r="H347" s="23"/>
      <c r="I347" s="34"/>
      <c r="J347" s="27"/>
      <c r="K347" s="34"/>
      <c r="L347" s="27" t="s">
        <v>10</v>
      </c>
      <c r="M347" s="18"/>
      <c r="N347" s="65">
        <f>SUM(N346:N346)</f>
        <v>4</v>
      </c>
      <c r="O347" s="55"/>
      <c r="P347" s="18"/>
    </row>
    <row r="348" spans="1:17" s="19" customFormat="1" ht="15.95" hidden="1" customHeight="1">
      <c r="A348" s="16"/>
      <c r="C348" s="171">
        <f>N347</f>
        <v>4</v>
      </c>
      <c r="D348" s="171"/>
      <c r="E348" s="171"/>
      <c r="F348" s="21"/>
      <c r="G348" s="32" t="s">
        <v>12</v>
      </c>
      <c r="H348" s="154">
        <v>261.25</v>
      </c>
      <c r="I348" s="154"/>
      <c r="J348" s="154"/>
      <c r="K348" s="154"/>
      <c r="L348" s="172" t="s">
        <v>99</v>
      </c>
      <c r="M348" s="172"/>
      <c r="N348" s="66"/>
      <c r="O348" s="30" t="s">
        <v>14</v>
      </c>
      <c r="P348" s="18">
        <f>ROUND(C348*H348,0)</f>
        <v>1045</v>
      </c>
    </row>
    <row r="349" spans="1:17" ht="15.95" hidden="1" customHeight="1">
      <c r="A349" s="13"/>
      <c r="B349" s="151" t="s">
        <v>68</v>
      </c>
      <c r="C349" s="151"/>
      <c r="D349" s="151"/>
      <c r="E349" s="151"/>
      <c r="F349" s="151"/>
      <c r="G349" s="151"/>
      <c r="H349" s="151"/>
      <c r="I349" s="151"/>
      <c r="J349" s="151"/>
      <c r="K349" s="151"/>
      <c r="L349" s="151"/>
      <c r="M349" s="151"/>
      <c r="N349" s="151"/>
      <c r="O349" s="71"/>
    </row>
    <row r="350" spans="1:17" ht="15.95" hidden="1" customHeight="1">
      <c r="A350" s="13"/>
      <c r="B350" s="4" t="s">
        <v>66</v>
      </c>
      <c r="C350" s="39"/>
      <c r="D350" s="6">
        <v>1</v>
      </c>
      <c r="E350" s="7" t="s">
        <v>8</v>
      </c>
      <c r="F350" s="6">
        <v>1</v>
      </c>
      <c r="G350" s="6" t="s">
        <v>8</v>
      </c>
      <c r="H350" s="40">
        <v>248</v>
      </c>
      <c r="I350" s="6" t="s">
        <v>8</v>
      </c>
      <c r="J350" s="9">
        <v>3.5</v>
      </c>
      <c r="K350" s="6"/>
      <c r="L350" s="9"/>
      <c r="M350" s="4" t="s">
        <v>9</v>
      </c>
      <c r="N350" s="26">
        <f>ROUND(D350*F350*H350*J350,0)</f>
        <v>868</v>
      </c>
      <c r="O350" s="15"/>
    </row>
    <row r="351" spans="1:17" ht="15.95" hidden="1" customHeight="1">
      <c r="A351" s="13"/>
      <c r="B351" s="4" t="s">
        <v>170</v>
      </c>
      <c r="C351" s="39"/>
      <c r="D351" s="6">
        <v>1</v>
      </c>
      <c r="E351" s="7" t="s">
        <v>8</v>
      </c>
      <c r="F351" s="6">
        <v>1</v>
      </c>
      <c r="G351" s="6" t="s">
        <v>8</v>
      </c>
      <c r="H351" s="40">
        <v>9.25</v>
      </c>
      <c r="I351" s="6" t="s">
        <v>8</v>
      </c>
      <c r="J351" s="9">
        <v>7.5</v>
      </c>
      <c r="K351" s="6"/>
      <c r="L351" s="9"/>
      <c r="M351" s="4" t="s">
        <v>9</v>
      </c>
      <c r="N351" s="26">
        <f>ROUND(D351*F351*H351*J351,0)</f>
        <v>69</v>
      </c>
      <c r="O351" s="15"/>
    </row>
    <row r="352" spans="1:17" ht="15.95" hidden="1" customHeight="1">
      <c r="A352" s="13"/>
      <c r="B352" s="4" t="s">
        <v>230</v>
      </c>
      <c r="C352" s="39"/>
      <c r="D352" s="6">
        <v>1</v>
      </c>
      <c r="E352" s="7" t="s">
        <v>8</v>
      </c>
      <c r="F352" s="6">
        <v>1</v>
      </c>
      <c r="G352" s="6" t="s">
        <v>8</v>
      </c>
      <c r="H352" s="40">
        <v>21.25</v>
      </c>
      <c r="I352" s="6" t="s">
        <v>8</v>
      </c>
      <c r="J352" s="9">
        <v>11.5</v>
      </c>
      <c r="K352" s="6"/>
      <c r="L352" s="9"/>
      <c r="M352" s="4" t="s">
        <v>9</v>
      </c>
      <c r="N352" s="26">
        <f>ROUND(D352*F352*H352*J352,0)</f>
        <v>244</v>
      </c>
      <c r="O352" s="15"/>
    </row>
    <row r="353" spans="1:17" ht="15.95" hidden="1" customHeight="1" thickBot="1">
      <c r="A353" s="13"/>
      <c r="B353" s="128" t="s">
        <v>231</v>
      </c>
      <c r="C353" s="39"/>
      <c r="D353" s="6">
        <v>1</v>
      </c>
      <c r="E353" s="7" t="s">
        <v>8</v>
      </c>
      <c r="F353" s="6">
        <v>2</v>
      </c>
      <c r="G353" s="6" t="s">
        <v>8</v>
      </c>
      <c r="H353" s="40">
        <v>14.75</v>
      </c>
      <c r="I353" s="6" t="s">
        <v>8</v>
      </c>
      <c r="J353" s="9">
        <v>11.5</v>
      </c>
      <c r="K353" s="6"/>
      <c r="L353" s="9"/>
      <c r="M353" s="4" t="s">
        <v>9</v>
      </c>
      <c r="N353" s="26">
        <f>ROUND(D353*F353*H353*J353,0)</f>
        <v>339</v>
      </c>
      <c r="O353" s="15"/>
    </row>
    <row r="354" spans="1:17" ht="15.95" hidden="1" customHeight="1" thickBot="1">
      <c r="E354" s="73"/>
      <c r="G354" s="3"/>
      <c r="H354" s="40"/>
      <c r="I354" s="50"/>
      <c r="J354" s="42"/>
      <c r="K354" s="50"/>
      <c r="L354" s="42" t="s">
        <v>10</v>
      </c>
      <c r="M354" s="3"/>
      <c r="N354" s="70">
        <f>SUM(N350:N353)</f>
        <v>1520</v>
      </c>
      <c r="O354" s="45"/>
    </row>
    <row r="355" spans="1:17" ht="15.95" hidden="1" customHeight="1">
      <c r="A355" s="13"/>
      <c r="C355" s="110">
        <f>N354</f>
        <v>1520</v>
      </c>
      <c r="D355" s="161" t="s">
        <v>33</v>
      </c>
      <c r="E355" s="165"/>
      <c r="G355" s="48" t="s">
        <v>12</v>
      </c>
      <c r="H355" s="166">
        <v>1287.44</v>
      </c>
      <c r="I355" s="166"/>
      <c r="J355" s="166"/>
      <c r="K355" s="166"/>
      <c r="L355" s="3" t="s">
        <v>69</v>
      </c>
      <c r="M355" s="3"/>
      <c r="O355" s="60" t="s">
        <v>14</v>
      </c>
      <c r="P355" s="3">
        <f>ROUND(C355*H355/100,0)</f>
        <v>19569</v>
      </c>
      <c r="Q355" s="86"/>
    </row>
    <row r="356" spans="1:17" s="19" customFormat="1" ht="28.5" hidden="1" customHeight="1">
      <c r="A356" s="1"/>
      <c r="B356" s="180" t="s">
        <v>100</v>
      </c>
      <c r="C356" s="180"/>
      <c r="D356" s="180"/>
      <c r="E356" s="180"/>
      <c r="F356" s="180"/>
      <c r="G356" s="180"/>
      <c r="H356" s="180"/>
      <c r="I356" s="180"/>
      <c r="J356" s="180"/>
      <c r="K356" s="180"/>
      <c r="L356" s="180"/>
      <c r="M356" s="180"/>
      <c r="N356" s="180"/>
      <c r="O356" s="93"/>
      <c r="P356" s="18"/>
      <c r="Q356" s="78"/>
    </row>
    <row r="357" spans="1:17" s="19" customFormat="1" ht="15.95" hidden="1" customHeight="1" thickBot="1">
      <c r="A357" s="61"/>
      <c r="B357" s="19" t="s">
        <v>101</v>
      </c>
      <c r="C357" s="22"/>
      <c r="D357" s="21">
        <v>1</v>
      </c>
      <c r="E357" s="22" t="s">
        <v>8</v>
      </c>
      <c r="F357" s="21">
        <v>1</v>
      </c>
      <c r="G357" s="21" t="s">
        <v>8</v>
      </c>
      <c r="H357" s="23">
        <v>248</v>
      </c>
      <c r="I357" s="21"/>
      <c r="J357" s="24"/>
      <c r="K357" s="21"/>
      <c r="L357" s="24"/>
      <c r="M357" s="19" t="s">
        <v>9</v>
      </c>
      <c r="N357" s="53">
        <f>ROUND(D357*F357*H357,0)</f>
        <v>248</v>
      </c>
      <c r="O357" s="55"/>
      <c r="P357" s="46"/>
    </row>
    <row r="358" spans="1:17" s="19" customFormat="1" ht="15.95" hidden="1" customHeight="1" thickBot="1">
      <c r="A358" s="16"/>
      <c r="C358" s="94"/>
      <c r="D358" s="18"/>
      <c r="E358" s="22"/>
      <c r="F358" s="21"/>
      <c r="G358" s="21"/>
      <c r="H358" s="95"/>
      <c r="I358" s="96"/>
      <c r="J358" s="27"/>
      <c r="K358" s="96"/>
      <c r="L358" s="18" t="s">
        <v>10</v>
      </c>
      <c r="M358" s="96"/>
      <c r="N358" s="65">
        <f>SUM(N357:N357)</f>
        <v>248</v>
      </c>
      <c r="O358" s="30"/>
      <c r="P358" s="18"/>
    </row>
    <row r="359" spans="1:17" s="19" customFormat="1" ht="15.95" hidden="1" customHeight="1">
      <c r="A359" s="16"/>
      <c r="B359" s="78"/>
      <c r="C359" s="97">
        <f>N358</f>
        <v>248</v>
      </c>
      <c r="D359" s="174" t="s">
        <v>102</v>
      </c>
      <c r="E359" s="172"/>
      <c r="F359" s="96"/>
      <c r="G359" s="32" t="s">
        <v>12</v>
      </c>
      <c r="H359" s="154">
        <v>19.36</v>
      </c>
      <c r="I359" s="154"/>
      <c r="J359" s="154"/>
      <c r="K359" s="34"/>
      <c r="L359" s="181" t="s">
        <v>103</v>
      </c>
      <c r="M359" s="181"/>
      <c r="O359" s="30" t="s">
        <v>14</v>
      </c>
      <c r="P359" s="18">
        <f>ROUND(C359*H359,0)</f>
        <v>4801</v>
      </c>
    </row>
    <row r="360" spans="1:17" s="19" customFormat="1" ht="47.25" hidden="1" customHeight="1">
      <c r="A360" s="1"/>
      <c r="B360" s="180" t="s">
        <v>104</v>
      </c>
      <c r="C360" s="180"/>
      <c r="D360" s="180"/>
      <c r="E360" s="180"/>
      <c r="F360" s="180"/>
      <c r="G360" s="180"/>
      <c r="H360" s="180"/>
      <c r="I360" s="180"/>
      <c r="J360" s="180"/>
      <c r="K360" s="180"/>
      <c r="L360" s="180"/>
      <c r="M360" s="180"/>
      <c r="N360" s="180"/>
      <c r="O360" s="93"/>
      <c r="P360" s="18"/>
      <c r="Q360" s="78"/>
    </row>
    <row r="361" spans="1:17" s="19" customFormat="1" ht="15.95" hidden="1" customHeight="1">
      <c r="A361" s="61"/>
      <c r="B361" s="99" t="s">
        <v>90</v>
      </c>
      <c r="C361" s="20"/>
      <c r="D361" s="21">
        <v>2</v>
      </c>
      <c r="E361" s="22" t="s">
        <v>8</v>
      </c>
      <c r="F361" s="21">
        <v>2</v>
      </c>
      <c r="G361" s="21" t="s">
        <v>16</v>
      </c>
      <c r="H361" s="23">
        <v>31.37</v>
      </c>
      <c r="I361" s="21" t="s">
        <v>17</v>
      </c>
      <c r="J361" s="24">
        <v>27.87</v>
      </c>
      <c r="K361" s="21" t="s">
        <v>18</v>
      </c>
      <c r="L361" s="24"/>
      <c r="M361" s="19" t="s">
        <v>9</v>
      </c>
      <c r="N361" s="25">
        <f>ROUND(D361*F361*(H361+J361),0)</f>
        <v>237</v>
      </c>
      <c r="O361" s="17"/>
      <c r="P361" s="18"/>
    </row>
    <row r="362" spans="1:17" s="19" customFormat="1" ht="15.95" hidden="1" customHeight="1" thickBot="1">
      <c r="A362" s="61"/>
      <c r="B362" s="99" t="s">
        <v>229</v>
      </c>
      <c r="C362" s="20"/>
      <c r="D362" s="21">
        <v>1</v>
      </c>
      <c r="E362" s="22" t="s">
        <v>8</v>
      </c>
      <c r="F362" s="21">
        <v>2</v>
      </c>
      <c r="G362" s="21" t="s">
        <v>8</v>
      </c>
      <c r="H362" s="23">
        <v>248</v>
      </c>
      <c r="I362" s="21"/>
      <c r="J362" s="24"/>
      <c r="K362" s="21"/>
      <c r="L362" s="24"/>
      <c r="M362" s="19" t="s">
        <v>9</v>
      </c>
      <c r="N362" s="53">
        <f>ROUND(D362*F362*H362,0)</f>
        <v>496</v>
      </c>
      <c r="O362" s="17"/>
      <c r="P362" s="18"/>
    </row>
    <row r="363" spans="1:17" s="19" customFormat="1" ht="15.95" hidden="1" customHeight="1" thickBot="1">
      <c r="A363" s="16"/>
      <c r="C363" s="94"/>
      <c r="D363" s="18"/>
      <c r="E363" s="22"/>
      <c r="F363" s="21"/>
      <c r="G363" s="21"/>
      <c r="H363" s="95"/>
      <c r="I363" s="96"/>
      <c r="J363" s="27"/>
      <c r="K363" s="96"/>
      <c r="L363" s="18" t="s">
        <v>10</v>
      </c>
      <c r="M363" s="96"/>
      <c r="N363" s="65">
        <f>SUM(N361:N362)</f>
        <v>733</v>
      </c>
      <c r="O363" s="30"/>
      <c r="P363" s="18"/>
    </row>
    <row r="364" spans="1:17" s="19" customFormat="1" ht="15.95" hidden="1" customHeight="1">
      <c r="A364" s="16"/>
      <c r="B364" s="78"/>
      <c r="C364" s="97">
        <f>N363</f>
        <v>733</v>
      </c>
      <c r="D364" s="174" t="s">
        <v>102</v>
      </c>
      <c r="E364" s="172"/>
      <c r="F364" s="96"/>
      <c r="G364" s="32" t="s">
        <v>12</v>
      </c>
      <c r="H364" s="154">
        <v>7.71</v>
      </c>
      <c r="I364" s="154"/>
      <c r="J364" s="154"/>
      <c r="K364" s="34"/>
      <c r="L364" s="181" t="s">
        <v>103</v>
      </c>
      <c r="M364" s="181"/>
      <c r="O364" s="30" t="s">
        <v>14</v>
      </c>
      <c r="P364" s="18">
        <f>ROUND(C364*H364,0)</f>
        <v>5651</v>
      </c>
    </row>
    <row r="365" spans="1:17" s="19" customFormat="1" ht="67.5" hidden="1" customHeight="1">
      <c r="A365" s="1"/>
      <c r="B365" s="173" t="s">
        <v>182</v>
      </c>
      <c r="C365" s="173"/>
      <c r="D365" s="173"/>
      <c r="E365" s="173"/>
      <c r="F365" s="173"/>
      <c r="G365" s="173"/>
      <c r="H365" s="173"/>
      <c r="I365" s="173"/>
      <c r="J365" s="173"/>
      <c r="K365" s="173"/>
      <c r="L365" s="173"/>
      <c r="M365" s="173"/>
      <c r="N365" s="173"/>
      <c r="O365" s="173"/>
      <c r="P365" s="18"/>
    </row>
    <row r="366" spans="1:17" s="19" customFormat="1" ht="15.95" hidden="1" customHeight="1" thickBot="1">
      <c r="A366" s="16"/>
      <c r="B366" s="19" t="s">
        <v>232</v>
      </c>
      <c r="C366" s="20"/>
      <c r="D366" s="6">
        <v>1</v>
      </c>
      <c r="E366" s="7" t="s">
        <v>8</v>
      </c>
      <c r="F366" s="21">
        <v>6</v>
      </c>
      <c r="G366" s="21" t="s">
        <v>8</v>
      </c>
      <c r="H366" s="23">
        <v>0.5</v>
      </c>
      <c r="I366" s="21" t="s">
        <v>8</v>
      </c>
      <c r="J366" s="24">
        <v>12</v>
      </c>
      <c r="K366" s="21"/>
      <c r="L366" s="24"/>
      <c r="M366" s="19" t="s">
        <v>9</v>
      </c>
      <c r="N366" s="53">
        <f>ROUND(D366*F366*H366*J366,0)</f>
        <v>36</v>
      </c>
      <c r="O366" s="17"/>
      <c r="P366" s="18"/>
    </row>
    <row r="367" spans="1:17" s="19" customFormat="1" ht="15.95" hidden="1" customHeight="1" thickBot="1">
      <c r="A367" s="16"/>
      <c r="C367" s="35"/>
      <c r="D367" s="21"/>
      <c r="E367" s="64"/>
      <c r="F367" s="21"/>
      <c r="G367" s="18"/>
      <c r="H367" s="23"/>
      <c r="I367" s="34"/>
      <c r="J367" s="27"/>
      <c r="K367" s="34"/>
      <c r="L367" s="27" t="s">
        <v>10</v>
      </c>
      <c r="M367" s="18"/>
      <c r="N367" s="65">
        <f>SUM(N366:N366)</f>
        <v>36</v>
      </c>
      <c r="O367" s="55"/>
      <c r="P367" s="18"/>
    </row>
    <row r="368" spans="1:17" s="19" customFormat="1" ht="15.95" hidden="1" customHeight="1">
      <c r="A368" s="18"/>
      <c r="B368" s="78"/>
      <c r="C368" s="100">
        <f>N367</f>
        <v>36</v>
      </c>
      <c r="D368" s="21" t="s">
        <v>33</v>
      </c>
      <c r="E368" s="100"/>
      <c r="F368" s="21"/>
      <c r="G368" s="78" t="s">
        <v>12</v>
      </c>
      <c r="H368" s="34">
        <v>47651.56</v>
      </c>
      <c r="I368" s="34"/>
      <c r="J368" s="24"/>
      <c r="K368" s="34"/>
      <c r="L368" s="18" t="s">
        <v>61</v>
      </c>
      <c r="M368" s="18"/>
      <c r="N368" s="78"/>
      <c r="O368" s="30" t="s">
        <v>14</v>
      </c>
      <c r="P368" s="18">
        <f>(C368*H368/100)</f>
        <v>17154.561600000001</v>
      </c>
    </row>
    <row r="369" spans="1:17" ht="63" hidden="1" customHeight="1">
      <c r="A369" s="37"/>
      <c r="B369" s="185" t="s">
        <v>62</v>
      </c>
      <c r="C369" s="186"/>
      <c r="D369" s="186"/>
      <c r="E369" s="186"/>
      <c r="F369" s="186"/>
      <c r="G369" s="186"/>
      <c r="H369" s="186"/>
      <c r="I369" s="186"/>
      <c r="J369" s="186"/>
      <c r="K369" s="186"/>
      <c r="L369" s="186"/>
      <c r="M369" s="186"/>
      <c r="N369" s="186"/>
      <c r="O369" s="186"/>
    </row>
    <row r="370" spans="1:17" s="19" customFormat="1" ht="15.95" hidden="1" customHeight="1">
      <c r="A370" s="16"/>
      <c r="B370" s="19" t="s">
        <v>21</v>
      </c>
      <c r="C370" s="20"/>
      <c r="D370" s="21">
        <v>1</v>
      </c>
      <c r="E370" s="22" t="s">
        <v>8</v>
      </c>
      <c r="F370" s="21">
        <v>1</v>
      </c>
      <c r="G370" s="21" t="s">
        <v>8</v>
      </c>
      <c r="H370" s="23">
        <v>40.75</v>
      </c>
      <c r="I370" s="21" t="s">
        <v>8</v>
      </c>
      <c r="J370" s="24">
        <v>7</v>
      </c>
      <c r="K370" s="21"/>
      <c r="L370" s="24"/>
      <c r="M370" s="19" t="s">
        <v>9</v>
      </c>
      <c r="N370" s="53">
        <f>ROUND(D370*F370*H370*J370,0)</f>
        <v>285</v>
      </c>
      <c r="O370" s="17"/>
      <c r="P370" s="18"/>
    </row>
    <row r="371" spans="1:17" s="19" customFormat="1" ht="15.95" hidden="1" customHeight="1" thickBot="1">
      <c r="A371" s="16"/>
      <c r="B371" s="19" t="s">
        <v>188</v>
      </c>
      <c r="C371" s="20"/>
      <c r="D371" s="21">
        <v>1</v>
      </c>
      <c r="E371" s="22" t="s">
        <v>8</v>
      </c>
      <c r="F371" s="6">
        <v>2</v>
      </c>
      <c r="G371" s="6" t="s">
        <v>16</v>
      </c>
      <c r="H371" s="40">
        <v>40.75</v>
      </c>
      <c r="I371" s="6" t="s">
        <v>17</v>
      </c>
      <c r="J371" s="9">
        <v>7</v>
      </c>
      <c r="K371" s="6" t="s">
        <v>18</v>
      </c>
      <c r="L371" s="9">
        <v>0.67</v>
      </c>
      <c r="M371" s="4" t="s">
        <v>9</v>
      </c>
      <c r="N371" s="101">
        <f>ROUND(D371*F371*(H371+J371)*L371,0)</f>
        <v>64</v>
      </c>
      <c r="O371" s="17"/>
      <c r="P371" s="18"/>
    </row>
    <row r="372" spans="1:17" ht="15.95" hidden="1" customHeight="1" thickBot="1">
      <c r="A372" s="13"/>
      <c r="E372" s="73"/>
      <c r="G372" s="3"/>
      <c r="H372" s="40"/>
      <c r="I372" s="50"/>
      <c r="J372" s="42"/>
      <c r="K372" s="50"/>
      <c r="L372" s="42" t="s">
        <v>10</v>
      </c>
      <c r="M372" s="3"/>
      <c r="N372" s="70">
        <f>SUM(N370:N371)</f>
        <v>349</v>
      </c>
      <c r="O372" s="45"/>
    </row>
    <row r="373" spans="1:17" ht="15.95" hidden="1" customHeight="1">
      <c r="B373" s="86"/>
      <c r="C373" s="77">
        <f>N372</f>
        <v>349</v>
      </c>
      <c r="D373" s="6" t="s">
        <v>33</v>
      </c>
      <c r="E373" s="77"/>
      <c r="G373" s="86" t="s">
        <v>12</v>
      </c>
      <c r="H373" s="50">
        <v>263.20999999999998</v>
      </c>
      <c r="I373" s="50"/>
      <c r="J373" s="9"/>
      <c r="K373" s="50"/>
      <c r="L373" s="3" t="s">
        <v>58</v>
      </c>
      <c r="M373" s="3"/>
      <c r="N373" s="86"/>
      <c r="O373" s="60" t="s">
        <v>14</v>
      </c>
      <c r="P373" s="3">
        <f>(C373*H373)</f>
        <v>91860.29</v>
      </c>
    </row>
    <row r="374" spans="1:17" s="19" customFormat="1" ht="30.75" hidden="1" customHeight="1">
      <c r="A374" s="1"/>
      <c r="B374" s="150" t="s">
        <v>91</v>
      </c>
      <c r="C374" s="150"/>
      <c r="D374" s="150"/>
      <c r="E374" s="150"/>
      <c r="F374" s="150"/>
      <c r="G374" s="150"/>
      <c r="H374" s="150"/>
      <c r="I374" s="150"/>
      <c r="J374" s="150"/>
      <c r="K374" s="150"/>
      <c r="L374" s="150"/>
      <c r="M374" s="150"/>
      <c r="N374" s="150"/>
      <c r="O374" s="98"/>
      <c r="P374" s="18"/>
    </row>
    <row r="375" spans="1:17" s="19" customFormat="1" ht="15.95" hidden="1" customHeight="1">
      <c r="A375" s="16"/>
      <c r="B375" s="4" t="s">
        <v>36</v>
      </c>
      <c r="C375" s="7"/>
      <c r="D375" s="6">
        <v>1</v>
      </c>
      <c r="E375" s="7" t="s">
        <v>8</v>
      </c>
      <c r="F375" s="6">
        <v>1</v>
      </c>
      <c r="G375" s="6" t="s">
        <v>8</v>
      </c>
      <c r="H375" s="40">
        <v>20</v>
      </c>
      <c r="I375" s="6" t="s">
        <v>8</v>
      </c>
      <c r="J375" s="9">
        <v>14</v>
      </c>
      <c r="K375" s="6"/>
      <c r="L375" s="9"/>
      <c r="M375" s="4" t="s">
        <v>9</v>
      </c>
      <c r="N375" s="53">
        <f>ROUND(D375*F375*H375*J375,0)</f>
        <v>280</v>
      </c>
      <c r="O375" s="17"/>
      <c r="P375" s="18"/>
    </row>
    <row r="376" spans="1:17" s="19" customFormat="1" ht="15.95" hidden="1" customHeight="1" thickBot="1">
      <c r="A376" s="16"/>
      <c r="B376" s="4" t="s">
        <v>21</v>
      </c>
      <c r="C376" s="7"/>
      <c r="D376" s="6">
        <v>1</v>
      </c>
      <c r="E376" s="7" t="s">
        <v>8</v>
      </c>
      <c r="F376" s="6">
        <v>1</v>
      </c>
      <c r="G376" s="6" t="s">
        <v>8</v>
      </c>
      <c r="H376" s="40">
        <v>20</v>
      </c>
      <c r="I376" s="6" t="s">
        <v>8</v>
      </c>
      <c r="J376" s="9">
        <v>6</v>
      </c>
      <c r="K376" s="6"/>
      <c r="L376" s="9"/>
      <c r="M376" s="4" t="s">
        <v>9</v>
      </c>
      <c r="N376" s="53">
        <f>ROUND(D376*F376*H376*J376,0)</f>
        <v>120</v>
      </c>
      <c r="O376" s="17"/>
      <c r="P376" s="18"/>
    </row>
    <row r="377" spans="1:17" s="19" customFormat="1" ht="15.95" hidden="1" customHeight="1" thickBot="1">
      <c r="A377" s="16"/>
      <c r="C377" s="35"/>
      <c r="D377" s="21"/>
      <c r="E377" s="64"/>
      <c r="F377" s="21"/>
      <c r="G377" s="18"/>
      <c r="H377" s="23"/>
      <c r="I377" s="34"/>
      <c r="J377" s="27"/>
      <c r="K377" s="34"/>
      <c r="L377" s="27" t="s">
        <v>10</v>
      </c>
      <c r="M377" s="18"/>
      <c r="N377" s="65">
        <f>SUM(N375:N376)</f>
        <v>400</v>
      </c>
      <c r="O377" s="55"/>
      <c r="P377" s="18"/>
    </row>
    <row r="378" spans="1:17" s="19" customFormat="1" ht="15.95" hidden="1" customHeight="1">
      <c r="A378" s="18"/>
      <c r="B378" s="78"/>
      <c r="C378" s="100">
        <f>N377</f>
        <v>400</v>
      </c>
      <c r="D378" s="21" t="s">
        <v>33</v>
      </c>
      <c r="E378" s="100"/>
      <c r="F378" s="21"/>
      <c r="G378" s="78" t="s">
        <v>12</v>
      </c>
      <c r="H378" s="34">
        <v>1029.05</v>
      </c>
      <c r="I378" s="34"/>
      <c r="J378" s="24"/>
      <c r="K378" s="34"/>
      <c r="L378" s="18" t="s">
        <v>61</v>
      </c>
      <c r="M378" s="18"/>
      <c r="N378" s="78"/>
      <c r="O378" s="30" t="s">
        <v>14</v>
      </c>
      <c r="P378" s="18">
        <f>(C378*H378/100)</f>
        <v>4116.2</v>
      </c>
    </row>
    <row r="379" spans="1:17" s="19" customFormat="1" ht="15.95" hidden="1" customHeight="1">
      <c r="A379" s="16"/>
      <c r="B379" s="21"/>
      <c r="C379" s="129"/>
      <c r="D379" s="21"/>
      <c r="E379" s="30"/>
      <c r="F379" s="21"/>
      <c r="G379" s="32"/>
      <c r="H379" s="34"/>
      <c r="I379" s="34"/>
      <c r="J379" s="24"/>
      <c r="K379" s="34"/>
      <c r="L379" s="18"/>
      <c r="M379" s="28"/>
      <c r="N379" s="98"/>
      <c r="O379" s="30"/>
      <c r="P379" s="18"/>
      <c r="Q379" s="78"/>
    </row>
    <row r="380" spans="1:17" s="19" customFormat="1" ht="80.25" hidden="1" customHeight="1">
      <c r="A380" s="1"/>
      <c r="B380" s="150" t="s">
        <v>63</v>
      </c>
      <c r="C380" s="150"/>
      <c r="D380" s="150"/>
      <c r="E380" s="150"/>
      <c r="F380" s="150"/>
      <c r="G380" s="150"/>
      <c r="H380" s="150"/>
      <c r="I380" s="150"/>
      <c r="J380" s="150"/>
      <c r="K380" s="150"/>
      <c r="L380" s="150"/>
      <c r="M380" s="150"/>
      <c r="N380" s="150"/>
      <c r="O380" s="98"/>
      <c r="P380" s="18"/>
    </row>
    <row r="381" spans="1:17" s="19" customFormat="1" ht="15.95" hidden="1" customHeight="1">
      <c r="A381" s="16"/>
      <c r="B381" s="19" t="s">
        <v>21</v>
      </c>
      <c r="C381" s="20"/>
      <c r="D381" s="21">
        <v>1</v>
      </c>
      <c r="E381" s="22" t="s">
        <v>8</v>
      </c>
      <c r="F381" s="21">
        <v>1</v>
      </c>
      <c r="G381" s="21" t="s">
        <v>8</v>
      </c>
      <c r="H381" s="23">
        <v>19.5</v>
      </c>
      <c r="I381" s="21" t="s">
        <v>8</v>
      </c>
      <c r="J381" s="24">
        <v>6</v>
      </c>
      <c r="K381" s="21"/>
      <c r="L381" s="24"/>
      <c r="M381" s="19" t="s">
        <v>9</v>
      </c>
      <c r="N381" s="53">
        <f>ROUND(D381*F381*H381*J381,0)</f>
        <v>117</v>
      </c>
      <c r="O381" s="17"/>
      <c r="P381" s="18"/>
    </row>
    <row r="382" spans="1:17" s="19" customFormat="1" ht="15.95" hidden="1" customHeight="1">
      <c r="A382" s="16"/>
      <c r="B382" s="19" t="s">
        <v>83</v>
      </c>
      <c r="C382" s="20"/>
      <c r="D382" s="21">
        <v>1</v>
      </c>
      <c r="E382" s="22" t="s">
        <v>8</v>
      </c>
      <c r="F382" s="21">
        <v>1</v>
      </c>
      <c r="G382" s="21" t="s">
        <v>8</v>
      </c>
      <c r="H382" s="23">
        <v>8.5</v>
      </c>
      <c r="I382" s="21" t="s">
        <v>8</v>
      </c>
      <c r="J382" s="24">
        <v>6</v>
      </c>
      <c r="K382" s="21"/>
      <c r="L382" s="24"/>
      <c r="M382" s="19" t="s">
        <v>9</v>
      </c>
      <c r="N382" s="53">
        <f>ROUND(D382*F382*H382*J382,0)</f>
        <v>51</v>
      </c>
      <c r="O382" s="17"/>
      <c r="P382" s="18"/>
    </row>
    <row r="383" spans="1:17" s="19" customFormat="1" ht="15.95" hidden="1" customHeight="1">
      <c r="A383" s="16"/>
      <c r="B383" s="19" t="s">
        <v>21</v>
      </c>
      <c r="C383" s="20"/>
      <c r="D383" s="21">
        <v>1</v>
      </c>
      <c r="E383" s="22" t="s">
        <v>8</v>
      </c>
      <c r="F383" s="21">
        <v>1</v>
      </c>
      <c r="G383" s="21" t="s">
        <v>8</v>
      </c>
      <c r="H383" s="23">
        <v>20</v>
      </c>
      <c r="I383" s="21" t="s">
        <v>8</v>
      </c>
      <c r="J383" s="24">
        <v>6</v>
      </c>
      <c r="K383" s="21"/>
      <c r="L383" s="24"/>
      <c r="M383" s="19" t="s">
        <v>9</v>
      </c>
      <c r="N383" s="53">
        <f>ROUND(D383*F383*H383*J383,0)</f>
        <v>120</v>
      </c>
      <c r="O383" s="17"/>
      <c r="P383" s="18"/>
    </row>
    <row r="384" spans="1:17" s="19" customFormat="1" ht="15.95" hidden="1" customHeight="1" thickBot="1">
      <c r="A384" s="16"/>
      <c r="B384" s="19" t="s">
        <v>190</v>
      </c>
      <c r="C384" s="20"/>
      <c r="D384" s="21">
        <v>1</v>
      </c>
      <c r="E384" s="22" t="s">
        <v>8</v>
      </c>
      <c r="F384" s="21">
        <v>3</v>
      </c>
      <c r="G384" s="21" t="s">
        <v>8</v>
      </c>
      <c r="H384" s="23">
        <v>6</v>
      </c>
      <c r="I384" s="21" t="s">
        <v>8</v>
      </c>
      <c r="J384" s="24">
        <v>1</v>
      </c>
      <c r="K384" s="21"/>
      <c r="L384" s="24"/>
      <c r="M384" s="19" t="s">
        <v>9</v>
      </c>
      <c r="N384" s="53">
        <f>ROUND(D384*F384*H384*J384,0)</f>
        <v>18</v>
      </c>
      <c r="O384" s="17"/>
      <c r="P384" s="18"/>
    </row>
    <row r="385" spans="1:17" s="19" customFormat="1" ht="15.95" hidden="1" customHeight="1" thickBot="1">
      <c r="A385" s="18"/>
      <c r="C385" s="35"/>
      <c r="D385" s="21"/>
      <c r="E385" s="64"/>
      <c r="F385" s="21"/>
      <c r="G385" s="18"/>
      <c r="H385" s="23"/>
      <c r="I385" s="34"/>
      <c r="J385" s="27"/>
      <c r="K385" s="34"/>
      <c r="L385" s="27" t="s">
        <v>10</v>
      </c>
      <c r="M385" s="18"/>
      <c r="N385" s="65">
        <f>SUM(N381:N384)</f>
        <v>306</v>
      </c>
      <c r="O385" s="55"/>
      <c r="P385" s="18"/>
    </row>
    <row r="386" spans="1:17" s="19" customFormat="1" ht="15.95" hidden="1" customHeight="1">
      <c r="A386" s="16"/>
      <c r="B386" s="78"/>
      <c r="C386" s="100">
        <f>N385</f>
        <v>306</v>
      </c>
      <c r="D386" s="21" t="s">
        <v>33</v>
      </c>
      <c r="E386" s="100"/>
      <c r="F386" s="21"/>
      <c r="G386" s="78" t="s">
        <v>12</v>
      </c>
      <c r="H386" s="34">
        <v>310.43</v>
      </c>
      <c r="I386" s="34"/>
      <c r="J386" s="24"/>
      <c r="K386" s="34"/>
      <c r="L386" s="18" t="s">
        <v>58</v>
      </c>
      <c r="M386" s="18"/>
      <c r="N386" s="78"/>
      <c r="O386" s="30" t="s">
        <v>14</v>
      </c>
      <c r="P386" s="18">
        <f>(C386*H386)</f>
        <v>94991.58</v>
      </c>
    </row>
    <row r="387" spans="1:17" ht="15.95" hidden="1" customHeight="1">
      <c r="A387" s="13"/>
      <c r="C387" s="110"/>
      <c r="D387" s="8"/>
      <c r="E387" s="8"/>
      <c r="G387" s="48"/>
      <c r="H387" s="50"/>
      <c r="I387" s="50"/>
      <c r="J387" s="50"/>
      <c r="K387" s="50"/>
      <c r="L387" s="3"/>
      <c r="M387" s="3"/>
      <c r="O387" s="60"/>
      <c r="Q387" s="86"/>
    </row>
    <row r="388" spans="1:17" ht="15.95" hidden="1" customHeight="1">
      <c r="A388" s="13"/>
      <c r="B388" s="167" t="s">
        <v>71</v>
      </c>
      <c r="C388" s="167"/>
      <c r="D388" s="168"/>
      <c r="E388" s="167"/>
      <c r="F388" s="168"/>
      <c r="G388" s="167"/>
      <c r="H388" s="168"/>
      <c r="I388" s="167"/>
      <c r="J388" s="168"/>
      <c r="K388" s="167"/>
      <c r="L388" s="167"/>
      <c r="M388" s="167"/>
      <c r="N388" s="167"/>
      <c r="O388" s="167"/>
      <c r="Q388" s="86"/>
    </row>
    <row r="389" spans="1:17" ht="15.95" hidden="1" customHeight="1">
      <c r="A389" s="56"/>
      <c r="B389" s="4" t="s">
        <v>114</v>
      </c>
      <c r="C389" s="39"/>
      <c r="D389" s="6">
        <v>1</v>
      </c>
      <c r="E389" s="7" t="s">
        <v>8</v>
      </c>
      <c r="F389" s="6">
        <v>2</v>
      </c>
      <c r="G389" s="6" t="s">
        <v>16</v>
      </c>
      <c r="H389" s="40">
        <v>20</v>
      </c>
      <c r="I389" s="6" t="s">
        <v>17</v>
      </c>
      <c r="J389" s="9">
        <v>14</v>
      </c>
      <c r="K389" s="6" t="s">
        <v>18</v>
      </c>
      <c r="L389" s="9">
        <v>11</v>
      </c>
      <c r="M389" s="4" t="s">
        <v>9</v>
      </c>
      <c r="N389" s="101">
        <f>ROUND(D389*F389*(H389+J389)*L389,0)</f>
        <v>748</v>
      </c>
      <c r="O389" s="15"/>
    </row>
    <row r="390" spans="1:17" ht="15.95" hidden="1" customHeight="1">
      <c r="A390" s="56"/>
      <c r="B390" s="4" t="s">
        <v>21</v>
      </c>
      <c r="C390" s="39"/>
      <c r="D390" s="6">
        <v>1</v>
      </c>
      <c r="E390" s="7" t="s">
        <v>8</v>
      </c>
      <c r="F390" s="6">
        <v>2</v>
      </c>
      <c r="G390" s="6" t="s">
        <v>16</v>
      </c>
      <c r="H390" s="40">
        <v>20</v>
      </c>
      <c r="I390" s="6" t="s">
        <v>17</v>
      </c>
      <c r="J390" s="9">
        <v>6</v>
      </c>
      <c r="K390" s="6" t="s">
        <v>18</v>
      </c>
      <c r="L390" s="9">
        <v>11</v>
      </c>
      <c r="M390" s="4" t="s">
        <v>9</v>
      </c>
      <c r="N390" s="101">
        <f>ROUND(D390*F390*(H390+J390)*L390,0)</f>
        <v>572</v>
      </c>
      <c r="O390" s="15"/>
    </row>
    <row r="391" spans="1:17" ht="15.95" hidden="1" customHeight="1">
      <c r="A391" s="56"/>
      <c r="B391" s="4" t="s">
        <v>191</v>
      </c>
      <c r="C391" s="39"/>
      <c r="D391" s="21">
        <v>1</v>
      </c>
      <c r="E391" s="22" t="s">
        <v>8</v>
      </c>
      <c r="F391" s="21">
        <v>1</v>
      </c>
      <c r="G391" s="21" t="s">
        <v>8</v>
      </c>
      <c r="H391" s="23">
        <v>22.25</v>
      </c>
      <c r="I391" s="21" t="s">
        <v>8</v>
      </c>
      <c r="J391" s="24">
        <v>12</v>
      </c>
      <c r="K391" s="21"/>
      <c r="L391" s="24"/>
      <c r="M391" s="19" t="s">
        <v>9</v>
      </c>
      <c r="N391" s="53">
        <f>ROUND(D391*F391*H391*J391,0)</f>
        <v>267</v>
      </c>
      <c r="O391" s="15"/>
    </row>
    <row r="392" spans="1:17" ht="15.95" hidden="1" customHeight="1">
      <c r="A392" s="56"/>
      <c r="B392" s="4" t="s">
        <v>187</v>
      </c>
      <c r="C392" s="39"/>
      <c r="D392" s="21">
        <v>1</v>
      </c>
      <c r="E392" s="22" t="s">
        <v>8</v>
      </c>
      <c r="F392" s="21">
        <v>2</v>
      </c>
      <c r="G392" s="21" t="s">
        <v>8</v>
      </c>
      <c r="H392" s="23">
        <v>8.5</v>
      </c>
      <c r="I392" s="21" t="s">
        <v>8</v>
      </c>
      <c r="J392" s="24">
        <v>12</v>
      </c>
      <c r="K392" s="21"/>
      <c r="L392" s="24"/>
      <c r="M392" s="19" t="s">
        <v>9</v>
      </c>
      <c r="N392" s="53">
        <f>ROUND(D392*F392*H392*J392,0)</f>
        <v>204</v>
      </c>
      <c r="O392" s="15"/>
    </row>
    <row r="393" spans="1:17" ht="15.95" hidden="1" customHeight="1">
      <c r="A393" s="56"/>
      <c r="B393" s="91"/>
      <c r="C393" s="7"/>
      <c r="H393" s="40"/>
      <c r="I393" s="6"/>
      <c r="J393" s="9"/>
      <c r="K393" s="6"/>
      <c r="L393" s="42" t="s">
        <v>10</v>
      </c>
      <c r="N393" s="109">
        <f>SUM(N389:N392)</f>
        <v>1791</v>
      </c>
      <c r="O393" s="60"/>
    </row>
    <row r="394" spans="1:17" s="19" customFormat="1" ht="15.95" hidden="1" customHeight="1">
      <c r="A394" s="16"/>
      <c r="B394" s="105" t="s">
        <v>25</v>
      </c>
      <c r="C394" s="22"/>
      <c r="D394" s="21"/>
      <c r="E394" s="30"/>
      <c r="F394" s="21"/>
      <c r="G394" s="18"/>
      <c r="H394" s="23"/>
      <c r="I394" s="34"/>
      <c r="J394" s="24"/>
      <c r="K394" s="18"/>
      <c r="L394" s="24"/>
      <c r="M394" s="78"/>
      <c r="N394" s="78"/>
      <c r="O394" s="30"/>
      <c r="P394" s="18"/>
      <c r="Q394" s="78"/>
    </row>
    <row r="395" spans="1:17" s="19" customFormat="1" ht="15.95" hidden="1" customHeight="1">
      <c r="A395" s="16"/>
      <c r="B395" s="19" t="s">
        <v>121</v>
      </c>
      <c r="C395" s="22"/>
      <c r="D395" s="21">
        <v>1</v>
      </c>
      <c r="E395" s="22" t="s">
        <v>8</v>
      </c>
      <c r="F395" s="21">
        <v>1</v>
      </c>
      <c r="G395" s="21" t="s">
        <v>8</v>
      </c>
      <c r="H395" s="23">
        <v>4</v>
      </c>
      <c r="I395" s="21" t="s">
        <v>8</v>
      </c>
      <c r="J395" s="24">
        <v>7</v>
      </c>
      <c r="K395" s="21" t="s">
        <v>8</v>
      </c>
      <c r="L395" s="24"/>
      <c r="M395" s="19" t="s">
        <v>9</v>
      </c>
      <c r="N395" s="53">
        <f>ROUND(D395*F395*H395*J395,0)</f>
        <v>28</v>
      </c>
      <c r="O395" s="55"/>
      <c r="P395" s="46"/>
    </row>
    <row r="396" spans="1:17" s="19" customFormat="1" ht="15.95" hidden="1" customHeight="1">
      <c r="A396" s="16"/>
      <c r="B396" s="19" t="s">
        <v>234</v>
      </c>
      <c r="C396" s="22"/>
      <c r="D396" s="21">
        <v>1</v>
      </c>
      <c r="E396" s="22" t="s">
        <v>8</v>
      </c>
      <c r="F396" s="21">
        <v>3</v>
      </c>
      <c r="G396" s="21" t="s">
        <v>8</v>
      </c>
      <c r="H396" s="23">
        <v>5.67</v>
      </c>
      <c r="I396" s="21" t="s">
        <v>8</v>
      </c>
      <c r="J396" s="24">
        <v>8</v>
      </c>
      <c r="K396" s="21" t="s">
        <v>8</v>
      </c>
      <c r="L396" s="24"/>
      <c r="M396" s="19" t="s">
        <v>9</v>
      </c>
      <c r="N396" s="53">
        <f>ROUND(D396*F396*H396*J396,0)</f>
        <v>136</v>
      </c>
      <c r="O396" s="55"/>
      <c r="P396" s="46"/>
    </row>
    <row r="397" spans="1:17" s="19" customFormat="1" ht="15.95" hidden="1" customHeight="1" thickBot="1">
      <c r="A397" s="16"/>
      <c r="B397" s="19" t="s">
        <v>26</v>
      </c>
      <c r="C397" s="22"/>
      <c r="D397" s="21">
        <v>1</v>
      </c>
      <c r="E397" s="22" t="s">
        <v>8</v>
      </c>
      <c r="F397" s="21">
        <v>1</v>
      </c>
      <c r="G397" s="21" t="s">
        <v>8</v>
      </c>
      <c r="H397" s="23">
        <v>4</v>
      </c>
      <c r="I397" s="21" t="s">
        <v>8</v>
      </c>
      <c r="J397" s="24">
        <v>4</v>
      </c>
      <c r="K397" s="21" t="s">
        <v>8</v>
      </c>
      <c r="L397" s="24"/>
      <c r="M397" s="19" t="s">
        <v>9</v>
      </c>
      <c r="N397" s="53">
        <f>ROUND(D397*F397*H397*J397,0)</f>
        <v>16</v>
      </c>
      <c r="O397" s="55"/>
      <c r="P397" s="46"/>
    </row>
    <row r="398" spans="1:17" s="19" customFormat="1" ht="15.95" hidden="1" customHeight="1" thickBot="1">
      <c r="A398" s="16"/>
      <c r="B398" s="21"/>
      <c r="D398" s="21"/>
      <c r="E398" s="30"/>
      <c r="F398" s="21"/>
      <c r="G398" s="18"/>
      <c r="H398" s="23"/>
      <c r="I398" s="34"/>
      <c r="J398" s="24"/>
      <c r="K398" s="18"/>
      <c r="L398" s="27" t="s">
        <v>10</v>
      </c>
      <c r="M398" s="19" t="s">
        <v>9</v>
      </c>
      <c r="N398" s="65">
        <f>SUM(N394:N397)</f>
        <v>180</v>
      </c>
      <c r="O398" s="30"/>
      <c r="P398" s="78"/>
      <c r="Q398" s="78"/>
    </row>
    <row r="399" spans="1:17" s="19" customFormat="1" ht="15.95" hidden="1" customHeight="1">
      <c r="A399" s="16"/>
      <c r="B399" s="105" t="s">
        <v>29</v>
      </c>
      <c r="C399" s="22"/>
      <c r="D399" s="21"/>
      <c r="E399" s="30"/>
      <c r="F399" s="21"/>
      <c r="G399" s="18"/>
      <c r="H399" s="23"/>
      <c r="I399" s="34"/>
      <c r="J399" s="24"/>
      <c r="K399" s="34"/>
      <c r="L399" s="18"/>
      <c r="M399" s="18"/>
      <c r="N399" s="78"/>
      <c r="O399" s="96"/>
      <c r="P399" s="78"/>
      <c r="Q399" s="78"/>
    </row>
    <row r="400" spans="1:17" s="19" customFormat="1" ht="15.95" hidden="1" customHeight="1">
      <c r="A400" s="16"/>
      <c r="C400" s="105"/>
      <c r="D400" s="155">
        <f>N393</f>
        <v>1791</v>
      </c>
      <c r="E400" s="155"/>
      <c r="F400" s="155"/>
      <c r="G400" s="18" t="s">
        <v>30</v>
      </c>
      <c r="H400" s="106">
        <f>N398</f>
        <v>180</v>
      </c>
      <c r="I400" s="27" t="s">
        <v>9</v>
      </c>
      <c r="J400" s="156">
        <f>D400-H400</f>
        <v>1611</v>
      </c>
      <c r="K400" s="156"/>
      <c r="L400" s="28" t="s">
        <v>31</v>
      </c>
      <c r="M400" s="18"/>
      <c r="N400" s="62"/>
      <c r="O400" s="30"/>
      <c r="P400" s="78"/>
      <c r="Q400" s="78"/>
    </row>
    <row r="401" spans="1:17" ht="15.95" hidden="1" customHeight="1">
      <c r="A401" s="13"/>
      <c r="C401" s="110">
        <f>J400</f>
        <v>1611</v>
      </c>
      <c r="D401" s="161" t="s">
        <v>33</v>
      </c>
      <c r="E401" s="161"/>
      <c r="G401" s="3" t="s">
        <v>12</v>
      </c>
      <c r="H401" s="50">
        <v>1043.9000000000001</v>
      </c>
      <c r="I401" s="50"/>
      <c r="J401" s="50"/>
      <c r="K401" s="50"/>
      <c r="L401" s="3" t="s">
        <v>69</v>
      </c>
      <c r="M401" s="3"/>
      <c r="O401" s="60" t="s">
        <v>14</v>
      </c>
      <c r="P401" s="3">
        <f>ROUND(C401*H401/100,0)</f>
        <v>16817</v>
      </c>
      <c r="Q401" s="86"/>
    </row>
    <row r="402" spans="1:17" ht="18.75" hidden="1" customHeight="1">
      <c r="A402" s="13"/>
      <c r="B402" s="179" t="s">
        <v>75</v>
      </c>
      <c r="C402" s="179"/>
      <c r="D402" s="179"/>
      <c r="E402" s="179"/>
      <c r="F402" s="179"/>
      <c r="G402" s="179"/>
      <c r="H402" s="179"/>
      <c r="I402" s="179"/>
      <c r="J402" s="179"/>
      <c r="K402" s="179"/>
      <c r="L402" s="179"/>
      <c r="M402" s="179"/>
      <c r="N402" s="179"/>
      <c r="O402" s="179"/>
      <c r="Q402" s="86"/>
    </row>
    <row r="403" spans="1:17" ht="15.95" hidden="1" customHeight="1">
      <c r="A403" s="56"/>
      <c r="B403" s="4" t="s">
        <v>76</v>
      </c>
      <c r="C403" s="7"/>
      <c r="D403" s="6">
        <v>1</v>
      </c>
      <c r="E403" s="7" t="s">
        <v>8</v>
      </c>
      <c r="F403" s="6">
        <v>2</v>
      </c>
      <c r="G403" s="6" t="s">
        <v>8</v>
      </c>
      <c r="H403" s="40">
        <v>4</v>
      </c>
      <c r="I403" s="6" t="s">
        <v>8</v>
      </c>
      <c r="J403" s="9">
        <v>7</v>
      </c>
      <c r="K403" s="6"/>
      <c r="L403" s="9"/>
      <c r="M403" s="4" t="s">
        <v>9</v>
      </c>
      <c r="N403" s="53">
        <f>ROUND(D403*F403*H403*J403,0)</f>
        <v>56</v>
      </c>
      <c r="O403" s="45"/>
      <c r="P403" s="46"/>
    </row>
    <row r="404" spans="1:17" ht="15.95" hidden="1" customHeight="1" thickBot="1">
      <c r="A404" s="13"/>
      <c r="B404" s="4" t="s">
        <v>26</v>
      </c>
      <c r="C404" s="7"/>
      <c r="D404" s="6">
        <v>2</v>
      </c>
      <c r="E404" s="7" t="s">
        <v>8</v>
      </c>
      <c r="F404" s="6">
        <v>3</v>
      </c>
      <c r="G404" s="6" t="s">
        <v>8</v>
      </c>
      <c r="H404" s="40">
        <v>4</v>
      </c>
      <c r="I404" s="6" t="s">
        <v>8</v>
      </c>
      <c r="J404" s="9">
        <v>4</v>
      </c>
      <c r="K404" s="6"/>
      <c r="L404" s="9"/>
      <c r="M404" s="4" t="s">
        <v>9</v>
      </c>
      <c r="N404" s="53">
        <f>ROUND(D404*F404*H404*J404,0)</f>
        <v>96</v>
      </c>
      <c r="O404" s="45"/>
      <c r="P404" s="46"/>
    </row>
    <row r="405" spans="1:17" ht="15.95" hidden="1" customHeight="1" thickBot="1">
      <c r="A405" s="13"/>
      <c r="C405" s="114"/>
      <c r="D405" s="3"/>
      <c r="H405" s="115"/>
      <c r="I405" s="89"/>
      <c r="J405" s="42"/>
      <c r="K405" s="89"/>
      <c r="L405" s="3" t="s">
        <v>10</v>
      </c>
      <c r="M405" s="89"/>
      <c r="N405" s="70">
        <f>SUM(N403:N404)</f>
        <v>152</v>
      </c>
      <c r="O405" s="60" t="s">
        <v>33</v>
      </c>
    </row>
    <row r="406" spans="1:17" ht="15.95" hidden="1" customHeight="1">
      <c r="A406" s="13"/>
      <c r="B406" s="86"/>
      <c r="C406" s="110">
        <f>N405</f>
        <v>152</v>
      </c>
      <c r="D406" s="187" t="s">
        <v>33</v>
      </c>
      <c r="E406" s="162"/>
      <c r="F406" s="89"/>
      <c r="G406" s="48" t="s">
        <v>12</v>
      </c>
      <c r="H406" s="166">
        <v>1160.06</v>
      </c>
      <c r="I406" s="166"/>
      <c r="J406" s="166"/>
      <c r="K406" s="50"/>
      <c r="L406" s="175" t="s">
        <v>69</v>
      </c>
      <c r="M406" s="175"/>
      <c r="N406" s="4"/>
      <c r="O406" s="60" t="s">
        <v>14</v>
      </c>
      <c r="P406" s="3">
        <f>ROUND(C406*H406/100,0)</f>
        <v>1763</v>
      </c>
    </row>
    <row r="407" spans="1:17" s="19" customFormat="1" ht="33.75" hidden="1" customHeight="1">
      <c r="A407" s="122"/>
      <c r="B407" s="173" t="s">
        <v>111</v>
      </c>
      <c r="C407" s="173"/>
      <c r="D407" s="173"/>
      <c r="E407" s="173"/>
      <c r="F407" s="173"/>
      <c r="G407" s="173"/>
      <c r="H407" s="173"/>
      <c r="I407" s="173"/>
      <c r="J407" s="173"/>
      <c r="K407" s="173"/>
      <c r="L407" s="173"/>
      <c r="M407" s="173"/>
      <c r="N407" s="173"/>
      <c r="O407" s="173"/>
      <c r="P407" s="18"/>
      <c r="Q407" s="78"/>
    </row>
    <row r="408" spans="1:17" s="19" customFormat="1" ht="15.95" hidden="1" customHeight="1">
      <c r="A408" s="16"/>
      <c r="B408" s="19" t="s">
        <v>110</v>
      </c>
      <c r="C408" s="22"/>
      <c r="D408" s="21">
        <v>1</v>
      </c>
      <c r="E408" s="22" t="s">
        <v>8</v>
      </c>
      <c r="F408" s="21">
        <v>2</v>
      </c>
      <c r="G408" s="21" t="s">
        <v>8</v>
      </c>
      <c r="H408" s="23">
        <v>3</v>
      </c>
      <c r="I408" s="21" t="s">
        <v>8</v>
      </c>
      <c r="J408" s="24">
        <v>6</v>
      </c>
      <c r="K408" s="21"/>
      <c r="L408" s="24"/>
      <c r="M408" s="19" t="s">
        <v>9</v>
      </c>
      <c r="N408" s="53">
        <f>ROUND(D408*F408*H408*J408,0)</f>
        <v>36</v>
      </c>
      <c r="O408" s="55"/>
      <c r="P408" s="46"/>
    </row>
    <row r="409" spans="1:17" s="19" customFormat="1" ht="15.95" hidden="1" customHeight="1">
      <c r="A409" s="16"/>
      <c r="B409" s="19" t="s">
        <v>208</v>
      </c>
      <c r="C409" s="22"/>
      <c r="D409" s="21">
        <v>2</v>
      </c>
      <c r="E409" s="22" t="s">
        <v>8</v>
      </c>
      <c r="F409" s="21">
        <v>2</v>
      </c>
      <c r="G409" s="21" t="s">
        <v>8</v>
      </c>
      <c r="H409" s="23">
        <v>14</v>
      </c>
      <c r="I409" s="21" t="s">
        <v>8</v>
      </c>
      <c r="J409" s="24">
        <v>2.33</v>
      </c>
      <c r="K409" s="21"/>
      <c r="L409" s="24"/>
      <c r="M409" s="19" t="s">
        <v>9</v>
      </c>
      <c r="N409" s="53">
        <f>ROUND(D409*F409*H409*J409,0)</f>
        <v>130</v>
      </c>
      <c r="O409" s="55"/>
      <c r="P409" s="46"/>
    </row>
    <row r="410" spans="1:17" s="19" customFormat="1" ht="15.95" hidden="1" customHeight="1">
      <c r="A410" s="16"/>
      <c r="B410" s="19" t="s">
        <v>235</v>
      </c>
      <c r="C410" s="22"/>
      <c r="D410" s="21">
        <v>1</v>
      </c>
      <c r="E410" s="22" t="s">
        <v>8</v>
      </c>
      <c r="F410" s="21">
        <v>3</v>
      </c>
      <c r="G410" s="21" t="s">
        <v>8</v>
      </c>
      <c r="H410" s="23">
        <v>6</v>
      </c>
      <c r="I410" s="21" t="s">
        <v>8</v>
      </c>
      <c r="J410" s="24">
        <v>1.75</v>
      </c>
      <c r="K410" s="21"/>
      <c r="L410" s="24"/>
      <c r="M410" s="19" t="s">
        <v>9</v>
      </c>
      <c r="N410" s="53">
        <f>ROUND(D410*F410*H410*J410,0)</f>
        <v>32</v>
      </c>
      <c r="O410" s="55"/>
      <c r="P410" s="46"/>
    </row>
    <row r="411" spans="1:17" s="19" customFormat="1" ht="15.95" hidden="1" customHeight="1">
      <c r="A411" s="16"/>
      <c r="B411" s="19" t="s">
        <v>236</v>
      </c>
      <c r="C411" s="22"/>
      <c r="D411" s="21">
        <v>2</v>
      </c>
      <c r="E411" s="22" t="s">
        <v>8</v>
      </c>
      <c r="F411" s="21">
        <v>7</v>
      </c>
      <c r="G411" s="21" t="s">
        <v>8</v>
      </c>
      <c r="H411" s="23">
        <v>18</v>
      </c>
      <c r="I411" s="21" t="s">
        <v>8</v>
      </c>
      <c r="J411" s="24">
        <v>0.17</v>
      </c>
      <c r="K411" s="21"/>
      <c r="L411" s="24"/>
      <c r="M411" s="19" t="s">
        <v>9</v>
      </c>
      <c r="N411" s="53">
        <f>ROUND(D411*F411*H411*J411,0)</f>
        <v>43</v>
      </c>
      <c r="O411" s="55"/>
      <c r="P411" s="46"/>
    </row>
    <row r="412" spans="1:17" s="19" customFormat="1" ht="15.95" hidden="1" customHeight="1" thickBot="1">
      <c r="A412" s="16"/>
      <c r="B412" s="19" t="s">
        <v>237</v>
      </c>
      <c r="C412" s="22"/>
      <c r="D412" s="21">
        <v>1</v>
      </c>
      <c r="E412" s="22" t="s">
        <v>8</v>
      </c>
      <c r="F412" s="21">
        <v>3</v>
      </c>
      <c r="G412" s="21" t="s">
        <v>8</v>
      </c>
      <c r="H412" s="23">
        <v>28</v>
      </c>
      <c r="I412" s="21" t="s">
        <v>8</v>
      </c>
      <c r="J412" s="24">
        <v>0.17</v>
      </c>
      <c r="K412" s="21"/>
      <c r="L412" s="24"/>
      <c r="M412" s="19" t="s">
        <v>9</v>
      </c>
      <c r="N412" s="53">
        <f>ROUND(D412*F412*H412*J412,0)</f>
        <v>14</v>
      </c>
      <c r="O412" s="55"/>
      <c r="P412" s="46"/>
    </row>
    <row r="413" spans="1:17" s="19" customFormat="1" ht="15.95" hidden="1" customHeight="1" thickBot="1">
      <c r="A413" s="16"/>
      <c r="C413" s="94"/>
      <c r="D413" s="18"/>
      <c r="E413" s="22"/>
      <c r="F413" s="21"/>
      <c r="G413" s="21"/>
      <c r="H413" s="95"/>
      <c r="I413" s="96"/>
      <c r="J413" s="27"/>
      <c r="K413" s="96"/>
      <c r="L413" s="18" t="s">
        <v>10</v>
      </c>
      <c r="M413" s="96"/>
      <c r="N413" s="65">
        <f>SUM(N408:N412)</f>
        <v>255</v>
      </c>
      <c r="O413" s="30"/>
      <c r="P413" s="18"/>
    </row>
    <row r="414" spans="1:17" s="19" customFormat="1" ht="15.95" hidden="1" customHeight="1">
      <c r="A414" s="16"/>
      <c r="B414" s="78"/>
      <c r="C414" s="97">
        <f>N413</f>
        <v>255</v>
      </c>
      <c r="D414" s="174" t="s">
        <v>33</v>
      </c>
      <c r="E414" s="172"/>
      <c r="F414" s="96"/>
      <c r="G414" s="32" t="s">
        <v>12</v>
      </c>
      <c r="H414" s="154">
        <v>1270.83</v>
      </c>
      <c r="I414" s="154"/>
      <c r="J414" s="154"/>
      <c r="K414" s="34"/>
      <c r="L414" s="181" t="s">
        <v>69</v>
      </c>
      <c r="M414" s="181"/>
      <c r="O414" s="30" t="s">
        <v>14</v>
      </c>
      <c r="P414" s="18">
        <f>ROUND(C414*H414/100,0)</f>
        <v>3241</v>
      </c>
    </row>
    <row r="415" spans="1:17" s="19" customFormat="1" ht="47.25" hidden="1" customHeight="1">
      <c r="A415" s="1"/>
      <c r="B415" s="173" t="s">
        <v>130</v>
      </c>
      <c r="C415" s="173"/>
      <c r="D415" s="173"/>
      <c r="E415" s="173"/>
      <c r="F415" s="173"/>
      <c r="G415" s="173"/>
      <c r="H415" s="173"/>
      <c r="I415" s="173"/>
      <c r="J415" s="173"/>
      <c r="K415" s="173"/>
      <c r="L415" s="173"/>
      <c r="M415" s="173"/>
      <c r="N415" s="173"/>
      <c r="O415" s="173"/>
      <c r="P415" s="18"/>
    </row>
    <row r="416" spans="1:17" s="19" customFormat="1" ht="15.95" hidden="1" customHeight="1">
      <c r="A416" s="16"/>
      <c r="B416" s="99" t="s">
        <v>238</v>
      </c>
      <c r="C416" s="20"/>
      <c r="D416" s="6">
        <v>1</v>
      </c>
      <c r="E416" s="7" t="s">
        <v>8</v>
      </c>
      <c r="F416" s="6">
        <v>2</v>
      </c>
      <c r="G416" s="6" t="s">
        <v>16</v>
      </c>
      <c r="H416" s="40">
        <v>31.37</v>
      </c>
      <c r="I416" s="6" t="s">
        <v>17</v>
      </c>
      <c r="J416" s="9">
        <v>27.37</v>
      </c>
      <c r="K416" s="6" t="s">
        <v>18</v>
      </c>
      <c r="L416" s="9">
        <v>12.5</v>
      </c>
      <c r="M416" s="4" t="s">
        <v>9</v>
      </c>
      <c r="N416" s="101">
        <f>ROUND(D416*F416*(H416+J416)*L416,0)</f>
        <v>1469</v>
      </c>
      <c r="O416" s="98"/>
      <c r="P416" s="18"/>
    </row>
    <row r="417" spans="1:17" s="19" customFormat="1" ht="15.95" hidden="1" customHeight="1">
      <c r="A417" s="16"/>
      <c r="C417" s="22"/>
      <c r="D417" s="54"/>
      <c r="E417" s="22"/>
      <c r="F417" s="21"/>
      <c r="G417" s="21"/>
      <c r="H417" s="23"/>
      <c r="I417" s="21"/>
      <c r="J417" s="24"/>
      <c r="K417" s="21"/>
      <c r="L417" s="27" t="s">
        <v>10</v>
      </c>
      <c r="M417" s="28"/>
      <c r="N417" s="29">
        <f>SUM(N416:N416)</f>
        <v>1469</v>
      </c>
      <c r="O417" s="55"/>
      <c r="P417" s="46"/>
    </row>
    <row r="418" spans="1:17" ht="15.95" hidden="1" customHeight="1">
      <c r="A418" s="13"/>
      <c r="B418" s="85" t="s">
        <v>25</v>
      </c>
      <c r="C418" s="7"/>
      <c r="E418" s="60"/>
      <c r="G418" s="3"/>
      <c r="H418" s="40"/>
      <c r="I418" s="50"/>
      <c r="J418" s="9"/>
      <c r="K418" s="3"/>
      <c r="L418" s="9"/>
      <c r="M418" s="86"/>
      <c r="N418" s="86"/>
      <c r="O418" s="60"/>
      <c r="Q418" s="86"/>
    </row>
    <row r="419" spans="1:17" ht="15.95" hidden="1" customHeight="1">
      <c r="A419" s="13"/>
      <c r="B419" s="4" t="s">
        <v>234</v>
      </c>
      <c r="C419" s="7"/>
      <c r="D419" s="6">
        <v>1</v>
      </c>
      <c r="E419" s="7" t="s">
        <v>8</v>
      </c>
      <c r="F419" s="6">
        <v>3</v>
      </c>
      <c r="G419" s="6" t="s">
        <v>8</v>
      </c>
      <c r="H419" s="40">
        <v>5.75</v>
      </c>
      <c r="I419" s="6" t="s">
        <v>8</v>
      </c>
      <c r="J419" s="9">
        <v>8</v>
      </c>
      <c r="K419" s="6"/>
      <c r="L419" s="9"/>
      <c r="M419" s="4" t="s">
        <v>9</v>
      </c>
      <c r="N419" s="26">
        <f>ROUND(D419*F419*H419*J419,0)</f>
        <v>138</v>
      </c>
      <c r="O419" s="45"/>
      <c r="P419" s="88"/>
    </row>
    <row r="420" spans="1:17" ht="15.95" hidden="1" customHeight="1">
      <c r="A420" s="13"/>
      <c r="B420" s="4" t="s">
        <v>234</v>
      </c>
      <c r="C420" s="7"/>
      <c r="D420" s="6">
        <v>1</v>
      </c>
      <c r="E420" s="7" t="s">
        <v>8</v>
      </c>
      <c r="F420" s="6">
        <v>1</v>
      </c>
      <c r="G420" s="6" t="s">
        <v>8</v>
      </c>
      <c r="H420" s="40">
        <v>5.25</v>
      </c>
      <c r="I420" s="6" t="s">
        <v>8</v>
      </c>
      <c r="J420" s="9">
        <v>8</v>
      </c>
      <c r="K420" s="6"/>
      <c r="L420" s="9"/>
      <c r="M420" s="4" t="s">
        <v>9</v>
      </c>
      <c r="N420" s="26">
        <f>ROUND(D420*F420*H420*J420,0)</f>
        <v>42</v>
      </c>
      <c r="O420" s="45"/>
      <c r="P420" s="88"/>
    </row>
    <row r="421" spans="1:17" ht="15.95" hidden="1" customHeight="1" thickBot="1">
      <c r="A421" s="13"/>
      <c r="B421" s="4" t="s">
        <v>120</v>
      </c>
      <c r="C421" s="7"/>
      <c r="D421" s="6">
        <v>1</v>
      </c>
      <c r="E421" s="7" t="s">
        <v>8</v>
      </c>
      <c r="F421" s="6">
        <v>5</v>
      </c>
      <c r="G421" s="6" t="s">
        <v>8</v>
      </c>
      <c r="H421" s="40">
        <v>3</v>
      </c>
      <c r="I421" s="6" t="s">
        <v>8</v>
      </c>
      <c r="J421" s="9">
        <v>4</v>
      </c>
      <c r="K421" s="6"/>
      <c r="L421" s="9"/>
      <c r="M421" s="4" t="s">
        <v>9</v>
      </c>
      <c r="N421" s="26">
        <f>ROUND(D421*F421*H421*J421,0)</f>
        <v>60</v>
      </c>
      <c r="O421" s="45"/>
      <c r="P421" s="88"/>
    </row>
    <row r="422" spans="1:17" ht="15.95" hidden="1" customHeight="1" thickBot="1">
      <c r="A422" s="13"/>
      <c r="B422" s="6"/>
      <c r="C422" s="4"/>
      <c r="E422" s="60"/>
      <c r="G422" s="3"/>
      <c r="H422" s="40"/>
      <c r="I422" s="50"/>
      <c r="J422" s="9"/>
      <c r="K422" s="3"/>
      <c r="L422" s="42" t="s">
        <v>10</v>
      </c>
      <c r="M422" s="4" t="s">
        <v>9</v>
      </c>
      <c r="N422" s="70">
        <f>SUM(N418:N421)</f>
        <v>240</v>
      </c>
      <c r="O422" s="60"/>
      <c r="P422" s="86"/>
      <c r="Q422" s="86"/>
    </row>
    <row r="423" spans="1:17" ht="15.95" hidden="1" customHeight="1">
      <c r="A423" s="13"/>
      <c r="B423" s="85" t="s">
        <v>29</v>
      </c>
      <c r="C423" s="7"/>
      <c r="E423" s="60"/>
      <c r="G423" s="3"/>
      <c r="H423" s="40"/>
      <c r="I423" s="50"/>
      <c r="J423" s="9"/>
      <c r="K423" s="50"/>
      <c r="L423" s="3"/>
      <c r="M423" s="3"/>
      <c r="N423" s="86"/>
      <c r="O423" s="89"/>
      <c r="P423" s="86"/>
      <c r="Q423" s="86"/>
    </row>
    <row r="424" spans="1:17" ht="15.95" hidden="1" customHeight="1">
      <c r="A424" s="13"/>
      <c r="C424" s="85"/>
      <c r="D424" s="157">
        <f>N417</f>
        <v>1469</v>
      </c>
      <c r="E424" s="157"/>
      <c r="F424" s="157"/>
      <c r="G424" s="3" t="s">
        <v>30</v>
      </c>
      <c r="H424" s="90">
        <f>N422</f>
        <v>240</v>
      </c>
      <c r="I424" s="42" t="s">
        <v>9</v>
      </c>
      <c r="J424" s="158">
        <f>D424-H424</f>
        <v>1229</v>
      </c>
      <c r="K424" s="158"/>
      <c r="L424" s="43" t="s">
        <v>31</v>
      </c>
      <c r="M424" s="3"/>
      <c r="N424" s="91"/>
      <c r="O424" s="60"/>
      <c r="P424" s="86"/>
      <c r="Q424" s="86"/>
    </row>
    <row r="425" spans="1:17" s="19" customFormat="1" ht="15.95" hidden="1" customHeight="1">
      <c r="A425" s="16"/>
      <c r="C425" s="171">
        <f>J424</f>
        <v>1229</v>
      </c>
      <c r="D425" s="152"/>
      <c r="E425" s="171"/>
      <c r="F425" s="31" t="s">
        <v>33</v>
      </c>
      <c r="G425" s="32" t="s">
        <v>12</v>
      </c>
      <c r="H425" s="154">
        <v>2567.9499999999998</v>
      </c>
      <c r="I425" s="154"/>
      <c r="J425" s="154"/>
      <c r="K425" s="34"/>
      <c r="L425" s="172" t="s">
        <v>34</v>
      </c>
      <c r="M425" s="172"/>
      <c r="N425" s="35"/>
      <c r="O425" s="36" t="s">
        <v>14</v>
      </c>
      <c r="P425" s="18">
        <f>ROUND(C425*H425/100,0)</f>
        <v>31560</v>
      </c>
    </row>
    <row r="426" spans="1:17" s="19" customFormat="1" ht="18" hidden="1" customHeight="1">
      <c r="A426" s="122"/>
      <c r="B426" s="185" t="s">
        <v>148</v>
      </c>
      <c r="C426" s="185"/>
      <c r="D426" s="185"/>
      <c r="E426" s="185"/>
      <c r="F426" s="185"/>
      <c r="G426" s="185"/>
      <c r="H426" s="185"/>
      <c r="I426" s="185"/>
      <c r="J426" s="185"/>
      <c r="K426" s="185"/>
      <c r="L426" s="185"/>
      <c r="M426" s="185"/>
      <c r="N426" s="185"/>
      <c r="O426" s="98"/>
      <c r="P426" s="18"/>
    </row>
    <row r="427" spans="1:17" s="19" customFormat="1" ht="15.95" hidden="1" customHeight="1" thickBot="1">
      <c r="A427" s="16"/>
      <c r="B427" s="19" t="s">
        <v>94</v>
      </c>
      <c r="C427" s="20"/>
      <c r="D427" s="21">
        <v>1</v>
      </c>
      <c r="E427" s="22" t="s">
        <v>8</v>
      </c>
      <c r="F427" s="21">
        <v>2</v>
      </c>
      <c r="G427" s="21" t="s">
        <v>8</v>
      </c>
      <c r="H427" s="23">
        <v>250</v>
      </c>
      <c r="I427" s="21" t="s">
        <v>8</v>
      </c>
      <c r="J427" s="24">
        <v>2.5</v>
      </c>
      <c r="K427" s="21"/>
      <c r="L427" s="24"/>
      <c r="M427" s="19" t="s">
        <v>9</v>
      </c>
      <c r="N427" s="53">
        <f>ROUND(D427*F427*H427*J427,0)</f>
        <v>1250</v>
      </c>
      <c r="O427" s="17"/>
      <c r="P427" s="18"/>
    </row>
    <row r="428" spans="1:17" s="19" customFormat="1" ht="15.95" hidden="1" customHeight="1" thickBot="1">
      <c r="A428" s="18"/>
      <c r="C428" s="35"/>
      <c r="D428" s="21"/>
      <c r="E428" s="64"/>
      <c r="F428" s="21"/>
      <c r="G428" s="18"/>
      <c r="H428" s="23"/>
      <c r="I428" s="34"/>
      <c r="J428" s="27"/>
      <c r="K428" s="34"/>
      <c r="L428" s="27" t="s">
        <v>10</v>
      </c>
      <c r="M428" s="18"/>
      <c r="N428" s="65"/>
      <c r="O428" s="55"/>
      <c r="P428" s="18"/>
    </row>
    <row r="429" spans="1:17" s="19" customFormat="1" ht="15.95" hidden="1" customHeight="1">
      <c r="A429" s="16"/>
      <c r="B429" s="78"/>
      <c r="C429" s="100">
        <f>N428</f>
        <v>0</v>
      </c>
      <c r="D429" s="21" t="s">
        <v>33</v>
      </c>
      <c r="E429" s="100"/>
      <c r="F429" s="21"/>
      <c r="G429" s="78" t="s">
        <v>12</v>
      </c>
      <c r="H429" s="34">
        <v>778.09</v>
      </c>
      <c r="I429" s="34"/>
      <c r="J429" s="24"/>
      <c r="K429" s="34"/>
      <c r="L429" s="18" t="s">
        <v>61</v>
      </c>
      <c r="M429" s="18"/>
      <c r="N429" s="78"/>
      <c r="O429" s="30" t="s">
        <v>14</v>
      </c>
      <c r="P429" s="18">
        <f>(C429*H429/100)</f>
        <v>0</v>
      </c>
    </row>
    <row r="430" spans="1:17" ht="15.95" hidden="1" customHeight="1">
      <c r="A430" s="13"/>
      <c r="B430" s="86"/>
      <c r="C430" s="110"/>
      <c r="D430" s="120"/>
      <c r="E430" s="3"/>
      <c r="F430" s="89"/>
      <c r="G430" s="48"/>
      <c r="H430" s="50"/>
      <c r="I430" s="50"/>
      <c r="J430" s="50"/>
      <c r="K430" s="50"/>
      <c r="L430" s="130"/>
      <c r="M430" s="130"/>
      <c r="N430" s="4"/>
      <c r="O430" s="60"/>
    </row>
    <row r="431" spans="1:17" ht="15.95" hidden="1" customHeight="1">
      <c r="A431" s="13"/>
      <c r="B431" s="86"/>
      <c r="C431" s="110"/>
      <c r="D431" s="120"/>
      <c r="E431" s="3"/>
      <c r="F431" s="89"/>
      <c r="G431" s="48"/>
      <c r="H431" s="50"/>
      <c r="I431" s="50"/>
      <c r="J431" s="50"/>
      <c r="K431" s="50"/>
      <c r="L431" s="130"/>
      <c r="M431" s="130"/>
      <c r="N431" s="4"/>
      <c r="O431" s="60"/>
    </row>
    <row r="432" spans="1:17" s="19" customFormat="1" ht="82.5" hidden="1" customHeight="1">
      <c r="A432" s="1"/>
      <c r="B432" s="185" t="s">
        <v>64</v>
      </c>
      <c r="C432" s="185"/>
      <c r="D432" s="185"/>
      <c r="E432" s="185"/>
      <c r="F432" s="185"/>
      <c r="G432" s="185"/>
      <c r="H432" s="185"/>
      <c r="I432" s="185"/>
      <c r="J432" s="185"/>
      <c r="K432" s="185"/>
      <c r="L432" s="185"/>
      <c r="M432" s="185"/>
      <c r="N432" s="185"/>
      <c r="O432" s="98"/>
      <c r="P432" s="18"/>
    </row>
    <row r="433" spans="1:16" s="19" customFormat="1" ht="15.95" hidden="1" customHeight="1" thickBot="1">
      <c r="A433" s="16"/>
      <c r="B433" s="19" t="s">
        <v>154</v>
      </c>
      <c r="C433" s="20"/>
      <c r="D433" s="21">
        <v>1</v>
      </c>
      <c r="E433" s="22" t="s">
        <v>8</v>
      </c>
      <c r="F433" s="21">
        <v>20</v>
      </c>
      <c r="G433" s="21" t="s">
        <v>8</v>
      </c>
      <c r="H433" s="23">
        <v>3</v>
      </c>
      <c r="I433" s="21" t="s">
        <v>8</v>
      </c>
      <c r="J433" s="24">
        <v>1</v>
      </c>
      <c r="K433" s="21"/>
      <c r="L433" s="24"/>
      <c r="M433" s="19" t="s">
        <v>9</v>
      </c>
      <c r="N433" s="53">
        <f>ROUND(D433*F433*H433*J433,0)</f>
        <v>60</v>
      </c>
      <c r="O433" s="17"/>
      <c r="P433" s="18"/>
    </row>
    <row r="434" spans="1:16" s="19" customFormat="1" ht="15.95" hidden="1" customHeight="1" thickBot="1">
      <c r="A434" s="18"/>
      <c r="C434" s="35"/>
      <c r="D434" s="21"/>
      <c r="E434" s="64"/>
      <c r="F434" s="21"/>
      <c r="G434" s="18"/>
      <c r="H434" s="23"/>
      <c r="I434" s="34"/>
      <c r="J434" s="27"/>
      <c r="K434" s="34"/>
      <c r="L434" s="27" t="s">
        <v>10</v>
      </c>
      <c r="M434" s="18"/>
      <c r="N434" s="65"/>
      <c r="O434" s="55"/>
      <c r="P434" s="18"/>
    </row>
    <row r="435" spans="1:16" s="19" customFormat="1" ht="15.95" hidden="1" customHeight="1">
      <c r="A435" s="16"/>
      <c r="B435" s="78"/>
      <c r="C435" s="100">
        <f>N434</f>
        <v>0</v>
      </c>
      <c r="D435" s="21" t="s">
        <v>33</v>
      </c>
      <c r="E435" s="100"/>
      <c r="F435" s="21"/>
      <c r="G435" s="78" t="s">
        <v>12</v>
      </c>
      <c r="H435" s="34">
        <v>395</v>
      </c>
      <c r="I435" s="34"/>
      <c r="J435" s="24"/>
      <c r="K435" s="34"/>
      <c r="L435" s="18" t="s">
        <v>58</v>
      </c>
      <c r="M435" s="18"/>
      <c r="N435" s="78"/>
      <c r="O435" s="30" t="s">
        <v>14</v>
      </c>
      <c r="P435" s="18">
        <f>(C435*H435)</f>
        <v>0</v>
      </c>
    </row>
    <row r="436" spans="1:16" s="19" customFormat="1" ht="15.95" hidden="1" customHeight="1">
      <c r="A436" s="16"/>
      <c r="B436" s="78"/>
      <c r="C436" s="97"/>
      <c r="D436" s="123"/>
      <c r="E436" s="18"/>
      <c r="F436" s="96"/>
      <c r="G436" s="32"/>
      <c r="H436" s="34"/>
      <c r="I436" s="34"/>
      <c r="J436" s="34"/>
      <c r="K436" s="34"/>
      <c r="L436" s="123"/>
      <c r="M436" s="18"/>
      <c r="O436" s="30"/>
      <c r="P436" s="18"/>
    </row>
    <row r="437" spans="1:16" ht="15.95" hidden="1" customHeight="1">
      <c r="A437" s="13"/>
      <c r="B437" s="179" t="s">
        <v>35</v>
      </c>
      <c r="C437" s="179"/>
      <c r="D437" s="179"/>
      <c r="E437" s="179"/>
      <c r="F437" s="179"/>
      <c r="G437" s="179"/>
      <c r="H437" s="179"/>
      <c r="I437" s="179"/>
      <c r="J437" s="179"/>
      <c r="K437" s="179"/>
      <c r="L437" s="179"/>
      <c r="M437" s="179"/>
      <c r="N437" s="179"/>
      <c r="O437" s="179"/>
    </row>
    <row r="438" spans="1:16" ht="15.95" hidden="1" customHeight="1">
      <c r="A438" s="13"/>
      <c r="B438" s="4" t="s">
        <v>36</v>
      </c>
      <c r="C438" s="39"/>
      <c r="D438" s="6">
        <v>1</v>
      </c>
      <c r="E438" s="7" t="s">
        <v>8</v>
      </c>
      <c r="F438" s="6">
        <v>1</v>
      </c>
      <c r="G438" s="6" t="s">
        <v>8</v>
      </c>
      <c r="H438" s="40">
        <v>30</v>
      </c>
      <c r="I438" s="6" t="s">
        <v>8</v>
      </c>
      <c r="J438" s="9">
        <v>19.920000000000002</v>
      </c>
      <c r="K438" s="6"/>
      <c r="L438" s="9"/>
      <c r="M438" s="4" t="s">
        <v>9</v>
      </c>
      <c r="N438" s="26">
        <f t="shared" ref="N438:N444" si="34">ROUND(D438*F438*H438*J438,0)</f>
        <v>598</v>
      </c>
      <c r="O438" s="15"/>
      <c r="P438" s="131"/>
    </row>
    <row r="439" spans="1:16" ht="15.95" hidden="1" customHeight="1">
      <c r="A439" s="13"/>
      <c r="B439" s="4" t="s">
        <v>19</v>
      </c>
      <c r="C439" s="39"/>
      <c r="D439" s="6">
        <v>1</v>
      </c>
      <c r="E439" s="7" t="s">
        <v>8</v>
      </c>
      <c r="F439" s="6">
        <v>1</v>
      </c>
      <c r="G439" s="6" t="s">
        <v>8</v>
      </c>
      <c r="H439" s="40">
        <v>24</v>
      </c>
      <c r="I439" s="6" t="s">
        <v>8</v>
      </c>
      <c r="J439" s="9">
        <v>19.920000000000002</v>
      </c>
      <c r="K439" s="6"/>
      <c r="L439" s="9"/>
      <c r="M439" s="4" t="s">
        <v>9</v>
      </c>
      <c r="N439" s="26">
        <f t="shared" si="34"/>
        <v>478</v>
      </c>
      <c r="O439" s="15"/>
    </row>
    <row r="440" spans="1:16" ht="15.95" hidden="1" customHeight="1">
      <c r="A440" s="13"/>
      <c r="B440" s="4" t="s">
        <v>37</v>
      </c>
      <c r="C440" s="39"/>
      <c r="D440" s="6">
        <v>3</v>
      </c>
      <c r="E440" s="7" t="s">
        <v>8</v>
      </c>
      <c r="F440" s="6">
        <v>2</v>
      </c>
      <c r="G440" s="6" t="s">
        <v>8</v>
      </c>
      <c r="H440" s="40">
        <v>19.920000000000002</v>
      </c>
      <c r="I440" s="6" t="s">
        <v>8</v>
      </c>
      <c r="J440" s="9">
        <v>2</v>
      </c>
      <c r="K440" s="6"/>
      <c r="L440" s="9"/>
      <c r="M440" s="4" t="s">
        <v>9</v>
      </c>
      <c r="N440" s="26">
        <f t="shared" si="34"/>
        <v>239</v>
      </c>
      <c r="O440" s="15"/>
    </row>
    <row r="441" spans="1:16" ht="15.95" hidden="1" customHeight="1">
      <c r="A441" s="13"/>
      <c r="B441" s="4" t="s">
        <v>38</v>
      </c>
      <c r="C441" s="39"/>
      <c r="D441" s="6">
        <v>1</v>
      </c>
      <c r="E441" s="7" t="s">
        <v>8</v>
      </c>
      <c r="F441" s="6">
        <v>1</v>
      </c>
      <c r="G441" s="6" t="s">
        <v>8</v>
      </c>
      <c r="H441" s="40">
        <v>13.92</v>
      </c>
      <c r="I441" s="6" t="s">
        <v>8</v>
      </c>
      <c r="J441" s="9">
        <v>19.920000000000002</v>
      </c>
      <c r="K441" s="6"/>
      <c r="L441" s="9"/>
      <c r="M441" s="4" t="s">
        <v>9</v>
      </c>
      <c r="N441" s="26">
        <f t="shared" si="34"/>
        <v>277</v>
      </c>
      <c r="O441" s="15"/>
    </row>
    <row r="442" spans="1:16" ht="15.95" hidden="1" customHeight="1">
      <c r="A442" s="13"/>
      <c r="B442" s="4" t="s">
        <v>20</v>
      </c>
      <c r="C442" s="39"/>
      <c r="D442" s="6">
        <v>1</v>
      </c>
      <c r="E442" s="7" t="s">
        <v>8</v>
      </c>
      <c r="F442" s="6">
        <v>1</v>
      </c>
      <c r="G442" s="6" t="s">
        <v>8</v>
      </c>
      <c r="H442" s="40">
        <v>12</v>
      </c>
      <c r="I442" s="6" t="s">
        <v>8</v>
      </c>
      <c r="J442" s="9">
        <v>11.75</v>
      </c>
      <c r="K442" s="6"/>
      <c r="L442" s="9"/>
      <c r="M442" s="4" t="s">
        <v>9</v>
      </c>
      <c r="N442" s="26">
        <f t="shared" si="34"/>
        <v>141</v>
      </c>
      <c r="O442" s="15"/>
    </row>
    <row r="443" spans="1:16" ht="15.95" hidden="1" customHeight="1">
      <c r="A443" s="13"/>
      <c r="B443" s="4" t="s">
        <v>39</v>
      </c>
      <c r="C443" s="39"/>
      <c r="D443" s="6">
        <v>1</v>
      </c>
      <c r="E443" s="7" t="s">
        <v>8</v>
      </c>
      <c r="F443" s="6">
        <v>1</v>
      </c>
      <c r="G443" s="6" t="s">
        <v>8</v>
      </c>
      <c r="H443" s="40">
        <v>12.83</v>
      </c>
      <c r="I443" s="6" t="s">
        <v>8</v>
      </c>
      <c r="J443" s="9">
        <v>6.92</v>
      </c>
      <c r="K443" s="6"/>
      <c r="L443" s="9"/>
      <c r="M443" s="4" t="s">
        <v>9</v>
      </c>
      <c r="N443" s="26">
        <f t="shared" si="34"/>
        <v>89</v>
      </c>
      <c r="O443" s="15"/>
    </row>
    <row r="444" spans="1:16" ht="15.95" hidden="1" customHeight="1">
      <c r="A444" s="13"/>
      <c r="B444" s="4" t="s">
        <v>40</v>
      </c>
      <c r="C444" s="39"/>
      <c r="D444" s="6">
        <v>1</v>
      </c>
      <c r="E444" s="7" t="s">
        <v>8</v>
      </c>
      <c r="F444" s="6">
        <v>1</v>
      </c>
      <c r="G444" s="6" t="s">
        <v>8</v>
      </c>
      <c r="H444" s="40">
        <v>84.83</v>
      </c>
      <c r="I444" s="6" t="s">
        <v>8</v>
      </c>
      <c r="J444" s="9">
        <v>6.92</v>
      </c>
      <c r="K444" s="6"/>
      <c r="L444" s="9"/>
      <c r="M444" s="4" t="s">
        <v>9</v>
      </c>
      <c r="N444" s="26">
        <f t="shared" si="34"/>
        <v>587</v>
      </c>
      <c r="O444" s="15"/>
    </row>
    <row r="445" spans="1:16" ht="15.95" hidden="1" customHeight="1">
      <c r="A445" s="13"/>
      <c r="B445" s="4" t="s">
        <v>23</v>
      </c>
      <c r="C445" s="39"/>
      <c r="D445" s="6">
        <v>1</v>
      </c>
      <c r="E445" s="7" t="s">
        <v>8</v>
      </c>
      <c r="F445" s="6">
        <v>1</v>
      </c>
      <c r="G445" s="6" t="s">
        <v>8</v>
      </c>
      <c r="H445" s="40">
        <v>23.92</v>
      </c>
      <c r="I445" s="6" t="s">
        <v>8</v>
      </c>
      <c r="J445" s="9">
        <v>19.829999999999998</v>
      </c>
      <c r="K445" s="6"/>
      <c r="L445" s="9"/>
      <c r="M445" s="4" t="s">
        <v>9</v>
      </c>
      <c r="N445" s="26">
        <f>ROUND(D445*F445*H445*J445,0)</f>
        <v>474</v>
      </c>
      <c r="O445" s="15"/>
    </row>
    <row r="446" spans="1:16" ht="15.95" hidden="1" customHeight="1">
      <c r="A446" s="13"/>
      <c r="B446" s="4" t="s">
        <v>24</v>
      </c>
      <c r="C446" s="39"/>
      <c r="D446" s="6">
        <v>1</v>
      </c>
      <c r="E446" s="7" t="s">
        <v>8</v>
      </c>
      <c r="F446" s="6">
        <v>1</v>
      </c>
      <c r="G446" s="6" t="s">
        <v>8</v>
      </c>
      <c r="H446" s="40">
        <v>30</v>
      </c>
      <c r="I446" s="6" t="s">
        <v>8</v>
      </c>
      <c r="J446" s="9">
        <v>19.829999999999998</v>
      </c>
      <c r="K446" s="6"/>
      <c r="L446" s="9"/>
      <c r="M446" s="4" t="s">
        <v>9</v>
      </c>
      <c r="N446" s="26">
        <f>ROUND(D446*F446*H446*J446,0)</f>
        <v>595</v>
      </c>
      <c r="O446" s="15"/>
    </row>
    <row r="447" spans="1:16" ht="15.95" hidden="1" customHeight="1">
      <c r="A447" s="13"/>
      <c r="B447" s="4" t="s">
        <v>21</v>
      </c>
      <c r="C447" s="39"/>
      <c r="D447" s="6">
        <v>1</v>
      </c>
      <c r="E447" s="7" t="s">
        <v>8</v>
      </c>
      <c r="F447" s="6">
        <v>1</v>
      </c>
      <c r="G447" s="6" t="s">
        <v>8</v>
      </c>
      <c r="H447" s="40">
        <v>55.83</v>
      </c>
      <c r="I447" s="6" t="s">
        <v>8</v>
      </c>
      <c r="J447" s="9">
        <v>6.92</v>
      </c>
      <c r="K447" s="6"/>
      <c r="L447" s="9"/>
      <c r="M447" s="4" t="s">
        <v>9</v>
      </c>
      <c r="N447" s="26">
        <f>ROUND(D447*F447*H447*J447,0)</f>
        <v>386</v>
      </c>
      <c r="O447" s="15"/>
    </row>
    <row r="448" spans="1:16" ht="15.95" hidden="1" customHeight="1">
      <c r="A448" s="13"/>
      <c r="B448" s="4" t="s">
        <v>41</v>
      </c>
      <c r="C448" s="39"/>
      <c r="D448" s="6">
        <v>1</v>
      </c>
      <c r="E448" s="7" t="s">
        <v>8</v>
      </c>
      <c r="F448" s="6">
        <v>1</v>
      </c>
      <c r="G448" s="6" t="s">
        <v>16</v>
      </c>
      <c r="H448" s="40">
        <v>59.58</v>
      </c>
      <c r="I448" s="6" t="s">
        <v>17</v>
      </c>
      <c r="J448" s="9">
        <v>24.58</v>
      </c>
      <c r="K448" s="6" t="s">
        <v>18</v>
      </c>
      <c r="L448" s="9">
        <v>2</v>
      </c>
      <c r="M448" s="4" t="s">
        <v>9</v>
      </c>
      <c r="N448" s="101">
        <f>ROUND(D448*F448*(H448+J448)*L448,0)</f>
        <v>168</v>
      </c>
      <c r="O448" s="15"/>
    </row>
    <row r="449" spans="1:17" ht="15.95" hidden="1" customHeight="1">
      <c r="A449" s="13"/>
      <c r="C449" s="7"/>
      <c r="D449" s="41"/>
      <c r="H449" s="40"/>
      <c r="I449" s="6"/>
      <c r="J449" s="9"/>
      <c r="K449" s="6"/>
      <c r="L449" s="42" t="s">
        <v>10</v>
      </c>
      <c r="M449" s="43"/>
      <c r="N449" s="44">
        <f>SUM(N438:N448)</f>
        <v>4032</v>
      </c>
      <c r="O449" s="45"/>
      <c r="P449" s="46"/>
    </row>
    <row r="450" spans="1:17" ht="15.95" hidden="1" customHeight="1">
      <c r="A450" s="13"/>
      <c r="B450" s="85" t="s">
        <v>25</v>
      </c>
      <c r="C450" s="7"/>
      <c r="E450" s="60"/>
      <c r="G450" s="3"/>
      <c r="H450" s="40"/>
      <c r="I450" s="50"/>
      <c r="J450" s="9"/>
      <c r="K450" s="3"/>
      <c r="L450" s="9"/>
      <c r="M450" s="86"/>
      <c r="N450" s="86"/>
      <c r="O450" s="60"/>
      <c r="Q450" s="86"/>
    </row>
    <row r="451" spans="1:17" ht="15.95" hidden="1" customHeight="1" thickBot="1">
      <c r="A451" s="13"/>
      <c r="B451" s="4" t="s">
        <v>42</v>
      </c>
      <c r="C451" s="7"/>
      <c r="D451" s="6">
        <v>1</v>
      </c>
      <c r="E451" s="7" t="s">
        <v>8</v>
      </c>
      <c r="F451" s="6">
        <v>1</v>
      </c>
      <c r="G451" s="6" t="s">
        <v>8</v>
      </c>
      <c r="H451" s="40">
        <v>12.75</v>
      </c>
      <c r="I451" s="6" t="s">
        <v>8</v>
      </c>
      <c r="J451" s="9">
        <v>7.75</v>
      </c>
      <c r="K451" s="6"/>
      <c r="L451" s="9"/>
      <c r="M451" s="4" t="s">
        <v>9</v>
      </c>
      <c r="N451" s="26">
        <f>ROUND(D451*F451*H451*J451,0)</f>
        <v>99</v>
      </c>
      <c r="O451" s="45"/>
      <c r="P451" s="88"/>
    </row>
    <row r="452" spans="1:17" ht="15.95" hidden="1" customHeight="1" thickBot="1">
      <c r="A452" s="13"/>
      <c r="B452" s="6"/>
      <c r="C452" s="4"/>
      <c r="E452" s="60"/>
      <c r="G452" s="3"/>
      <c r="H452" s="40"/>
      <c r="I452" s="50"/>
      <c r="J452" s="9"/>
      <c r="K452" s="3"/>
      <c r="L452" s="42" t="s">
        <v>10</v>
      </c>
      <c r="M452" s="4" t="s">
        <v>9</v>
      </c>
      <c r="N452" s="70">
        <f>SUM(N450:N451)</f>
        <v>99</v>
      </c>
      <c r="O452" s="60"/>
      <c r="P452" s="86"/>
      <c r="Q452" s="86"/>
    </row>
    <row r="453" spans="1:17" ht="15.95" hidden="1" customHeight="1">
      <c r="A453" s="13"/>
      <c r="B453" s="85" t="s">
        <v>29</v>
      </c>
      <c r="C453" s="7"/>
      <c r="E453" s="60"/>
      <c r="G453" s="3"/>
      <c r="H453" s="40"/>
      <c r="I453" s="50"/>
      <c r="J453" s="9"/>
      <c r="K453" s="50"/>
      <c r="L453" s="3"/>
      <c r="M453" s="3"/>
      <c r="N453" s="86"/>
      <c r="O453" s="89"/>
      <c r="P453" s="86"/>
      <c r="Q453" s="86"/>
    </row>
    <row r="454" spans="1:17" ht="15.95" hidden="1" customHeight="1">
      <c r="A454" s="13"/>
      <c r="C454" s="85"/>
      <c r="D454" s="157">
        <f>N449</f>
        <v>4032</v>
      </c>
      <c r="E454" s="157"/>
      <c r="F454" s="157"/>
      <c r="G454" s="3" t="s">
        <v>30</v>
      </c>
      <c r="H454" s="90">
        <f>N452</f>
        <v>99</v>
      </c>
      <c r="I454" s="42" t="s">
        <v>9</v>
      </c>
      <c r="J454" s="158">
        <f>D454-H454</f>
        <v>3933</v>
      </c>
      <c r="K454" s="158"/>
      <c r="L454" s="43" t="s">
        <v>31</v>
      </c>
      <c r="M454" s="3"/>
      <c r="N454" s="91"/>
      <c r="O454" s="60"/>
      <c r="P454" s="86"/>
      <c r="Q454" s="86"/>
    </row>
    <row r="455" spans="1:17" ht="15.95" hidden="1" customHeight="1">
      <c r="A455" s="13"/>
      <c r="B455" s="4" t="s">
        <v>32</v>
      </c>
      <c r="C455" s="160">
        <f>J454*50%</f>
        <v>1966.5</v>
      </c>
      <c r="D455" s="161"/>
      <c r="E455" s="160"/>
      <c r="F455" s="47" t="s">
        <v>33</v>
      </c>
      <c r="G455" s="48" t="s">
        <v>12</v>
      </c>
      <c r="H455" s="49">
        <v>75.63</v>
      </c>
      <c r="I455" s="50"/>
      <c r="J455" s="50"/>
      <c r="K455" s="50"/>
      <c r="L455" s="162" t="s">
        <v>34</v>
      </c>
      <c r="M455" s="162"/>
      <c r="O455" s="51" t="s">
        <v>14</v>
      </c>
      <c r="P455" s="3">
        <f>ROUND(C455*H455/100,0)</f>
        <v>1487</v>
      </c>
    </row>
    <row r="456" spans="1:17" ht="15.95" hidden="1" customHeight="1">
      <c r="A456" s="13"/>
      <c r="B456" s="132"/>
      <c r="C456" s="110"/>
      <c r="D456" s="120"/>
      <c r="E456" s="3"/>
      <c r="F456" s="89"/>
      <c r="G456" s="48"/>
      <c r="H456" s="50"/>
      <c r="I456" s="50"/>
      <c r="J456" s="50"/>
      <c r="K456" s="50"/>
      <c r="L456" s="130"/>
      <c r="M456" s="130"/>
      <c r="N456" s="4"/>
      <c r="O456" s="60"/>
    </row>
    <row r="457" spans="1:17" s="19" customFormat="1" ht="15.95" hidden="1" customHeight="1">
      <c r="A457" s="16"/>
      <c r="B457" s="21"/>
      <c r="C457" s="129"/>
      <c r="D457" s="21"/>
      <c r="E457" s="30"/>
      <c r="F457" s="21"/>
      <c r="G457" s="32"/>
      <c r="H457" s="34"/>
      <c r="I457" s="34"/>
      <c r="J457" s="24"/>
      <c r="K457" s="34"/>
      <c r="L457" s="18"/>
      <c r="M457" s="28"/>
      <c r="N457" s="98"/>
      <c r="O457" s="30"/>
      <c r="P457" s="18"/>
      <c r="Q457" s="78"/>
    </row>
    <row r="458" spans="1:17" s="19" customFormat="1" ht="15.95" hidden="1" customHeight="1">
      <c r="A458" s="16"/>
      <c r="B458" s="176" t="s">
        <v>15</v>
      </c>
      <c r="C458" s="176"/>
      <c r="D458" s="176"/>
      <c r="E458" s="176"/>
      <c r="F458" s="176"/>
      <c r="G458" s="176"/>
      <c r="H458" s="176"/>
      <c r="I458" s="176"/>
      <c r="J458" s="176"/>
      <c r="K458" s="176"/>
      <c r="L458" s="176"/>
      <c r="M458" s="176"/>
      <c r="N458" s="176"/>
      <c r="O458" s="176"/>
      <c r="P458" s="18"/>
    </row>
    <row r="459" spans="1:17" s="19" customFormat="1" ht="15.95" hidden="1" customHeight="1">
      <c r="A459" s="16"/>
      <c r="B459" s="99" t="s">
        <v>82</v>
      </c>
      <c r="C459" s="20"/>
      <c r="D459" s="21">
        <v>1</v>
      </c>
      <c r="E459" s="22" t="s">
        <v>8</v>
      </c>
      <c r="F459" s="21">
        <v>2</v>
      </c>
      <c r="G459" s="21" t="s">
        <v>16</v>
      </c>
      <c r="H459" s="23">
        <v>29.75</v>
      </c>
      <c r="I459" s="21" t="s">
        <v>17</v>
      </c>
      <c r="J459" s="24">
        <v>19.829999999999998</v>
      </c>
      <c r="K459" s="21" t="s">
        <v>18</v>
      </c>
      <c r="L459" s="24">
        <v>11</v>
      </c>
      <c r="M459" s="19" t="s">
        <v>9</v>
      </c>
      <c r="N459" s="25">
        <f t="shared" ref="N459:N464" si="35">ROUND(D459*F459*(H459+J459)*L459,0)</f>
        <v>1091</v>
      </c>
      <c r="O459" s="17"/>
      <c r="P459" s="18"/>
    </row>
    <row r="460" spans="1:17" s="19" customFormat="1" ht="15.95" hidden="1" customHeight="1">
      <c r="A460" s="16"/>
      <c r="B460" s="99" t="s">
        <v>81</v>
      </c>
      <c r="C460" s="20"/>
      <c r="D460" s="21">
        <v>3</v>
      </c>
      <c r="E460" s="22" t="s">
        <v>8</v>
      </c>
      <c r="F460" s="21">
        <v>2</v>
      </c>
      <c r="G460" s="21" t="s">
        <v>16</v>
      </c>
      <c r="H460" s="23">
        <v>23.75</v>
      </c>
      <c r="I460" s="21" t="s">
        <v>17</v>
      </c>
      <c r="J460" s="24">
        <v>19.829999999999998</v>
      </c>
      <c r="K460" s="21" t="s">
        <v>18</v>
      </c>
      <c r="L460" s="24">
        <v>11</v>
      </c>
      <c r="M460" s="19" t="s">
        <v>9</v>
      </c>
      <c r="N460" s="25">
        <f t="shared" si="35"/>
        <v>2876</v>
      </c>
      <c r="O460" s="17"/>
      <c r="P460" s="18"/>
    </row>
    <row r="461" spans="1:17" s="19" customFormat="1" ht="15.95" hidden="1" customHeight="1">
      <c r="A461" s="16"/>
      <c r="B461" s="99" t="s">
        <v>85</v>
      </c>
      <c r="C461" s="20"/>
      <c r="D461" s="21">
        <v>1</v>
      </c>
      <c r="E461" s="22" t="s">
        <v>8</v>
      </c>
      <c r="F461" s="21">
        <v>2</v>
      </c>
      <c r="G461" s="21" t="s">
        <v>16</v>
      </c>
      <c r="H461" s="23">
        <v>105</v>
      </c>
      <c r="I461" s="21" t="s">
        <v>17</v>
      </c>
      <c r="J461" s="24">
        <v>6.83</v>
      </c>
      <c r="K461" s="21" t="s">
        <v>18</v>
      </c>
      <c r="L461" s="24">
        <v>11</v>
      </c>
      <c r="M461" s="19" t="s">
        <v>9</v>
      </c>
      <c r="N461" s="25">
        <f t="shared" si="35"/>
        <v>2460</v>
      </c>
      <c r="O461" s="17"/>
      <c r="P461" s="18"/>
    </row>
    <row r="462" spans="1:17" s="19" customFormat="1" ht="15.95" hidden="1" customHeight="1">
      <c r="A462" s="16"/>
      <c r="B462" s="99" t="s">
        <v>19</v>
      </c>
      <c r="C462" s="20"/>
      <c r="D462" s="21">
        <v>1</v>
      </c>
      <c r="E462" s="22" t="s">
        <v>8</v>
      </c>
      <c r="F462" s="21">
        <v>2</v>
      </c>
      <c r="G462" s="21" t="s">
        <v>16</v>
      </c>
      <c r="H462" s="23">
        <v>26.25</v>
      </c>
      <c r="I462" s="21" t="s">
        <v>17</v>
      </c>
      <c r="J462" s="24">
        <v>6.83</v>
      </c>
      <c r="K462" s="21" t="s">
        <v>18</v>
      </c>
      <c r="L462" s="24">
        <v>11</v>
      </c>
      <c r="M462" s="19" t="s">
        <v>9</v>
      </c>
      <c r="N462" s="25">
        <f t="shared" si="35"/>
        <v>728</v>
      </c>
      <c r="O462" s="17"/>
      <c r="P462" s="18"/>
    </row>
    <row r="463" spans="1:17" s="19" customFormat="1" ht="15.95" hidden="1" customHeight="1">
      <c r="A463" s="16"/>
      <c r="B463" s="99" t="s">
        <v>107</v>
      </c>
      <c r="C463" s="20"/>
      <c r="D463" s="21">
        <v>1</v>
      </c>
      <c r="E463" s="22" t="s">
        <v>8</v>
      </c>
      <c r="F463" s="21">
        <v>2</v>
      </c>
      <c r="G463" s="21" t="s">
        <v>16</v>
      </c>
      <c r="H463" s="23">
        <v>11.58</v>
      </c>
      <c r="I463" s="21" t="s">
        <v>17</v>
      </c>
      <c r="J463" s="24">
        <v>7</v>
      </c>
      <c r="K463" s="21" t="s">
        <v>18</v>
      </c>
      <c r="L463" s="24">
        <v>7.75</v>
      </c>
      <c r="M463" s="19" t="s">
        <v>9</v>
      </c>
      <c r="N463" s="25">
        <f t="shared" si="35"/>
        <v>288</v>
      </c>
      <c r="O463" s="17"/>
      <c r="P463" s="18"/>
    </row>
    <row r="464" spans="1:17" s="19" customFormat="1" ht="15.95" hidden="1" customHeight="1">
      <c r="A464" s="16"/>
      <c r="B464" s="99" t="s">
        <v>83</v>
      </c>
      <c r="C464" s="20"/>
      <c r="D464" s="21">
        <v>1</v>
      </c>
      <c r="E464" s="22" t="s">
        <v>8</v>
      </c>
      <c r="F464" s="21">
        <v>2</v>
      </c>
      <c r="G464" s="21" t="s">
        <v>16</v>
      </c>
      <c r="H464" s="23">
        <v>11.83</v>
      </c>
      <c r="I464" s="21" t="s">
        <v>17</v>
      </c>
      <c r="J464" s="24">
        <v>11.83</v>
      </c>
      <c r="K464" s="21" t="s">
        <v>18</v>
      </c>
      <c r="L464" s="24">
        <v>11</v>
      </c>
      <c r="M464" s="19" t="s">
        <v>9</v>
      </c>
      <c r="N464" s="25">
        <f t="shared" si="35"/>
        <v>521</v>
      </c>
      <c r="O464" s="17"/>
      <c r="P464" s="18"/>
    </row>
    <row r="465" spans="1:17" s="19" customFormat="1" ht="15.95" hidden="1" customHeight="1">
      <c r="A465" s="16"/>
      <c r="C465" s="22"/>
      <c r="D465" s="54"/>
      <c r="E465" s="22"/>
      <c r="F465" s="21"/>
      <c r="G465" s="21"/>
      <c r="H465" s="23"/>
      <c r="I465" s="21"/>
      <c r="J465" s="24"/>
      <c r="K465" s="21"/>
      <c r="L465" s="27" t="s">
        <v>10</v>
      </c>
      <c r="M465" s="28"/>
      <c r="N465" s="29">
        <f>SUM(N459:N463)</f>
        <v>7443</v>
      </c>
      <c r="O465" s="55"/>
      <c r="P465" s="46"/>
    </row>
    <row r="466" spans="1:17" s="19" customFormat="1" ht="15.95" hidden="1" customHeight="1">
      <c r="A466" s="16"/>
      <c r="B466" s="105" t="s">
        <v>25</v>
      </c>
      <c r="C466" s="22"/>
      <c r="D466" s="21"/>
      <c r="E466" s="30"/>
      <c r="F466" s="21"/>
      <c r="G466" s="18"/>
      <c r="H466" s="23"/>
      <c r="I466" s="34"/>
      <c r="J466" s="24"/>
      <c r="K466" s="18"/>
      <c r="L466" s="24"/>
      <c r="M466" s="78"/>
      <c r="N466" s="78"/>
      <c r="O466" s="30"/>
      <c r="P466" s="18"/>
      <c r="Q466" s="78"/>
    </row>
    <row r="467" spans="1:17" s="19" customFormat="1" ht="15.95" hidden="1" customHeight="1">
      <c r="A467" s="16"/>
      <c r="B467" s="19" t="s">
        <v>76</v>
      </c>
      <c r="C467" s="22"/>
      <c r="D467" s="21">
        <v>1</v>
      </c>
      <c r="E467" s="22" t="s">
        <v>8</v>
      </c>
      <c r="F467" s="21">
        <v>6</v>
      </c>
      <c r="G467" s="21" t="s">
        <v>8</v>
      </c>
      <c r="H467" s="23">
        <v>4</v>
      </c>
      <c r="I467" s="21" t="s">
        <v>8</v>
      </c>
      <c r="J467" s="24">
        <v>7</v>
      </c>
      <c r="K467" s="21"/>
      <c r="L467" s="24"/>
      <c r="M467" s="19" t="s">
        <v>9</v>
      </c>
      <c r="N467" s="53">
        <f>ROUND(D467*F467*H467*J467,0)</f>
        <v>168</v>
      </c>
      <c r="O467" s="55"/>
      <c r="P467" s="46"/>
    </row>
    <row r="468" spans="1:17" s="19" customFormat="1" ht="15.95" hidden="1" customHeight="1">
      <c r="A468" s="16"/>
      <c r="B468" s="19" t="s">
        <v>26</v>
      </c>
      <c r="C468" s="22"/>
      <c r="D468" s="21">
        <v>1</v>
      </c>
      <c r="E468" s="22" t="s">
        <v>8</v>
      </c>
      <c r="F468" s="21">
        <v>5</v>
      </c>
      <c r="G468" s="21" t="s">
        <v>8</v>
      </c>
      <c r="H468" s="23">
        <v>4</v>
      </c>
      <c r="I468" s="21" t="s">
        <v>8</v>
      </c>
      <c r="J468" s="24">
        <v>4</v>
      </c>
      <c r="K468" s="21"/>
      <c r="L468" s="24"/>
      <c r="M468" s="19" t="s">
        <v>9</v>
      </c>
      <c r="N468" s="53">
        <f>ROUND(D468*F468*H468*J468,0)</f>
        <v>80</v>
      </c>
      <c r="O468" s="55"/>
      <c r="P468" s="46"/>
    </row>
    <row r="469" spans="1:17" s="19" customFormat="1" ht="15.95" hidden="1" customHeight="1" thickBot="1">
      <c r="A469" s="16"/>
      <c r="B469" s="19" t="s">
        <v>19</v>
      </c>
      <c r="C469" s="22"/>
      <c r="D469" s="21">
        <v>1</v>
      </c>
      <c r="E469" s="22" t="s">
        <v>8</v>
      </c>
      <c r="F469" s="21">
        <v>2</v>
      </c>
      <c r="G469" s="21" t="s">
        <v>8</v>
      </c>
      <c r="H469" s="23">
        <v>3</v>
      </c>
      <c r="I469" s="21" t="s">
        <v>8</v>
      </c>
      <c r="J469" s="24">
        <v>4</v>
      </c>
      <c r="K469" s="21"/>
      <c r="L469" s="24"/>
      <c r="M469" s="19" t="s">
        <v>9</v>
      </c>
      <c r="N469" s="53">
        <f>ROUND(D469*F469*H469*J469,0)</f>
        <v>24</v>
      </c>
      <c r="O469" s="55"/>
      <c r="P469" s="46"/>
    </row>
    <row r="470" spans="1:17" s="19" customFormat="1" ht="15.95" hidden="1" customHeight="1" thickBot="1">
      <c r="A470" s="16"/>
      <c r="B470" s="21"/>
      <c r="D470" s="21"/>
      <c r="E470" s="30"/>
      <c r="F470" s="21"/>
      <c r="G470" s="18"/>
      <c r="H470" s="23"/>
      <c r="I470" s="34"/>
      <c r="J470" s="24"/>
      <c r="K470" s="18"/>
      <c r="L470" s="27" t="s">
        <v>10</v>
      </c>
      <c r="M470" s="19" t="s">
        <v>9</v>
      </c>
      <c r="N470" s="65">
        <f>SUM(N466:N469)</f>
        <v>272</v>
      </c>
      <c r="O470" s="30"/>
      <c r="P470" s="78"/>
      <c r="Q470" s="78"/>
    </row>
    <row r="471" spans="1:17" s="19" customFormat="1" ht="15.95" hidden="1" customHeight="1">
      <c r="A471" s="16"/>
      <c r="B471" s="105" t="s">
        <v>29</v>
      </c>
      <c r="C471" s="22"/>
      <c r="D471" s="21"/>
      <c r="E471" s="30"/>
      <c r="F471" s="21"/>
      <c r="G471" s="18"/>
      <c r="H471" s="23"/>
      <c r="I471" s="34"/>
      <c r="J471" s="24"/>
      <c r="K471" s="34"/>
      <c r="L471" s="18"/>
      <c r="M471" s="18"/>
      <c r="N471" s="78"/>
      <c r="O471" s="96"/>
      <c r="P471" s="78"/>
      <c r="Q471" s="78"/>
    </row>
    <row r="472" spans="1:17" s="19" customFormat="1" ht="15.95" hidden="1" customHeight="1">
      <c r="A472" s="16"/>
      <c r="C472" s="105"/>
      <c r="D472" s="155">
        <f>N465</f>
        <v>7443</v>
      </c>
      <c r="E472" s="155"/>
      <c r="F472" s="155"/>
      <c r="G472" s="18" t="s">
        <v>30</v>
      </c>
      <c r="H472" s="106">
        <f>N470</f>
        <v>272</v>
      </c>
      <c r="I472" s="27" t="s">
        <v>9</v>
      </c>
      <c r="J472" s="156">
        <f>D472-H472</f>
        <v>7171</v>
      </c>
      <c r="K472" s="156"/>
      <c r="L472" s="28" t="s">
        <v>31</v>
      </c>
      <c r="M472" s="18"/>
      <c r="N472" s="62"/>
      <c r="O472" s="30"/>
      <c r="P472" s="78"/>
      <c r="Q472" s="78"/>
    </row>
    <row r="473" spans="1:17" s="19" customFormat="1" ht="15.95" hidden="1" customHeight="1">
      <c r="A473" s="16"/>
      <c r="B473" s="19" t="s">
        <v>32</v>
      </c>
      <c r="C473" s="171">
        <f>J472*50%</f>
        <v>3585.5</v>
      </c>
      <c r="D473" s="152"/>
      <c r="E473" s="171"/>
      <c r="F473" s="31" t="s">
        <v>33</v>
      </c>
      <c r="G473" s="32" t="s">
        <v>12</v>
      </c>
      <c r="H473" s="33">
        <v>226.88</v>
      </c>
      <c r="I473" s="34"/>
      <c r="J473" s="34"/>
      <c r="K473" s="34"/>
      <c r="L473" s="172" t="s">
        <v>34</v>
      </c>
      <c r="M473" s="172"/>
      <c r="N473" s="35"/>
      <c r="O473" s="36" t="s">
        <v>14</v>
      </c>
      <c r="P473" s="18">
        <f>ROUND(C473*H473/100,0)</f>
        <v>8135</v>
      </c>
    </row>
    <row r="474" spans="1:17" s="19" customFormat="1" ht="15.95" hidden="1" customHeight="1">
      <c r="A474" s="16"/>
      <c r="B474" s="176" t="s">
        <v>115</v>
      </c>
      <c r="C474" s="176"/>
      <c r="D474" s="176"/>
      <c r="E474" s="176"/>
      <c r="F474" s="176"/>
      <c r="G474" s="176"/>
      <c r="H474" s="176"/>
      <c r="I474" s="176"/>
      <c r="J474" s="176"/>
      <c r="K474" s="176"/>
      <c r="L474" s="176"/>
      <c r="M474" s="176"/>
      <c r="N474" s="176"/>
      <c r="O474" s="176"/>
      <c r="P474" s="18"/>
    </row>
    <row r="475" spans="1:17" s="19" customFormat="1" ht="15.95" hidden="1" customHeight="1">
      <c r="A475" s="16"/>
      <c r="B475" s="99" t="s">
        <v>81</v>
      </c>
      <c r="C475" s="20"/>
      <c r="D475" s="21">
        <v>1</v>
      </c>
      <c r="E475" s="22" t="s">
        <v>8</v>
      </c>
      <c r="F475" s="21">
        <v>5</v>
      </c>
      <c r="G475" s="21" t="s">
        <v>8</v>
      </c>
      <c r="H475" s="23">
        <v>20</v>
      </c>
      <c r="I475" s="21" t="s">
        <v>8</v>
      </c>
      <c r="J475" s="24">
        <v>16</v>
      </c>
      <c r="K475" s="21"/>
      <c r="L475" s="24"/>
      <c r="M475" s="19" t="s">
        <v>9</v>
      </c>
      <c r="N475" s="53">
        <f>ROUND(D475*F475*H475*J475,0)</f>
        <v>1600</v>
      </c>
      <c r="O475" s="17"/>
      <c r="P475" s="18"/>
    </row>
    <row r="476" spans="1:17" s="19" customFormat="1" ht="15.95" hidden="1" customHeight="1">
      <c r="A476" s="16"/>
      <c r="B476" s="19" t="s">
        <v>21</v>
      </c>
      <c r="C476" s="20"/>
      <c r="D476" s="21">
        <v>1</v>
      </c>
      <c r="E476" s="22" t="s">
        <v>8</v>
      </c>
      <c r="F476" s="21">
        <v>1</v>
      </c>
      <c r="G476" s="21" t="s">
        <v>8</v>
      </c>
      <c r="H476" s="23">
        <v>56</v>
      </c>
      <c r="I476" s="21" t="s">
        <v>8</v>
      </c>
      <c r="J476" s="24">
        <v>5.75</v>
      </c>
      <c r="K476" s="21"/>
      <c r="L476" s="24"/>
      <c r="M476" s="19" t="s">
        <v>9</v>
      </c>
      <c r="N476" s="53">
        <f>ROUND(D476*F476*H476*J476,0)</f>
        <v>322</v>
      </c>
      <c r="O476" s="17"/>
      <c r="P476" s="18"/>
    </row>
    <row r="477" spans="1:17" s="19" customFormat="1" ht="15.95" hidden="1" customHeight="1">
      <c r="A477" s="16"/>
      <c r="B477" s="19" t="s">
        <v>19</v>
      </c>
      <c r="C477" s="20"/>
      <c r="D477" s="21">
        <v>1</v>
      </c>
      <c r="E477" s="22" t="s">
        <v>8</v>
      </c>
      <c r="F477" s="21">
        <v>1</v>
      </c>
      <c r="G477" s="21" t="s">
        <v>8</v>
      </c>
      <c r="H477" s="23">
        <v>24.5</v>
      </c>
      <c r="I477" s="21" t="s">
        <v>8</v>
      </c>
      <c r="J477" s="24">
        <v>6</v>
      </c>
      <c r="K477" s="21"/>
      <c r="L477" s="24"/>
      <c r="M477" s="19" t="s">
        <v>9</v>
      </c>
      <c r="N477" s="53">
        <f>ROUND(D477*F477*H477*J477,0)</f>
        <v>147</v>
      </c>
      <c r="O477" s="17"/>
      <c r="P477" s="18"/>
    </row>
    <row r="478" spans="1:17" s="19" customFormat="1" ht="15.95" hidden="1" customHeight="1">
      <c r="A478" s="16"/>
      <c r="B478" s="19" t="s">
        <v>83</v>
      </c>
      <c r="C478" s="20"/>
      <c r="D478" s="21">
        <v>1</v>
      </c>
      <c r="E478" s="22" t="s">
        <v>8</v>
      </c>
      <c r="F478" s="21">
        <v>1</v>
      </c>
      <c r="G478" s="21" t="s">
        <v>8</v>
      </c>
      <c r="H478" s="23">
        <v>15.17</v>
      </c>
      <c r="I478" s="21" t="s">
        <v>8</v>
      </c>
      <c r="J478" s="24">
        <v>9.83</v>
      </c>
      <c r="K478" s="21"/>
      <c r="L478" s="24"/>
      <c r="M478" s="19" t="s">
        <v>9</v>
      </c>
      <c r="N478" s="53">
        <f>ROUND(D478*F478*H478*J478,0)</f>
        <v>149</v>
      </c>
      <c r="O478" s="17"/>
      <c r="P478" s="18"/>
    </row>
    <row r="479" spans="1:17" s="19" customFormat="1" ht="15.95" hidden="1" customHeight="1">
      <c r="A479" s="16"/>
      <c r="C479" s="22"/>
      <c r="D479" s="54"/>
      <c r="E479" s="22"/>
      <c r="F479" s="21"/>
      <c r="G479" s="21"/>
      <c r="H479" s="23"/>
      <c r="I479" s="21"/>
      <c r="J479" s="24"/>
      <c r="K479" s="21"/>
      <c r="L479" s="27" t="s">
        <v>10</v>
      </c>
      <c r="M479" s="28"/>
      <c r="N479" s="29">
        <f>SUM(N475:N478)</f>
        <v>2218</v>
      </c>
      <c r="O479" s="55"/>
      <c r="P479" s="46"/>
    </row>
    <row r="480" spans="1:17" s="19" customFormat="1" ht="15.95" hidden="1" customHeight="1">
      <c r="A480" s="16"/>
      <c r="B480" s="133"/>
      <c r="C480" s="171">
        <f>N479</f>
        <v>2218</v>
      </c>
      <c r="D480" s="152"/>
      <c r="E480" s="171"/>
      <c r="F480" s="31" t="s">
        <v>33</v>
      </c>
      <c r="G480" s="32" t="s">
        <v>12</v>
      </c>
      <c r="H480" s="33">
        <v>786.5</v>
      </c>
      <c r="I480" s="34"/>
      <c r="J480" s="34"/>
      <c r="K480" s="34"/>
      <c r="L480" s="172" t="s">
        <v>34</v>
      </c>
      <c r="M480" s="172"/>
      <c r="N480" s="35"/>
      <c r="O480" s="36" t="s">
        <v>14</v>
      </c>
      <c r="P480" s="18">
        <f>ROUND(C480*H480/100,0)</f>
        <v>17445</v>
      </c>
    </row>
    <row r="481" spans="1:17" s="83" customFormat="1" ht="15.95" hidden="1" customHeight="1">
      <c r="A481" s="61"/>
      <c r="B481" s="198" t="s">
        <v>43</v>
      </c>
      <c r="C481" s="198"/>
      <c r="D481" s="198"/>
      <c r="E481" s="198"/>
      <c r="F481" s="198"/>
      <c r="G481" s="198"/>
      <c r="H481" s="198"/>
      <c r="I481" s="198"/>
      <c r="J481" s="198"/>
      <c r="K481" s="198"/>
      <c r="L481" s="198"/>
      <c r="M481" s="198"/>
      <c r="N481" s="198"/>
      <c r="O481" s="198"/>
      <c r="P481" s="82"/>
    </row>
    <row r="482" spans="1:17" s="19" customFormat="1" ht="15.95" hidden="1" customHeight="1">
      <c r="A482" s="16"/>
      <c r="B482" s="19" t="s">
        <v>116</v>
      </c>
      <c r="D482" s="21"/>
      <c r="E482" s="22"/>
      <c r="F482" s="21"/>
      <c r="G482" s="21"/>
      <c r="H482" s="23"/>
      <c r="I482" s="21"/>
      <c r="J482" s="24"/>
      <c r="K482" s="21"/>
      <c r="L482" s="24"/>
      <c r="M482" s="19" t="s">
        <v>9</v>
      </c>
      <c r="N482" s="53">
        <f>N479*0.33</f>
        <v>731.94</v>
      </c>
      <c r="P482" s="46"/>
    </row>
    <row r="483" spans="1:17" s="19" customFormat="1" ht="15.95" hidden="1" customHeight="1">
      <c r="A483" s="16"/>
      <c r="C483" s="22"/>
      <c r="D483" s="54"/>
      <c r="E483" s="22"/>
      <c r="F483" s="21"/>
      <c r="G483" s="21"/>
      <c r="H483" s="23"/>
      <c r="I483" s="21"/>
      <c r="J483" s="24"/>
      <c r="K483" s="21"/>
      <c r="L483" s="27" t="s">
        <v>10</v>
      </c>
      <c r="M483" s="28"/>
      <c r="N483" s="29">
        <f>SUM(N482:N482)</f>
        <v>731.94</v>
      </c>
      <c r="O483" s="55"/>
      <c r="P483" s="46"/>
    </row>
    <row r="484" spans="1:17" s="19" customFormat="1" ht="15.95" hidden="1" customHeight="1">
      <c r="A484" s="16"/>
      <c r="B484" s="30"/>
      <c r="C484" s="171">
        <f>N483</f>
        <v>731.94</v>
      </c>
      <c r="D484" s="152"/>
      <c r="E484" s="171"/>
      <c r="F484" s="31" t="s">
        <v>11</v>
      </c>
      <c r="G484" s="32" t="s">
        <v>12</v>
      </c>
      <c r="H484" s="34">
        <v>14429.25</v>
      </c>
      <c r="I484" s="34"/>
      <c r="J484" s="34"/>
      <c r="K484" s="34"/>
      <c r="L484" s="172" t="s">
        <v>13</v>
      </c>
      <c r="M484" s="172"/>
      <c r="N484" s="35"/>
      <c r="O484" s="36" t="s">
        <v>14</v>
      </c>
      <c r="P484" s="18">
        <f>ROUND(C484*H484/100,0)</f>
        <v>105613</v>
      </c>
    </row>
    <row r="485" spans="1:17" s="19" customFormat="1" ht="15.95" hidden="1" customHeight="1">
      <c r="A485" s="16"/>
      <c r="C485" s="100"/>
      <c r="D485" s="116"/>
      <c r="E485" s="100"/>
      <c r="F485" s="31"/>
      <c r="G485" s="32"/>
      <c r="H485" s="34"/>
      <c r="I485" s="34"/>
      <c r="J485" s="34"/>
      <c r="K485" s="34"/>
      <c r="L485" s="18"/>
      <c r="M485" s="18"/>
      <c r="N485" s="35"/>
      <c r="O485" s="36"/>
      <c r="P485" s="18"/>
    </row>
    <row r="486" spans="1:17" s="19" customFormat="1" ht="15.95" hidden="1" customHeight="1">
      <c r="A486" s="16"/>
      <c r="B486" s="78"/>
      <c r="C486" s="100"/>
      <c r="D486" s="21"/>
      <c r="E486" s="100"/>
      <c r="F486" s="21"/>
      <c r="G486" s="78"/>
      <c r="H486" s="34"/>
      <c r="I486" s="34"/>
      <c r="J486" s="24"/>
      <c r="K486" s="34"/>
      <c r="L486" s="18"/>
      <c r="M486" s="18"/>
      <c r="N486" s="78"/>
      <c r="O486" s="30"/>
      <c r="P486" s="18"/>
    </row>
    <row r="487" spans="1:17" s="19" customFormat="1" ht="15.95" hidden="1" customHeight="1">
      <c r="A487" s="61"/>
      <c r="B487" s="176" t="s">
        <v>119</v>
      </c>
      <c r="C487" s="176"/>
      <c r="D487" s="176"/>
      <c r="E487" s="176"/>
      <c r="F487" s="176"/>
      <c r="G487" s="176"/>
      <c r="H487" s="176"/>
      <c r="I487" s="176"/>
      <c r="J487" s="176"/>
      <c r="K487" s="176"/>
      <c r="L487" s="176"/>
      <c r="M487" s="176"/>
      <c r="N487" s="176"/>
      <c r="O487" s="176"/>
      <c r="P487" s="18"/>
      <c r="Q487" s="78"/>
    </row>
    <row r="488" spans="1:17" s="19" customFormat="1" ht="15.95" hidden="1" customHeight="1" thickBot="1">
      <c r="A488" s="16"/>
      <c r="B488" s="19" t="s">
        <v>79</v>
      </c>
      <c r="C488" s="22"/>
      <c r="D488" s="21">
        <v>1</v>
      </c>
      <c r="E488" s="22" t="s">
        <v>8</v>
      </c>
      <c r="F488" s="21">
        <v>2</v>
      </c>
      <c r="G488" s="21" t="s">
        <v>16</v>
      </c>
      <c r="H488" s="23">
        <v>78.5</v>
      </c>
      <c r="I488" s="21" t="s">
        <v>17</v>
      </c>
      <c r="J488" s="24">
        <v>42.25</v>
      </c>
      <c r="K488" s="21" t="s">
        <v>18</v>
      </c>
      <c r="L488" s="24">
        <v>11.5</v>
      </c>
      <c r="M488" s="19" t="s">
        <v>9</v>
      </c>
      <c r="N488" s="25">
        <f>ROUND(D488*F488*(H488+J488)*L488,0)</f>
        <v>2777</v>
      </c>
      <c r="O488" s="55"/>
      <c r="P488" s="46"/>
    </row>
    <row r="489" spans="1:17" s="19" customFormat="1" ht="15.95" hidden="1" customHeight="1" thickBot="1">
      <c r="A489" s="16"/>
      <c r="C489" s="94"/>
      <c r="D489" s="18"/>
      <c r="E489" s="22"/>
      <c r="F489" s="21"/>
      <c r="G489" s="21"/>
      <c r="H489" s="95"/>
      <c r="I489" s="96"/>
      <c r="J489" s="27"/>
      <c r="K489" s="96"/>
      <c r="L489" s="18" t="s">
        <v>10</v>
      </c>
      <c r="M489" s="96"/>
      <c r="N489" s="65">
        <f>SUM(N488:N488)</f>
        <v>2777</v>
      </c>
      <c r="O489" s="30"/>
      <c r="P489" s="18"/>
    </row>
    <row r="490" spans="1:17" s="19" customFormat="1" ht="15.95" hidden="1" customHeight="1">
      <c r="A490" s="16"/>
      <c r="B490" s="105" t="s">
        <v>25</v>
      </c>
      <c r="C490" s="22"/>
      <c r="D490" s="21"/>
      <c r="E490" s="30"/>
      <c r="F490" s="21"/>
      <c r="G490" s="18"/>
      <c r="H490" s="23"/>
      <c r="I490" s="34"/>
      <c r="J490" s="24"/>
      <c r="K490" s="18"/>
      <c r="L490" s="24"/>
      <c r="M490" s="78"/>
      <c r="N490" s="78"/>
      <c r="O490" s="30"/>
      <c r="P490" s="18"/>
      <c r="Q490" s="78"/>
    </row>
    <row r="491" spans="1:17" s="19" customFormat="1" ht="15.95" hidden="1" customHeight="1">
      <c r="A491" s="16"/>
      <c r="B491" s="19" t="s">
        <v>120</v>
      </c>
      <c r="C491" s="22"/>
      <c r="D491" s="21">
        <v>1</v>
      </c>
      <c r="E491" s="22" t="s">
        <v>8</v>
      </c>
      <c r="F491" s="21">
        <v>11</v>
      </c>
      <c r="G491" s="21" t="s">
        <v>8</v>
      </c>
      <c r="H491" s="23">
        <v>4</v>
      </c>
      <c r="I491" s="21" t="s">
        <v>8</v>
      </c>
      <c r="J491" s="24">
        <v>4</v>
      </c>
      <c r="K491" s="21"/>
      <c r="L491" s="24"/>
      <c r="M491" s="19" t="s">
        <v>9</v>
      </c>
      <c r="N491" s="53">
        <f>ROUND(D491*F491*H491*J491,0)</f>
        <v>176</v>
      </c>
      <c r="O491" s="55"/>
      <c r="P491" s="46"/>
    </row>
    <row r="492" spans="1:17" s="19" customFormat="1" ht="15.95" hidden="1" customHeight="1">
      <c r="A492" s="16"/>
      <c r="B492" s="19" t="s">
        <v>28</v>
      </c>
      <c r="C492" s="22"/>
      <c r="D492" s="21">
        <v>1</v>
      </c>
      <c r="E492" s="22" t="s">
        <v>8</v>
      </c>
      <c r="F492" s="21">
        <v>5</v>
      </c>
      <c r="G492" s="21" t="s">
        <v>8</v>
      </c>
      <c r="H492" s="23">
        <v>7.5</v>
      </c>
      <c r="I492" s="21" t="s">
        <v>8</v>
      </c>
      <c r="J492" s="24">
        <v>7.75</v>
      </c>
      <c r="K492" s="21"/>
      <c r="L492" s="24"/>
      <c r="M492" s="19" t="s">
        <v>9</v>
      </c>
      <c r="N492" s="53">
        <f>ROUND(D492*F492*H492*J492,0)</f>
        <v>291</v>
      </c>
      <c r="O492" s="55"/>
      <c r="P492" s="46"/>
    </row>
    <row r="493" spans="1:17" s="19" customFormat="1" ht="15.95" hidden="1" customHeight="1">
      <c r="A493" s="16"/>
      <c r="B493" s="19" t="s">
        <v>28</v>
      </c>
      <c r="C493" s="22"/>
      <c r="D493" s="21">
        <v>1</v>
      </c>
      <c r="E493" s="22" t="s">
        <v>8</v>
      </c>
      <c r="F493" s="21">
        <v>4</v>
      </c>
      <c r="G493" s="21" t="s">
        <v>8</v>
      </c>
      <c r="H493" s="23">
        <v>5.5</v>
      </c>
      <c r="I493" s="21" t="s">
        <v>8</v>
      </c>
      <c r="J493" s="24">
        <v>8.5</v>
      </c>
      <c r="K493" s="21"/>
      <c r="L493" s="24"/>
      <c r="M493" s="19" t="s">
        <v>9</v>
      </c>
      <c r="N493" s="53">
        <f>ROUND(D493*F493*H493*J493,0)</f>
        <v>187</v>
      </c>
      <c r="O493" s="55"/>
      <c r="P493" s="46"/>
    </row>
    <row r="494" spans="1:17" s="19" customFormat="1" ht="15.95" hidden="1" customHeight="1" thickBot="1">
      <c r="A494" s="16"/>
      <c r="B494" s="19" t="s">
        <v>28</v>
      </c>
      <c r="C494" s="22"/>
      <c r="D494" s="21">
        <v>1</v>
      </c>
      <c r="E494" s="22" t="s">
        <v>8</v>
      </c>
      <c r="F494" s="21">
        <v>1</v>
      </c>
      <c r="G494" s="21" t="s">
        <v>8</v>
      </c>
      <c r="H494" s="23">
        <v>7.5</v>
      </c>
      <c r="I494" s="21" t="s">
        <v>8</v>
      </c>
      <c r="J494" s="24">
        <v>8.5</v>
      </c>
      <c r="K494" s="21"/>
      <c r="L494" s="24"/>
      <c r="M494" s="19" t="s">
        <v>9</v>
      </c>
      <c r="N494" s="53">
        <f>ROUND(D494*F494*H494*J494,0)</f>
        <v>64</v>
      </c>
      <c r="O494" s="55"/>
      <c r="P494" s="46"/>
    </row>
    <row r="495" spans="1:17" s="19" customFormat="1" ht="15.95" hidden="1" customHeight="1" thickBot="1">
      <c r="A495" s="16"/>
      <c r="B495" s="21"/>
      <c r="D495" s="21"/>
      <c r="E495" s="30"/>
      <c r="F495" s="21"/>
      <c r="G495" s="18"/>
      <c r="H495" s="23"/>
      <c r="I495" s="34"/>
      <c r="J495" s="24"/>
      <c r="K495" s="18"/>
      <c r="L495" s="27" t="s">
        <v>10</v>
      </c>
      <c r="M495" s="19" t="s">
        <v>9</v>
      </c>
      <c r="N495" s="65">
        <f>SUM(N490:N494)</f>
        <v>718</v>
      </c>
      <c r="O495" s="30"/>
      <c r="P495" s="78"/>
      <c r="Q495" s="78"/>
    </row>
    <row r="496" spans="1:17" s="19" customFormat="1" ht="15.95" hidden="1" customHeight="1">
      <c r="A496" s="16"/>
      <c r="B496" s="105" t="s">
        <v>29</v>
      </c>
      <c r="C496" s="22"/>
      <c r="D496" s="21"/>
      <c r="E496" s="30"/>
      <c r="F496" s="21"/>
      <c r="G496" s="18"/>
      <c r="H496" s="23"/>
      <c r="I496" s="34"/>
      <c r="J496" s="24"/>
      <c r="K496" s="34"/>
      <c r="L496" s="18"/>
      <c r="M496" s="18"/>
      <c r="N496" s="78"/>
      <c r="O496" s="96"/>
      <c r="P496" s="78"/>
      <c r="Q496" s="78"/>
    </row>
    <row r="497" spans="1:17" s="19" customFormat="1" ht="15.95" hidden="1" customHeight="1">
      <c r="A497" s="16"/>
      <c r="C497" s="105"/>
      <c r="D497" s="155">
        <f>N489</f>
        <v>2777</v>
      </c>
      <c r="E497" s="155"/>
      <c r="F497" s="155"/>
      <c r="G497" s="18" t="s">
        <v>30</v>
      </c>
      <c r="H497" s="106">
        <f>N495</f>
        <v>718</v>
      </c>
      <c r="I497" s="27" t="s">
        <v>9</v>
      </c>
      <c r="J497" s="156">
        <f>D497-H497</f>
        <v>2059</v>
      </c>
      <c r="K497" s="156"/>
      <c r="L497" s="28" t="s">
        <v>31</v>
      </c>
      <c r="M497" s="18"/>
      <c r="N497" s="62"/>
      <c r="O497" s="30"/>
      <c r="P497" s="78"/>
      <c r="Q497" s="78"/>
    </row>
    <row r="498" spans="1:17" s="19" customFormat="1" ht="15.95" hidden="1" customHeight="1">
      <c r="A498" s="16"/>
      <c r="C498" s="171">
        <f>J497</f>
        <v>2059</v>
      </c>
      <c r="D498" s="152"/>
      <c r="E498" s="171"/>
      <c r="F498" s="31" t="s">
        <v>33</v>
      </c>
      <c r="G498" s="32" t="s">
        <v>12</v>
      </c>
      <c r="H498" s="154">
        <v>1498.58</v>
      </c>
      <c r="I498" s="154"/>
      <c r="J498" s="154"/>
      <c r="K498" s="34"/>
      <c r="L498" s="172" t="s">
        <v>34</v>
      </c>
      <c r="M498" s="172"/>
      <c r="N498" s="35"/>
      <c r="O498" s="36" t="s">
        <v>14</v>
      </c>
      <c r="P498" s="18">
        <f>ROUND(C498*H498/100,0)</f>
        <v>30856</v>
      </c>
    </row>
    <row r="499" spans="1:17" s="78" customFormat="1" ht="15.95" hidden="1" customHeight="1">
      <c r="A499" s="16"/>
      <c r="B499" s="176" t="s">
        <v>68</v>
      </c>
      <c r="C499" s="176"/>
      <c r="D499" s="176"/>
      <c r="E499" s="176"/>
      <c r="F499" s="176"/>
      <c r="G499" s="176"/>
      <c r="H499" s="176"/>
      <c r="I499" s="176"/>
      <c r="J499" s="176"/>
      <c r="K499" s="176"/>
      <c r="L499" s="176"/>
      <c r="M499" s="176"/>
      <c r="N499" s="176"/>
      <c r="O499" s="30"/>
      <c r="P499" s="18"/>
      <c r="Q499" s="108"/>
    </row>
    <row r="500" spans="1:17" s="19" customFormat="1" ht="15.95" hidden="1" customHeight="1">
      <c r="A500" s="16"/>
      <c r="B500" s="99" t="s">
        <v>66</v>
      </c>
      <c r="C500" s="20"/>
      <c r="D500" s="21">
        <v>1</v>
      </c>
      <c r="E500" s="22" t="s">
        <v>8</v>
      </c>
      <c r="F500" s="21">
        <v>1</v>
      </c>
      <c r="G500" s="21" t="s">
        <v>8</v>
      </c>
      <c r="H500" s="23">
        <v>100</v>
      </c>
      <c r="I500" s="21" t="s">
        <v>8</v>
      </c>
      <c r="J500" s="24">
        <v>4.58</v>
      </c>
      <c r="K500" s="21"/>
      <c r="L500" s="24"/>
      <c r="M500" s="19" t="s">
        <v>9</v>
      </c>
      <c r="N500" s="53">
        <f>ROUND(D500*F500*H500*J500,0)</f>
        <v>458</v>
      </c>
      <c r="O500" s="17"/>
      <c r="P500" s="46"/>
    </row>
    <row r="501" spans="1:17" s="19" customFormat="1" ht="15.95" hidden="1" customHeight="1">
      <c r="A501" s="16"/>
      <c r="C501" s="22"/>
      <c r="D501" s="54"/>
      <c r="E501" s="22"/>
      <c r="F501" s="21"/>
      <c r="G501" s="21"/>
      <c r="H501" s="23"/>
      <c r="I501" s="21"/>
      <c r="J501" s="24"/>
      <c r="K501" s="21"/>
      <c r="L501" s="27" t="s">
        <v>10</v>
      </c>
      <c r="M501" s="28"/>
      <c r="N501" s="29">
        <f>SUM(N500:N500)</f>
        <v>458</v>
      </c>
      <c r="O501" s="55"/>
      <c r="P501" s="46"/>
    </row>
    <row r="502" spans="1:17" s="19" customFormat="1" ht="15.95" hidden="1" customHeight="1">
      <c r="A502" s="16"/>
      <c r="C502" s="97">
        <f>N501</f>
        <v>458</v>
      </c>
      <c r="D502" s="152" t="s">
        <v>33</v>
      </c>
      <c r="E502" s="152"/>
      <c r="F502" s="21"/>
      <c r="G502" s="32" t="s">
        <v>12</v>
      </c>
      <c r="H502" s="154">
        <v>1287.44</v>
      </c>
      <c r="I502" s="154"/>
      <c r="J502" s="154"/>
      <c r="K502" s="154"/>
      <c r="L502" s="18" t="s">
        <v>69</v>
      </c>
      <c r="M502" s="18"/>
      <c r="N502" s="35"/>
      <c r="O502" s="30" t="s">
        <v>14</v>
      </c>
      <c r="P502" s="18">
        <f>ROUND(C502*H502/100,0)</f>
        <v>5896</v>
      </c>
      <c r="Q502" s="78"/>
    </row>
    <row r="503" spans="1:17" s="19" customFormat="1" ht="15.95" hidden="1" customHeight="1">
      <c r="A503" s="16"/>
      <c r="B503" s="176" t="s">
        <v>128</v>
      </c>
      <c r="C503" s="176"/>
      <c r="D503" s="176"/>
      <c r="E503" s="176"/>
      <c r="F503" s="176"/>
      <c r="G503" s="176"/>
      <c r="H503" s="176"/>
      <c r="I503" s="176"/>
      <c r="J503" s="176"/>
      <c r="K503" s="176"/>
      <c r="L503" s="176"/>
      <c r="M503" s="176"/>
      <c r="N503" s="176"/>
      <c r="O503" s="176"/>
      <c r="P503" s="18"/>
    </row>
    <row r="504" spans="1:17" s="19" customFormat="1" ht="15.95" hidden="1" customHeight="1">
      <c r="A504" s="16"/>
      <c r="B504" s="19" t="s">
        <v>129</v>
      </c>
      <c r="C504" s="20"/>
      <c r="D504" s="21"/>
      <c r="E504" s="22"/>
      <c r="F504" s="21"/>
      <c r="G504" s="21"/>
      <c r="H504" s="23"/>
      <c r="I504" s="21"/>
      <c r="J504" s="24"/>
      <c r="K504" s="21"/>
      <c r="L504" s="24"/>
      <c r="M504" s="19" t="s">
        <v>9</v>
      </c>
      <c r="N504" s="53" t="e">
        <f>#REF!*2</f>
        <v>#REF!</v>
      </c>
      <c r="O504" s="17"/>
      <c r="P504" s="18"/>
    </row>
    <row r="505" spans="1:17" s="19" customFormat="1" ht="15.95" hidden="1" customHeight="1">
      <c r="A505" s="16"/>
      <c r="C505" s="22"/>
      <c r="D505" s="54"/>
      <c r="E505" s="22"/>
      <c r="F505" s="21"/>
      <c r="G505" s="21"/>
      <c r="H505" s="23"/>
      <c r="I505" s="21"/>
      <c r="J505" s="24"/>
      <c r="K505" s="21"/>
      <c r="L505" s="27" t="s">
        <v>10</v>
      </c>
      <c r="M505" s="28"/>
      <c r="N505" s="29" t="e">
        <f>SUM(N504:N504)</f>
        <v>#REF!</v>
      </c>
      <c r="O505" s="55"/>
      <c r="P505" s="46"/>
    </row>
    <row r="506" spans="1:17" s="19" customFormat="1" ht="15.95" hidden="1" customHeight="1">
      <c r="A506" s="16"/>
      <c r="C506" s="171" t="e">
        <f>N505</f>
        <v>#REF!</v>
      </c>
      <c r="D506" s="152"/>
      <c r="E506" s="171"/>
      <c r="F506" s="31" t="s">
        <v>33</v>
      </c>
      <c r="G506" s="32" t="s">
        <v>12</v>
      </c>
      <c r="H506" s="33">
        <v>1270.83</v>
      </c>
      <c r="I506" s="34"/>
      <c r="J506" s="34"/>
      <c r="K506" s="34"/>
      <c r="L506" s="172" t="s">
        <v>34</v>
      </c>
      <c r="M506" s="172"/>
      <c r="N506" s="35"/>
      <c r="O506" s="36" t="s">
        <v>14</v>
      </c>
      <c r="P506" s="18" t="e">
        <f>ROUND(C506*H506/100,0)</f>
        <v>#REF!</v>
      </c>
    </row>
    <row r="507" spans="1:17" s="19" customFormat="1" ht="15.95" hidden="1" customHeight="1">
      <c r="A507" s="16"/>
      <c r="B507" s="176" t="s">
        <v>128</v>
      </c>
      <c r="C507" s="176"/>
      <c r="D507" s="176"/>
      <c r="E507" s="176"/>
      <c r="F507" s="176"/>
      <c r="G507" s="176"/>
      <c r="H507" s="176"/>
      <c r="I507" s="176"/>
      <c r="J507" s="176"/>
      <c r="K507" s="176"/>
      <c r="L507" s="176"/>
      <c r="M507" s="176"/>
      <c r="N507" s="176"/>
      <c r="O507" s="176"/>
      <c r="P507" s="18"/>
    </row>
    <row r="508" spans="1:17" s="19" customFormat="1" ht="15.95" hidden="1" customHeight="1">
      <c r="A508" s="16"/>
      <c r="B508" s="19" t="s">
        <v>135</v>
      </c>
      <c r="C508" s="20"/>
      <c r="D508" s="21"/>
      <c r="E508" s="22"/>
      <c r="F508" s="21"/>
      <c r="G508" s="21"/>
      <c r="H508" s="23"/>
      <c r="I508" s="21"/>
      <c r="J508" s="24"/>
      <c r="K508" s="21"/>
      <c r="L508" s="24"/>
      <c r="M508" s="19" t="s">
        <v>9</v>
      </c>
      <c r="N508" s="53" t="e">
        <f>#REF!*2</f>
        <v>#REF!</v>
      </c>
      <c r="O508" s="17"/>
      <c r="P508" s="18"/>
    </row>
    <row r="509" spans="1:17" s="19" customFormat="1" ht="15.95" hidden="1" customHeight="1">
      <c r="A509" s="16"/>
      <c r="C509" s="22"/>
      <c r="D509" s="54"/>
      <c r="E509" s="22"/>
      <c r="F509" s="21"/>
      <c r="G509" s="21"/>
      <c r="H509" s="23"/>
      <c r="I509" s="21"/>
      <c r="J509" s="24"/>
      <c r="K509" s="21"/>
      <c r="L509" s="27" t="s">
        <v>10</v>
      </c>
      <c r="M509" s="28"/>
      <c r="N509" s="29" t="e">
        <f>SUM(N508:N508)</f>
        <v>#REF!</v>
      </c>
      <c r="O509" s="55"/>
      <c r="P509" s="46"/>
    </row>
    <row r="510" spans="1:17" s="19" customFormat="1" ht="15.95" hidden="1" customHeight="1">
      <c r="A510" s="16"/>
      <c r="C510" s="171" t="e">
        <f>N509</f>
        <v>#REF!</v>
      </c>
      <c r="D510" s="152"/>
      <c r="E510" s="171"/>
      <c r="F510" s="31" t="s">
        <v>33</v>
      </c>
      <c r="G510" s="32" t="s">
        <v>12</v>
      </c>
      <c r="H510" s="33">
        <v>1270.83</v>
      </c>
      <c r="I510" s="34"/>
      <c r="J510" s="34"/>
      <c r="K510" s="34"/>
      <c r="L510" s="172" t="s">
        <v>34</v>
      </c>
      <c r="M510" s="172"/>
      <c r="N510" s="35"/>
      <c r="O510" s="36" t="s">
        <v>14</v>
      </c>
      <c r="P510" s="18" t="e">
        <f>ROUND(C510*H510/100,0)</f>
        <v>#REF!</v>
      </c>
    </row>
    <row r="511" spans="1:17" s="83" customFormat="1" ht="15.95" hidden="1" customHeight="1">
      <c r="A511" s="61"/>
      <c r="B511" s="198" t="s">
        <v>122</v>
      </c>
      <c r="C511" s="198"/>
      <c r="D511" s="198"/>
      <c r="E511" s="198"/>
      <c r="F511" s="198"/>
      <c r="G511" s="198"/>
      <c r="H511" s="198"/>
      <c r="I511" s="198"/>
      <c r="J511" s="198"/>
      <c r="K511" s="198"/>
      <c r="L511" s="198"/>
      <c r="M511" s="198"/>
      <c r="N511" s="198"/>
      <c r="O511" s="198"/>
      <c r="P511" s="82"/>
    </row>
    <row r="512" spans="1:17" s="83" customFormat="1" ht="15.95" hidden="1" customHeight="1">
      <c r="A512" s="61"/>
      <c r="B512" s="134" t="s">
        <v>141</v>
      </c>
      <c r="C512" s="134"/>
      <c r="D512" s="134"/>
      <c r="E512" s="134"/>
      <c r="F512" s="134"/>
      <c r="G512" s="134"/>
      <c r="H512" s="134"/>
      <c r="I512" s="134"/>
      <c r="J512" s="134"/>
      <c r="K512" s="134"/>
      <c r="L512" s="134"/>
      <c r="M512" s="134"/>
      <c r="N512" s="134"/>
      <c r="O512" s="134"/>
      <c r="P512" s="82"/>
    </row>
    <row r="513" spans="1:16" s="19" customFormat="1" ht="15.95" hidden="1" customHeight="1">
      <c r="A513" s="16"/>
      <c r="B513" s="135" t="s">
        <v>137</v>
      </c>
      <c r="C513" s="22"/>
      <c r="D513" s="21"/>
      <c r="E513" s="22"/>
      <c r="F513" s="21"/>
      <c r="G513" s="21"/>
      <c r="H513" s="23"/>
      <c r="I513" s="21"/>
      <c r="J513" s="24"/>
      <c r="K513" s="21"/>
      <c r="L513" s="24"/>
      <c r="N513" s="53"/>
      <c r="P513" s="46"/>
    </row>
    <row r="514" spans="1:16" s="19" customFormat="1" ht="15.95" hidden="1" customHeight="1">
      <c r="A514" s="16"/>
      <c r="B514" s="19" t="s">
        <v>138</v>
      </c>
      <c r="C514" s="22"/>
      <c r="D514" s="21">
        <v>1</v>
      </c>
      <c r="E514" s="22" t="s">
        <v>8</v>
      </c>
      <c r="F514" s="21">
        <v>2</v>
      </c>
      <c r="G514" s="21" t="s">
        <v>8</v>
      </c>
      <c r="H514" s="23">
        <v>90</v>
      </c>
      <c r="I514" s="21" t="s">
        <v>8</v>
      </c>
      <c r="J514" s="24">
        <v>10</v>
      </c>
      <c r="K514" s="21" t="s">
        <v>8</v>
      </c>
      <c r="L514" s="24">
        <v>0.5</v>
      </c>
      <c r="M514" s="19" t="s">
        <v>9</v>
      </c>
      <c r="N514" s="53">
        <f>ROUND(D514*F514*H514*J514*L514,0)</f>
        <v>900</v>
      </c>
      <c r="P514" s="46"/>
    </row>
    <row r="515" spans="1:16" s="19" customFormat="1" ht="15.95" hidden="1" customHeight="1">
      <c r="A515" s="16"/>
      <c r="B515" s="19" t="s">
        <v>139</v>
      </c>
      <c r="C515" s="22"/>
      <c r="D515" s="21">
        <v>1</v>
      </c>
      <c r="E515" s="22" t="s">
        <v>8</v>
      </c>
      <c r="F515" s="21">
        <v>7</v>
      </c>
      <c r="G515" s="21" t="s">
        <v>8</v>
      </c>
      <c r="H515" s="23">
        <v>6.75</v>
      </c>
      <c r="I515" s="21" t="s">
        <v>8</v>
      </c>
      <c r="J515" s="24">
        <v>2</v>
      </c>
      <c r="K515" s="21" t="s">
        <v>8</v>
      </c>
      <c r="L515" s="24">
        <v>0.5</v>
      </c>
      <c r="M515" s="19" t="s">
        <v>9</v>
      </c>
      <c r="N515" s="53">
        <f>ROUND(D515*F515*H515*J515*L515,0)</f>
        <v>47</v>
      </c>
      <c r="P515" s="46"/>
    </row>
    <row r="516" spans="1:16" s="19" customFormat="1" ht="15.95" hidden="1" customHeight="1">
      <c r="A516" s="16"/>
      <c r="C516" s="22"/>
      <c r="D516" s="54"/>
      <c r="E516" s="22"/>
      <c r="F516" s="21"/>
      <c r="G516" s="21"/>
      <c r="H516" s="23"/>
      <c r="I516" s="21"/>
      <c r="J516" s="24"/>
      <c r="K516" s="21"/>
      <c r="L516" s="27" t="s">
        <v>10</v>
      </c>
      <c r="M516" s="28"/>
      <c r="N516" s="29">
        <f>SUM(N513:N515)</f>
        <v>947</v>
      </c>
      <c r="O516" s="55"/>
      <c r="P516" s="46"/>
    </row>
    <row r="517" spans="1:16" s="19" customFormat="1" ht="15.95" hidden="1" customHeight="1">
      <c r="A517" s="16"/>
      <c r="B517" s="30"/>
      <c r="C517" s="171">
        <f>N516</f>
        <v>947</v>
      </c>
      <c r="D517" s="152"/>
      <c r="E517" s="171"/>
      <c r="F517" s="31" t="s">
        <v>11</v>
      </c>
      <c r="G517" s="32" t="s">
        <v>12</v>
      </c>
      <c r="H517" s="34">
        <v>9416.2800000000007</v>
      </c>
      <c r="I517" s="34"/>
      <c r="J517" s="34"/>
      <c r="K517" s="34"/>
      <c r="L517" s="172" t="s">
        <v>13</v>
      </c>
      <c r="M517" s="172"/>
      <c r="N517" s="35"/>
      <c r="O517" s="36" t="s">
        <v>14</v>
      </c>
      <c r="P517" s="18">
        <f>ROUND(C517*H517/100,0)</f>
        <v>89172</v>
      </c>
    </row>
    <row r="518" spans="1:16" s="83" customFormat="1" ht="15.95" hidden="1" customHeight="1">
      <c r="A518" s="61"/>
      <c r="B518" s="134" t="s">
        <v>123</v>
      </c>
      <c r="C518" s="134"/>
      <c r="D518" s="134"/>
      <c r="E518" s="134"/>
      <c r="F518" s="134"/>
      <c r="G518" s="134"/>
      <c r="H518" s="134"/>
      <c r="I518" s="134"/>
      <c r="J518" s="134"/>
      <c r="K518" s="134"/>
      <c r="L518" s="134"/>
      <c r="M518" s="134"/>
      <c r="N518" s="134"/>
      <c r="O518" s="134"/>
      <c r="P518" s="82"/>
    </row>
    <row r="519" spans="1:16" s="19" customFormat="1" ht="15.95" hidden="1" customHeight="1">
      <c r="A519" s="16"/>
      <c r="B519" s="135" t="s">
        <v>137</v>
      </c>
      <c r="C519" s="22"/>
      <c r="D519" s="21"/>
      <c r="E519" s="22"/>
      <c r="F519" s="21"/>
      <c r="G519" s="21"/>
      <c r="H519" s="23"/>
      <c r="I519" s="21"/>
      <c r="J519" s="24"/>
      <c r="K519" s="21"/>
      <c r="L519" s="24"/>
      <c r="N519" s="53"/>
      <c r="P519" s="46"/>
    </row>
    <row r="520" spans="1:16" s="19" customFormat="1" ht="15.95" hidden="1" customHeight="1">
      <c r="A520" s="16"/>
      <c r="B520" s="19" t="s">
        <v>142</v>
      </c>
      <c r="C520" s="22"/>
      <c r="D520" s="21">
        <v>1</v>
      </c>
      <c r="E520" s="22" t="s">
        <v>8</v>
      </c>
      <c r="F520" s="21">
        <v>2</v>
      </c>
      <c r="G520" s="21" t="s">
        <v>8</v>
      </c>
      <c r="H520" s="23">
        <v>15.75</v>
      </c>
      <c r="I520" s="21" t="s">
        <v>8</v>
      </c>
      <c r="J520" s="24">
        <v>16</v>
      </c>
      <c r="K520" s="21" t="s">
        <v>8</v>
      </c>
      <c r="L520" s="24">
        <v>0.37</v>
      </c>
      <c r="M520" s="19" t="s">
        <v>9</v>
      </c>
      <c r="N520" s="53">
        <f>ROUND(D520*F520*H520*J520*L520,0)</f>
        <v>186</v>
      </c>
      <c r="P520" s="46"/>
    </row>
    <row r="521" spans="1:16" s="19" customFormat="1" ht="15.95" hidden="1" customHeight="1">
      <c r="A521" s="16"/>
      <c r="B521" s="19" t="s">
        <v>143</v>
      </c>
      <c r="C521" s="22"/>
      <c r="D521" s="21">
        <v>1</v>
      </c>
      <c r="E521" s="22" t="s">
        <v>8</v>
      </c>
      <c r="F521" s="21">
        <v>2</v>
      </c>
      <c r="G521" s="21" t="s">
        <v>8</v>
      </c>
      <c r="H521" s="23">
        <v>11.25</v>
      </c>
      <c r="I521" s="21" t="s">
        <v>8</v>
      </c>
      <c r="J521" s="24">
        <v>16</v>
      </c>
      <c r="K521" s="21" t="s">
        <v>8</v>
      </c>
      <c r="L521" s="24">
        <v>0.37</v>
      </c>
      <c r="M521" s="19" t="s">
        <v>9</v>
      </c>
      <c r="N521" s="53">
        <f>ROUND(D521*F521*H521*J521*L521,0)</f>
        <v>133</v>
      </c>
      <c r="P521" s="46"/>
    </row>
    <row r="522" spans="1:16" s="19" customFormat="1" ht="15.95" hidden="1" customHeight="1">
      <c r="A522" s="16"/>
      <c r="B522" s="19" t="s">
        <v>144</v>
      </c>
      <c r="C522" s="22"/>
      <c r="D522" s="21">
        <v>1</v>
      </c>
      <c r="E522" s="22" t="s">
        <v>8</v>
      </c>
      <c r="F522" s="21">
        <v>2</v>
      </c>
      <c r="G522" s="21" t="s">
        <v>8</v>
      </c>
      <c r="H522" s="23">
        <v>11.25</v>
      </c>
      <c r="I522" s="21" t="s">
        <v>8</v>
      </c>
      <c r="J522" s="24">
        <v>16</v>
      </c>
      <c r="K522" s="21" t="s">
        <v>8</v>
      </c>
      <c r="L522" s="24">
        <v>0.37</v>
      </c>
      <c r="M522" s="19" t="s">
        <v>9</v>
      </c>
      <c r="N522" s="53">
        <f>ROUND(D522*F522*H522*J522*L522,0)</f>
        <v>133</v>
      </c>
      <c r="P522" s="46"/>
    </row>
    <row r="523" spans="1:16" s="19" customFormat="1" ht="15.95" hidden="1" customHeight="1">
      <c r="A523" s="16"/>
      <c r="B523" s="19" t="s">
        <v>145</v>
      </c>
      <c r="C523" s="22"/>
      <c r="D523" s="21">
        <v>1</v>
      </c>
      <c r="E523" s="22" t="s">
        <v>8</v>
      </c>
      <c r="F523" s="21">
        <v>1</v>
      </c>
      <c r="G523" s="21" t="s">
        <v>8</v>
      </c>
      <c r="H523" s="23">
        <v>20</v>
      </c>
      <c r="I523" s="21" t="s">
        <v>8</v>
      </c>
      <c r="J523" s="24">
        <v>7</v>
      </c>
      <c r="K523" s="21" t="s">
        <v>8</v>
      </c>
      <c r="L523" s="24">
        <v>0.5</v>
      </c>
      <c r="M523" s="19" t="s">
        <v>9</v>
      </c>
      <c r="N523" s="53">
        <f>ROUND(D523*F523*H523*J523*L523,0)</f>
        <v>70</v>
      </c>
      <c r="P523" s="46"/>
    </row>
    <row r="524" spans="1:16" s="19" customFormat="1" ht="15.95" hidden="1" customHeight="1">
      <c r="A524" s="16"/>
      <c r="C524" s="22"/>
      <c r="D524" s="54"/>
      <c r="E524" s="22"/>
      <c r="F524" s="21"/>
      <c r="G524" s="21"/>
      <c r="H524" s="23"/>
      <c r="I524" s="21"/>
      <c r="J524" s="24"/>
      <c r="K524" s="21"/>
      <c r="L524" s="27" t="s">
        <v>10</v>
      </c>
      <c r="M524" s="28"/>
      <c r="N524" s="29">
        <f>SUM(N520:N523)</f>
        <v>522</v>
      </c>
      <c r="O524" s="55"/>
      <c r="P524" s="46"/>
    </row>
    <row r="525" spans="1:16" s="19" customFormat="1" ht="15.95" hidden="1" customHeight="1">
      <c r="A525" s="16"/>
      <c r="B525" s="30"/>
      <c r="C525" s="171">
        <f>N524</f>
        <v>522</v>
      </c>
      <c r="D525" s="152"/>
      <c r="E525" s="171"/>
      <c r="F525" s="31" t="s">
        <v>11</v>
      </c>
      <c r="G525" s="32"/>
      <c r="H525" s="34">
        <v>8694.9500000000007</v>
      </c>
      <c r="I525" s="34"/>
      <c r="J525" s="34"/>
      <c r="K525" s="34"/>
      <c r="L525" s="172" t="s">
        <v>13</v>
      </c>
      <c r="M525" s="172"/>
      <c r="N525" s="35"/>
      <c r="O525" s="36" t="s">
        <v>14</v>
      </c>
      <c r="P525" s="18">
        <f>ROUND(C525*H525/100,0)</f>
        <v>45388</v>
      </c>
    </row>
    <row r="526" spans="1:16" s="19" customFormat="1" ht="15.95" hidden="1" customHeight="1">
      <c r="A526" s="16"/>
      <c r="B526" s="176" t="s">
        <v>146</v>
      </c>
      <c r="C526" s="176"/>
      <c r="D526" s="176"/>
      <c r="E526" s="176"/>
      <c r="F526" s="176"/>
      <c r="G526" s="176"/>
      <c r="H526" s="176"/>
      <c r="I526" s="176"/>
      <c r="J526" s="176"/>
      <c r="K526" s="176"/>
      <c r="L526" s="176"/>
      <c r="M526" s="176"/>
      <c r="N526" s="176"/>
      <c r="O526" s="176"/>
      <c r="P526" s="18"/>
    </row>
    <row r="527" spans="1:16" s="19" customFormat="1" ht="15.95" hidden="1" customHeight="1">
      <c r="A527" s="16"/>
      <c r="B527" s="135" t="s">
        <v>137</v>
      </c>
      <c r="C527" s="22"/>
      <c r="D527" s="21"/>
      <c r="E527" s="22"/>
      <c r="F527" s="21"/>
      <c r="G527" s="21"/>
      <c r="H527" s="23"/>
      <c r="I527" s="21"/>
      <c r="J527" s="24"/>
      <c r="K527" s="21"/>
      <c r="L527" s="24"/>
      <c r="N527" s="53"/>
      <c r="P527" s="46"/>
    </row>
    <row r="528" spans="1:16" s="19" customFormat="1" ht="15.95" hidden="1" customHeight="1">
      <c r="A528" s="16"/>
      <c r="B528" s="19" t="s">
        <v>138</v>
      </c>
      <c r="C528" s="22"/>
      <c r="D528" s="21">
        <v>1</v>
      </c>
      <c r="E528" s="22" t="s">
        <v>8</v>
      </c>
      <c r="F528" s="21">
        <v>2</v>
      </c>
      <c r="G528" s="21" t="s">
        <v>8</v>
      </c>
      <c r="H528" s="23">
        <v>90</v>
      </c>
      <c r="I528" s="21" t="s">
        <v>8</v>
      </c>
      <c r="J528" s="24">
        <v>10</v>
      </c>
      <c r="K528" s="21" t="s">
        <v>8</v>
      </c>
      <c r="L528" s="24">
        <v>0.67</v>
      </c>
      <c r="M528" s="19" t="s">
        <v>9</v>
      </c>
      <c r="N528" s="53">
        <f>ROUND(D528*F528*H528*J528*L528,0)</f>
        <v>1206</v>
      </c>
      <c r="P528" s="46"/>
    </row>
    <row r="529" spans="1:16" s="19" customFormat="1" ht="15.95" hidden="1" customHeight="1">
      <c r="A529" s="16"/>
      <c r="C529" s="22"/>
      <c r="D529" s="54"/>
      <c r="E529" s="22"/>
      <c r="F529" s="21"/>
      <c r="G529" s="21"/>
      <c r="H529" s="23"/>
      <c r="I529" s="21"/>
      <c r="J529" s="24"/>
      <c r="K529" s="21"/>
      <c r="L529" s="27" t="s">
        <v>10</v>
      </c>
      <c r="M529" s="28"/>
      <c r="N529" s="29">
        <f>SUM(N528:N528)</f>
        <v>1206</v>
      </c>
      <c r="O529" s="55"/>
      <c r="P529" s="46"/>
    </row>
    <row r="530" spans="1:16" s="19" customFormat="1" ht="15.95" hidden="1" customHeight="1">
      <c r="A530" s="16"/>
      <c r="B530" s="30"/>
      <c r="C530" s="171">
        <f>N529</f>
        <v>1206</v>
      </c>
      <c r="D530" s="152"/>
      <c r="E530" s="171"/>
      <c r="F530" s="31" t="s">
        <v>11</v>
      </c>
      <c r="G530" s="32" t="s">
        <v>12</v>
      </c>
      <c r="H530" s="136">
        <v>13051.5</v>
      </c>
      <c r="I530" s="34"/>
      <c r="J530" s="34"/>
      <c r="K530" s="34"/>
      <c r="L530" s="172" t="s">
        <v>13</v>
      </c>
      <c r="M530" s="172"/>
      <c r="N530" s="35"/>
      <c r="O530" s="36" t="s">
        <v>14</v>
      </c>
      <c r="P530" s="18">
        <f>ROUND(C530*H530/100,0)</f>
        <v>157401</v>
      </c>
    </row>
    <row r="531" spans="1:16" s="19" customFormat="1" ht="15.95" hidden="1" customHeight="1">
      <c r="A531" s="16"/>
      <c r="B531" s="176" t="s">
        <v>147</v>
      </c>
      <c r="C531" s="176"/>
      <c r="D531" s="176"/>
      <c r="E531" s="176"/>
      <c r="F531" s="176"/>
      <c r="G531" s="176"/>
      <c r="H531" s="176"/>
      <c r="I531" s="176"/>
      <c r="J531" s="176"/>
      <c r="K531" s="176"/>
      <c r="L531" s="176"/>
      <c r="M531" s="176"/>
      <c r="N531" s="176"/>
      <c r="O531" s="176"/>
      <c r="P531" s="18"/>
    </row>
    <row r="532" spans="1:16" s="19" customFormat="1" ht="15.95" hidden="1" customHeight="1">
      <c r="A532" s="16"/>
      <c r="B532" s="135"/>
      <c r="C532" s="22"/>
      <c r="D532" s="21"/>
      <c r="E532" s="22"/>
      <c r="F532" s="21"/>
      <c r="G532" s="21"/>
      <c r="H532" s="23"/>
      <c r="I532" s="21"/>
      <c r="J532" s="24"/>
      <c r="K532" s="21"/>
      <c r="L532" s="24"/>
      <c r="N532" s="53"/>
      <c r="P532" s="46"/>
    </row>
    <row r="533" spans="1:16" s="19" customFormat="1" ht="15.95" hidden="1" customHeight="1">
      <c r="A533" s="16"/>
      <c r="B533" s="19" t="s">
        <v>140</v>
      </c>
      <c r="C533" s="22"/>
      <c r="D533" s="21">
        <v>1</v>
      </c>
      <c r="E533" s="22" t="s">
        <v>8</v>
      </c>
      <c r="F533" s="21">
        <v>1</v>
      </c>
      <c r="G533" s="21" t="s">
        <v>8</v>
      </c>
      <c r="H533" s="23">
        <v>66</v>
      </c>
      <c r="I533" s="21" t="s">
        <v>8</v>
      </c>
      <c r="J533" s="24">
        <v>12</v>
      </c>
      <c r="K533" s="21" t="s">
        <v>8</v>
      </c>
      <c r="L533" s="24">
        <v>1</v>
      </c>
      <c r="M533" s="19" t="s">
        <v>9</v>
      </c>
      <c r="N533" s="53">
        <f>ROUND(D533*F533*H533*J533*L533,0)</f>
        <v>792</v>
      </c>
      <c r="P533" s="46"/>
    </row>
    <row r="534" spans="1:16" s="19" customFormat="1" ht="15.95" hidden="1" customHeight="1">
      <c r="A534" s="16"/>
      <c r="C534" s="22"/>
      <c r="D534" s="54"/>
      <c r="E534" s="22"/>
      <c r="F534" s="21"/>
      <c r="G534" s="21"/>
      <c r="H534" s="23"/>
      <c r="I534" s="21"/>
      <c r="J534" s="24"/>
      <c r="K534" s="21"/>
      <c r="L534" s="27" t="s">
        <v>10</v>
      </c>
      <c r="M534" s="28"/>
      <c r="N534" s="29">
        <f>SUM(N533:N533)</f>
        <v>792</v>
      </c>
      <c r="O534" s="55"/>
      <c r="P534" s="46"/>
    </row>
    <row r="535" spans="1:16" s="19" customFormat="1" ht="15.95" hidden="1" customHeight="1">
      <c r="A535" s="16"/>
      <c r="B535" s="30"/>
      <c r="C535" s="171">
        <f>N534</f>
        <v>792</v>
      </c>
      <c r="D535" s="152"/>
      <c r="E535" s="171"/>
      <c r="F535" s="31" t="s">
        <v>11</v>
      </c>
      <c r="G535" s="32" t="s">
        <v>12</v>
      </c>
      <c r="H535" s="33">
        <v>3327.5</v>
      </c>
      <c r="I535" s="34"/>
      <c r="J535" s="34"/>
      <c r="K535" s="34"/>
      <c r="L535" s="172" t="s">
        <v>13</v>
      </c>
      <c r="M535" s="172"/>
      <c r="N535" s="35"/>
      <c r="O535" s="36" t="s">
        <v>14</v>
      </c>
      <c r="P535" s="18">
        <f>ROUND(C535*H535/100,0)</f>
        <v>26354</v>
      </c>
    </row>
    <row r="536" spans="1:16" s="19" customFormat="1" ht="15.95" hidden="1" customHeight="1">
      <c r="A536" s="61"/>
      <c r="B536" s="150" t="s">
        <v>152</v>
      </c>
      <c r="C536" s="150"/>
      <c r="D536" s="150"/>
      <c r="E536" s="150"/>
      <c r="F536" s="150"/>
      <c r="G536" s="150"/>
      <c r="H536" s="150"/>
      <c r="I536" s="150"/>
      <c r="J536" s="150"/>
      <c r="K536" s="150"/>
      <c r="L536" s="150"/>
      <c r="M536" s="150"/>
      <c r="N536" s="150"/>
      <c r="O536" s="98"/>
      <c r="P536" s="18"/>
    </row>
    <row r="537" spans="1:16" s="19" customFormat="1" ht="15.95" hidden="1" customHeight="1">
      <c r="A537" s="16"/>
      <c r="B537" s="19" t="s">
        <v>149</v>
      </c>
      <c r="C537" s="20"/>
      <c r="D537" s="21">
        <v>1</v>
      </c>
      <c r="E537" s="22" t="s">
        <v>8</v>
      </c>
      <c r="F537" s="21">
        <v>2</v>
      </c>
      <c r="G537" s="21" t="s">
        <v>8</v>
      </c>
      <c r="H537" s="23">
        <v>81.75</v>
      </c>
      <c r="I537" s="21" t="s">
        <v>8</v>
      </c>
      <c r="J537" s="24">
        <v>0.75</v>
      </c>
      <c r="K537" s="21"/>
      <c r="L537" s="24"/>
      <c r="M537" s="19" t="s">
        <v>9</v>
      </c>
      <c r="N537" s="53">
        <f>ROUND(D537*F537*H537*J537,0)</f>
        <v>123</v>
      </c>
      <c r="O537" s="17"/>
      <c r="P537" s="18"/>
    </row>
    <row r="538" spans="1:16" s="19" customFormat="1" ht="15.95" hidden="1" customHeight="1" thickBot="1">
      <c r="A538" s="16"/>
      <c r="B538" s="19" t="s">
        <v>150</v>
      </c>
      <c r="C538" s="20"/>
      <c r="D538" s="21">
        <v>1</v>
      </c>
      <c r="E538" s="22" t="s">
        <v>8</v>
      </c>
      <c r="F538" s="21">
        <v>7</v>
      </c>
      <c r="G538" s="21" t="s">
        <v>8</v>
      </c>
      <c r="H538" s="23">
        <v>16</v>
      </c>
      <c r="I538" s="21" t="s">
        <v>8</v>
      </c>
      <c r="J538" s="24">
        <v>0.75</v>
      </c>
      <c r="K538" s="21"/>
      <c r="L538" s="24"/>
      <c r="M538" s="19" t="s">
        <v>9</v>
      </c>
      <c r="N538" s="53">
        <f>ROUND(D538*F538*H538*J538,0)</f>
        <v>84</v>
      </c>
      <c r="O538" s="17"/>
      <c r="P538" s="18"/>
    </row>
    <row r="539" spans="1:16" s="19" customFormat="1" ht="15.95" hidden="1" customHeight="1" thickBot="1">
      <c r="A539" s="18"/>
      <c r="C539" s="35"/>
      <c r="D539" s="21"/>
      <c r="E539" s="64"/>
      <c r="F539" s="21"/>
      <c r="G539" s="18"/>
      <c r="H539" s="23"/>
      <c r="I539" s="34"/>
      <c r="J539" s="27"/>
      <c r="K539" s="34"/>
      <c r="L539" s="27" t="s">
        <v>10</v>
      </c>
      <c r="M539" s="18"/>
      <c r="N539" s="65">
        <f>SUM(N537:N538)</f>
        <v>207</v>
      </c>
      <c r="O539" s="55"/>
      <c r="P539" s="18"/>
    </row>
    <row r="540" spans="1:16" s="19" customFormat="1" ht="15.95" hidden="1" customHeight="1">
      <c r="A540" s="16"/>
      <c r="B540" s="78"/>
      <c r="C540" s="100">
        <f>N539</f>
        <v>207</v>
      </c>
      <c r="D540" s="21" t="s">
        <v>33</v>
      </c>
      <c r="E540" s="100"/>
      <c r="F540" s="21"/>
      <c r="G540" s="78" t="s">
        <v>12</v>
      </c>
      <c r="H540" s="34">
        <v>10.7</v>
      </c>
      <c r="I540" s="34"/>
      <c r="J540" s="24"/>
      <c r="K540" s="34"/>
      <c r="L540" s="18" t="s">
        <v>58</v>
      </c>
      <c r="M540" s="18"/>
      <c r="N540" s="78"/>
      <c r="O540" s="30" t="s">
        <v>14</v>
      </c>
      <c r="P540" s="18">
        <f>(C540*H540)</f>
        <v>2214.8999999999996</v>
      </c>
    </row>
    <row r="541" spans="1:16" s="19" customFormat="1" ht="15.95" hidden="1" customHeight="1">
      <c r="A541" s="61"/>
      <c r="B541" s="150" t="s">
        <v>148</v>
      </c>
      <c r="C541" s="150"/>
      <c r="D541" s="150"/>
      <c r="E541" s="150"/>
      <c r="F541" s="150"/>
      <c r="G541" s="150"/>
      <c r="H541" s="150"/>
      <c r="I541" s="150"/>
      <c r="J541" s="150"/>
      <c r="K541" s="150"/>
      <c r="L541" s="150"/>
      <c r="M541" s="150"/>
      <c r="N541" s="150"/>
      <c r="O541" s="98"/>
      <c r="P541" s="18"/>
    </row>
    <row r="542" spans="1:16" s="19" customFormat="1" ht="15.95" hidden="1" customHeight="1">
      <c r="A542" s="16"/>
      <c r="B542" s="19" t="s">
        <v>149</v>
      </c>
      <c r="C542" s="20"/>
      <c r="D542" s="21">
        <v>1</v>
      </c>
      <c r="E542" s="22" t="s">
        <v>8</v>
      </c>
      <c r="F542" s="21">
        <v>2</v>
      </c>
      <c r="G542" s="21" t="s">
        <v>8</v>
      </c>
      <c r="H542" s="23">
        <v>81.75</v>
      </c>
      <c r="I542" s="21" t="s">
        <v>8</v>
      </c>
      <c r="J542" s="24">
        <v>0.75</v>
      </c>
      <c r="K542" s="21"/>
      <c r="L542" s="24"/>
      <c r="M542" s="19" t="s">
        <v>9</v>
      </c>
      <c r="N542" s="53">
        <f>ROUND(D542*F542*H542*J542,0)</f>
        <v>123</v>
      </c>
      <c r="O542" s="17"/>
      <c r="P542" s="18"/>
    </row>
    <row r="543" spans="1:16" s="19" customFormat="1" ht="15.95" hidden="1" customHeight="1">
      <c r="A543" s="16"/>
      <c r="B543" s="19" t="s">
        <v>150</v>
      </c>
      <c r="C543" s="20"/>
      <c r="D543" s="21">
        <v>1</v>
      </c>
      <c r="E543" s="22" t="s">
        <v>8</v>
      </c>
      <c r="F543" s="21">
        <v>7</v>
      </c>
      <c r="G543" s="21" t="s">
        <v>8</v>
      </c>
      <c r="H543" s="23">
        <v>16</v>
      </c>
      <c r="I543" s="21" t="s">
        <v>8</v>
      </c>
      <c r="J543" s="24">
        <v>0.75</v>
      </c>
      <c r="K543" s="21"/>
      <c r="L543" s="24"/>
      <c r="M543" s="19" t="s">
        <v>9</v>
      </c>
      <c r="N543" s="53">
        <f>ROUND(D543*F543*H543*J543,0)</f>
        <v>84</v>
      </c>
      <c r="O543" s="17"/>
      <c r="P543" s="18"/>
    </row>
    <row r="544" spans="1:16" s="19" customFormat="1" ht="15.95" hidden="1" customHeight="1">
      <c r="A544" s="16"/>
      <c r="B544" s="19" t="s">
        <v>151</v>
      </c>
      <c r="C544" s="20"/>
      <c r="D544" s="21">
        <v>2</v>
      </c>
      <c r="E544" s="22" t="s">
        <v>8</v>
      </c>
      <c r="F544" s="21">
        <v>2</v>
      </c>
      <c r="G544" s="21" t="s">
        <v>16</v>
      </c>
      <c r="H544" s="23">
        <v>15.75</v>
      </c>
      <c r="I544" s="21" t="s">
        <v>17</v>
      </c>
      <c r="J544" s="24">
        <v>16</v>
      </c>
      <c r="K544" s="21" t="s">
        <v>18</v>
      </c>
      <c r="L544" s="24">
        <v>4</v>
      </c>
      <c r="M544" s="19" t="s">
        <v>9</v>
      </c>
      <c r="N544" s="25">
        <f>ROUND(D544*F544*(H544+J544)*L544,0)</f>
        <v>508</v>
      </c>
      <c r="O544" s="17"/>
      <c r="P544" s="18"/>
    </row>
    <row r="545" spans="1:16" s="19" customFormat="1" ht="15.95" hidden="1" customHeight="1">
      <c r="A545" s="16"/>
      <c r="B545" s="19" t="s">
        <v>143</v>
      </c>
      <c r="C545" s="20"/>
      <c r="D545" s="21">
        <v>2</v>
      </c>
      <c r="E545" s="22" t="s">
        <v>8</v>
      </c>
      <c r="F545" s="21">
        <v>2</v>
      </c>
      <c r="G545" s="21" t="s">
        <v>16</v>
      </c>
      <c r="H545" s="23">
        <v>11.25</v>
      </c>
      <c r="I545" s="21" t="s">
        <v>17</v>
      </c>
      <c r="J545" s="24">
        <v>16</v>
      </c>
      <c r="K545" s="21" t="s">
        <v>18</v>
      </c>
      <c r="L545" s="24">
        <v>4</v>
      </c>
      <c r="M545" s="19" t="s">
        <v>9</v>
      </c>
      <c r="N545" s="25">
        <f>ROUND(D545*F545*(H545+J545)*L545,0)</f>
        <v>436</v>
      </c>
      <c r="O545" s="17"/>
      <c r="P545" s="18"/>
    </row>
    <row r="546" spans="1:16" s="19" customFormat="1" ht="15.95" hidden="1" customHeight="1">
      <c r="A546" s="16"/>
      <c r="B546" s="19" t="s">
        <v>144</v>
      </c>
      <c r="C546" s="20"/>
      <c r="D546" s="21">
        <v>2</v>
      </c>
      <c r="E546" s="22" t="s">
        <v>8</v>
      </c>
      <c r="F546" s="21">
        <v>2</v>
      </c>
      <c r="G546" s="21" t="s">
        <v>16</v>
      </c>
      <c r="H546" s="23">
        <v>11.25</v>
      </c>
      <c r="I546" s="21" t="s">
        <v>17</v>
      </c>
      <c r="J546" s="24">
        <v>16</v>
      </c>
      <c r="K546" s="21" t="s">
        <v>18</v>
      </c>
      <c r="L546" s="24">
        <v>4</v>
      </c>
      <c r="M546" s="19" t="s">
        <v>9</v>
      </c>
      <c r="N546" s="25">
        <f>ROUND(D546*F546*(H546+J546)*L546,0)</f>
        <v>436</v>
      </c>
      <c r="O546" s="17"/>
      <c r="P546" s="18"/>
    </row>
    <row r="547" spans="1:16" s="19" customFormat="1" ht="15.95" hidden="1" customHeight="1" thickBot="1">
      <c r="A547" s="16"/>
      <c r="B547" s="19" t="s">
        <v>66</v>
      </c>
      <c r="C547" s="20"/>
      <c r="D547" s="21">
        <v>1</v>
      </c>
      <c r="E547" s="22" t="s">
        <v>8</v>
      </c>
      <c r="F547" s="21">
        <v>1</v>
      </c>
      <c r="G547" s="21" t="s">
        <v>8</v>
      </c>
      <c r="H547" s="23">
        <v>400</v>
      </c>
      <c r="I547" s="21" t="s">
        <v>8</v>
      </c>
      <c r="J547" s="24">
        <v>1.1299999999999999</v>
      </c>
      <c r="K547" s="21"/>
      <c r="L547" s="24"/>
      <c r="M547" s="19" t="s">
        <v>9</v>
      </c>
      <c r="N547" s="53">
        <f>ROUND(D547*F547*H547*J547,0)</f>
        <v>452</v>
      </c>
      <c r="O547" s="17"/>
      <c r="P547" s="18"/>
    </row>
    <row r="548" spans="1:16" s="19" customFormat="1" ht="15.95" hidden="1" customHeight="1" thickBot="1">
      <c r="A548" s="18"/>
      <c r="C548" s="35"/>
      <c r="D548" s="21"/>
      <c r="E548" s="64"/>
      <c r="F548" s="21"/>
      <c r="G548" s="18"/>
      <c r="H548" s="23"/>
      <c r="I548" s="34"/>
      <c r="J548" s="27"/>
      <c r="K548" s="34"/>
      <c r="L548" s="27" t="s">
        <v>10</v>
      </c>
      <c r="M548" s="18"/>
      <c r="N548" s="65">
        <f>SUM(N542:N547)</f>
        <v>2039</v>
      </c>
      <c r="O548" s="55"/>
      <c r="P548" s="18"/>
    </row>
    <row r="549" spans="1:16" s="19" customFormat="1" ht="15.95" hidden="1" customHeight="1">
      <c r="A549" s="16"/>
      <c r="B549" s="78"/>
      <c r="C549" s="100">
        <f>N548</f>
        <v>2039</v>
      </c>
      <c r="D549" s="21" t="s">
        <v>33</v>
      </c>
      <c r="E549" s="100"/>
      <c r="F549" s="21"/>
      <c r="G549" s="78" t="s">
        <v>12</v>
      </c>
      <c r="H549" s="34">
        <v>778.09</v>
      </c>
      <c r="I549" s="34"/>
      <c r="J549" s="24"/>
      <c r="K549" s="34"/>
      <c r="L549" s="18" t="s">
        <v>61</v>
      </c>
      <c r="M549" s="18"/>
      <c r="N549" s="78"/>
      <c r="O549" s="30" t="s">
        <v>14</v>
      </c>
      <c r="P549" s="18">
        <f>(C549*H549/100)</f>
        <v>15865.2551</v>
      </c>
    </row>
    <row r="550" spans="1:16" s="19" customFormat="1" ht="15.95" hidden="1" customHeight="1">
      <c r="A550" s="61"/>
      <c r="B550" s="150" t="s">
        <v>152</v>
      </c>
      <c r="C550" s="150"/>
      <c r="D550" s="150"/>
      <c r="E550" s="150"/>
      <c r="F550" s="150"/>
      <c r="G550" s="150"/>
      <c r="H550" s="150"/>
      <c r="I550" s="150"/>
      <c r="J550" s="150"/>
      <c r="K550" s="150"/>
      <c r="L550" s="150"/>
      <c r="M550" s="150"/>
      <c r="N550" s="150"/>
      <c r="O550" s="98"/>
      <c r="P550" s="18"/>
    </row>
    <row r="551" spans="1:16" s="19" customFormat="1" ht="15.95" hidden="1" customHeight="1">
      <c r="A551" s="16"/>
      <c r="B551" s="19" t="s">
        <v>149</v>
      </c>
      <c r="C551" s="20"/>
      <c r="D551" s="21">
        <v>1</v>
      </c>
      <c r="E551" s="22" t="s">
        <v>8</v>
      </c>
      <c r="F551" s="21">
        <v>2</v>
      </c>
      <c r="G551" s="21" t="s">
        <v>8</v>
      </c>
      <c r="H551" s="23">
        <v>81.75</v>
      </c>
      <c r="I551" s="21" t="s">
        <v>8</v>
      </c>
      <c r="J551" s="24">
        <v>0.75</v>
      </c>
      <c r="K551" s="21"/>
      <c r="L551" s="24"/>
      <c r="M551" s="19" t="s">
        <v>9</v>
      </c>
      <c r="N551" s="53">
        <f>ROUND(D551*F551*H551*J551,0)</f>
        <v>123</v>
      </c>
      <c r="O551" s="17"/>
      <c r="P551" s="18"/>
    </row>
    <row r="552" spans="1:16" s="19" customFormat="1" ht="15.95" hidden="1" customHeight="1" thickBot="1">
      <c r="A552" s="16"/>
      <c r="B552" s="19" t="s">
        <v>150</v>
      </c>
      <c r="C552" s="20"/>
      <c r="D552" s="21">
        <v>1</v>
      </c>
      <c r="E552" s="22" t="s">
        <v>8</v>
      </c>
      <c r="F552" s="21">
        <v>7</v>
      </c>
      <c r="G552" s="21" t="s">
        <v>8</v>
      </c>
      <c r="H552" s="23">
        <v>16</v>
      </c>
      <c r="I552" s="21" t="s">
        <v>8</v>
      </c>
      <c r="J552" s="24">
        <v>0.75</v>
      </c>
      <c r="K552" s="21"/>
      <c r="L552" s="24"/>
      <c r="M552" s="19" t="s">
        <v>9</v>
      </c>
      <c r="N552" s="53">
        <f>ROUND(D552*F552*H552*J552,0)</f>
        <v>84</v>
      </c>
      <c r="O552" s="17"/>
      <c r="P552" s="18"/>
    </row>
    <row r="553" spans="1:16" s="19" customFormat="1" ht="15.95" hidden="1" customHeight="1" thickBot="1">
      <c r="A553" s="18"/>
      <c r="C553" s="35"/>
      <c r="D553" s="21"/>
      <c r="E553" s="64"/>
      <c r="F553" s="21"/>
      <c r="G553" s="18"/>
      <c r="H553" s="23"/>
      <c r="I553" s="34"/>
      <c r="J553" s="27"/>
      <c r="K553" s="34"/>
      <c r="L553" s="27" t="s">
        <v>10</v>
      </c>
      <c r="M553" s="18"/>
      <c r="N553" s="65">
        <f>SUM(N551:N552)</f>
        <v>207</v>
      </c>
      <c r="O553" s="55"/>
      <c r="P553" s="18"/>
    </row>
    <row r="554" spans="1:16" s="19" customFormat="1" ht="15.95" hidden="1" customHeight="1">
      <c r="A554" s="16"/>
      <c r="B554" s="78"/>
      <c r="C554" s="100">
        <f>N553</f>
        <v>207</v>
      </c>
      <c r="D554" s="21" t="s">
        <v>33</v>
      </c>
      <c r="E554" s="100"/>
      <c r="F554" s="21"/>
      <c r="G554" s="78" t="s">
        <v>12</v>
      </c>
      <c r="H554" s="34">
        <v>10.7</v>
      </c>
      <c r="I554" s="34"/>
      <c r="J554" s="24"/>
      <c r="K554" s="34"/>
      <c r="L554" s="18" t="s">
        <v>58</v>
      </c>
      <c r="M554" s="18"/>
      <c r="N554" s="78"/>
      <c r="O554" s="30" t="s">
        <v>14</v>
      </c>
      <c r="P554" s="18">
        <f>(C554*H554)</f>
        <v>2214.8999999999996</v>
      </c>
    </row>
    <row r="556" spans="1:16" ht="15.95" customHeight="1">
      <c r="N556" s="5" t="s">
        <v>183</v>
      </c>
      <c r="P556" s="3">
        <v>760100</v>
      </c>
    </row>
    <row r="557" spans="1:16" ht="15.95" customHeight="1">
      <c r="N557" s="5" t="s">
        <v>184</v>
      </c>
      <c r="P557" s="3">
        <f>P219</f>
        <v>7104</v>
      </c>
    </row>
    <row r="558" spans="1:16" ht="15.95" customHeight="1">
      <c r="B558" s="6"/>
      <c r="I558" s="6"/>
      <c r="N558" s="5" t="s">
        <v>185</v>
      </c>
      <c r="P558" s="3">
        <f>P231</f>
        <v>2320</v>
      </c>
    </row>
    <row r="559" spans="1:16" ht="15.95" customHeight="1">
      <c r="I559" s="6"/>
      <c r="N559" s="5" t="s">
        <v>186</v>
      </c>
      <c r="P559" s="3">
        <f>P556-P557</f>
        <v>752996</v>
      </c>
    </row>
    <row r="560" spans="1:16" s="140" customFormat="1" ht="15.95" customHeight="1">
      <c r="A560" s="138" t="s">
        <v>273</v>
      </c>
      <c r="B560" s="139"/>
      <c r="L560" s="140" t="s">
        <v>274</v>
      </c>
    </row>
    <row r="561" spans="1:16" s="140" customFormat="1" ht="15.95" customHeight="1">
      <c r="A561" s="139"/>
      <c r="B561" s="139"/>
      <c r="L561" s="140" t="s">
        <v>275</v>
      </c>
    </row>
    <row r="562" spans="1:16" s="140" customFormat="1" ht="15.95" customHeight="1">
      <c r="A562" s="139"/>
      <c r="B562" s="139"/>
    </row>
    <row r="563" spans="1:16" s="140" customFormat="1" ht="15.95" customHeight="1">
      <c r="A563" s="141"/>
      <c r="B563" s="142" t="s">
        <v>276</v>
      </c>
      <c r="C563" s="141"/>
      <c r="D563" s="141"/>
      <c r="E563" s="141"/>
      <c r="F563" s="141"/>
      <c r="G563" s="141"/>
      <c r="H563" s="141"/>
      <c r="I563" s="141"/>
      <c r="J563" s="141"/>
      <c r="K563" s="141"/>
      <c r="L563" s="141"/>
      <c r="M563" s="141"/>
      <c r="N563" s="141"/>
      <c r="O563" s="141"/>
    </row>
    <row r="564" spans="1:16" s="140" customFormat="1" ht="12.75">
      <c r="A564" s="143"/>
      <c r="B564" s="143"/>
      <c r="D564" s="143"/>
      <c r="E564" s="143"/>
      <c r="F564" s="143"/>
      <c r="G564" s="143"/>
      <c r="H564" s="143"/>
      <c r="I564" s="143"/>
      <c r="J564" s="143"/>
      <c r="K564" s="144" t="s">
        <v>277</v>
      </c>
      <c r="L564" s="145"/>
      <c r="M564" s="145"/>
      <c r="N564" s="145"/>
      <c r="O564" s="143"/>
    </row>
    <row r="565" spans="1:16" s="140" customFormat="1" ht="12.75">
      <c r="A565" s="143"/>
      <c r="B565" s="143"/>
      <c r="D565" s="143"/>
      <c r="E565" s="143"/>
      <c r="F565" s="143"/>
      <c r="G565" s="143"/>
      <c r="H565" s="143"/>
      <c r="I565" s="143"/>
      <c r="J565" s="143"/>
      <c r="K565" s="144"/>
      <c r="L565" s="143"/>
      <c r="M565" s="143"/>
      <c r="N565" s="143"/>
      <c r="O565" s="143"/>
    </row>
    <row r="566" spans="1:16" s="146" customFormat="1" ht="15.95" customHeight="1">
      <c r="A566" s="200" t="s">
        <v>278</v>
      </c>
      <c r="B566" s="200"/>
      <c r="C566" s="200"/>
      <c r="D566" s="200"/>
      <c r="E566" s="200"/>
      <c r="F566" s="200"/>
      <c r="G566" s="200"/>
      <c r="H566" s="200"/>
      <c r="I566" s="200"/>
      <c r="J566" s="200"/>
      <c r="K566" s="200"/>
      <c r="L566" s="200"/>
      <c r="M566" s="200"/>
      <c r="N566" s="200"/>
      <c r="O566" s="200"/>
      <c r="P566" s="200"/>
    </row>
    <row r="567" spans="1:16" s="146" customFormat="1" ht="15.95" customHeight="1">
      <c r="A567" s="147"/>
      <c r="B567" s="147"/>
      <c r="C567" s="147"/>
      <c r="D567" s="147"/>
      <c r="E567" s="147"/>
      <c r="F567" s="147"/>
      <c r="G567" s="147"/>
      <c r="H567" s="147"/>
      <c r="I567" s="147"/>
      <c r="J567" s="147"/>
      <c r="K567" s="147"/>
      <c r="L567" s="147"/>
      <c r="M567" s="147"/>
      <c r="N567" s="147"/>
      <c r="O567" s="147"/>
    </row>
    <row r="568" spans="1:16" s="146" customFormat="1" ht="15.95" customHeight="1">
      <c r="B568" s="148"/>
      <c r="C568" s="148"/>
      <c r="D568" s="148"/>
      <c r="E568" s="148"/>
      <c r="F568" s="148"/>
    </row>
    <row r="569" spans="1:16" s="140" customFormat="1" ht="15.95" customHeight="1">
      <c r="A569" s="139"/>
      <c r="B569" s="139" t="s">
        <v>279</v>
      </c>
      <c r="C569" s="149"/>
      <c r="N569" s="149" t="s">
        <v>280</v>
      </c>
    </row>
    <row r="570" spans="1:16" s="140" customFormat="1" ht="15.95" customHeight="1">
      <c r="A570" s="139"/>
      <c r="B570" s="139"/>
      <c r="C570" s="149"/>
      <c r="N570" s="149" t="s">
        <v>281</v>
      </c>
    </row>
    <row r="571" spans="1:16" s="140" customFormat="1" ht="15.95" customHeight="1">
      <c r="A571" s="139"/>
      <c r="B571" s="139"/>
      <c r="C571" s="149"/>
      <c r="N571" s="149" t="s">
        <v>282</v>
      </c>
    </row>
  </sheetData>
  <mergeCells count="272">
    <mergeCell ref="A566:P566"/>
    <mergeCell ref="B290:O290"/>
    <mergeCell ref="J277:K277"/>
    <mergeCell ref="G277:H277"/>
    <mergeCell ref="B279:N279"/>
    <mergeCell ref="B57:N57"/>
    <mergeCell ref="D261:F261"/>
    <mergeCell ref="J261:K261"/>
    <mergeCell ref="B17:O17"/>
    <mergeCell ref="C21:E21"/>
    <mergeCell ref="B48:C48"/>
    <mergeCell ref="E48:F48"/>
    <mergeCell ref="E49:F49"/>
    <mergeCell ref="E50:F50"/>
    <mergeCell ref="H50:I50"/>
    <mergeCell ref="E51:F51"/>
    <mergeCell ref="L21:M21"/>
    <mergeCell ref="C26:E26"/>
    <mergeCell ref="L26:M26"/>
    <mergeCell ref="B22:N22"/>
    <mergeCell ref="D277:F277"/>
    <mergeCell ref="B76:N76"/>
    <mergeCell ref="B122:N122"/>
    <mergeCell ref="B212:N212"/>
    <mergeCell ref="B541:N541"/>
    <mergeCell ref="B550:N550"/>
    <mergeCell ref="B220:O220"/>
    <mergeCell ref="C231:E231"/>
    <mergeCell ref="H231:J231"/>
    <mergeCell ref="L231:M231"/>
    <mergeCell ref="C525:E525"/>
    <mergeCell ref="L525:M525"/>
    <mergeCell ref="B526:O526"/>
    <mergeCell ref="C530:E530"/>
    <mergeCell ref="L530:M530"/>
    <mergeCell ref="B531:O531"/>
    <mergeCell ref="C535:E535"/>
    <mergeCell ref="L535:M535"/>
    <mergeCell ref="B536:N536"/>
    <mergeCell ref="B511:O511"/>
    <mergeCell ref="C517:E517"/>
    <mergeCell ref="L517:M517"/>
    <mergeCell ref="B267:O267"/>
    <mergeCell ref="C270:E270"/>
    <mergeCell ref="L270:M270"/>
    <mergeCell ref="C236:E236"/>
    <mergeCell ref="H236:K236"/>
    <mergeCell ref="B507:O507"/>
    <mergeCell ref="C510:E510"/>
    <mergeCell ref="L510:M510"/>
    <mergeCell ref="D117:E117"/>
    <mergeCell ref="H117:K117"/>
    <mergeCell ref="B503:O503"/>
    <mergeCell ref="C506:E506"/>
    <mergeCell ref="L506:M506"/>
    <mergeCell ref="B415:O415"/>
    <mergeCell ref="C425:E425"/>
    <mergeCell ref="H425:J425"/>
    <mergeCell ref="L425:M425"/>
    <mergeCell ref="B145:O145"/>
    <mergeCell ref="C148:E148"/>
    <mergeCell ref="H148:J148"/>
    <mergeCell ref="L148:M148"/>
    <mergeCell ref="D502:E502"/>
    <mergeCell ref="H502:K502"/>
    <mergeCell ref="B499:N499"/>
    <mergeCell ref="B487:O487"/>
    <mergeCell ref="D497:F497"/>
    <mergeCell ref="J497:K497"/>
    <mergeCell ref="C498:E498"/>
    <mergeCell ref="D121:E121"/>
    <mergeCell ref="H498:J498"/>
    <mergeCell ref="L498:M498"/>
    <mergeCell ref="B481:O481"/>
    <mergeCell ref="C484:E484"/>
    <mergeCell ref="L484:M484"/>
    <mergeCell ref="B80:O80"/>
    <mergeCell ref="B474:O474"/>
    <mergeCell ref="C480:E480"/>
    <mergeCell ref="L480:M480"/>
    <mergeCell ref="B458:O458"/>
    <mergeCell ref="D472:F472"/>
    <mergeCell ref="J472:K472"/>
    <mergeCell ref="C473:E473"/>
    <mergeCell ref="L473:M473"/>
    <mergeCell ref="B437:O437"/>
    <mergeCell ref="D202:E202"/>
    <mergeCell ref="D454:F454"/>
    <mergeCell ref="J454:K454"/>
    <mergeCell ref="C455:E455"/>
    <mergeCell ref="L455:M455"/>
    <mergeCell ref="B171:O171"/>
    <mergeCell ref="D181:F181"/>
    <mergeCell ref="J181:K181"/>
    <mergeCell ref="B207:O207"/>
    <mergeCell ref="A1:P1"/>
    <mergeCell ref="A3:B3"/>
    <mergeCell ref="C3:P3"/>
    <mergeCell ref="C4:G4"/>
    <mergeCell ref="H4:J4"/>
    <mergeCell ref="K4:M4"/>
    <mergeCell ref="N4:P4"/>
    <mergeCell ref="C182:E182"/>
    <mergeCell ref="L182:M182"/>
    <mergeCell ref="B141:O141"/>
    <mergeCell ref="B136:O136"/>
    <mergeCell ref="D140:E140"/>
    <mergeCell ref="H140:K140"/>
    <mergeCell ref="B84:N84"/>
    <mergeCell ref="B99:N99"/>
    <mergeCell ref="B68:N68"/>
    <mergeCell ref="B27:O27"/>
    <mergeCell ref="C34:E34"/>
    <mergeCell ref="L34:M34"/>
    <mergeCell ref="B35:N35"/>
    <mergeCell ref="C40:E40"/>
    <mergeCell ref="H40:I40"/>
    <mergeCell ref="B41:N41"/>
    <mergeCell ref="B432:N432"/>
    <mergeCell ref="B388:O388"/>
    <mergeCell ref="D401:E401"/>
    <mergeCell ref="B183:O183"/>
    <mergeCell ref="B402:O402"/>
    <mergeCell ref="D406:E406"/>
    <mergeCell ref="H406:J406"/>
    <mergeCell ref="L406:M406"/>
    <mergeCell ref="B426:N426"/>
    <mergeCell ref="B203:O203"/>
    <mergeCell ref="D206:E206"/>
    <mergeCell ref="H206:J206"/>
    <mergeCell ref="L206:M206"/>
    <mergeCell ref="B407:O407"/>
    <mergeCell ref="D414:E414"/>
    <mergeCell ref="H414:J414"/>
    <mergeCell ref="B298:O298"/>
    <mergeCell ref="D303:E303"/>
    <mergeCell ref="H303:J303"/>
    <mergeCell ref="L303:M303"/>
    <mergeCell ref="D308:E308"/>
    <mergeCell ref="H308:J308"/>
    <mergeCell ref="L308:M308"/>
    <mergeCell ref="D211:E211"/>
    <mergeCell ref="B365:O365"/>
    <mergeCell ref="L219:M219"/>
    <mergeCell ref="L414:M414"/>
    <mergeCell ref="B322:N322"/>
    <mergeCell ref="H359:J359"/>
    <mergeCell ref="L359:M359"/>
    <mergeCell ref="D364:E364"/>
    <mergeCell ref="H364:J364"/>
    <mergeCell ref="L364:M364"/>
    <mergeCell ref="B345:N345"/>
    <mergeCell ref="C348:E348"/>
    <mergeCell ref="H348:K348"/>
    <mergeCell ref="L348:M348"/>
    <mergeCell ref="B369:O369"/>
    <mergeCell ref="C219:E219"/>
    <mergeCell ref="H219:J219"/>
    <mergeCell ref="D400:F400"/>
    <mergeCell ref="J400:K400"/>
    <mergeCell ref="B380:N380"/>
    <mergeCell ref="B349:N349"/>
    <mergeCell ref="B356:N356"/>
    <mergeCell ref="B360:N360"/>
    <mergeCell ref="B242:O242"/>
    <mergeCell ref="L236:M236"/>
    <mergeCell ref="C297:E297"/>
    <mergeCell ref="L297:M297"/>
    <mergeCell ref="D359:E359"/>
    <mergeCell ref="L67:M67"/>
    <mergeCell ref="L289:M289"/>
    <mergeCell ref="D288:F288"/>
    <mergeCell ref="J288:K288"/>
    <mergeCell ref="H102:K102"/>
    <mergeCell ref="D355:E355"/>
    <mergeCell ref="H355:K355"/>
    <mergeCell ref="H71:J71"/>
    <mergeCell ref="L71:M71"/>
    <mergeCell ref="B130:N130"/>
    <mergeCell ref="C135:E135"/>
    <mergeCell ref="H135:K135"/>
    <mergeCell ref="L135:M135"/>
    <mergeCell ref="F320:G320"/>
    <mergeCell ref="C289:D289"/>
    <mergeCell ref="D97:F97"/>
    <mergeCell ref="J97:K97"/>
    <mergeCell ref="H98:I98"/>
    <mergeCell ref="B271:O271"/>
    <mergeCell ref="C278:E278"/>
    <mergeCell ref="B232:N232"/>
    <mergeCell ref="L278:M278"/>
    <mergeCell ref="B263:O263"/>
    <mergeCell ref="C266:E266"/>
    <mergeCell ref="L266:M266"/>
    <mergeCell ref="D161:F161"/>
    <mergeCell ref="J161:K161"/>
    <mergeCell ref="B163:N163"/>
    <mergeCell ref="C166:E166"/>
    <mergeCell ref="H166:K166"/>
    <mergeCell ref="L166:M166"/>
    <mergeCell ref="B167:N167"/>
    <mergeCell ref="C170:E170"/>
    <mergeCell ref="H170:K170"/>
    <mergeCell ref="L170:M170"/>
    <mergeCell ref="B237:N237"/>
    <mergeCell ref="H241:K241"/>
    <mergeCell ref="L241:M241"/>
    <mergeCell ref="C262:E262"/>
    <mergeCell ref="D71:E71"/>
    <mergeCell ref="H211:J211"/>
    <mergeCell ref="L211:M211"/>
    <mergeCell ref="H52:K52"/>
    <mergeCell ref="L52:M52"/>
    <mergeCell ref="D102:E102"/>
    <mergeCell ref="B103:N103"/>
    <mergeCell ref="B6:N6"/>
    <mergeCell ref="C12:E12"/>
    <mergeCell ref="L12:M12"/>
    <mergeCell ref="B107:N107"/>
    <mergeCell ref="D112:E112"/>
    <mergeCell ref="H112:K112"/>
    <mergeCell ref="B72:N72"/>
    <mergeCell ref="C67:D67"/>
    <mergeCell ref="B46:N46"/>
    <mergeCell ref="B312:N312"/>
    <mergeCell ref="B317:N317"/>
    <mergeCell ref="C45:E45"/>
    <mergeCell ref="H45:K45"/>
    <mergeCell ref="L45:M45"/>
    <mergeCell ref="B53:N53"/>
    <mergeCell ref="C56:E56"/>
    <mergeCell ref="H56:K56"/>
    <mergeCell ref="L56:M56"/>
    <mergeCell ref="D66:F66"/>
    <mergeCell ref="J66:K66"/>
    <mergeCell ref="C144:E144"/>
    <mergeCell ref="H144:J144"/>
    <mergeCell ref="L144:M144"/>
    <mergeCell ref="B149:O149"/>
    <mergeCell ref="D162:E162"/>
    <mergeCell ref="D198:E198"/>
    <mergeCell ref="H198:K198"/>
    <mergeCell ref="B199:O199"/>
    <mergeCell ref="L262:M262"/>
    <mergeCell ref="H121:K121"/>
    <mergeCell ref="H215:J215"/>
    <mergeCell ref="L215:M215"/>
    <mergeCell ref="B216:O216"/>
    <mergeCell ref="B374:N374"/>
    <mergeCell ref="B126:N126"/>
    <mergeCell ref="D129:E129"/>
    <mergeCell ref="H129:K129"/>
    <mergeCell ref="D197:F197"/>
    <mergeCell ref="J197:K197"/>
    <mergeCell ref="D424:F424"/>
    <mergeCell ref="J424:K424"/>
    <mergeCell ref="B13:O13"/>
    <mergeCell ref="C16:E16"/>
    <mergeCell ref="L16:M16"/>
    <mergeCell ref="B339:O339"/>
    <mergeCell ref="D342:E342"/>
    <mergeCell ref="H342:K342"/>
    <mergeCell ref="B327:O327"/>
    <mergeCell ref="D330:E330"/>
    <mergeCell ref="H330:K330"/>
    <mergeCell ref="B331:O331"/>
    <mergeCell ref="D334:E334"/>
    <mergeCell ref="H334:K334"/>
    <mergeCell ref="B335:O335"/>
    <mergeCell ref="D338:E338"/>
    <mergeCell ref="H338:K338"/>
    <mergeCell ref="F315:G315"/>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2017-03-12T08:05:57Z</cp:lastPrinted>
  <dcterms:created xsi:type="dcterms:W3CDTF">2017-02-10T14:37:45Z</dcterms:created>
  <dcterms:modified xsi:type="dcterms:W3CDTF">2017-03-12T08:05:58Z</dcterms:modified>
</cp:coreProperties>
</file>