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5" sheetId="98" r:id="rId1"/>
  </sheets>
  <definedNames>
    <definedName name="_xlnm.Print_Titles" localSheetId="0">'BOQ-15'!$4:$4</definedName>
  </definedNames>
  <calcPr calcId="124519"/>
</workbook>
</file>

<file path=xl/calcChain.xml><?xml version="1.0" encoding="utf-8"?>
<calcChain xmlns="http://schemas.openxmlformats.org/spreadsheetml/2006/main">
  <c r="C17" i="98"/>
  <c r="C16"/>
  <c r="F41"/>
  <c r="C40"/>
  <c r="F40" s="1"/>
  <c r="F39"/>
  <c r="F38"/>
  <c r="C37"/>
  <c r="F37" s="1"/>
  <c r="C36"/>
  <c r="F36" s="1"/>
  <c r="C35"/>
  <c r="F35" s="1"/>
  <c r="C34"/>
  <c r="F34" s="1"/>
  <c r="C33"/>
  <c r="F33" s="1"/>
  <c r="F32"/>
  <c r="C31"/>
  <c r="F31" s="1"/>
  <c r="C30"/>
  <c r="F30" s="1"/>
  <c r="F29"/>
  <c r="C28"/>
  <c r="F28" s="1"/>
  <c r="C27"/>
  <c r="F27" s="1"/>
  <c r="F26"/>
  <c r="F25"/>
  <c r="F24"/>
  <c r="F23"/>
  <c r="F22"/>
  <c r="F21"/>
  <c r="F20"/>
  <c r="F19"/>
  <c r="C18"/>
  <c r="F18" s="1"/>
  <c r="F17"/>
  <c r="F16"/>
  <c r="F42" s="1"/>
  <c r="C15"/>
  <c r="F15" s="1"/>
  <c r="C14"/>
  <c r="F14" s="1"/>
  <c r="C13"/>
  <c r="F13" s="1"/>
  <c r="C12"/>
  <c r="F12" s="1"/>
  <c r="C11"/>
  <c r="F11" s="1"/>
  <c r="C10"/>
  <c r="F10" s="1"/>
  <c r="C9"/>
  <c r="F9" s="1"/>
  <c r="C8"/>
  <c r="F8" s="1"/>
  <c r="F7"/>
  <c r="F6"/>
  <c r="F5"/>
</calcChain>
</file>

<file path=xl/sharedStrings.xml><?xml version="1.0" encoding="utf-8"?>
<sst xmlns="http://schemas.openxmlformats.org/spreadsheetml/2006/main" count="88" uniqueCount="57">
  <si>
    <t>DESCRIPTION</t>
  </si>
  <si>
    <t>NAME OF WORK:</t>
  </si>
  <si>
    <t>S.#</t>
  </si>
  <si>
    <t>B</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</si>
  <si>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</si>
  <si>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</si>
  <si>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</si>
  <si>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</si>
  <si>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</si>
  <si>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</si>
  <si>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</si>
  <si>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</si>
  <si>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</si>
  <si>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</si>
  <si>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</si>
  <si>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</si>
  <si>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</si>
  <si>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</si>
  <si>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</si>
  <si>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</si>
  <si>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</si>
  <si>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</si>
  <si>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</si>
  <si>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</si>
  <si>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</si>
  <si>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</si>
  <si>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</si>
  <si>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</si>
  <si>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</si>
  <si>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</si>
  <si>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</si>
  <si>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</si>
  <si>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</si>
  <si>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%o.Cft</t>
  </si>
  <si>
    <t>Excavation in foundation of building bridges &amp; other structure with excavated lead upto one chain and lift upto 5'feet. In ordinary Soil. (S.I.No:18(b)-P/14)</t>
  </si>
  <si>
    <t>Dismantling brick masonary . (S.I.No;13©-P/10)</t>
  </si>
  <si>
    <t>Dismantling cement concrete plain 1:2:4. (S.I.No;19©-P/10)</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</si>
  <si>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</si>
  <si>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</si>
  <si>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</si>
  <si>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</si>
  <si>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</si>
  <si>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Removing cement or lime plasterfrom walls (S.I.No:  P. )</t>
  </si>
  <si>
    <t>Errection of rolled Steel beam 0.13 mm.</t>
  </si>
  <si>
    <t>Only Shutters</t>
  </si>
  <si>
    <t>S/F In position in iron steel grill 3/3"*1/4" size flate Iron of approved desgn i/c Painting three coad etc complete</t>
  </si>
  <si>
    <t>two coats of bitumen laid hot using 34 lbs sg:over roof and blinded with sand atone cft per %sft (S.I.No13 p/34)</t>
  </si>
  <si>
    <t>Rehabilitation , Improvement , Renovation &amp; Provision of Missing Facilities in Exisiting primary / Elemenary School in Distt: Kamber Shahdadkot @ GBPS Sobdar Jatoi Taluka Nasirabad.</t>
  </si>
  <si>
    <t>Cement Plaster 1:6 up to 20' height Ratio 1/2" thick (S.I.No:13(b)-P/51)</t>
  </si>
  <si>
    <t>Cement Plaster 1:4 up to 20' height Ratio 3/8" thick (S.I.No:11(a)-P/51)</t>
  </si>
  <si>
    <t>Providing and fixing G.I Frame chowkats of size 7x2 or 4x1/2''3'' for doors using 20 guage G.I sheet i/c weled hings and fixing at site ( S.I No:28  p92/1)</t>
  </si>
  <si>
    <t>Providing and fixing G.I Frame chowkats of size 7x2 or 4x1/2''3'' for doors using 20 guage G.I sheet i/c weled hings and fixing at site ( S.I No:29  p92/1)</t>
  </si>
  <si>
    <t>B)</t>
  </si>
  <si>
    <t>2'' Thick</t>
  </si>
  <si>
    <t>b)</t>
  </si>
  <si>
    <t>Old Surface</t>
  </si>
  <si>
    <t>NIT SR NO: 15</t>
  </si>
</sst>
</file>

<file path=xl/styles.xml><?xml version="1.0" encoding="utf-8"?>
<styleSheet xmlns="http://schemas.openxmlformats.org/spreadsheetml/2006/main">
  <numFmts count="1">
    <numFmt numFmtId="164" formatCode="#,##0.000"/>
  </numFmts>
  <fonts count="13">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4" fillId="0" borderId="0"/>
  </cellStyleXfs>
  <cellXfs count="34">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4" fontId="9" fillId="0" borderId="0" xfId="0" applyNumberFormat="1" applyFont="1" applyBorder="1" applyAlignment="1">
      <alignment horizontal="center" vertical="center"/>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2"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8" fillId="0" borderId="1" xfId="0" applyFont="1" applyBorder="1" applyAlignment="1">
      <alignment vertical="center" wrapText="1"/>
    </xf>
    <xf numFmtId="3" fontId="4" fillId="0" borderId="0" xfId="0" applyNumberFormat="1" applyFont="1" applyFill="1" applyBorder="1" applyAlignment="1">
      <alignment horizontal="left" vertical="center"/>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vertical="center" wrapText="1"/>
    </xf>
    <xf numFmtId="0" fontId="10" fillId="0" borderId="0" xfId="0" applyFont="1" applyAlignment="1">
      <alignment horizontal="center"/>
    </xf>
    <xf numFmtId="0" fontId="8" fillId="0" borderId="1"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5"/>
  <sheetViews>
    <sheetView showGridLines="0" tabSelected="1" workbookViewId="0">
      <selection activeCell="B11" sqref="B11"/>
    </sheetView>
  </sheetViews>
  <sheetFormatPr defaultRowHeight="12.75"/>
  <cols>
    <col min="1" max="1" width="5.7109375" customWidth="1"/>
    <col min="2" max="2" width="58"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5"/>
      <c r="B1" s="15"/>
      <c r="C1" s="29" t="s">
        <v>56</v>
      </c>
      <c r="D1" s="29"/>
      <c r="E1" s="29"/>
      <c r="F1" s="29"/>
    </row>
    <row r="2" spans="1:11" ht="75" customHeight="1">
      <c r="A2" s="31" t="s">
        <v>1</v>
      </c>
      <c r="B2" s="31"/>
      <c r="C2" s="32" t="s">
        <v>47</v>
      </c>
      <c r="D2" s="32"/>
      <c r="E2" s="32"/>
      <c r="F2" s="32"/>
      <c r="G2" s="7"/>
      <c r="H2" s="7"/>
      <c r="I2" s="2"/>
      <c r="J2" s="1"/>
    </row>
    <row r="3" spans="1:11" ht="19.5">
      <c r="A3" s="33" t="s">
        <v>27</v>
      </c>
      <c r="B3" s="33"/>
      <c r="C3" s="33"/>
      <c r="D3" s="33"/>
      <c r="E3" s="33"/>
      <c r="F3" s="33"/>
      <c r="G3" s="7"/>
      <c r="H3" s="7"/>
      <c r="I3" s="2"/>
      <c r="J3" s="1"/>
    </row>
    <row r="4" spans="1:11" ht="15.75" customHeight="1">
      <c r="A4" s="8" t="s">
        <v>2</v>
      </c>
      <c r="B4" s="8" t="s">
        <v>0</v>
      </c>
      <c r="C4" s="8" t="s">
        <v>23</v>
      </c>
      <c r="D4" s="8" t="s">
        <v>24</v>
      </c>
      <c r="E4" s="8" t="s">
        <v>25</v>
      </c>
      <c r="F4" s="8" t="s">
        <v>26</v>
      </c>
      <c r="G4" s="4"/>
      <c r="H4" s="4"/>
      <c r="I4" s="3"/>
      <c r="J4" s="5"/>
      <c r="K4" s="6"/>
    </row>
    <row r="5" spans="1:11" ht="15.75">
      <c r="A5" s="19">
        <v>1</v>
      </c>
      <c r="B5" s="17" t="s">
        <v>35</v>
      </c>
      <c r="C5" s="20">
        <v>642</v>
      </c>
      <c r="D5" s="16">
        <v>1285.6300000000001</v>
      </c>
      <c r="E5" s="19" t="s">
        <v>28</v>
      </c>
      <c r="F5" s="22">
        <f>C5*D5/100</f>
        <v>8253.7446</v>
      </c>
      <c r="G5" s="4"/>
      <c r="H5" s="4"/>
      <c r="I5" s="3"/>
      <c r="J5" s="5"/>
      <c r="K5" s="6"/>
    </row>
    <row r="6" spans="1:11" ht="15.75">
      <c r="A6" s="18">
        <v>2</v>
      </c>
      <c r="B6" s="11" t="s">
        <v>36</v>
      </c>
      <c r="C6" s="20">
        <v>164</v>
      </c>
      <c r="D6" s="16">
        <v>3327.5</v>
      </c>
      <c r="E6" s="19" t="s">
        <v>28</v>
      </c>
      <c r="F6" s="22">
        <f>C6*D6/100</f>
        <v>5457.1</v>
      </c>
      <c r="G6" s="4"/>
      <c r="H6" s="4"/>
      <c r="I6" s="25"/>
      <c r="J6" s="5"/>
      <c r="K6" s="6"/>
    </row>
    <row r="7" spans="1:11" ht="15.75">
      <c r="A7" s="19">
        <v>3</v>
      </c>
      <c r="B7" s="27" t="s">
        <v>42</v>
      </c>
      <c r="C7" s="20">
        <v>3173</v>
      </c>
      <c r="D7" s="16">
        <v>121</v>
      </c>
      <c r="E7" s="19" t="s">
        <v>28</v>
      </c>
      <c r="F7" s="22">
        <f>C7*D7/100</f>
        <v>3839.33</v>
      </c>
      <c r="G7" s="4"/>
      <c r="H7" s="4"/>
      <c r="I7" s="3"/>
      <c r="J7" s="5"/>
      <c r="K7" s="6"/>
    </row>
    <row r="8" spans="1:11" ht="47.25">
      <c r="A8" s="18">
        <v>4</v>
      </c>
      <c r="B8" s="11" t="s">
        <v>34</v>
      </c>
      <c r="C8" s="20">
        <f>99+1438</f>
        <v>1537</v>
      </c>
      <c r="D8" s="19">
        <v>3176.25</v>
      </c>
      <c r="E8" s="19" t="s">
        <v>33</v>
      </c>
      <c r="F8" s="22">
        <f>C8*D8/1000</f>
        <v>4881.8962499999998</v>
      </c>
      <c r="G8" s="4"/>
      <c r="H8" s="4"/>
      <c r="I8" s="3"/>
      <c r="J8" s="5"/>
      <c r="K8" s="6"/>
    </row>
    <row r="9" spans="1:11" ht="31.5">
      <c r="A9" s="18">
        <v>5</v>
      </c>
      <c r="B9" s="17" t="s">
        <v>12</v>
      </c>
      <c r="C9" s="20">
        <f>462+666</f>
        <v>1128</v>
      </c>
      <c r="D9" s="16">
        <v>8694.9500000000007</v>
      </c>
      <c r="E9" s="19" t="s">
        <v>28</v>
      </c>
      <c r="F9" s="22">
        <f>C9*D9/100</f>
        <v>98079.036000000022</v>
      </c>
      <c r="G9" s="4"/>
      <c r="H9" s="4"/>
      <c r="I9" s="3"/>
      <c r="J9" s="5"/>
      <c r="K9" s="6"/>
    </row>
    <row r="10" spans="1:11" ht="31.5">
      <c r="A10" s="18">
        <v>6</v>
      </c>
      <c r="B10" s="27" t="s">
        <v>7</v>
      </c>
      <c r="C10" s="20">
        <f>840+1573</f>
        <v>2413</v>
      </c>
      <c r="D10" s="21">
        <v>11948.36</v>
      </c>
      <c r="E10" s="19" t="s">
        <v>28</v>
      </c>
      <c r="F10" s="22">
        <f>C10*D10/100</f>
        <v>288313.92680000002</v>
      </c>
      <c r="G10" s="4"/>
      <c r="H10" s="4"/>
      <c r="I10" s="3"/>
      <c r="J10" s="5"/>
      <c r="K10" s="6"/>
    </row>
    <row r="11" spans="1:11" ht="141.75">
      <c r="A11" s="18">
        <v>7</v>
      </c>
      <c r="B11" s="17" t="s">
        <v>8</v>
      </c>
      <c r="C11" s="20">
        <f>448+346</f>
        <v>794</v>
      </c>
      <c r="D11" s="21">
        <v>337</v>
      </c>
      <c r="E11" s="19" t="s">
        <v>31</v>
      </c>
      <c r="F11" s="22">
        <f>C11*D11</f>
        <v>267578</v>
      </c>
      <c r="G11" s="4"/>
      <c r="H11" s="4"/>
      <c r="I11" s="3"/>
      <c r="J11" s="5"/>
      <c r="K11" s="6"/>
    </row>
    <row r="12" spans="1:11" ht="63">
      <c r="A12" s="18">
        <v>8</v>
      </c>
      <c r="B12" s="17" t="s">
        <v>9</v>
      </c>
      <c r="C12" s="23">
        <f>20+15.446</f>
        <v>35.445999999999998</v>
      </c>
      <c r="D12" s="21">
        <v>5001.7</v>
      </c>
      <c r="E12" s="19" t="s">
        <v>30</v>
      </c>
      <c r="F12" s="22">
        <f>C12*D12</f>
        <v>177290.25819999998</v>
      </c>
      <c r="G12" s="4"/>
      <c r="H12" s="4"/>
      <c r="I12" s="3"/>
      <c r="J12" s="5"/>
      <c r="K12" s="6"/>
    </row>
    <row r="13" spans="1:11" ht="15.75">
      <c r="A13" s="18">
        <v>9</v>
      </c>
      <c r="B13" s="11" t="s">
        <v>11</v>
      </c>
      <c r="C13" s="20">
        <f>2547+2459</f>
        <v>5006</v>
      </c>
      <c r="D13" s="21">
        <v>1141.25</v>
      </c>
      <c r="E13" s="19" t="s">
        <v>28</v>
      </c>
      <c r="F13" s="22">
        <f>C13*D13/100</f>
        <v>57130.974999999999</v>
      </c>
      <c r="G13" s="4"/>
      <c r="H13" s="4"/>
      <c r="I13" s="3"/>
      <c r="J13" s="5"/>
      <c r="K13" s="6"/>
    </row>
    <row r="14" spans="1:11" ht="31.5">
      <c r="A14" s="18">
        <v>10</v>
      </c>
      <c r="B14" s="17" t="s">
        <v>10</v>
      </c>
      <c r="C14" s="20">
        <f>253+2648</f>
        <v>2901</v>
      </c>
      <c r="D14" s="21">
        <v>12674.36</v>
      </c>
      <c r="E14" s="19" t="s">
        <v>28</v>
      </c>
      <c r="F14" s="22">
        <f>C14*D14/100</f>
        <v>367683.18359999999</v>
      </c>
      <c r="G14" s="4"/>
      <c r="H14" s="4"/>
      <c r="I14" s="3"/>
      <c r="J14" s="5"/>
      <c r="K14" s="6"/>
    </row>
    <row r="15" spans="1:11" ht="31.5">
      <c r="A15" s="18">
        <v>11</v>
      </c>
      <c r="B15" s="17" t="s">
        <v>18</v>
      </c>
      <c r="C15" s="20">
        <f>1264</f>
        <v>1264</v>
      </c>
      <c r="D15" s="21">
        <v>12346.65</v>
      </c>
      <c r="E15" s="19" t="s">
        <v>28</v>
      </c>
      <c r="F15" s="22">
        <f>C15*D15/100</f>
        <v>156061.65599999999</v>
      </c>
      <c r="G15" s="4"/>
      <c r="H15" s="4"/>
      <c r="I15" s="3"/>
      <c r="J15" s="5"/>
      <c r="K15" s="6"/>
    </row>
    <row r="16" spans="1:11" ht="31.5">
      <c r="A16" s="18">
        <v>12</v>
      </c>
      <c r="B16" s="11" t="s">
        <v>48</v>
      </c>
      <c r="C16" s="20">
        <f>6727+2932</f>
        <v>9659</v>
      </c>
      <c r="D16" s="21">
        <v>2206.6</v>
      </c>
      <c r="E16" s="19" t="s">
        <v>28</v>
      </c>
      <c r="F16" s="22">
        <f>C16*D16/100</f>
        <v>213135.49399999998</v>
      </c>
      <c r="G16" s="4"/>
      <c r="H16" s="4"/>
      <c r="I16" s="3"/>
      <c r="J16" s="5"/>
      <c r="K16" s="6"/>
    </row>
    <row r="17" spans="1:11" ht="31.5">
      <c r="A17" s="18">
        <v>13</v>
      </c>
      <c r="B17" s="11" t="s">
        <v>49</v>
      </c>
      <c r="C17" s="20">
        <f>6727+2932</f>
        <v>9659</v>
      </c>
      <c r="D17" s="21">
        <v>2197.52</v>
      </c>
      <c r="E17" s="19" t="s">
        <v>28</v>
      </c>
      <c r="F17" s="22">
        <f>C17*D17/100</f>
        <v>212258.45679999999</v>
      </c>
      <c r="G17" s="4"/>
      <c r="H17" s="4"/>
      <c r="I17" s="3"/>
      <c r="J17" s="5"/>
      <c r="K17" s="6"/>
    </row>
    <row r="18" spans="1:11" ht="15.75">
      <c r="A18" s="18">
        <v>14</v>
      </c>
      <c r="B18" s="11" t="s">
        <v>17</v>
      </c>
      <c r="C18" s="20">
        <f>64+64</f>
        <v>128</v>
      </c>
      <c r="D18" s="21">
        <v>58.11</v>
      </c>
      <c r="E18" s="19" t="s">
        <v>29</v>
      </c>
      <c r="F18" s="22">
        <f>C18*D18</f>
        <v>7438.08</v>
      </c>
      <c r="G18" s="4"/>
      <c r="H18" s="4"/>
      <c r="I18" s="3"/>
      <c r="J18" s="5"/>
      <c r="K18" s="6"/>
    </row>
    <row r="19" spans="1:11" ht="15.75">
      <c r="A19" s="18">
        <v>15</v>
      </c>
      <c r="B19" s="17" t="s">
        <v>37</v>
      </c>
      <c r="C19" s="23">
        <v>19.286000000000001</v>
      </c>
      <c r="D19" s="21">
        <v>3850</v>
      </c>
      <c r="E19" s="19" t="s">
        <v>30</v>
      </c>
      <c r="F19" s="22">
        <f>C19*D19</f>
        <v>74251.100000000006</v>
      </c>
      <c r="G19" s="4"/>
      <c r="H19" s="4"/>
      <c r="I19" s="3"/>
      <c r="J19" s="5"/>
      <c r="K19" s="6"/>
    </row>
    <row r="20" spans="1:11" ht="15.75">
      <c r="A20" s="18">
        <v>16</v>
      </c>
      <c r="B20" s="11" t="s">
        <v>38</v>
      </c>
      <c r="C20" s="23">
        <v>19.082999999999998</v>
      </c>
      <c r="D20" s="21">
        <v>3575</v>
      </c>
      <c r="E20" s="19" t="s">
        <v>30</v>
      </c>
      <c r="F20" s="22">
        <f>C20*D20</f>
        <v>68221.724999999991</v>
      </c>
      <c r="G20" s="4"/>
      <c r="H20" s="4"/>
      <c r="I20" s="3"/>
      <c r="J20" s="5"/>
      <c r="K20" s="6"/>
    </row>
    <row r="21" spans="1:11" ht="15.75">
      <c r="A21" s="19">
        <v>17</v>
      </c>
      <c r="B21" s="17" t="s">
        <v>43</v>
      </c>
      <c r="C21" s="23">
        <v>38.369</v>
      </c>
      <c r="D21" s="21">
        <v>186.34</v>
      </c>
      <c r="E21" s="19" t="s">
        <v>30</v>
      </c>
      <c r="F21" s="22">
        <f>C21*D21</f>
        <v>7149.6794600000003</v>
      </c>
      <c r="G21" s="4"/>
      <c r="H21" s="4"/>
      <c r="I21" s="3"/>
      <c r="J21" s="5"/>
      <c r="K21" s="6"/>
    </row>
    <row r="22" spans="1:11" ht="94.5">
      <c r="A22" s="18">
        <v>18</v>
      </c>
      <c r="B22" s="28" t="s">
        <v>39</v>
      </c>
      <c r="C22" s="20">
        <v>1109</v>
      </c>
      <c r="D22" s="21">
        <v>11443.1</v>
      </c>
      <c r="E22" s="19" t="s">
        <v>28</v>
      </c>
      <c r="F22" s="22">
        <f>C22*D22/100</f>
        <v>126903.97900000001</v>
      </c>
      <c r="G22" s="4"/>
      <c r="H22" s="4"/>
      <c r="I22" s="3"/>
      <c r="J22" s="5"/>
      <c r="K22" s="6"/>
    </row>
    <row r="23" spans="1:11" ht="47.25">
      <c r="A23" s="18">
        <v>19</v>
      </c>
      <c r="B23" s="17" t="s">
        <v>5</v>
      </c>
      <c r="C23" s="20">
        <v>1109</v>
      </c>
      <c r="D23" s="21">
        <v>10.7</v>
      </c>
      <c r="E23" s="19" t="s">
        <v>29</v>
      </c>
      <c r="F23" s="22">
        <f>C23*D23</f>
        <v>11866.3</v>
      </c>
      <c r="G23" s="4"/>
      <c r="H23" s="4"/>
      <c r="I23" s="3"/>
      <c r="J23" s="5"/>
      <c r="K23" s="6"/>
    </row>
    <row r="24" spans="1:11" ht="31.5">
      <c r="A24" s="18">
        <v>20</v>
      </c>
      <c r="B24" s="17" t="s">
        <v>40</v>
      </c>
      <c r="C24" s="20">
        <v>4</v>
      </c>
      <c r="D24" s="21">
        <v>261.25</v>
      </c>
      <c r="E24" s="19" t="s">
        <v>41</v>
      </c>
      <c r="F24" s="22">
        <f>C24*D24</f>
        <v>1045</v>
      </c>
      <c r="G24" s="4"/>
      <c r="H24" s="4"/>
      <c r="I24" s="3"/>
      <c r="J24" s="5"/>
      <c r="K24" s="6"/>
    </row>
    <row r="25" spans="1:11" ht="47.25">
      <c r="A25" s="18">
        <v>21</v>
      </c>
      <c r="B25" s="11" t="s">
        <v>51</v>
      </c>
      <c r="C25" s="20">
        <v>36</v>
      </c>
      <c r="D25" s="21">
        <v>228.9</v>
      </c>
      <c r="E25" s="19" t="s">
        <v>29</v>
      </c>
      <c r="F25" s="22">
        <f>C25*D25</f>
        <v>8240.4</v>
      </c>
      <c r="G25" s="4"/>
      <c r="H25" s="4"/>
      <c r="I25" s="3"/>
      <c r="J25" s="5"/>
      <c r="K25" s="6"/>
    </row>
    <row r="26" spans="1:11" ht="47.25">
      <c r="A26" s="18">
        <v>22</v>
      </c>
      <c r="B26" s="11" t="s">
        <v>50</v>
      </c>
      <c r="C26" s="20">
        <v>184</v>
      </c>
      <c r="D26" s="21">
        <v>240.5</v>
      </c>
      <c r="E26" s="19" t="s">
        <v>29</v>
      </c>
      <c r="F26" s="22">
        <f>C26*D26</f>
        <v>44252</v>
      </c>
      <c r="G26" s="4"/>
      <c r="H26" s="4"/>
      <c r="I26" s="3"/>
      <c r="J26" s="5"/>
      <c r="K26" s="6"/>
    </row>
    <row r="27" spans="1:11" ht="31.5">
      <c r="A27" s="19">
        <v>23</v>
      </c>
      <c r="B27" s="17" t="s">
        <v>45</v>
      </c>
      <c r="C27" s="20">
        <f>96</f>
        <v>96</v>
      </c>
      <c r="D27" s="21">
        <v>180.5</v>
      </c>
      <c r="E27" s="19" t="s">
        <v>29</v>
      </c>
      <c r="F27" s="22">
        <f>C27*D27</f>
        <v>17328</v>
      </c>
      <c r="G27" s="4"/>
      <c r="H27" s="4"/>
      <c r="I27" s="3"/>
      <c r="J27" s="5"/>
      <c r="K27" s="6"/>
    </row>
    <row r="28" spans="1:11" ht="47.25">
      <c r="A28" s="18">
        <v>24</v>
      </c>
      <c r="B28" s="17" t="s">
        <v>4</v>
      </c>
      <c r="C28" s="20">
        <f>887+887</f>
        <v>1774</v>
      </c>
      <c r="D28" s="21">
        <v>4411.82</v>
      </c>
      <c r="E28" s="19" t="s">
        <v>28</v>
      </c>
      <c r="F28" s="22">
        <f>C28*D28/100</f>
        <v>78265.686799999996</v>
      </c>
      <c r="G28" s="4"/>
      <c r="H28" s="4"/>
      <c r="I28" s="3"/>
      <c r="J28" s="5"/>
      <c r="K28" s="6"/>
    </row>
    <row r="29" spans="1:11" ht="15.75">
      <c r="A29" s="26" t="s">
        <v>52</v>
      </c>
      <c r="B29" s="13" t="s">
        <v>53</v>
      </c>
      <c r="C29" s="20">
        <v>1267</v>
      </c>
      <c r="D29" s="21">
        <v>3275.5</v>
      </c>
      <c r="E29" s="19" t="s">
        <v>28</v>
      </c>
      <c r="F29" s="22">
        <f>C29*D29/100</f>
        <v>41500.584999999999</v>
      </c>
      <c r="G29" s="4"/>
      <c r="H29" s="4"/>
      <c r="I29" s="3"/>
      <c r="J29" s="5"/>
      <c r="K29" s="6"/>
    </row>
    <row r="30" spans="1:11" ht="31.5">
      <c r="A30" s="18">
        <v>25</v>
      </c>
      <c r="B30" s="11" t="s">
        <v>20</v>
      </c>
      <c r="C30" s="20">
        <f>1029+1875</f>
        <v>2904</v>
      </c>
      <c r="D30" s="21">
        <v>1287.44</v>
      </c>
      <c r="E30" s="19" t="s">
        <v>28</v>
      </c>
      <c r="F30" s="22">
        <f t="shared" ref="F30" si="0">C30*D30/100</f>
        <v>37387.257600000004</v>
      </c>
      <c r="G30" s="4"/>
      <c r="H30" s="4"/>
      <c r="I30" s="3"/>
      <c r="J30" s="5"/>
      <c r="K30" s="6"/>
    </row>
    <row r="31" spans="1:11" ht="78.75">
      <c r="A31" s="18">
        <v>26</v>
      </c>
      <c r="B31" s="17" t="s">
        <v>22</v>
      </c>
      <c r="C31" s="20">
        <f>35</f>
        <v>35</v>
      </c>
      <c r="D31" s="21">
        <v>1273.76</v>
      </c>
      <c r="E31" s="19" t="s">
        <v>29</v>
      </c>
      <c r="F31" s="22">
        <f>C31*D31</f>
        <v>44581.599999999999</v>
      </c>
      <c r="G31" s="4"/>
      <c r="H31" s="4"/>
      <c r="I31" s="3"/>
      <c r="J31" s="5"/>
      <c r="K31" s="6"/>
    </row>
    <row r="32" spans="1:11" ht="15.75">
      <c r="A32" s="26" t="s">
        <v>3</v>
      </c>
      <c r="B32" s="13" t="s">
        <v>44</v>
      </c>
      <c r="C32" s="20">
        <v>152</v>
      </c>
      <c r="D32" s="21">
        <v>902.93</v>
      </c>
      <c r="E32" s="19" t="s">
        <v>29</v>
      </c>
      <c r="F32" s="22">
        <f>C32*D32</f>
        <v>137245.35999999999</v>
      </c>
      <c r="G32" s="4"/>
      <c r="H32" s="4"/>
      <c r="I32" s="3"/>
      <c r="J32" s="5"/>
      <c r="K32" s="6"/>
    </row>
    <row r="33" spans="1:11" ht="15.75">
      <c r="A33" s="18">
        <v>27</v>
      </c>
      <c r="B33" s="11" t="s">
        <v>21</v>
      </c>
      <c r="C33" s="20">
        <f>887+927</f>
        <v>1814</v>
      </c>
      <c r="D33" s="21">
        <v>829.95</v>
      </c>
      <c r="E33" s="19" t="s">
        <v>28</v>
      </c>
      <c r="F33" s="22">
        <f t="shared" ref="F33:F37" si="1">C33*D33/100</f>
        <v>15055.293</v>
      </c>
      <c r="G33" s="4"/>
      <c r="H33" s="4"/>
      <c r="I33" s="3"/>
      <c r="J33" s="5"/>
      <c r="K33" s="6"/>
    </row>
    <row r="34" spans="1:11" ht="15.75">
      <c r="A34" s="18">
        <v>28</v>
      </c>
      <c r="B34" s="11" t="s">
        <v>13</v>
      </c>
      <c r="C34" s="20">
        <f>3796+4788</f>
        <v>8584</v>
      </c>
      <c r="D34" s="21">
        <v>442.75</v>
      </c>
      <c r="E34" s="19" t="s">
        <v>28</v>
      </c>
      <c r="F34" s="22">
        <f t="shared" si="1"/>
        <v>38005.660000000003</v>
      </c>
      <c r="G34" s="4"/>
      <c r="H34" s="4"/>
      <c r="I34" s="3"/>
      <c r="J34" s="5"/>
      <c r="K34" s="6"/>
    </row>
    <row r="35" spans="1:11" ht="15.75">
      <c r="A35" s="18">
        <v>29</v>
      </c>
      <c r="B35" s="11" t="s">
        <v>14</v>
      </c>
      <c r="C35" s="20">
        <f>4251+4788</f>
        <v>9039</v>
      </c>
      <c r="D35" s="21">
        <v>1079.6500000000001</v>
      </c>
      <c r="E35" s="19" t="s">
        <v>28</v>
      </c>
      <c r="F35" s="22">
        <f t="shared" si="1"/>
        <v>97589.563500000018</v>
      </c>
      <c r="G35" s="4"/>
      <c r="H35" s="4"/>
      <c r="I35" s="3"/>
      <c r="J35" s="5"/>
      <c r="K35" s="6"/>
    </row>
    <row r="36" spans="1:11" ht="78.75">
      <c r="A36" s="18">
        <v>30</v>
      </c>
      <c r="B36" s="17" t="s">
        <v>6</v>
      </c>
      <c r="C36" s="20">
        <f>1029+3460</f>
        <v>4489</v>
      </c>
      <c r="D36" s="21">
        <v>1948.1</v>
      </c>
      <c r="E36" s="19" t="s">
        <v>28</v>
      </c>
      <c r="F36" s="22">
        <f t="shared" si="1"/>
        <v>87450.209000000003</v>
      </c>
      <c r="G36" s="4"/>
      <c r="H36" s="4"/>
      <c r="I36" s="3"/>
      <c r="J36" s="5"/>
      <c r="K36" s="6"/>
    </row>
    <row r="37" spans="1:11" ht="31.5">
      <c r="A37" s="18">
        <v>31</v>
      </c>
      <c r="B37" s="11" t="s">
        <v>15</v>
      </c>
      <c r="C37" s="20">
        <f>304+84</f>
        <v>388</v>
      </c>
      <c r="D37" s="21">
        <v>2116.6999999999998</v>
      </c>
      <c r="E37" s="19" t="s">
        <v>28</v>
      </c>
      <c r="F37" s="22">
        <f t="shared" si="1"/>
        <v>8212.7960000000003</v>
      </c>
      <c r="G37" s="4"/>
      <c r="H37" s="4"/>
      <c r="I37" s="3"/>
      <c r="J37" s="5"/>
      <c r="K37" s="6"/>
    </row>
    <row r="38" spans="1:11" ht="15.75">
      <c r="A38" s="26" t="s">
        <v>54</v>
      </c>
      <c r="B38" s="24" t="s">
        <v>55</v>
      </c>
      <c r="C38" s="20">
        <v>304</v>
      </c>
      <c r="D38" s="21">
        <v>1160.06</v>
      </c>
      <c r="E38" s="19" t="s">
        <v>28</v>
      </c>
      <c r="F38" s="22">
        <f t="shared" ref="F38" si="2">C38*D38/100</f>
        <v>3526.5823999999998</v>
      </c>
      <c r="G38" s="4"/>
      <c r="H38" s="4"/>
      <c r="I38" s="3"/>
      <c r="J38" s="5"/>
      <c r="K38" s="6"/>
    </row>
    <row r="39" spans="1:11" ht="47.25">
      <c r="A39" s="18">
        <v>32</v>
      </c>
      <c r="B39" s="17" t="s">
        <v>19</v>
      </c>
      <c r="C39" s="20">
        <v>48</v>
      </c>
      <c r="D39" s="21">
        <v>726.72</v>
      </c>
      <c r="E39" s="19" t="s">
        <v>29</v>
      </c>
      <c r="F39" s="22">
        <f>C39*D39</f>
        <v>34882.559999999998</v>
      </c>
      <c r="G39" s="4"/>
      <c r="H39" s="4"/>
      <c r="I39" s="3"/>
      <c r="J39" s="5"/>
      <c r="K39" s="6"/>
    </row>
    <row r="40" spans="1:11" ht="47.25">
      <c r="A40" s="18">
        <v>33</v>
      </c>
      <c r="B40" s="11" t="s">
        <v>16</v>
      </c>
      <c r="C40" s="20">
        <f>96+1021</f>
        <v>1117</v>
      </c>
      <c r="D40" s="21">
        <v>1270.83</v>
      </c>
      <c r="E40" s="19" t="s">
        <v>28</v>
      </c>
      <c r="F40" s="22">
        <f t="shared" ref="F40:F41" si="3">C40*D40/100</f>
        <v>14195.1711</v>
      </c>
      <c r="G40" s="4"/>
      <c r="H40" s="4"/>
      <c r="I40" s="3"/>
      <c r="J40" s="5"/>
      <c r="K40" s="6"/>
    </row>
    <row r="41" spans="1:11" ht="31.5">
      <c r="A41" s="19">
        <v>34</v>
      </c>
      <c r="B41" s="17" t="s">
        <v>46</v>
      </c>
      <c r="C41" s="20">
        <v>1423</v>
      </c>
      <c r="D41" s="21">
        <v>1887.45</v>
      </c>
      <c r="E41" s="19" t="s">
        <v>28</v>
      </c>
      <c r="F41" s="22">
        <f t="shared" si="3"/>
        <v>26858.413500000002</v>
      </c>
      <c r="G41" s="4"/>
      <c r="H41" s="4"/>
      <c r="I41" s="3"/>
      <c r="J41" s="5"/>
      <c r="K41" s="6"/>
    </row>
    <row r="42" spans="1:11" ht="15.75">
      <c r="A42" s="10"/>
      <c r="B42" s="30" t="s">
        <v>32</v>
      </c>
      <c r="C42" s="30"/>
      <c r="D42" s="30"/>
      <c r="E42" s="30"/>
      <c r="F42" s="14">
        <f>SUM(F5:F41)</f>
        <v>2891416.0586099997</v>
      </c>
      <c r="G42" s="12"/>
      <c r="H42" s="4"/>
      <c r="I42" s="3"/>
      <c r="J42" s="5"/>
      <c r="K42" s="6"/>
    </row>
    <row r="43" spans="1:11">
      <c r="B43" s="9"/>
    </row>
    <row r="44" spans="1:11">
      <c r="B44" s="9"/>
    </row>
    <row r="45" spans="1:11">
      <c r="B45" s="9"/>
    </row>
  </sheetData>
  <mergeCells count="5">
    <mergeCell ref="C1:F1"/>
    <mergeCell ref="B42:E42"/>
    <mergeCell ref="A2:B2"/>
    <mergeCell ref="C2:F2"/>
    <mergeCell ref="A3:F3"/>
  </mergeCells>
  <phoneticPr fontId="2" type="noConversion"/>
  <printOptions horizontalCentered="1"/>
  <pageMargins left="0.5" right="0.5" top="0.5" bottom="0.5" header="0.5" footer="0.5"/>
  <pageSetup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BOQ-15</vt:lpstr>
      <vt:lpstr>'BOQ-15'!Print_Titles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2017-03-07T11:16:35Z</cp:lastPrinted>
  <dcterms:created xsi:type="dcterms:W3CDTF">2003-07-19T10:48:28Z</dcterms:created>
  <dcterms:modified xsi:type="dcterms:W3CDTF">2017-03-08T12:01:42Z</dcterms:modified>
</cp:coreProperties>
</file>