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435" windowWidth="24615" windowHeight="11730"/>
  </bookViews>
  <sheets>
    <sheet name="Cat I Ph II" sheetId="1" r:id="rId1"/>
    <sheet name="Cat II Ph II" sheetId="2" r:id="rId2"/>
    <sheet name="Cat III Ph II" sheetId="3" r:id="rId3"/>
    <sheet name="Cat IV Ph II" sheetId="4" r:id="rId4"/>
    <sheet name="Mosque" sheetId="5" r:id="rId5"/>
    <sheet name="Dispensory " sheetId="6" r:id="rId6"/>
    <sheet name="Cat I Ph I" sheetId="7" r:id="rId7"/>
    <sheet name="Cat II PhI" sheetId="8" r:id="rId8"/>
    <sheet name="Cat III PhI" sheetId="9" r:id="rId9"/>
    <sheet name="Cat IV Ph1" sheetId="10" r:id="rId10"/>
    <sheet name="Sheet11" sheetId="11" r:id="rId11"/>
  </sheets>
  <externalReferences>
    <externalReference r:id="rId12"/>
    <externalReference r:id="rId13"/>
    <externalReference r:id="rId14"/>
    <externalReference r:id="rId15"/>
    <externalReference r:id="rId16"/>
    <externalReference r:id="rId17"/>
  </externalReferences>
  <calcPr calcId="124519"/>
</workbook>
</file>

<file path=xl/calcChain.xml><?xml version="1.0" encoding="utf-8"?>
<calcChain xmlns="http://schemas.openxmlformats.org/spreadsheetml/2006/main">
  <c r="C81" i="10"/>
  <c r="C79"/>
  <c r="C77"/>
  <c r="C75"/>
  <c r="C73"/>
  <c r="C71"/>
  <c r="L62"/>
  <c r="C60"/>
  <c r="I60" s="1"/>
  <c r="C59"/>
  <c r="I59" s="1"/>
  <c r="C58"/>
  <c r="I58" s="1"/>
  <c r="C56"/>
  <c r="I56" s="1"/>
  <c r="C55"/>
  <c r="I55" s="1"/>
  <c r="C54"/>
  <c r="I54" s="1"/>
  <c r="C52"/>
  <c r="I52" s="1"/>
  <c r="C50"/>
  <c r="I50" s="1"/>
  <c r="C48"/>
  <c r="I48" s="1"/>
  <c r="C46"/>
  <c r="I46" s="1"/>
  <c r="C44"/>
  <c r="I44" s="1"/>
  <c r="C42"/>
  <c r="I42" s="1"/>
  <c r="C40"/>
  <c r="I40" s="1"/>
  <c r="C38"/>
  <c r="I38" s="1"/>
  <c r="C36"/>
  <c r="I36" s="1"/>
  <c r="C34"/>
  <c r="I34" s="1"/>
  <c r="C32"/>
  <c r="I32" s="1"/>
  <c r="C30"/>
  <c r="I30" s="1"/>
  <c r="C28"/>
  <c r="I28" s="1"/>
  <c r="C26"/>
  <c r="I26" s="1"/>
  <c r="I24"/>
  <c r="M24" s="1"/>
  <c r="C24"/>
  <c r="C22"/>
  <c r="I22" s="1"/>
  <c r="M22" s="1"/>
  <c r="C20"/>
  <c r="I20" s="1"/>
  <c r="C18"/>
  <c r="I18" s="1"/>
  <c r="C16"/>
  <c r="I16" s="1"/>
  <c r="C14"/>
  <c r="I14" s="1"/>
  <c r="I12"/>
  <c r="M12" s="1"/>
  <c r="M62" s="1"/>
  <c r="C12"/>
  <c r="I10"/>
  <c r="C10"/>
  <c r="I8"/>
  <c r="C8"/>
  <c r="I6"/>
  <c r="I62" s="1"/>
  <c r="C6"/>
  <c r="C84" i="9"/>
  <c r="C82"/>
  <c r="C80"/>
  <c r="C78"/>
  <c r="C75"/>
  <c r="C73"/>
  <c r="L64"/>
  <c r="K64"/>
  <c r="C62"/>
  <c r="I62" s="1"/>
  <c r="C61"/>
  <c r="I61" s="1"/>
  <c r="C60"/>
  <c r="I60" s="1"/>
  <c r="C58"/>
  <c r="I58" s="1"/>
  <c r="C57"/>
  <c r="I57" s="1"/>
  <c r="C56"/>
  <c r="I56" s="1"/>
  <c r="C54"/>
  <c r="I54" s="1"/>
  <c r="C52"/>
  <c r="I52" s="1"/>
  <c r="C49"/>
  <c r="I49" s="1"/>
  <c r="C47"/>
  <c r="I47" s="1"/>
  <c r="C45"/>
  <c r="I45" s="1"/>
  <c r="C43"/>
  <c r="I43" s="1"/>
  <c r="C41"/>
  <c r="I41" s="1"/>
  <c r="C39"/>
  <c r="I39" s="1"/>
  <c r="C37"/>
  <c r="I37" s="1"/>
  <c r="C35"/>
  <c r="I35" s="1"/>
  <c r="C33"/>
  <c r="I33" s="1"/>
  <c r="C31"/>
  <c r="I31" s="1"/>
  <c r="C29"/>
  <c r="I29" s="1"/>
  <c r="C27"/>
  <c r="I27" s="1"/>
  <c r="I25"/>
  <c r="M25" s="1"/>
  <c r="C25"/>
  <c r="C22"/>
  <c r="I22" s="1"/>
  <c r="M22" s="1"/>
  <c r="C20"/>
  <c r="I20" s="1"/>
  <c r="C18"/>
  <c r="I18" s="1"/>
  <c r="C16"/>
  <c r="I16" s="1"/>
  <c r="C14"/>
  <c r="I14" s="1"/>
  <c r="I12"/>
  <c r="M12" s="1"/>
  <c r="M64" s="1"/>
  <c r="C12"/>
  <c r="I10"/>
  <c r="C10"/>
  <c r="I8"/>
  <c r="C8"/>
  <c r="I6"/>
  <c r="I64" s="1"/>
  <c r="C6"/>
  <c r="C79" i="8"/>
  <c r="C77"/>
  <c r="C75"/>
  <c r="C73"/>
  <c r="C71"/>
  <c r="C69"/>
  <c r="L60"/>
  <c r="K60"/>
  <c r="I58"/>
  <c r="C58"/>
  <c r="I53"/>
  <c r="C53"/>
  <c r="I51"/>
  <c r="C51"/>
  <c r="I49"/>
  <c r="C49"/>
  <c r="I47"/>
  <c r="C47"/>
  <c r="I45"/>
  <c r="C45"/>
  <c r="I43"/>
  <c r="C43"/>
  <c r="I41"/>
  <c r="C41"/>
  <c r="I39"/>
  <c r="C39"/>
  <c r="I37"/>
  <c r="C37"/>
  <c r="C35"/>
  <c r="I35" s="1"/>
  <c r="M35" s="1"/>
  <c r="C33"/>
  <c r="I33" s="1"/>
  <c r="C31"/>
  <c r="I31" s="1"/>
  <c r="C29"/>
  <c r="I29" s="1"/>
  <c r="C27"/>
  <c r="I27" s="1"/>
  <c r="C24"/>
  <c r="I24" s="1"/>
  <c r="I22"/>
  <c r="M22" s="1"/>
  <c r="C22"/>
  <c r="I20"/>
  <c r="C20"/>
  <c r="I18"/>
  <c r="C18"/>
  <c r="I16"/>
  <c r="C16"/>
  <c r="I14"/>
  <c r="C14"/>
  <c r="C12"/>
  <c r="I12" s="1"/>
  <c r="M12" s="1"/>
  <c r="M60" s="1"/>
  <c r="C10"/>
  <c r="I10" s="1"/>
  <c r="C8"/>
  <c r="I8" s="1"/>
  <c r="C6"/>
  <c r="I6" s="1"/>
  <c r="C83" i="7"/>
  <c r="C80"/>
  <c r="C78"/>
  <c r="C76"/>
  <c r="C74"/>
  <c r="C72"/>
  <c r="L63"/>
  <c r="K63"/>
  <c r="I61"/>
  <c r="C61"/>
  <c r="I60"/>
  <c r="C60"/>
  <c r="I58"/>
  <c r="C58"/>
  <c r="I56"/>
  <c r="C56"/>
  <c r="I55"/>
  <c r="C55"/>
  <c r="I53"/>
  <c r="C53"/>
  <c r="I51"/>
  <c r="C51"/>
  <c r="I49"/>
  <c r="C49"/>
  <c r="I47"/>
  <c r="C47"/>
  <c r="I45"/>
  <c r="C45"/>
  <c r="I43"/>
  <c r="C43"/>
  <c r="I41"/>
  <c r="C41"/>
  <c r="I39"/>
  <c r="C39"/>
  <c r="I37"/>
  <c r="C37"/>
  <c r="I35"/>
  <c r="C35"/>
  <c r="I33"/>
  <c r="C33"/>
  <c r="I31"/>
  <c r="C31"/>
  <c r="I29"/>
  <c r="C29"/>
  <c r="I27"/>
  <c r="C27"/>
  <c r="C24"/>
  <c r="I24" s="1"/>
  <c r="M24" s="1"/>
  <c r="I22"/>
  <c r="M22" s="1"/>
  <c r="C22"/>
  <c r="I20"/>
  <c r="C20"/>
  <c r="I18"/>
  <c r="C18"/>
  <c r="I16"/>
  <c r="C16"/>
  <c r="I14"/>
  <c r="C14"/>
  <c r="C12"/>
  <c r="I12" s="1"/>
  <c r="M12" s="1"/>
  <c r="M63" s="1"/>
  <c r="C10"/>
  <c r="I10" s="1"/>
  <c r="C8"/>
  <c r="I8" s="1"/>
  <c r="C6"/>
  <c r="I6" s="1"/>
  <c r="I63" s="1"/>
  <c r="C74" i="6"/>
  <c r="C72"/>
  <c r="C70"/>
  <c r="C68"/>
  <c r="C66"/>
  <c r="C64"/>
  <c r="L56"/>
  <c r="K56"/>
  <c r="C55"/>
  <c r="I55" s="1"/>
  <c r="C53"/>
  <c r="I53" s="1"/>
  <c r="C50"/>
  <c r="I50" s="1"/>
  <c r="C48"/>
  <c r="I48" s="1"/>
  <c r="C46"/>
  <c r="I46" s="1"/>
  <c r="C44"/>
  <c r="I44" s="1"/>
  <c r="C42"/>
  <c r="I42" s="1"/>
  <c r="C40"/>
  <c r="I40" s="1"/>
  <c r="C38"/>
  <c r="I38" s="1"/>
  <c r="C36"/>
  <c r="I36" s="1"/>
  <c r="I34"/>
  <c r="M34" s="1"/>
  <c r="C34"/>
  <c r="I32"/>
  <c r="C32"/>
  <c r="I30"/>
  <c r="C30"/>
  <c r="I28"/>
  <c r="C28"/>
  <c r="I26"/>
  <c r="C26"/>
  <c r="I24"/>
  <c r="C24"/>
  <c r="C22"/>
  <c r="I22" s="1"/>
  <c r="M22" s="1"/>
  <c r="C20"/>
  <c r="I20" s="1"/>
  <c r="C18"/>
  <c r="I18" s="1"/>
  <c r="C16"/>
  <c r="I16" s="1"/>
  <c r="C14"/>
  <c r="I14" s="1"/>
  <c r="I12"/>
  <c r="M12" s="1"/>
  <c r="C12"/>
  <c r="I10"/>
  <c r="C10"/>
  <c r="I8"/>
  <c r="C8"/>
  <c r="I6"/>
  <c r="C6"/>
  <c r="C76" i="5"/>
  <c r="C74"/>
  <c r="C72"/>
  <c r="C70"/>
  <c r="C68"/>
  <c r="L60"/>
  <c r="K60"/>
  <c r="C58"/>
  <c r="I58" s="1"/>
  <c r="C56"/>
  <c r="I56" s="1"/>
  <c r="C54"/>
  <c r="I54" s="1"/>
  <c r="C52"/>
  <c r="I52" s="1"/>
  <c r="C50"/>
  <c r="I50" s="1"/>
  <c r="C48"/>
  <c r="I48" s="1"/>
  <c r="C46"/>
  <c r="I46" s="1"/>
  <c r="C44"/>
  <c r="I44" s="1"/>
  <c r="C42"/>
  <c r="I42" s="1"/>
  <c r="C40"/>
  <c r="I40" s="1"/>
  <c r="C38"/>
  <c r="I38" s="1"/>
  <c r="I36"/>
  <c r="M36" s="1"/>
  <c r="C36"/>
  <c r="I34"/>
  <c r="C34"/>
  <c r="I32"/>
  <c r="C32"/>
  <c r="I30"/>
  <c r="C30"/>
  <c r="I28"/>
  <c r="C28"/>
  <c r="I26"/>
  <c r="C26"/>
  <c r="I24"/>
  <c r="C24"/>
  <c r="C22"/>
  <c r="I22" s="1"/>
  <c r="M22" s="1"/>
  <c r="C20"/>
  <c r="I20" s="1"/>
  <c r="C18"/>
  <c r="I18" s="1"/>
  <c r="C16"/>
  <c r="I16" s="1"/>
  <c r="C14"/>
  <c r="I14" s="1"/>
  <c r="I12"/>
  <c r="M12" s="1"/>
  <c r="M60" s="1"/>
  <c r="C12"/>
  <c r="I10"/>
  <c r="C10"/>
  <c r="I8"/>
  <c r="C8"/>
  <c r="I6"/>
  <c r="I60" s="1"/>
  <c r="C6"/>
  <c r="C2"/>
  <c r="C81" i="4"/>
  <c r="C79"/>
  <c r="C77"/>
  <c r="C75"/>
  <c r="C73"/>
  <c r="C71"/>
  <c r="L62"/>
  <c r="I60"/>
  <c r="C60"/>
  <c r="I59"/>
  <c r="C59"/>
  <c r="I58"/>
  <c r="C58"/>
  <c r="I56"/>
  <c r="C56"/>
  <c r="I55"/>
  <c r="C55"/>
  <c r="I54"/>
  <c r="C54"/>
  <c r="I52"/>
  <c r="C52"/>
  <c r="I50"/>
  <c r="C50"/>
  <c r="I48"/>
  <c r="C48"/>
  <c r="I46"/>
  <c r="C46"/>
  <c r="I44"/>
  <c r="C44"/>
  <c r="I42"/>
  <c r="C42"/>
  <c r="I40"/>
  <c r="C40"/>
  <c r="I38"/>
  <c r="C38"/>
  <c r="I36"/>
  <c r="C36"/>
  <c r="I34"/>
  <c r="C34"/>
  <c r="I32"/>
  <c r="C32"/>
  <c r="I30"/>
  <c r="C30"/>
  <c r="I28"/>
  <c r="C28"/>
  <c r="I26"/>
  <c r="C26"/>
  <c r="C24"/>
  <c r="I24" s="1"/>
  <c r="I22"/>
  <c r="C22"/>
  <c r="I20"/>
  <c r="C20"/>
  <c r="I18"/>
  <c r="C18"/>
  <c r="I16"/>
  <c r="C16"/>
  <c r="I14"/>
  <c r="C14"/>
  <c r="C12"/>
  <c r="I12" s="1"/>
  <c r="C10"/>
  <c r="I10" s="1"/>
  <c r="C8"/>
  <c r="I8" s="1"/>
  <c r="C6"/>
  <c r="I6" s="1"/>
  <c r="I62" s="1"/>
  <c r="C2"/>
  <c r="C84" i="3"/>
  <c r="C82"/>
  <c r="C80"/>
  <c r="C78"/>
  <c r="C75"/>
  <c r="C73"/>
  <c r="L64"/>
  <c r="K64"/>
  <c r="C62"/>
  <c r="I62" s="1"/>
  <c r="C61"/>
  <c r="I61" s="1"/>
  <c r="C60"/>
  <c r="I60" s="1"/>
  <c r="C58"/>
  <c r="I58" s="1"/>
  <c r="C57"/>
  <c r="I57" s="1"/>
  <c r="C56"/>
  <c r="I56" s="1"/>
  <c r="C54"/>
  <c r="I54" s="1"/>
  <c r="C52"/>
  <c r="I52" s="1"/>
  <c r="C49"/>
  <c r="I49" s="1"/>
  <c r="C47"/>
  <c r="I47" s="1"/>
  <c r="C45"/>
  <c r="I45" s="1"/>
  <c r="C43"/>
  <c r="I43" s="1"/>
  <c r="C41"/>
  <c r="I41" s="1"/>
  <c r="C39"/>
  <c r="I39" s="1"/>
  <c r="C37"/>
  <c r="I37" s="1"/>
  <c r="C35"/>
  <c r="I35" s="1"/>
  <c r="C33"/>
  <c r="I33" s="1"/>
  <c r="C31"/>
  <c r="I31" s="1"/>
  <c r="C29"/>
  <c r="I29" s="1"/>
  <c r="C27"/>
  <c r="I27" s="1"/>
  <c r="I25"/>
  <c r="M25" s="1"/>
  <c r="C25"/>
  <c r="C22"/>
  <c r="I22" s="1"/>
  <c r="M22" s="1"/>
  <c r="C20"/>
  <c r="I20" s="1"/>
  <c r="C18"/>
  <c r="I18" s="1"/>
  <c r="C16"/>
  <c r="I16" s="1"/>
  <c r="C14"/>
  <c r="I14" s="1"/>
  <c r="I12"/>
  <c r="M12" s="1"/>
  <c r="M64" s="1"/>
  <c r="C12"/>
  <c r="I10"/>
  <c r="C10"/>
  <c r="I8"/>
  <c r="C8"/>
  <c r="I6"/>
  <c r="I64" s="1"/>
  <c r="C6"/>
  <c r="C2"/>
  <c r="C79" i="2"/>
  <c r="C77"/>
  <c r="C75"/>
  <c r="C73"/>
  <c r="C71"/>
  <c r="C69"/>
  <c r="L60"/>
  <c r="K60"/>
  <c r="C58"/>
  <c r="I58" s="1"/>
  <c r="C53"/>
  <c r="I53" s="1"/>
  <c r="C51"/>
  <c r="I51" s="1"/>
  <c r="C49"/>
  <c r="I49" s="1"/>
  <c r="C47"/>
  <c r="I47" s="1"/>
  <c r="C45"/>
  <c r="I45" s="1"/>
  <c r="C43"/>
  <c r="I43" s="1"/>
  <c r="C41"/>
  <c r="I41" s="1"/>
  <c r="C39"/>
  <c r="I39" s="1"/>
  <c r="C37"/>
  <c r="I37" s="1"/>
  <c r="I35"/>
  <c r="M35" s="1"/>
  <c r="C35"/>
  <c r="I33"/>
  <c r="C33"/>
  <c r="I31"/>
  <c r="C31"/>
  <c r="I29"/>
  <c r="C29"/>
  <c r="I27"/>
  <c r="C27"/>
  <c r="I24"/>
  <c r="C24"/>
  <c r="C22"/>
  <c r="I22" s="1"/>
  <c r="M22" s="1"/>
  <c r="C20"/>
  <c r="I20" s="1"/>
  <c r="C18"/>
  <c r="I18" s="1"/>
  <c r="C16"/>
  <c r="I16" s="1"/>
  <c r="C14"/>
  <c r="I14" s="1"/>
  <c r="I12"/>
  <c r="M12" s="1"/>
  <c r="M60" s="1"/>
  <c r="C12"/>
  <c r="I10"/>
  <c r="C10"/>
  <c r="I8"/>
  <c r="C8"/>
  <c r="I6"/>
  <c r="I60" s="1"/>
  <c r="C6"/>
  <c r="C2"/>
  <c r="C83" i="1"/>
  <c r="C80"/>
  <c r="C78"/>
  <c r="C76"/>
  <c r="C74"/>
  <c r="C72"/>
  <c r="L63"/>
  <c r="K63"/>
  <c r="C61"/>
  <c r="I61" s="1"/>
  <c r="C60"/>
  <c r="I60" s="1"/>
  <c r="C58"/>
  <c r="I58" s="1"/>
  <c r="C56"/>
  <c r="I56" s="1"/>
  <c r="C55"/>
  <c r="I55" s="1"/>
  <c r="C53"/>
  <c r="I53" s="1"/>
  <c r="C51"/>
  <c r="I51" s="1"/>
  <c r="C49"/>
  <c r="I49" s="1"/>
  <c r="C47"/>
  <c r="I47" s="1"/>
  <c r="C45"/>
  <c r="I45" s="1"/>
  <c r="C43"/>
  <c r="I43" s="1"/>
  <c r="C41"/>
  <c r="I41" s="1"/>
  <c r="C39"/>
  <c r="I39" s="1"/>
  <c r="C37"/>
  <c r="I37" s="1"/>
  <c r="C35"/>
  <c r="I35" s="1"/>
  <c r="C33"/>
  <c r="I33" s="1"/>
  <c r="C31"/>
  <c r="I31" s="1"/>
  <c r="C29"/>
  <c r="I29" s="1"/>
  <c r="C27"/>
  <c r="I27" s="1"/>
  <c r="I24"/>
  <c r="M24" s="1"/>
  <c r="C24"/>
  <c r="C22"/>
  <c r="I22" s="1"/>
  <c r="M22" s="1"/>
  <c r="C20"/>
  <c r="I20" s="1"/>
  <c r="C18"/>
  <c r="I18" s="1"/>
  <c r="C16"/>
  <c r="I16" s="1"/>
  <c r="C14"/>
  <c r="I14" s="1"/>
  <c r="I12"/>
  <c r="M12" s="1"/>
  <c r="C12"/>
  <c r="I10"/>
  <c r="C10"/>
  <c r="I8"/>
  <c r="C8"/>
  <c r="I6"/>
  <c r="C6"/>
  <c r="C2"/>
  <c r="I60" i="8" l="1"/>
  <c r="I56" i="6"/>
  <c r="M56"/>
  <c r="I63" i="1"/>
  <c r="M63"/>
</calcChain>
</file>

<file path=xl/sharedStrings.xml><?xml version="1.0" encoding="utf-8"?>
<sst xmlns="http://schemas.openxmlformats.org/spreadsheetml/2006/main" count="1201" uniqueCount="81">
  <si>
    <t>SCHEDULE - B</t>
  </si>
  <si>
    <t>NAME OF WORK:-</t>
  </si>
  <si>
    <t>S.No</t>
  </si>
  <si>
    <t>Description of Item</t>
  </si>
  <si>
    <t>QNTY</t>
  </si>
  <si>
    <t xml:space="preserve">RATE </t>
  </si>
  <si>
    <t>UNIT</t>
  </si>
  <si>
    <t>AMOUNT.</t>
  </si>
  <si>
    <t>Excavation in foundation of building bridges and other structure in/c degebillng dressing, refilling around structure with excavated earth watering and ramming lead upto 5ft (b) in ordinary soil (S.I.No.18/P-4)</t>
  </si>
  <si>
    <t>@</t>
  </si>
  <si>
    <t>%0Cft</t>
  </si>
  <si>
    <t>Cement Concrete brick or stone ballast 1-1/2" to 2" guage ratio 1:4:8  (S.I.No.4b,/P-16)</t>
  </si>
  <si>
    <t>%Cft</t>
  </si>
  <si>
    <t>R.C.C work including all labour and material except the cost of steel reinforcement and its labour for bending and binding which will be paid separately. This rate also includes all kinds of forms, moulds, lifting, shuttering, curing, rendering and finishing the exposed surface (including screening and washing of shingle (a) R.C.C work in roof slab, beams, columns, rafts, lintels and other structural members laid in situ or precast laid in position. Complete in all respects (i) Ratio 1:2:4 90 lbs. (S.I.No. 6(a)/i/C-4)</t>
  </si>
  <si>
    <t>P.Cft</t>
  </si>
  <si>
    <t>Fabrication of Tor steel reinforcement for cement concrete including cutting, bending, laying in position, making joints and fastening including cost of binding wire (also includes removal of rust from bars. (S.I.No. 7(b)/C-4)</t>
  </si>
  <si>
    <t>P.Cwt</t>
  </si>
  <si>
    <t>Errection and removal of centering for R.C.C or plain cement concrete work of Partal wood (2nd class) (S.I.NO.18-P-21) (vertical)</t>
  </si>
  <si>
    <t xml:space="preserve">Cement concrete plain including placing, compacting, finishing and curing complete (including screening and washing of stone aggregate without shuttering) (h) Ratio 1:3:6 (S.I.No. 5(h)/C-4)   </t>
  </si>
  <si>
    <t>Filling watering and ramming earth in floor with surplus earth from foundation lead upto one chain and left upto 5 feet (S.I.No.21 P-5)</t>
  </si>
  <si>
    <t>P/L 1:3:6 cement concrete solid block masonary wall 6" below in thiskness set in 1:6 cement mortor in G.Floor Super structure  in/c racking  out joint and curing etc complete (S.I.NO.23/P-19)</t>
  </si>
  <si>
    <t>P/F G.I frames / Chowkats of size 7"x2" or 4-1/2" x 3" for doors using 20 gauge G.I. sheet i/c welded hinges and fixing at site with necessary hold fasts filling with cement sand slurry of ratio 1:6 and repairing the jambs. The cost also I/c all carriage tools and plants used making and fixing.(S.I.No: 29/P-93)</t>
  </si>
  <si>
    <t>P.rft</t>
  </si>
  <si>
    <t>S/F in position Aluminium Channels framing for slidding windows &amp; ventilators of Alcop made with 5mm thick tinted glass glazing (Belgium) &amp; Aluminium fly screen in/c handles stopper &amp; locking arrangement etc complete. B) Deluxe model (Bronze) (S.I.No.84/P-108).</t>
  </si>
  <si>
    <t>P.Sft</t>
  </si>
  <si>
    <t>P/F in position door &amp; windows and ventilators of first class deodar wood frames and 1-3/4" thick commercial ply vaneer shutters of first class deodar skelton (Solid) and commercial ply wood (3 ply) on both Side (S.I.No.51 P-64)</t>
  </si>
  <si>
    <t>Cement Plaster 1:4 upto 12' height 3/4" thick (S.No.11-C/P-52).</t>
  </si>
  <si>
    <t>%Sft</t>
  </si>
  <si>
    <t>P/L 2"thick topping cement concrete 1:2:4 in/c surface finishing and dividing into pannels pannels (S.I.No.16c P-42)</t>
  </si>
  <si>
    <t>Two coats of bitumen laid hot using 34 lbs for % Sft over roof and blinded with sand @ 1 Cft per  % Sft. (S.I.No. 13/P-7)</t>
  </si>
  <si>
    <t>S/F in position iron / steel grill of 3/4" x 1/4" size flate iron of approved design in/c painting 3 coats etc complete (wt. not less then 3.7lbs of finsihing grill) (S.I.NO.26 /P-93)</t>
  </si>
  <si>
    <t>R.C.C spout in/c fixing in position 2-1/2"x 6"x5"</t>
  </si>
  <si>
    <t>Each</t>
  </si>
  <si>
    <t>Laying floor of approved with glazed tile 1/4" in white cement 1:2 over 3/4" thick cement mortor 1:2 complete (S.I.No.24/P-43)</t>
  </si>
  <si>
    <t>Glazed tile dado 1/4" thick laid in pigment over 1:2 cement sand mortor 3/4" thick in/c finishing  (S.I.No.38 P-45)</t>
  </si>
  <si>
    <t>Primary Coat of chalk under distemper (S.I.No.23/C-9)</t>
  </si>
  <si>
    <t>Distempering three coats (S.I.No.24© C-9)</t>
  </si>
  <si>
    <t>Painting new surface © Preparing surface and painting of doors and windows any type (in/c edges) (I&amp;II) 3 coats (S.I.No.5©/I&amp;iiC-11)</t>
  </si>
  <si>
    <t>Preparing the surface and painting with matt finish in/c rubbing the surface with bathy (silicon carbide rubbng brick) filling the voids with zink / chalk /plaster of paris mixture , applying first coat premix making the surface smooth and then painting 3 coats with matt finish of approved make etc complete (New surface)(S.I.No.36-A P-55)</t>
  </si>
  <si>
    <t>Preparing the surface and painting with weather coat in/c rubbing the surface with rubbing brick / sand paer filling the voids with chalk / plaster of paris and then painting with weather coat of approved make (S.I.No.38A P-56).</t>
  </si>
  <si>
    <t>Add Extra labour for R.C.C in 2nd and subsequent stories (S.I.NO.6-d P-19)</t>
  </si>
  <si>
    <t>Add. Extra Labour for Block Masonary in First floor (S.I.No.29 P-23)</t>
  </si>
  <si>
    <t xml:space="preserve">First Floor </t>
  </si>
  <si>
    <t xml:space="preserve">Second Floor </t>
  </si>
  <si>
    <t>Extra labour for lifting of steel above First floor for every additional floor (S.I.No.29 P-19).</t>
  </si>
  <si>
    <t xml:space="preserve">Add: Extra 13% &amp; 32% &amp; 51% above the labour rate of Ground Floor for 2nd, 3rd, 4th floor </t>
  </si>
  <si>
    <t>Total:-</t>
  </si>
  <si>
    <t>_______ %Above / Below</t>
  </si>
  <si>
    <t>R.A</t>
  </si>
  <si>
    <t>Steel</t>
  </si>
  <si>
    <t xml:space="preserve">Contractor Signature </t>
  </si>
  <si>
    <t>NON SCHEDULE ITEM</t>
  </si>
  <si>
    <t>15 Hot Rolled Deformed steel as ASTM 615 of 60000 Psi yield Strength as manufactured  from biller of Pakistan steel by M/S. Razzaque Steel Karachi and / or M/S Amreli Steel (Pvt) Ltd. Karachi and 1 OR  Agha Steel  in/c the cost of binding wire chairs, precast C.C spacer blocks, unspecified overlaps etc in all kind of RCC works bars to be cut &amp; placed in position according to bar bending Schedule as per drawing(s) and specification and / or as directed and approved by the Engineer Incharge.</t>
  </si>
  <si>
    <t>P.Ton</t>
  </si>
  <si>
    <t xml:space="preserve">Filling with proper drawer material supplying mixing loading dresing watering and ramming compacting put ring ground mixed sand here or any other over round of same mouldes of same mouldes of fever (hill sand) in/c the cost of carriage from sourse to the site of work lead upto 15 mile as required by Engineer / Incharge. </t>
  </si>
  <si>
    <t>P/L Porcelene tiles &amp; glazed &amp; polished 24" x 24" x 5/16" on floor or wall facing in required colour &amp; pattern in white cement &amp; pigment over a base of 1:2 grey cement mortor 3/4" thick in/c washing &amp; filling of joints with slurry of white cement &amp; pigment in desired shape with finishing cleaning &amp; coat of wax polish etc complete in/c cutting tiles to proper profile</t>
  </si>
  <si>
    <t xml:space="preserve">P/F Both sides Laminated Lasani Kitchen cabinate 3/4" thick in/c boxing with back shelves shutters S.S fitting etc complete </t>
  </si>
  <si>
    <t>P/F Laminated Lasani Almirah 3/4" thick in/c boxing with back shelves shutters brass fitting etc complete.</t>
  </si>
  <si>
    <t>Providing &amp; Fixing of steel pipe railing required design using 2" dis. Horz: pipe 1/2" dia vertical pipe in/c revetting complete.</t>
  </si>
  <si>
    <t xml:space="preserve">CONTRACTOR SIGNATURE </t>
  </si>
  <si>
    <t xml:space="preserve">________ % Above / Below </t>
  </si>
  <si>
    <t xml:space="preserve">NON SCHEDULE ITEM </t>
  </si>
  <si>
    <t>P/L Porcelene tiles &amp; glazed &amp; polished 24" x 24" x 5/16" on floor or wall facing in required colour &amp; pattern in white cement &amp; pigment over a base of 1:2 grey cement mortor 3/4" thick in/c washing &amp; filling of joints with slurry of white cement &amp; pigment in desired shape with finishing cleaning &amp; coat of wax polish etc complete in/c cutting tiles to proper profile.</t>
  </si>
  <si>
    <t>P/F Both sides Laminated Lasani Kitchen cabinate 3/4" thick in/c boxing with back shelves shutters S.S fitting etc complete</t>
  </si>
  <si>
    <t>Providing &amp; Fixing of steel pipe railing required design using 2" dis. Horz: pipe 1/2" dia vertical pipe in/c revetting complete</t>
  </si>
  <si>
    <t xml:space="preserve">Third Floor </t>
  </si>
  <si>
    <t>________ % ABOVE / BELOW</t>
  </si>
  <si>
    <t>NON SCHEDULE ITEM.</t>
  </si>
  <si>
    <t>P/F Both sides Laminated Lasani Kitchen cabinate 3/4" thick in/c boxing with back shelves shutters S.S fitting etc complete.</t>
  </si>
  <si>
    <t xml:space="preserve">_______ %ABOVE / BELOW </t>
  </si>
  <si>
    <t>Teak wood wrought framed and fixed in place in/c chowkhats hold fasts tower bolts, chock, cleats, handles cord with hooks and cost of nail and screwas etc b) Panelled or pannelled and glazed or fully glazed 1-3/4" thick (S.I.No.3 P-64)</t>
  </si>
  <si>
    <t>French polishing complete a) on new work (S.I.No.7 P-77)</t>
  </si>
  <si>
    <t>______ % ABOVE / BELOW</t>
  </si>
  <si>
    <t>NON SCHEDULE ITEMS</t>
  </si>
  <si>
    <t xml:space="preserve">_______ % Above / Below </t>
  </si>
  <si>
    <t xml:space="preserve">P/F Laminated Lasani Almirah 3/4" thick in/c boxing with back shelves shutters brass fitting etc complete. </t>
  </si>
  <si>
    <t>ESTABLISHMENT OF SHAHEED ZULIFQAR ALI BHUTTO ENGINEERING COLLEGE AT GADADP KARACHI (CONSTRUCTION OF DISPENSORY).</t>
  </si>
  <si>
    <t>ESTABLISHMENT OF SHAHEED ZULIFQAR ALI BHUTTO ENGINEERING COLLEGE AT GADADP KARACHI (CONSTRUCTION OF CATEGOREY -II BUNGLOW 6 Nos) (PHAE-I)</t>
  </si>
  <si>
    <t xml:space="preserve">ESTABLISHMENT OF SHAHEED ZULIFQAR ALI BHUTTO ENGINEERING COLLEGE AT GADADP KARACHI (CONSTRUCTION OF CATEGOREY -I BUNGLOW 5 Nos).(PHASE-I) </t>
  </si>
  <si>
    <t>ESTABLISHMENT OF SHAHEED ZULIFQAR ALI BHUTTO ENGINEERING COLLEGE AT GADADP KARACHI (CONSTRUCTION OF STAFF FLATE CATEGOREY -III  2 NOS.) (PHASE-I).</t>
  </si>
  <si>
    <t>ESTABLISHMENT OF SHAHEED ZULIFQAR ALI BHUTTO ENGINEERING COLLEGE AT GADADP KARACHI (CONSTRUCTION OF STAFF FLATES  CATEGOREY -IV   2 NOS.) (PHASE-I).</t>
  </si>
</sst>
</file>

<file path=xl/styles.xml><?xml version="1.0" encoding="utf-8"?>
<styleSheet xmlns="http://schemas.openxmlformats.org/spreadsheetml/2006/main">
  <fonts count="11">
    <font>
      <sz val="11"/>
      <color theme="1"/>
      <name val="Calibri"/>
      <family val="2"/>
      <scheme val="minor"/>
    </font>
    <font>
      <b/>
      <i/>
      <u/>
      <sz val="10"/>
      <name val="Times New Roman"/>
      <family val="1"/>
      <charset val="178"/>
    </font>
    <font>
      <sz val="10"/>
      <name val="Arial"/>
      <family val="2"/>
    </font>
    <font>
      <b/>
      <i/>
      <sz val="10"/>
      <name val="Times New Roman"/>
      <family val="1"/>
    </font>
    <font>
      <sz val="10"/>
      <color indexed="8"/>
      <name val="Times New Roman"/>
      <family val="1"/>
      <charset val="178"/>
    </font>
    <font>
      <sz val="10"/>
      <name val="Times New Roman"/>
      <family val="1"/>
      <charset val="178"/>
    </font>
    <font>
      <b/>
      <sz val="10"/>
      <name val="Times New Roman"/>
      <family val="1"/>
    </font>
    <font>
      <sz val="10"/>
      <name val="Times New Roman"/>
      <family val="1"/>
    </font>
    <font>
      <sz val="11"/>
      <name val="Times New Roman"/>
      <family val="1"/>
      <charset val="178"/>
    </font>
    <font>
      <b/>
      <sz val="10"/>
      <name val="Arial"/>
      <family val="2"/>
    </font>
    <font>
      <b/>
      <u/>
      <sz val="10"/>
      <name val="Arial"/>
      <family val="2"/>
    </font>
  </fonts>
  <fills count="3">
    <fill>
      <patternFill patternType="none"/>
    </fill>
    <fill>
      <patternFill patternType="gray125"/>
    </fill>
    <fill>
      <patternFill patternType="solid">
        <fgColor indexed="9"/>
        <bgColor indexed="39"/>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1">
    <xf numFmtId="0" fontId="0" fillId="0" borderId="0"/>
  </cellStyleXfs>
  <cellXfs count="60">
    <xf numFmtId="0" fontId="0" fillId="0" borderId="0" xfId="0"/>
    <xf numFmtId="0" fontId="1" fillId="0" borderId="0" xfId="0" applyFont="1" applyAlignment="1">
      <alignment horizontal="center" vertical="center"/>
    </xf>
    <xf numFmtId="0" fontId="2" fillId="0" borderId="0" xfId="0" applyFont="1"/>
    <xf numFmtId="0" fontId="2" fillId="0" borderId="0" xfId="0" applyFont="1" applyAlignment="1">
      <alignment horizontal="center"/>
    </xf>
    <xf numFmtId="0" fontId="3" fillId="0" borderId="1" xfId="0" applyFont="1" applyBorder="1" applyAlignment="1">
      <alignment horizontal="left" vertical="top"/>
    </xf>
    <xf numFmtId="0" fontId="3" fillId="0" borderId="1" xfId="0" applyFont="1" applyBorder="1" applyAlignment="1">
      <alignment horizontal="justify" vertical="top"/>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0" borderId="0" xfId="0" applyFont="1"/>
    <xf numFmtId="2" fontId="5" fillId="0" borderId="0" xfId="0" applyNumberFormat="1" applyFont="1" applyBorder="1" applyAlignment="1">
      <alignment horizontal="center" vertical="center"/>
    </xf>
    <xf numFmtId="0" fontId="5" fillId="0" borderId="0" xfId="0" applyFont="1" applyAlignment="1">
      <alignment horizontal="center" vertical="top"/>
    </xf>
    <xf numFmtId="0" fontId="5" fillId="0" borderId="0" xfId="0" applyFont="1" applyBorder="1" applyAlignment="1">
      <alignment horizontal="justify" vertical="top"/>
    </xf>
    <xf numFmtId="0" fontId="5" fillId="0" borderId="0" xfId="0" applyFont="1" applyBorder="1" applyAlignment="1">
      <alignment vertical="top"/>
    </xf>
    <xf numFmtId="2" fontId="6" fillId="0" borderId="0" xfId="0" applyNumberFormat="1" applyFont="1" applyBorder="1" applyAlignment="1">
      <alignment horizontal="center"/>
    </xf>
    <xf numFmtId="2" fontId="6" fillId="0" borderId="0" xfId="0" applyNumberFormat="1" applyFont="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0" fontId="5" fillId="0" borderId="0" xfId="0" applyFont="1" applyBorder="1" applyAlignment="1">
      <alignment horizontal="justify" vertical="top" wrapText="1"/>
    </xf>
    <xf numFmtId="0" fontId="5" fillId="0" borderId="0" xfId="0" applyFont="1" applyBorder="1" applyAlignment="1">
      <alignment vertical="top" wrapText="1"/>
    </xf>
    <xf numFmtId="2" fontId="6" fillId="0" borderId="0" xfId="0" applyNumberFormat="1" applyFont="1" applyBorder="1" applyAlignment="1">
      <alignment horizontal="center" vertical="center"/>
    </xf>
    <xf numFmtId="2" fontId="6" fillId="0" borderId="0" xfId="0" applyNumberFormat="1" applyFont="1" applyAlignment="1">
      <alignment horizontal="center"/>
    </xf>
    <xf numFmtId="0" fontId="5" fillId="0" borderId="0" xfId="0" applyFont="1" applyBorder="1" applyAlignment="1">
      <alignment horizontal="center" vertical="top"/>
    </xf>
    <xf numFmtId="2" fontId="5" fillId="0" borderId="0" xfId="0" applyNumberFormat="1" applyFont="1" applyAlignment="1">
      <alignment horizontal="center"/>
    </xf>
    <xf numFmtId="0" fontId="2" fillId="0" borderId="0" xfId="0" applyFont="1" applyAlignment="1">
      <alignment vertical="center"/>
    </xf>
    <xf numFmtId="2" fontId="2" fillId="0" borderId="0" xfId="0" applyNumberFormat="1" applyFont="1"/>
    <xf numFmtId="0" fontId="5" fillId="0" borderId="0" xfId="0" applyFont="1" applyFill="1" applyBorder="1" applyAlignment="1">
      <alignment horizontal="justify" vertical="top" wrapText="1"/>
    </xf>
    <xf numFmtId="0" fontId="5" fillId="0" borderId="0" xfId="0" applyFont="1" applyFill="1" applyBorder="1" applyAlignment="1">
      <alignment vertical="top"/>
    </xf>
    <xf numFmtId="0" fontId="7" fillId="0" borderId="0" xfId="0" applyFont="1" applyBorder="1" applyAlignment="1">
      <alignment horizontal="justify" vertical="top" wrapText="1"/>
    </xf>
    <xf numFmtId="0" fontId="7" fillId="0" borderId="0" xfId="0" applyFont="1" applyBorder="1" applyAlignment="1">
      <alignment vertical="top"/>
    </xf>
    <xf numFmtId="0" fontId="5" fillId="0" borderId="0" xfId="0" applyFont="1" applyAlignment="1">
      <alignment horizontal="justify" vertical="top" wrapText="1"/>
    </xf>
    <xf numFmtId="0" fontId="5" fillId="0" borderId="0" xfId="0" applyFont="1" applyAlignment="1">
      <alignment vertical="top"/>
    </xf>
    <xf numFmtId="0" fontId="8" fillId="0" borderId="0" xfId="0" applyFont="1" applyAlignment="1">
      <alignment horizontal="center" vertical="top"/>
    </xf>
    <xf numFmtId="2" fontId="2" fillId="0" borderId="0" xfId="0" applyNumberFormat="1" applyFont="1" applyAlignment="1">
      <alignment horizontal="center"/>
    </xf>
    <xf numFmtId="2" fontId="6" fillId="0" borderId="0" xfId="0" applyNumberFormat="1" applyFont="1" applyAlignment="1">
      <alignment horizontal="right" vertical="center"/>
    </xf>
    <xf numFmtId="0" fontId="5" fillId="0" borderId="0" xfId="0" applyFont="1" applyFill="1" applyBorder="1" applyAlignment="1">
      <alignment horizontal="justify" vertical="top"/>
    </xf>
    <xf numFmtId="0" fontId="7" fillId="0" borderId="0" xfId="0" applyFont="1" applyBorder="1" applyAlignment="1">
      <alignment horizontal="justify" vertical="top"/>
    </xf>
    <xf numFmtId="0" fontId="4" fillId="0" borderId="0" xfId="0" applyFont="1" applyAlignment="1">
      <alignment horizontal="center" vertical="top"/>
    </xf>
    <xf numFmtId="0" fontId="4" fillId="0" borderId="0" xfId="0" applyFont="1" applyFill="1" applyBorder="1" applyAlignment="1">
      <alignment horizontal="justify" vertical="top" wrapText="1"/>
    </xf>
    <xf numFmtId="0" fontId="4" fillId="0" borderId="0" xfId="0" applyFont="1" applyFill="1" applyBorder="1" applyAlignment="1">
      <alignment vertical="top" wrapText="1"/>
    </xf>
    <xf numFmtId="0" fontId="7" fillId="0" borderId="0" xfId="0" applyFont="1" applyBorder="1" applyAlignment="1">
      <alignment horizontal="center" vertical="top"/>
    </xf>
    <xf numFmtId="0" fontId="0" fillId="0" borderId="0" xfId="0" applyAlignment="1">
      <alignment horizontal="justify" vertical="top"/>
    </xf>
    <xf numFmtId="0" fontId="0" fillId="0" borderId="0" xfId="0" applyAlignment="1">
      <alignment horizontal="justify" vertical="top" wrapText="1"/>
    </xf>
    <xf numFmtId="0" fontId="9" fillId="0" borderId="0" xfId="0" applyFont="1" applyAlignment="1">
      <alignment horizontal="center" vertical="center"/>
    </xf>
    <xf numFmtId="2" fontId="9" fillId="0" borderId="3" xfId="0" applyNumberFormat="1" applyFont="1" applyBorder="1" applyAlignment="1">
      <alignment horizontal="center" vertical="center"/>
    </xf>
    <xf numFmtId="2" fontId="9" fillId="0" borderId="3" xfId="0" applyNumberFormat="1" applyFont="1" applyBorder="1" applyAlignment="1">
      <alignment horizontal="center"/>
    </xf>
    <xf numFmtId="9" fontId="2" fillId="0" borderId="0" xfId="0" applyNumberFormat="1" applyFont="1" applyAlignment="1">
      <alignment horizontal="center"/>
    </xf>
    <xf numFmtId="0" fontId="10" fillId="0" borderId="0" xfId="0" applyFont="1"/>
    <xf numFmtId="0" fontId="5" fillId="0" borderId="0" xfId="0" applyFont="1" applyAlignment="1">
      <alignment horizontal="justify" vertical="top"/>
    </xf>
    <xf numFmtId="0" fontId="5" fillId="0" borderId="0" xfId="0" applyFont="1" applyFill="1" applyBorder="1" applyAlignment="1">
      <alignment vertical="top" wrapText="1"/>
    </xf>
    <xf numFmtId="0" fontId="9" fillId="0" borderId="0" xfId="0" applyFont="1"/>
    <xf numFmtId="0" fontId="10" fillId="0" borderId="0" xfId="0" applyFont="1" applyAlignment="1">
      <alignment vertical="center"/>
    </xf>
    <xf numFmtId="0" fontId="9" fillId="0" borderId="0" xfId="0" applyFont="1" applyAlignment="1">
      <alignment vertical="center"/>
    </xf>
    <xf numFmtId="0" fontId="3" fillId="0" borderId="1" xfId="0" applyFont="1" applyBorder="1" applyAlignment="1">
      <alignment vertical="top"/>
    </xf>
    <xf numFmtId="0" fontId="3" fillId="0" borderId="0" xfId="0" applyFont="1" applyBorder="1" applyAlignment="1">
      <alignment vertical="top"/>
    </xf>
    <xf numFmtId="0" fontId="2" fillId="0" borderId="4" xfId="0" applyFont="1" applyBorder="1"/>
    <xf numFmtId="0" fontId="2" fillId="0" borderId="0" xfId="0" applyFont="1" applyBorder="1"/>
    <xf numFmtId="0" fontId="2" fillId="0" borderId="0" xfId="0" applyFont="1" applyBorder="1" applyAlignment="1">
      <alignment horizontal="center"/>
    </xf>
    <xf numFmtId="0" fontId="2" fillId="0" borderId="4" xfId="0" applyFont="1" applyBorder="1" applyAlignment="1">
      <alignment horizontal="center"/>
    </xf>
    <xf numFmtId="0" fontId="2" fillId="0" borderId="0"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Engineering%20Phase%20I\Engineering%20College%20Bunglow%20Cat%20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Engineering%20Phase%20I\Engineering%20College%20Bunglow%20Cat%20I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Engineering%20Phase%20I\Engineering%20College%20Bunglow%20Cat%20II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Engineering%20Phase%20I\Engineering%20College%20Bunglow%20Cat%20I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Engineering%20Phase%20I\Engineering%20College%20MOsqu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Engineering%20Phase%20I\Engineering%20College%20Dispensor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 val="Sheet11"/>
    </sheetNames>
    <sheetDataSet>
      <sheetData sheetId="0">
        <row r="2">
          <cell r="C2" t="str">
            <v xml:space="preserve">ESTABLISHMENT OF SHAHEED ZULIFQAR ALI BHUTTO ENGINEERING COLLEGE AT GADADP KARACHI (CONSTRUCTION OF CATEGOREY -I BUNGLOW 5 Nos).(PHASE-II) </v>
          </cell>
        </row>
        <row r="12">
          <cell r="C12">
            <v>6736</v>
          </cell>
        </row>
        <row r="32">
          <cell r="C32">
            <v>2482.75</v>
          </cell>
        </row>
        <row r="90">
          <cell r="C90">
            <v>7855.93</v>
          </cell>
        </row>
        <row r="96">
          <cell r="C96">
            <v>18.938402678571428</v>
          </cell>
        </row>
        <row r="101">
          <cell r="C101">
            <v>42.085339285714291</v>
          </cell>
        </row>
        <row r="109">
          <cell r="C109">
            <v>1272</v>
          </cell>
        </row>
        <row r="116">
          <cell r="C116">
            <v>426.12</v>
          </cell>
        </row>
        <row r="121">
          <cell r="C121">
            <v>2245.3333333333335</v>
          </cell>
        </row>
        <row r="137">
          <cell r="C137">
            <v>5440</v>
          </cell>
        </row>
        <row r="193">
          <cell r="C193">
            <v>2705.15</v>
          </cell>
        </row>
        <row r="204">
          <cell r="C204">
            <v>280.5</v>
          </cell>
        </row>
        <row r="213">
          <cell r="C213">
            <v>387</v>
          </cell>
        </row>
        <row r="225">
          <cell r="C225">
            <v>348</v>
          </cell>
        </row>
        <row r="280">
          <cell r="C280">
            <v>14580</v>
          </cell>
        </row>
        <row r="288">
          <cell r="C288">
            <v>2185</v>
          </cell>
        </row>
        <row r="295">
          <cell r="C295">
            <v>1525</v>
          </cell>
        </row>
        <row r="301">
          <cell r="C301">
            <v>387</v>
          </cell>
        </row>
        <row r="306">
          <cell r="C306">
            <v>8</v>
          </cell>
        </row>
        <row r="315">
          <cell r="C315">
            <v>520</v>
          </cell>
        </row>
        <row r="324">
          <cell r="C324">
            <v>1589</v>
          </cell>
        </row>
        <row r="352">
          <cell r="C352">
            <v>2631.25</v>
          </cell>
        </row>
        <row r="372">
          <cell r="C372">
            <v>3018.25</v>
          </cell>
        </row>
        <row r="377">
          <cell r="C377">
            <v>3018.25</v>
          </cell>
        </row>
        <row r="388">
          <cell r="C388">
            <v>664</v>
          </cell>
        </row>
        <row r="422">
          <cell r="C422">
            <v>7817.5</v>
          </cell>
        </row>
        <row r="437">
          <cell r="C437">
            <v>2514</v>
          </cell>
        </row>
        <row r="442">
          <cell r="C442">
            <v>12.5</v>
          </cell>
        </row>
        <row r="447">
          <cell r="C447">
            <v>32.5</v>
          </cell>
        </row>
        <row r="452">
          <cell r="C452">
            <v>60</v>
          </cell>
        </row>
        <row r="457">
          <cell r="C457">
            <v>1996.16</v>
          </cell>
        </row>
        <row r="462">
          <cell r="C462">
            <v>977.19999999999982</v>
          </cell>
        </row>
        <row r="466">
          <cell r="C466">
            <v>590.5</v>
          </cell>
        </row>
        <row r="471">
          <cell r="C471">
            <v>106.93714285714286</v>
          </cell>
        </row>
        <row r="476">
          <cell r="C476">
            <v>4492</v>
          </cell>
        </row>
        <row r="479">
          <cell r="C479">
            <v>590.5</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row r="2">
          <cell r="C2" t="str">
            <v>ESTABLISHMENT OF SHAHEED ZULIFQAR ALI BHUTTO ENGINEERING COLLEGE AT GADADP KARACHI (CONSTRUCTION OF CATEGOREY -II BUNGLOW 6 Nos) (PHAE-II)</v>
          </cell>
        </row>
        <row r="11">
          <cell r="C11">
            <v>5936</v>
          </cell>
        </row>
        <row r="32">
          <cell r="C32">
            <v>2400.7700000000004</v>
          </cell>
        </row>
        <row r="86">
          <cell r="C86">
            <v>4465.5599999999995</v>
          </cell>
        </row>
        <row r="92">
          <cell r="C92">
            <v>10.765189285714284</v>
          </cell>
        </row>
        <row r="97">
          <cell r="C97">
            <v>23.922642857142854</v>
          </cell>
        </row>
        <row r="105">
          <cell r="C105">
            <v>1305</v>
          </cell>
        </row>
        <row r="112">
          <cell r="C112">
            <v>437.17999999999995</v>
          </cell>
        </row>
        <row r="117">
          <cell r="C117">
            <v>1978.6666666666667</v>
          </cell>
        </row>
        <row r="134">
          <cell r="C134">
            <v>4677</v>
          </cell>
        </row>
        <row r="163">
          <cell r="C163">
            <v>1765.19</v>
          </cell>
        </row>
        <row r="172">
          <cell r="C172">
            <v>246</v>
          </cell>
        </row>
        <row r="179">
          <cell r="C179">
            <v>282</v>
          </cell>
        </row>
        <row r="188">
          <cell r="C188">
            <v>308.5</v>
          </cell>
        </row>
        <row r="229">
          <cell r="C229">
            <v>11073.5</v>
          </cell>
        </row>
        <row r="236">
          <cell r="C236">
            <v>3736.5</v>
          </cell>
        </row>
        <row r="243">
          <cell r="C243">
            <v>4012</v>
          </cell>
        </row>
        <row r="250">
          <cell r="C250">
            <v>282</v>
          </cell>
        </row>
        <row r="255">
          <cell r="C255">
            <v>6</v>
          </cell>
        </row>
        <row r="263">
          <cell r="C263">
            <v>426.75</v>
          </cell>
        </row>
        <row r="275">
          <cell r="C275">
            <v>1053.5</v>
          </cell>
        </row>
        <row r="301">
          <cell r="C301">
            <v>2180.75</v>
          </cell>
        </row>
        <row r="317">
          <cell r="C317">
            <v>2338.5</v>
          </cell>
        </row>
        <row r="322">
          <cell r="C322">
            <v>2338.5</v>
          </cell>
        </row>
        <row r="330">
          <cell r="C330">
            <v>617</v>
          </cell>
        </row>
        <row r="357">
          <cell r="C357">
            <v>6199.5</v>
          </cell>
        </row>
        <row r="371">
          <cell r="C371">
            <v>2359.5</v>
          </cell>
        </row>
        <row r="376">
          <cell r="C376">
            <v>25</v>
          </cell>
        </row>
        <row r="381">
          <cell r="C381">
            <v>26</v>
          </cell>
        </row>
        <row r="386">
          <cell r="C386">
            <v>30</v>
          </cell>
        </row>
        <row r="392">
          <cell r="C392">
            <v>222.75</v>
          </cell>
        </row>
        <row r="398">
          <cell r="C398">
            <v>1250</v>
          </cell>
        </row>
      </sheetData>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row r="2">
          <cell r="C2" t="str">
            <v>ESTABLISHMENT OF SHAHEED ZULIFQAR ALI BHUTTO ENGINEERING COLLEGE AT GADADP KARACHI (CONSTRUCTION OF STAFF FLATE CATEGOREY -III  2 NOS.) (PHASE-II).</v>
          </cell>
        </row>
        <row r="11">
          <cell r="C11">
            <v>6728</v>
          </cell>
        </row>
        <row r="31">
          <cell r="C31">
            <v>2477.5</v>
          </cell>
        </row>
        <row r="111">
          <cell r="C111">
            <v>10764.49</v>
          </cell>
        </row>
        <row r="117">
          <cell r="C117">
            <v>25.950109821428573</v>
          </cell>
        </row>
        <row r="122">
          <cell r="C122">
            <v>57.66691071428572</v>
          </cell>
        </row>
        <row r="129">
          <cell r="C129">
            <v>1263</v>
          </cell>
        </row>
        <row r="136">
          <cell r="C136">
            <v>423.11</v>
          </cell>
        </row>
        <row r="141">
          <cell r="C141">
            <v>2242.6666666666665</v>
          </cell>
        </row>
        <row r="156">
          <cell r="C156">
            <v>5438.25</v>
          </cell>
        </row>
        <row r="237">
          <cell r="C237">
            <v>5398.170000000001</v>
          </cell>
        </row>
        <row r="248">
          <cell r="C248">
            <v>1034</v>
          </cell>
        </row>
        <row r="259">
          <cell r="C259">
            <v>1242</v>
          </cell>
        </row>
        <row r="271">
          <cell r="C271">
            <v>1171</v>
          </cell>
        </row>
        <row r="346">
          <cell r="C346">
            <v>26394.5</v>
          </cell>
        </row>
        <row r="353">
          <cell r="C353">
            <v>3526</v>
          </cell>
        </row>
        <row r="360">
          <cell r="C360">
            <v>2893</v>
          </cell>
        </row>
        <row r="371">
          <cell r="C371">
            <v>1242</v>
          </cell>
        </row>
        <row r="376">
          <cell r="C376">
            <v>8</v>
          </cell>
        </row>
        <row r="387">
          <cell r="C387">
            <v>1083</v>
          </cell>
        </row>
        <row r="398">
          <cell r="C398">
            <v>3948</v>
          </cell>
        </row>
        <row r="446">
          <cell r="C446">
            <v>6804</v>
          </cell>
        </row>
        <row r="477">
          <cell r="C477">
            <v>7090</v>
          </cell>
        </row>
        <row r="482">
          <cell r="C482">
            <v>7090</v>
          </cell>
        </row>
        <row r="493">
          <cell r="C493">
            <v>2682</v>
          </cell>
        </row>
        <row r="559">
          <cell r="C559">
            <v>25400</v>
          </cell>
        </row>
        <row r="573">
          <cell r="C573">
            <v>6948</v>
          </cell>
        </row>
        <row r="580">
          <cell r="C580">
            <v>225</v>
          </cell>
        </row>
        <row r="585">
          <cell r="C585">
            <v>390</v>
          </cell>
        </row>
        <row r="590">
          <cell r="C590">
            <v>60</v>
          </cell>
        </row>
        <row r="595">
          <cell r="C595">
            <v>2985.09</v>
          </cell>
        </row>
        <row r="600">
          <cell r="C600">
            <v>1614.8900000000003</v>
          </cell>
        </row>
        <row r="604">
          <cell r="C604">
            <v>1614.8900000000003</v>
          </cell>
        </row>
        <row r="605">
          <cell r="C605">
            <v>553.5</v>
          </cell>
        </row>
        <row r="612">
          <cell r="C612">
            <v>8592.5</v>
          </cell>
        </row>
        <row r="615">
          <cell r="C615">
            <v>8592.5</v>
          </cell>
        </row>
        <row r="618">
          <cell r="C618">
            <v>1250</v>
          </cell>
        </row>
      </sheetData>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 val="Sheet8"/>
    </sheetNames>
    <sheetDataSet>
      <sheetData sheetId="0">
        <row r="2">
          <cell r="C2" t="str">
            <v>ESTABLISHMENT OF SHAHEED ZULIFQAR ALI BHUTTO ENGINEERING COLLEGE AT GADADP KARACHI (CONSTRUCTION OF STAFF FLATES  CATEGOREY -IV   2 NOS.) (PHASE-II).</v>
          </cell>
        </row>
        <row r="11">
          <cell r="C11">
            <v>7652</v>
          </cell>
        </row>
        <row r="28">
          <cell r="C28">
            <v>3048.25</v>
          </cell>
        </row>
        <row r="116">
          <cell r="C116">
            <v>12472.279999999999</v>
          </cell>
        </row>
        <row r="122">
          <cell r="C122">
            <v>30.067103571428571</v>
          </cell>
        </row>
        <row r="127">
          <cell r="C127">
            <v>66.815785714285724</v>
          </cell>
        </row>
        <row r="133">
          <cell r="C133">
            <v>726</v>
          </cell>
        </row>
        <row r="139">
          <cell r="C139">
            <v>243.21</v>
          </cell>
        </row>
        <row r="144">
          <cell r="C144">
            <v>2550.6666666666665</v>
          </cell>
        </row>
        <row r="157">
          <cell r="C157">
            <v>7093.25</v>
          </cell>
        </row>
        <row r="229">
          <cell r="C229">
            <v>7156.5</v>
          </cell>
        </row>
        <row r="240">
          <cell r="C240">
            <v>1259</v>
          </cell>
        </row>
        <row r="251">
          <cell r="C251">
            <v>1872</v>
          </cell>
        </row>
        <row r="263">
          <cell r="C263">
            <v>1509</v>
          </cell>
        </row>
        <row r="332">
          <cell r="C332">
            <v>23202.5</v>
          </cell>
        </row>
        <row r="339">
          <cell r="C339">
            <v>4712</v>
          </cell>
        </row>
        <row r="346">
          <cell r="C346">
            <v>3983</v>
          </cell>
        </row>
        <row r="357">
          <cell r="C357">
            <v>1872</v>
          </cell>
        </row>
        <row r="362">
          <cell r="C362">
            <v>12</v>
          </cell>
        </row>
        <row r="373">
          <cell r="C373">
            <v>948</v>
          </cell>
        </row>
        <row r="384">
          <cell r="C384">
            <v>4200</v>
          </cell>
        </row>
        <row r="432">
          <cell r="C432">
            <v>9711</v>
          </cell>
        </row>
        <row r="463">
          <cell r="C463">
            <v>9433</v>
          </cell>
        </row>
        <row r="468">
          <cell r="C468">
            <v>9433</v>
          </cell>
        </row>
        <row r="479">
          <cell r="C479">
            <v>3018</v>
          </cell>
        </row>
        <row r="539">
          <cell r="C539">
            <v>31904</v>
          </cell>
        </row>
        <row r="553">
          <cell r="C553">
            <v>8100</v>
          </cell>
        </row>
        <row r="560">
          <cell r="C560">
            <v>120</v>
          </cell>
        </row>
        <row r="565">
          <cell r="C565">
            <v>312</v>
          </cell>
        </row>
        <row r="570">
          <cell r="C570">
            <v>90</v>
          </cell>
        </row>
        <row r="575">
          <cell r="C575">
            <v>3402.34</v>
          </cell>
        </row>
        <row r="580">
          <cell r="C580">
            <v>2113</v>
          </cell>
        </row>
        <row r="584">
          <cell r="C584">
            <v>2113</v>
          </cell>
        </row>
        <row r="585">
          <cell r="C585">
            <v>817.5</v>
          </cell>
        </row>
        <row r="592">
          <cell r="C592">
            <v>7560.5</v>
          </cell>
        </row>
        <row r="595">
          <cell r="C595">
            <v>7560.5</v>
          </cell>
        </row>
        <row r="598">
          <cell r="C598">
            <v>1250</v>
          </cell>
        </row>
      </sheetData>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 val="Sheet8"/>
    </sheetNames>
    <sheetDataSet>
      <sheetData sheetId="0">
        <row r="2">
          <cell r="C2" t="str">
            <v>ESTABLISHMENT OF SHAHEED ZULIFQAR ALI BHUTTO ENGINEERING COLLEGE AT GADADP KARACHI (CONSTRUCTION OF MOSQUE).</v>
          </cell>
        </row>
        <row r="13">
          <cell r="C13">
            <v>29502</v>
          </cell>
        </row>
        <row r="35">
          <cell r="C35">
            <v>9701.75</v>
          </cell>
        </row>
        <row r="83">
          <cell r="C83">
            <v>24854.409999999993</v>
          </cell>
        </row>
        <row r="89">
          <cell r="C89">
            <v>59.916881249999982</v>
          </cell>
        </row>
        <row r="94">
          <cell r="C94">
            <v>133.14862499999998</v>
          </cell>
        </row>
        <row r="101">
          <cell r="C101">
            <v>2721</v>
          </cell>
        </row>
        <row r="108">
          <cell r="C108">
            <v>911.54</v>
          </cell>
        </row>
        <row r="113">
          <cell r="C113">
            <v>9834</v>
          </cell>
        </row>
        <row r="130">
          <cell r="C130">
            <v>35981.25</v>
          </cell>
        </row>
        <row r="153">
          <cell r="C153">
            <v>4328.5</v>
          </cell>
        </row>
        <row r="161">
          <cell r="C161">
            <v>424</v>
          </cell>
        </row>
        <row r="167">
          <cell r="C167">
            <v>924</v>
          </cell>
        </row>
        <row r="172">
          <cell r="C172">
            <v>336</v>
          </cell>
        </row>
        <row r="180">
          <cell r="C180">
            <v>289</v>
          </cell>
        </row>
        <row r="219">
          <cell r="C219">
            <v>23526.5</v>
          </cell>
        </row>
        <row r="226">
          <cell r="C226">
            <v>8364</v>
          </cell>
        </row>
        <row r="233">
          <cell r="C233">
            <v>2376</v>
          </cell>
        </row>
        <row r="240">
          <cell r="C240">
            <v>924</v>
          </cell>
        </row>
        <row r="245">
          <cell r="C245">
            <v>10</v>
          </cell>
        </row>
        <row r="255">
          <cell r="C255">
            <v>791</v>
          </cell>
        </row>
        <row r="265">
          <cell r="C265">
            <v>2576</v>
          </cell>
        </row>
        <row r="283">
          <cell r="C283">
            <v>9094</v>
          </cell>
        </row>
        <row r="299">
          <cell r="C299">
            <v>9740</v>
          </cell>
        </row>
        <row r="304">
          <cell r="C304">
            <v>9740</v>
          </cell>
        </row>
        <row r="309">
          <cell r="C309">
            <v>672</v>
          </cell>
        </row>
        <row r="317">
          <cell r="C317">
            <v>578</v>
          </cell>
        </row>
        <row r="338">
          <cell r="C338">
            <v>18544</v>
          </cell>
        </row>
        <row r="352">
          <cell r="C352">
            <v>4761.5</v>
          </cell>
        </row>
        <row r="357">
          <cell r="C357">
            <v>156</v>
          </cell>
        </row>
        <row r="362">
          <cell r="C362">
            <v>30</v>
          </cell>
        </row>
        <row r="367">
          <cell r="C367">
            <v>214.5</v>
          </cell>
        </row>
        <row r="372">
          <cell r="C372">
            <v>2086</v>
          </cell>
        </row>
      </sheetData>
      <sheetData sheetId="1"/>
      <sheetData sheetId="2"/>
      <sheetData sheetId="3"/>
      <sheetData sheetId="4"/>
      <sheetData sheetId="5"/>
      <sheetData sheetId="6"/>
      <sheetData sheetId="7"/>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 val="Sheet7"/>
    </sheetNames>
    <sheetDataSet>
      <sheetData sheetId="0">
        <row r="11">
          <cell r="C11">
            <v>4776</v>
          </cell>
        </row>
        <row r="31">
          <cell r="C31">
            <v>1513.6000000000001</v>
          </cell>
        </row>
        <row r="69">
          <cell r="C69">
            <v>3969.6400000000003</v>
          </cell>
        </row>
        <row r="75">
          <cell r="C75">
            <v>9.5696678571428588</v>
          </cell>
        </row>
        <row r="80">
          <cell r="C80">
            <v>21.265928571428578</v>
          </cell>
        </row>
        <row r="86">
          <cell r="C86">
            <v>558</v>
          </cell>
        </row>
        <row r="92">
          <cell r="C92">
            <v>186.93</v>
          </cell>
        </row>
        <row r="97">
          <cell r="C97">
            <v>1592</v>
          </cell>
        </row>
        <row r="114">
          <cell r="C114">
            <v>3524.36</v>
          </cell>
        </row>
        <row r="136">
          <cell r="C136">
            <v>1539.73</v>
          </cell>
        </row>
        <row r="145">
          <cell r="C145">
            <v>427</v>
          </cell>
        </row>
        <row r="152">
          <cell r="C152">
            <v>387</v>
          </cell>
        </row>
        <row r="161">
          <cell r="C161">
            <v>532</v>
          </cell>
        </row>
        <row r="201">
          <cell r="C201">
            <v>10979.76</v>
          </cell>
        </row>
        <row r="208">
          <cell r="C208">
            <v>2376</v>
          </cell>
        </row>
        <row r="215">
          <cell r="C215">
            <v>2376</v>
          </cell>
        </row>
        <row r="222">
          <cell r="C222">
            <v>387</v>
          </cell>
        </row>
        <row r="227">
          <cell r="C227">
            <v>8</v>
          </cell>
        </row>
        <row r="237">
          <cell r="C237">
            <v>148.5</v>
          </cell>
        </row>
        <row r="251">
          <cell r="C251">
            <v>868</v>
          </cell>
        </row>
        <row r="273">
          <cell r="C273">
            <v>1885.26</v>
          </cell>
        </row>
        <row r="289">
          <cell r="C289">
            <v>1762.18</v>
          </cell>
        </row>
        <row r="294">
          <cell r="C294">
            <v>1762.18</v>
          </cell>
        </row>
        <row r="302">
          <cell r="C302">
            <v>1022</v>
          </cell>
        </row>
        <row r="329">
          <cell r="C329">
            <v>6399.18</v>
          </cell>
        </row>
        <row r="343">
          <cell r="C343">
            <v>1975.5</v>
          </cell>
        </row>
        <row r="348">
          <cell r="C348">
            <v>50</v>
          </cell>
        </row>
        <row r="353">
          <cell r="C353">
            <v>104</v>
          </cell>
        </row>
        <row r="358">
          <cell r="C358">
            <v>30</v>
          </cell>
        </row>
        <row r="364">
          <cell r="C364">
            <v>222.75</v>
          </cell>
        </row>
        <row r="370">
          <cell r="C370">
            <v>1660</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87"/>
  <sheetViews>
    <sheetView tabSelected="1" workbookViewId="0">
      <selection activeCell="B5" sqref="B5:F5"/>
    </sheetView>
  </sheetViews>
  <sheetFormatPr defaultRowHeight="12.75"/>
  <cols>
    <col min="1" max="1" width="9.140625" style="2"/>
    <col min="2" max="2" width="29.85546875" style="2" customWidth="1"/>
    <col min="3" max="3" width="11.7109375" style="2" customWidth="1"/>
    <col min="4" max="4" width="3.5703125" style="2" customWidth="1"/>
    <col min="5" max="5" width="4.28515625" style="2" customWidth="1"/>
    <col min="6" max="6" width="10.28515625" style="2" customWidth="1"/>
    <col min="7" max="8" width="6" style="2" customWidth="1"/>
    <col min="9" max="9" width="14.85546875" style="3" customWidth="1"/>
    <col min="10" max="10" width="9.140625" style="2"/>
    <col min="11" max="11" width="17.140625" style="2" customWidth="1"/>
    <col min="12" max="12" width="13.140625" style="3" customWidth="1"/>
    <col min="13" max="16384" width="9.140625" style="2"/>
  </cols>
  <sheetData>
    <row r="1" spans="1:13" ht="26.25" customHeight="1">
      <c r="A1" s="1" t="s">
        <v>0</v>
      </c>
      <c r="B1" s="1"/>
      <c r="C1" s="1"/>
      <c r="D1" s="1"/>
      <c r="E1" s="1"/>
      <c r="F1" s="1"/>
      <c r="G1" s="1"/>
      <c r="H1" s="1"/>
      <c r="I1" s="1"/>
    </row>
    <row r="2" spans="1:13" ht="57" customHeight="1">
      <c r="A2" s="4" t="s">
        <v>1</v>
      </c>
      <c r="B2" s="4"/>
      <c r="C2" s="5" t="str">
        <f>[1]Sheet1!C2</f>
        <v xml:space="preserve">ESTABLISHMENT OF SHAHEED ZULIFQAR ALI BHUTTO ENGINEERING COLLEGE AT GADADP KARACHI (CONSTRUCTION OF CATEGOREY -I BUNGLOW 5 Nos).(PHASE-II) </v>
      </c>
      <c r="D2" s="5"/>
      <c r="E2" s="5"/>
      <c r="F2" s="5"/>
      <c r="G2" s="5"/>
      <c r="H2" s="5"/>
      <c r="I2" s="5"/>
    </row>
    <row r="3" spans="1:13" ht="30.75" customHeight="1">
      <c r="A3" s="6" t="s">
        <v>2</v>
      </c>
      <c r="B3" s="7" t="s">
        <v>3</v>
      </c>
      <c r="C3" s="8" t="s">
        <v>4</v>
      </c>
      <c r="D3" s="8"/>
      <c r="E3" s="8" t="s">
        <v>5</v>
      </c>
      <c r="F3" s="8"/>
      <c r="G3" s="8" t="s">
        <v>6</v>
      </c>
      <c r="H3" s="8"/>
      <c r="I3" s="6" t="s">
        <v>7</v>
      </c>
    </row>
    <row r="4" spans="1:13">
      <c r="A4" s="9"/>
      <c r="B4" s="9"/>
      <c r="C4" s="9"/>
      <c r="D4" s="9"/>
      <c r="E4" s="9"/>
      <c r="F4" s="9"/>
      <c r="G4" s="9"/>
      <c r="H4" s="9"/>
      <c r="I4" s="10"/>
    </row>
    <row r="5" spans="1:13" ht="41.25" customHeight="1">
      <c r="A5" s="11">
        <v>1</v>
      </c>
      <c r="B5" s="12" t="s">
        <v>8</v>
      </c>
      <c r="C5" s="12"/>
      <c r="D5" s="12"/>
      <c r="E5" s="12"/>
      <c r="F5" s="12"/>
      <c r="G5" s="13"/>
      <c r="H5" s="13"/>
      <c r="I5" s="14"/>
    </row>
    <row r="6" spans="1:13" ht="20.25" customHeight="1">
      <c r="A6" s="11"/>
      <c r="B6" s="9"/>
      <c r="C6" s="15">
        <f>[1]Sheet1!C12*5</f>
        <v>33680</v>
      </c>
      <c r="D6" s="16"/>
      <c r="E6" s="15" t="s">
        <v>9</v>
      </c>
      <c r="F6" s="16">
        <v>3176.25</v>
      </c>
      <c r="G6" s="17" t="s">
        <v>10</v>
      </c>
      <c r="H6" s="17"/>
      <c r="I6" s="15">
        <f>ROUND(C6*F6/1000,0)</f>
        <v>106976</v>
      </c>
    </row>
    <row r="7" spans="1:13" ht="33" customHeight="1">
      <c r="A7" s="11">
        <v>2</v>
      </c>
      <c r="B7" s="18" t="s">
        <v>11</v>
      </c>
      <c r="C7" s="18"/>
      <c r="D7" s="18"/>
      <c r="E7" s="18"/>
      <c r="F7" s="18"/>
      <c r="G7" s="19"/>
      <c r="H7" s="19"/>
      <c r="I7" s="20"/>
    </row>
    <row r="8" spans="1:13" ht="21" customHeight="1">
      <c r="A8" s="11"/>
      <c r="B8" s="9"/>
      <c r="C8" s="15">
        <f>[1]Sheet1!C32*5</f>
        <v>12413.75</v>
      </c>
      <c r="D8" s="16"/>
      <c r="E8" s="15" t="s">
        <v>9</v>
      </c>
      <c r="F8" s="16">
        <v>9416.2800000000007</v>
      </c>
      <c r="G8" s="17" t="s">
        <v>12</v>
      </c>
      <c r="H8" s="17"/>
      <c r="I8" s="15">
        <f>ROUND(C8*F8/100,0)</f>
        <v>1168913</v>
      </c>
    </row>
    <row r="9" spans="1:13" ht="92.25" customHeight="1">
      <c r="A9" s="11">
        <v>3</v>
      </c>
      <c r="B9" s="18" t="s">
        <v>13</v>
      </c>
      <c r="C9" s="18"/>
      <c r="D9" s="18"/>
      <c r="E9" s="18"/>
      <c r="F9" s="18"/>
      <c r="G9" s="13"/>
      <c r="H9" s="13"/>
      <c r="I9" s="21"/>
    </row>
    <row r="10" spans="1:13" ht="21" customHeight="1">
      <c r="A10" s="11"/>
      <c r="B10" s="9"/>
      <c r="C10" s="15">
        <f>[1]Sheet1!C90*5</f>
        <v>39279.65</v>
      </c>
      <c r="D10" s="16"/>
      <c r="E10" s="15" t="s">
        <v>9</v>
      </c>
      <c r="F10" s="15">
        <v>337</v>
      </c>
      <c r="G10" s="17" t="s">
        <v>14</v>
      </c>
      <c r="H10" s="17"/>
      <c r="I10" s="15">
        <f>ROUND(C10*F10,0)</f>
        <v>13237242</v>
      </c>
    </row>
    <row r="11" spans="1:13" ht="44.25" customHeight="1">
      <c r="A11" s="22">
        <v>4</v>
      </c>
      <c r="B11" s="18" t="s">
        <v>15</v>
      </c>
      <c r="C11" s="18"/>
      <c r="D11" s="18"/>
      <c r="E11" s="18"/>
      <c r="F11" s="18"/>
      <c r="G11" s="19"/>
      <c r="H11" s="19"/>
      <c r="I11" s="23"/>
    </row>
    <row r="12" spans="1:13" ht="19.5" customHeight="1">
      <c r="A12" s="11"/>
      <c r="B12" s="9"/>
      <c r="C12" s="15">
        <f>[1]Sheet1!C101*5</f>
        <v>210.42669642857146</v>
      </c>
      <c r="D12" s="16"/>
      <c r="E12" s="15" t="s">
        <v>9</v>
      </c>
      <c r="F12" s="15">
        <v>5001.7</v>
      </c>
      <c r="G12" s="17" t="s">
        <v>16</v>
      </c>
      <c r="H12" s="17"/>
      <c r="I12" s="15">
        <f>ROUND(C12*F12,0)</f>
        <v>1052491</v>
      </c>
      <c r="J12" s="24"/>
      <c r="K12" s="25"/>
      <c r="M12" s="25">
        <f>I12</f>
        <v>1052491</v>
      </c>
    </row>
    <row r="13" spans="1:13" ht="28.5" customHeight="1">
      <c r="A13" s="11">
        <v>5</v>
      </c>
      <c r="B13" s="26" t="s">
        <v>17</v>
      </c>
      <c r="C13" s="26"/>
      <c r="D13" s="26"/>
      <c r="E13" s="26"/>
      <c r="F13" s="26"/>
      <c r="G13" s="27"/>
      <c r="H13" s="27"/>
      <c r="I13" s="21"/>
    </row>
    <row r="14" spans="1:13" ht="20.25" customHeight="1">
      <c r="A14" s="11"/>
      <c r="B14" s="9"/>
      <c r="C14" s="15">
        <f>[1]Sheet1!C109*5</f>
        <v>6360</v>
      </c>
      <c r="D14" s="16"/>
      <c r="E14" s="15" t="s">
        <v>9</v>
      </c>
      <c r="F14" s="16">
        <v>3127.41</v>
      </c>
      <c r="G14" s="17" t="s">
        <v>12</v>
      </c>
      <c r="H14" s="17"/>
      <c r="I14" s="15">
        <f>ROUND(C14*F14/100,0)</f>
        <v>198903</v>
      </c>
      <c r="J14" s="24"/>
    </row>
    <row r="15" spans="1:13" ht="42.75" customHeight="1">
      <c r="A15" s="11">
        <v>6</v>
      </c>
      <c r="B15" s="28" t="s">
        <v>18</v>
      </c>
      <c r="C15" s="28"/>
      <c r="D15" s="28"/>
      <c r="E15" s="28"/>
      <c r="F15" s="28"/>
      <c r="G15" s="29"/>
      <c r="H15" s="29"/>
      <c r="I15" s="21"/>
    </row>
    <row r="16" spans="1:13" ht="19.5" customHeight="1">
      <c r="A16" s="11"/>
      <c r="B16" s="9"/>
      <c r="C16" s="15">
        <f>[1]Sheet1!C116*5</f>
        <v>2130.6</v>
      </c>
      <c r="D16" s="16"/>
      <c r="E16" s="15" t="s">
        <v>9</v>
      </c>
      <c r="F16" s="15">
        <v>12595</v>
      </c>
      <c r="G16" s="17" t="s">
        <v>12</v>
      </c>
      <c r="H16" s="17"/>
      <c r="I16" s="15">
        <f>ROUND(C16*F16/100,0)</f>
        <v>268349</v>
      </c>
    </row>
    <row r="17" spans="1:13" ht="27.75" customHeight="1">
      <c r="A17" s="11">
        <v>7</v>
      </c>
      <c r="B17" s="30" t="s">
        <v>19</v>
      </c>
      <c r="C17" s="30"/>
      <c r="D17" s="30"/>
      <c r="E17" s="30"/>
      <c r="F17" s="30"/>
      <c r="G17" s="31"/>
      <c r="H17" s="31"/>
      <c r="I17" s="21"/>
    </row>
    <row r="18" spans="1:13" ht="21.75" customHeight="1">
      <c r="A18" s="11"/>
      <c r="B18" s="9"/>
      <c r="C18" s="15">
        <f>[1]Sheet1!C121*5</f>
        <v>11226.666666666668</v>
      </c>
      <c r="D18" s="16"/>
      <c r="E18" s="15" t="s">
        <v>9</v>
      </c>
      <c r="F18" s="16">
        <v>1512.5</v>
      </c>
      <c r="G18" s="17" t="s">
        <v>10</v>
      </c>
      <c r="H18" s="17"/>
      <c r="I18" s="15">
        <f>ROUND(C18*F18/1000,0)</f>
        <v>16980</v>
      </c>
    </row>
    <row r="19" spans="1:13" ht="28.5" customHeight="1">
      <c r="A19" s="32">
        <v>8</v>
      </c>
      <c r="B19" s="26" t="s">
        <v>20</v>
      </c>
      <c r="C19" s="26"/>
      <c r="D19" s="26"/>
      <c r="E19" s="26"/>
      <c r="F19" s="26"/>
      <c r="G19" s="27"/>
      <c r="H19" s="27"/>
      <c r="I19" s="21"/>
    </row>
    <row r="20" spans="1:13" ht="18.75" customHeight="1">
      <c r="A20" s="11"/>
      <c r="B20" s="9"/>
      <c r="C20" s="15">
        <f>[1]Sheet1!C193*5</f>
        <v>13525.75</v>
      </c>
      <c r="D20" s="16"/>
      <c r="E20" s="15" t="s">
        <v>9</v>
      </c>
      <c r="F20" s="15">
        <v>15771.01</v>
      </c>
      <c r="G20" s="17" t="s">
        <v>12</v>
      </c>
      <c r="H20" s="17"/>
      <c r="I20" s="15">
        <f>ROUND(C20*F20/100,0)</f>
        <v>2133147</v>
      </c>
      <c r="J20" s="24"/>
      <c r="L20" s="33"/>
    </row>
    <row r="21" spans="1:13" ht="55.5" customHeight="1">
      <c r="A21" s="32">
        <v>9</v>
      </c>
      <c r="B21" s="18" t="s">
        <v>21</v>
      </c>
      <c r="C21" s="18"/>
      <c r="D21" s="18"/>
      <c r="E21" s="18"/>
      <c r="F21" s="18"/>
      <c r="G21" s="13"/>
      <c r="H21" s="13"/>
      <c r="I21" s="23"/>
    </row>
    <row r="22" spans="1:13" ht="20.25" customHeight="1">
      <c r="A22" s="11"/>
      <c r="B22" s="9"/>
      <c r="C22" s="15">
        <f>[1]Sheet1!C204*5</f>
        <v>1402.5</v>
      </c>
      <c r="D22" s="16"/>
      <c r="E22" s="34" t="s">
        <v>9</v>
      </c>
      <c r="F22" s="15">
        <v>228.96</v>
      </c>
      <c r="G22" s="17" t="s">
        <v>22</v>
      </c>
      <c r="H22" s="17"/>
      <c r="I22" s="15">
        <f>ROUND(C22*F22,0)</f>
        <v>321116</v>
      </c>
      <c r="J22" s="24"/>
      <c r="M22" s="25">
        <f>I22</f>
        <v>321116</v>
      </c>
    </row>
    <row r="23" spans="1:13" ht="56.25" customHeight="1">
      <c r="A23" s="11">
        <v>10</v>
      </c>
      <c r="B23" s="35" t="s">
        <v>23</v>
      </c>
      <c r="C23" s="35"/>
      <c r="D23" s="35"/>
      <c r="E23" s="35"/>
      <c r="F23" s="35"/>
      <c r="G23" s="27"/>
      <c r="H23" s="27"/>
      <c r="I23" s="27"/>
      <c r="J23" s="27"/>
      <c r="K23" s="27"/>
      <c r="L23" s="27"/>
      <c r="M23" s="25"/>
    </row>
    <row r="24" spans="1:13" ht="19.5" customHeight="1">
      <c r="A24" s="11"/>
      <c r="B24" s="9"/>
      <c r="C24" s="15">
        <f>[1]Sheet1!C213*5</f>
        <v>1935</v>
      </c>
      <c r="D24" s="16"/>
      <c r="E24" s="34" t="s">
        <v>9</v>
      </c>
      <c r="F24" s="15">
        <v>1647.69</v>
      </c>
      <c r="G24" s="17" t="s">
        <v>24</v>
      </c>
      <c r="H24" s="17"/>
      <c r="I24" s="15">
        <f>ROUND(C24*F24,0)</f>
        <v>3188280</v>
      </c>
      <c r="M24" s="25">
        <f>I24</f>
        <v>3188280</v>
      </c>
    </row>
    <row r="25" spans="1:13" ht="19.5" customHeight="1">
      <c r="A25" s="11"/>
      <c r="B25" s="9"/>
      <c r="C25" s="15"/>
      <c r="D25" s="16"/>
      <c r="E25" s="34"/>
      <c r="F25" s="15"/>
      <c r="G25" s="15"/>
      <c r="H25" s="15"/>
      <c r="I25" s="15"/>
      <c r="M25" s="25"/>
    </row>
    <row r="26" spans="1:13" ht="40.5" customHeight="1">
      <c r="A26" s="11">
        <v>11</v>
      </c>
      <c r="B26" s="35" t="s">
        <v>25</v>
      </c>
      <c r="C26" s="35"/>
      <c r="D26" s="35"/>
      <c r="E26" s="35"/>
      <c r="F26" s="35"/>
      <c r="G26" s="27"/>
      <c r="H26" s="27"/>
      <c r="I26" s="21"/>
      <c r="M26" s="25"/>
    </row>
    <row r="27" spans="1:13" ht="19.5" customHeight="1">
      <c r="A27" s="11"/>
      <c r="B27" s="9"/>
      <c r="C27" s="15">
        <f>[1]Sheet1!C225*5</f>
        <v>1740</v>
      </c>
      <c r="D27" s="16"/>
      <c r="E27" s="34" t="s">
        <v>9</v>
      </c>
      <c r="F27" s="15">
        <v>856.53</v>
      </c>
      <c r="G27" s="17" t="s">
        <v>24</v>
      </c>
      <c r="H27" s="17"/>
      <c r="I27" s="15">
        <f>ROUND(C27*F27,0)</f>
        <v>1490362</v>
      </c>
      <c r="M27" s="25"/>
    </row>
    <row r="28" spans="1:13" ht="24.95" customHeight="1">
      <c r="A28" s="11">
        <v>12</v>
      </c>
      <c r="B28" s="13" t="s">
        <v>26</v>
      </c>
      <c r="C28" s="13"/>
      <c r="D28" s="13"/>
      <c r="E28" s="13"/>
      <c r="F28" s="13"/>
      <c r="G28" s="13"/>
      <c r="H28" s="13"/>
      <c r="I28" s="23"/>
      <c r="M28" s="25"/>
    </row>
    <row r="29" spans="1:13" ht="17.25" customHeight="1">
      <c r="A29" s="11"/>
      <c r="B29" s="9"/>
      <c r="C29" s="15">
        <f>[1]Sheet1!C280*5</f>
        <v>72900</v>
      </c>
      <c r="D29" s="16"/>
      <c r="E29" s="15" t="s">
        <v>9</v>
      </c>
      <c r="F29" s="15">
        <v>3191.76</v>
      </c>
      <c r="G29" s="17" t="s">
        <v>27</v>
      </c>
      <c r="H29" s="17"/>
      <c r="I29" s="15">
        <f>ROUND(C29*F29/100,0)</f>
        <v>2326793</v>
      </c>
      <c r="M29" s="25"/>
    </row>
    <row r="30" spans="1:13" ht="30" customHeight="1">
      <c r="A30" s="11">
        <v>13</v>
      </c>
      <c r="B30" s="35" t="s">
        <v>28</v>
      </c>
      <c r="C30" s="35"/>
      <c r="D30" s="35"/>
      <c r="E30" s="35"/>
      <c r="F30" s="35"/>
      <c r="G30" s="27"/>
      <c r="H30" s="27"/>
      <c r="I30" s="21"/>
      <c r="M30" s="25"/>
    </row>
    <row r="31" spans="1:13" ht="24.95" customHeight="1">
      <c r="A31" s="11"/>
      <c r="B31" s="9"/>
      <c r="C31" s="15">
        <f>[1]Sheet1!C288*5</f>
        <v>10925</v>
      </c>
      <c r="D31" s="16"/>
      <c r="E31" s="15" t="s">
        <v>9</v>
      </c>
      <c r="F31" s="15">
        <v>3275.5</v>
      </c>
      <c r="G31" s="17" t="s">
        <v>27</v>
      </c>
      <c r="H31" s="17"/>
      <c r="I31" s="15">
        <f>ROUND(C31*F31/100,0)</f>
        <v>357848</v>
      </c>
      <c r="M31" s="25"/>
    </row>
    <row r="32" spans="1:13" ht="29.25" customHeight="1">
      <c r="A32" s="11">
        <v>14</v>
      </c>
      <c r="B32" s="36" t="s">
        <v>29</v>
      </c>
      <c r="C32" s="36"/>
      <c r="D32" s="36"/>
      <c r="E32" s="36"/>
      <c r="F32" s="36"/>
      <c r="G32" s="29"/>
      <c r="H32" s="29"/>
      <c r="I32" s="21"/>
      <c r="M32" s="25"/>
    </row>
    <row r="33" spans="1:13" ht="24.95" customHeight="1">
      <c r="A33" s="11"/>
      <c r="B33" s="9"/>
      <c r="C33" s="15">
        <f>[1]Sheet1!C295*5</f>
        <v>7625</v>
      </c>
      <c r="D33" s="16"/>
      <c r="E33" s="34" t="s">
        <v>9</v>
      </c>
      <c r="F33" s="15">
        <v>1887.4</v>
      </c>
      <c r="G33" s="17" t="s">
        <v>27</v>
      </c>
      <c r="H33" s="17"/>
      <c r="I33" s="15">
        <f>ROUND(C33*F33/100,0)</f>
        <v>143914</v>
      </c>
      <c r="J33" s="24"/>
      <c r="M33" s="25"/>
    </row>
    <row r="34" spans="1:13" ht="39" customHeight="1">
      <c r="A34" s="11">
        <v>15</v>
      </c>
      <c r="B34" s="35" t="s">
        <v>30</v>
      </c>
      <c r="C34" s="35"/>
      <c r="D34" s="35"/>
      <c r="E34" s="35"/>
      <c r="F34" s="35"/>
      <c r="G34" s="27"/>
      <c r="H34" s="27"/>
      <c r="I34" s="21"/>
      <c r="M34" s="25"/>
    </row>
    <row r="35" spans="1:13" ht="24.95" customHeight="1">
      <c r="A35" s="11"/>
      <c r="B35" s="9"/>
      <c r="C35" s="15">
        <f>[1]Sheet1!C301*5</f>
        <v>1935</v>
      </c>
      <c r="D35" s="16"/>
      <c r="E35" s="34" t="s">
        <v>9</v>
      </c>
      <c r="F35" s="15">
        <v>180.5</v>
      </c>
      <c r="G35" s="17" t="s">
        <v>24</v>
      </c>
      <c r="H35" s="17"/>
      <c r="I35" s="15">
        <f>ROUND(C35*F35,0)</f>
        <v>349268</v>
      </c>
      <c r="M35" s="25"/>
    </row>
    <row r="36" spans="1:13" ht="18.75" customHeight="1">
      <c r="A36" s="37">
        <v>16</v>
      </c>
      <c r="B36" s="38" t="s">
        <v>31</v>
      </c>
      <c r="C36" s="38"/>
      <c r="D36" s="38"/>
      <c r="E36" s="38"/>
      <c r="F36" s="38"/>
      <c r="G36" s="39"/>
      <c r="H36" s="23"/>
      <c r="I36" s="23"/>
      <c r="M36" s="25"/>
    </row>
    <row r="37" spans="1:13" ht="21.75" customHeight="1">
      <c r="A37" s="11"/>
      <c r="B37" s="9"/>
      <c r="C37" s="15">
        <f>[1]Sheet1!C306*5</f>
        <v>40</v>
      </c>
      <c r="D37" s="16"/>
      <c r="E37" s="34" t="s">
        <v>9</v>
      </c>
      <c r="F37" s="15">
        <v>261.25</v>
      </c>
      <c r="G37" s="17" t="s">
        <v>32</v>
      </c>
      <c r="H37" s="17"/>
      <c r="I37" s="15">
        <f>ROUND(C37*F37,0)</f>
        <v>10450</v>
      </c>
      <c r="M37" s="25"/>
    </row>
    <row r="38" spans="1:13" ht="29.25" customHeight="1">
      <c r="A38" s="11">
        <v>17</v>
      </c>
      <c r="B38" s="35" t="s">
        <v>33</v>
      </c>
      <c r="C38" s="35"/>
      <c r="D38" s="35"/>
      <c r="E38" s="35"/>
      <c r="F38" s="35"/>
      <c r="G38" s="27"/>
      <c r="H38" s="27"/>
      <c r="I38" s="27"/>
      <c r="J38" s="27"/>
      <c r="K38" s="27"/>
      <c r="L38" s="27"/>
      <c r="M38" s="25"/>
    </row>
    <row r="39" spans="1:13" ht="23.25" customHeight="1">
      <c r="A39" s="11"/>
      <c r="B39" s="9"/>
      <c r="C39" s="15">
        <f>[1]Sheet1!C315*5</f>
        <v>2600</v>
      </c>
      <c r="D39" s="16"/>
      <c r="E39" s="34" t="s">
        <v>9</v>
      </c>
      <c r="F39" s="15">
        <v>27678.86</v>
      </c>
      <c r="G39" s="17" t="s">
        <v>27</v>
      </c>
      <c r="H39" s="17"/>
      <c r="I39" s="15">
        <f>ROUND(C39*F39/100,0)</f>
        <v>719650</v>
      </c>
      <c r="M39" s="25"/>
    </row>
    <row r="40" spans="1:13" ht="29.25" customHeight="1">
      <c r="A40" s="40">
        <v>18</v>
      </c>
      <c r="B40" s="35" t="s">
        <v>34</v>
      </c>
      <c r="C40" s="35"/>
      <c r="D40" s="35"/>
      <c r="E40" s="35"/>
      <c r="F40" s="35"/>
      <c r="G40" s="27"/>
      <c r="H40" s="27"/>
      <c r="I40" s="27"/>
      <c r="J40" s="27"/>
      <c r="K40" s="27"/>
      <c r="L40" s="27"/>
      <c r="M40" s="25"/>
    </row>
    <row r="41" spans="1:13" ht="24.95" customHeight="1">
      <c r="A41" s="11"/>
      <c r="B41" s="9"/>
      <c r="C41" s="15">
        <f>[1]Sheet1!C324*5</f>
        <v>7945</v>
      </c>
      <c r="D41" s="16"/>
      <c r="E41" s="34" t="s">
        <v>9</v>
      </c>
      <c r="F41" s="15">
        <v>28299.3</v>
      </c>
      <c r="G41" s="17" t="s">
        <v>27</v>
      </c>
      <c r="H41" s="17"/>
      <c r="I41" s="15">
        <f>ROUND(C41*F41/100,0)</f>
        <v>2248379</v>
      </c>
      <c r="M41" s="25"/>
    </row>
    <row r="42" spans="1:13" ht="19.5" customHeight="1">
      <c r="A42" s="40">
        <v>19</v>
      </c>
      <c r="B42" s="35" t="s">
        <v>35</v>
      </c>
      <c r="C42" s="35"/>
      <c r="D42" s="35"/>
      <c r="E42" s="35"/>
      <c r="F42" s="35"/>
      <c r="G42" s="27"/>
      <c r="H42" s="27"/>
      <c r="I42" s="21"/>
      <c r="M42" s="25"/>
    </row>
    <row r="43" spans="1:13" ht="24.95" customHeight="1">
      <c r="A43" s="11"/>
      <c r="B43" s="9"/>
      <c r="C43" s="15">
        <f>[1]Sheet1!C372*5</f>
        <v>15091.25</v>
      </c>
      <c r="D43" s="16"/>
      <c r="E43" s="34" t="s">
        <v>9</v>
      </c>
      <c r="F43" s="15">
        <v>442.75</v>
      </c>
      <c r="G43" s="17" t="s">
        <v>27</v>
      </c>
      <c r="H43" s="17"/>
      <c r="I43" s="15">
        <f>ROUND(C43*F43/100,0)</f>
        <v>66817</v>
      </c>
      <c r="M43" s="25"/>
    </row>
    <row r="44" spans="1:13" ht="20.25" customHeight="1">
      <c r="A44" s="40">
        <v>20</v>
      </c>
      <c r="B44" s="35" t="s">
        <v>36</v>
      </c>
      <c r="C44" s="41"/>
      <c r="D44" s="41"/>
      <c r="E44" s="41"/>
      <c r="F44" s="41"/>
      <c r="G44" s="23"/>
      <c r="H44" s="23"/>
      <c r="I44" s="20"/>
      <c r="M44" s="25"/>
    </row>
    <row r="45" spans="1:13" ht="24.95" customHeight="1">
      <c r="A45" s="11"/>
      <c r="B45" s="9"/>
      <c r="C45" s="15">
        <f>[1]Sheet1!C377*5</f>
        <v>15091.25</v>
      </c>
      <c r="D45" s="16"/>
      <c r="E45" s="34" t="s">
        <v>9</v>
      </c>
      <c r="F45" s="15">
        <v>1079.6500000000001</v>
      </c>
      <c r="G45" s="17" t="s">
        <v>27</v>
      </c>
      <c r="H45" s="17"/>
      <c r="I45" s="15">
        <f>ROUND(C45*F45/100,0)</f>
        <v>162933</v>
      </c>
      <c r="M45" s="25"/>
    </row>
    <row r="46" spans="1:13" ht="30" customHeight="1">
      <c r="A46" s="40">
        <v>21</v>
      </c>
      <c r="B46" s="35" t="s">
        <v>37</v>
      </c>
      <c r="C46" s="35"/>
      <c r="D46" s="35"/>
      <c r="E46" s="35"/>
      <c r="F46" s="35"/>
      <c r="G46" s="27"/>
      <c r="H46" s="27"/>
      <c r="M46" s="25"/>
    </row>
    <row r="47" spans="1:13" ht="24.95" customHeight="1">
      <c r="C47" s="15">
        <f>[1]Sheet1!C388*5</f>
        <v>3320</v>
      </c>
      <c r="D47" s="16"/>
      <c r="E47" s="34" t="s">
        <v>9</v>
      </c>
      <c r="F47" s="15">
        <v>2116.41</v>
      </c>
      <c r="G47" s="17" t="s">
        <v>27</v>
      </c>
      <c r="H47" s="17"/>
      <c r="I47" s="15">
        <f>ROUND(C47*F47/100,0)</f>
        <v>70265</v>
      </c>
      <c r="M47" s="25"/>
    </row>
    <row r="48" spans="1:13" ht="63" customHeight="1">
      <c r="A48" s="40">
        <v>22</v>
      </c>
      <c r="B48" s="35" t="s">
        <v>38</v>
      </c>
      <c r="C48" s="35"/>
      <c r="D48" s="35"/>
      <c r="E48" s="35"/>
      <c r="F48" s="35"/>
      <c r="G48" s="27"/>
      <c r="H48" s="27"/>
      <c r="M48" s="25"/>
    </row>
    <row r="49" spans="1:13" ht="24.95" customHeight="1">
      <c r="B49" s="9"/>
      <c r="C49" s="15">
        <f>[1]Sheet1!C422*5</f>
        <v>39087.5</v>
      </c>
      <c r="D49" s="16"/>
      <c r="E49" s="34" t="s">
        <v>9</v>
      </c>
      <c r="F49" s="15">
        <v>3444.38</v>
      </c>
      <c r="G49" s="17" t="s">
        <v>27</v>
      </c>
      <c r="H49" s="17"/>
      <c r="I49" s="15">
        <f>ROUND(C49*F49/100,0)</f>
        <v>1346322</v>
      </c>
      <c r="M49" s="25"/>
    </row>
    <row r="50" spans="1:13" ht="38.25" customHeight="1">
      <c r="A50" s="40">
        <v>23</v>
      </c>
      <c r="B50" s="35" t="s">
        <v>39</v>
      </c>
      <c r="C50" s="35"/>
      <c r="D50" s="35"/>
      <c r="E50" s="35"/>
      <c r="F50" s="35"/>
      <c r="G50" s="27"/>
      <c r="H50" s="27"/>
      <c r="I50" s="23"/>
      <c r="M50" s="25"/>
    </row>
    <row r="51" spans="1:13" ht="24.95" customHeight="1">
      <c r="B51" s="9"/>
      <c r="C51" s="15">
        <f>[1]Sheet1!C437*5</f>
        <v>12570</v>
      </c>
      <c r="D51" s="16"/>
      <c r="E51" s="34" t="s">
        <v>9</v>
      </c>
      <c r="F51" s="15">
        <v>2567.9499999999998</v>
      </c>
      <c r="G51" s="17" t="s">
        <v>27</v>
      </c>
      <c r="H51" s="17"/>
      <c r="I51" s="15">
        <f>ROUND(C51*F51/100,0)</f>
        <v>322791</v>
      </c>
      <c r="M51" s="25"/>
    </row>
    <row r="52" spans="1:13" ht="24.95" customHeight="1">
      <c r="A52" s="11">
        <v>24</v>
      </c>
      <c r="B52" s="18" t="s">
        <v>40</v>
      </c>
      <c r="C52" s="18"/>
      <c r="D52" s="18"/>
      <c r="E52" s="18"/>
      <c r="F52" s="18"/>
      <c r="G52" s="13"/>
      <c r="H52" s="13"/>
      <c r="I52" s="13"/>
      <c r="J52" s="13"/>
      <c r="K52" s="13"/>
      <c r="L52" s="13"/>
      <c r="M52" s="25"/>
    </row>
    <row r="53" spans="1:13" ht="24.95" customHeight="1">
      <c r="A53" s="11"/>
      <c r="B53" s="9"/>
      <c r="C53" s="15">
        <f>[1]Sheet1!C457*5</f>
        <v>9980.8000000000011</v>
      </c>
      <c r="D53" s="16"/>
      <c r="E53" s="34" t="s">
        <v>9</v>
      </c>
      <c r="F53" s="15">
        <v>12.1</v>
      </c>
      <c r="G53" s="17" t="s">
        <v>14</v>
      </c>
      <c r="H53" s="17"/>
      <c r="I53" s="15">
        <f>ROUND(C53*F53,0)</f>
        <v>120768</v>
      </c>
      <c r="M53" s="25"/>
    </row>
    <row r="54" spans="1:13" ht="24.95" customHeight="1">
      <c r="A54" s="11">
        <v>25</v>
      </c>
      <c r="B54" s="18" t="s">
        <v>41</v>
      </c>
      <c r="C54" s="42"/>
      <c r="D54" s="42"/>
      <c r="E54" s="42"/>
      <c r="F54" s="42"/>
      <c r="I54" s="2"/>
    </row>
    <row r="55" spans="1:13" ht="24.95" customHeight="1">
      <c r="B55" s="24" t="s">
        <v>42</v>
      </c>
      <c r="C55" s="15">
        <f>[1]Sheet1!C462*5</f>
        <v>4885.9999999999991</v>
      </c>
      <c r="D55" s="16"/>
      <c r="E55" s="34" t="s">
        <v>9</v>
      </c>
      <c r="F55" s="15">
        <v>328.97</v>
      </c>
      <c r="G55" s="17" t="s">
        <v>12</v>
      </c>
      <c r="H55" s="17"/>
      <c r="I55" s="15">
        <f>ROUND(C55*F55/100,0)</f>
        <v>16073</v>
      </c>
    </row>
    <row r="56" spans="1:13" ht="24.95" customHeight="1">
      <c r="B56" s="24" t="s">
        <v>43</v>
      </c>
      <c r="C56" s="15">
        <f>[1]Sheet1!C466*5</f>
        <v>2952.5</v>
      </c>
      <c r="D56" s="16"/>
      <c r="E56" s="34" t="s">
        <v>9</v>
      </c>
      <c r="F56" s="15">
        <v>760.03</v>
      </c>
      <c r="G56" s="17" t="s">
        <v>12</v>
      </c>
      <c r="H56" s="17"/>
      <c r="I56" s="15">
        <f>ROUND(C56*F56/100,0)</f>
        <v>22440</v>
      </c>
    </row>
    <row r="57" spans="1:13" ht="30.75" customHeight="1">
      <c r="A57" s="11">
        <v>26</v>
      </c>
      <c r="B57" s="18" t="s">
        <v>44</v>
      </c>
      <c r="C57" s="18"/>
      <c r="D57" s="18"/>
      <c r="E57" s="18"/>
      <c r="F57" s="18"/>
      <c r="G57" s="19"/>
      <c r="H57" s="19"/>
      <c r="I57" s="19"/>
      <c r="J57" s="19"/>
      <c r="K57" s="19"/>
      <c r="L57" s="19"/>
    </row>
    <row r="58" spans="1:13" ht="24.95" customHeight="1">
      <c r="B58" s="24"/>
      <c r="C58" s="15">
        <f>[1]Sheet1!C471*5</f>
        <v>534.68571428571431</v>
      </c>
      <c r="D58" s="16"/>
      <c r="E58" s="34" t="s">
        <v>9</v>
      </c>
      <c r="F58" s="15">
        <v>151.25</v>
      </c>
      <c r="G58" s="17" t="s">
        <v>14</v>
      </c>
      <c r="H58" s="17"/>
      <c r="I58" s="15">
        <f>ROUND(C58*F58,0)</f>
        <v>80871</v>
      </c>
    </row>
    <row r="59" spans="1:13" ht="24.95" customHeight="1">
      <c r="A59" s="11">
        <v>27</v>
      </c>
      <c r="B59" s="26" t="s">
        <v>45</v>
      </c>
      <c r="C59" s="26"/>
      <c r="D59" s="26"/>
      <c r="E59" s="26"/>
      <c r="F59" s="26"/>
      <c r="G59" s="27"/>
      <c r="H59" s="27"/>
      <c r="I59" s="27"/>
      <c r="J59" s="27"/>
      <c r="K59" s="27"/>
      <c r="L59" s="27"/>
    </row>
    <row r="60" spans="1:13" ht="24.95" customHeight="1">
      <c r="B60" s="24" t="s">
        <v>42</v>
      </c>
      <c r="C60" s="15">
        <f>[1]Sheet1!C476*5</f>
        <v>22460</v>
      </c>
      <c r="D60" s="16"/>
      <c r="E60" s="34" t="s">
        <v>9</v>
      </c>
      <c r="F60" s="15">
        <v>169.09</v>
      </c>
      <c r="G60" s="17" t="s">
        <v>27</v>
      </c>
      <c r="H60" s="17"/>
      <c r="I60" s="15">
        <f>ROUND(C60*F60/100,0)</f>
        <v>37978</v>
      </c>
    </row>
    <row r="61" spans="1:13" ht="24.95" customHeight="1">
      <c r="B61" s="24" t="s">
        <v>43</v>
      </c>
      <c r="C61" s="15">
        <f>[1]Sheet1!C479*5</f>
        <v>2952.5</v>
      </c>
      <c r="D61" s="16"/>
      <c r="E61" s="34" t="s">
        <v>9</v>
      </c>
      <c r="F61" s="15">
        <v>416.24</v>
      </c>
      <c r="G61" s="17" t="s">
        <v>27</v>
      </c>
      <c r="H61" s="17"/>
      <c r="I61" s="15">
        <f>ROUND(C61*F61/100,0)</f>
        <v>12289</v>
      </c>
    </row>
    <row r="62" spans="1:13" ht="24.95" customHeight="1">
      <c r="I62" s="2"/>
    </row>
    <row r="63" spans="1:13" ht="24.95" customHeight="1">
      <c r="G63" s="43" t="s">
        <v>46</v>
      </c>
      <c r="H63" s="43"/>
      <c r="I63" s="44">
        <f>SUM(I6:I62)</f>
        <v>31598608</v>
      </c>
      <c r="K63" s="44">
        <f>SUM(K6:K62)</f>
        <v>0</v>
      </c>
      <c r="L63" s="45" t="e">
        <f>L6+L8+L10+L12+L14+L16+L18+#REF!+L20+L24+#REF!+L22+L55+L60+L62+#REF!+#REF!+#REF!+#REF!+#REF!+#REF!+#REF!+#REF!+#REF!+#REF!+#REF!</f>
        <v>#REF!</v>
      </c>
      <c r="M63" s="45" t="e">
        <f>M6+M8+M10+M12+M14+M16+M18+#REF!+M20+M24+#REF!+M22+M55+M60+M62+#REF!+#REF!+#REF!+#REF!+#REF!+#REF!+#REF!+#REF!+#REF!+#REF!+#REF!</f>
        <v>#REF!</v>
      </c>
    </row>
    <row r="64" spans="1:13" ht="24.95" customHeight="1">
      <c r="B64" s="2" t="s">
        <v>47</v>
      </c>
      <c r="K64" s="2" t="s">
        <v>48</v>
      </c>
      <c r="L64" s="46">
        <v>0.1</v>
      </c>
      <c r="M64" s="2" t="s">
        <v>49</v>
      </c>
    </row>
    <row r="67" spans="1:10">
      <c r="B67" s="2" t="s">
        <v>50</v>
      </c>
    </row>
    <row r="69" spans="1:10">
      <c r="B69" s="47" t="s">
        <v>51</v>
      </c>
    </row>
    <row r="70" spans="1:10">
      <c r="B70" s="47"/>
    </row>
    <row r="71" spans="1:10">
      <c r="A71" s="22">
        <v>1</v>
      </c>
      <c r="B71" s="18" t="s">
        <v>52</v>
      </c>
      <c r="C71" s="18"/>
      <c r="D71" s="18"/>
      <c r="E71" s="18"/>
      <c r="F71" s="18"/>
      <c r="G71" s="19"/>
      <c r="H71" s="19"/>
      <c r="I71" s="19"/>
    </row>
    <row r="72" spans="1:10">
      <c r="A72" s="11"/>
      <c r="B72" s="9"/>
      <c r="C72" s="15">
        <f>[1]Sheet1!C96*5</f>
        <v>94.692013392857149</v>
      </c>
      <c r="D72" s="16"/>
      <c r="E72" s="15" t="s">
        <v>9</v>
      </c>
      <c r="F72" s="15"/>
      <c r="G72" s="17" t="s">
        <v>53</v>
      </c>
      <c r="H72" s="17"/>
      <c r="I72" s="15"/>
    </row>
    <row r="73" spans="1:10">
      <c r="A73" s="11">
        <v>2</v>
      </c>
      <c r="B73" s="48" t="s">
        <v>54</v>
      </c>
      <c r="C73" s="48"/>
      <c r="D73" s="48"/>
      <c r="E73" s="48"/>
      <c r="F73" s="48"/>
      <c r="G73" s="31"/>
      <c r="H73" s="31"/>
      <c r="I73" s="31"/>
    </row>
    <row r="74" spans="1:10">
      <c r="A74" s="11"/>
      <c r="B74" s="9"/>
      <c r="C74" s="15">
        <f>[1]Sheet1!C137*5</f>
        <v>27200</v>
      </c>
      <c r="D74" s="16"/>
      <c r="E74" s="34" t="s">
        <v>9</v>
      </c>
      <c r="F74" s="15"/>
      <c r="G74" s="17" t="s">
        <v>14</v>
      </c>
      <c r="H74" s="17"/>
      <c r="I74" s="15"/>
    </row>
    <row r="75" spans="1:10">
      <c r="A75" s="11">
        <v>3</v>
      </c>
      <c r="B75" s="12" t="s">
        <v>55</v>
      </c>
      <c r="C75" s="12"/>
      <c r="D75" s="12"/>
      <c r="E75" s="12"/>
      <c r="F75" s="12"/>
      <c r="G75" s="19"/>
      <c r="H75" s="19"/>
      <c r="I75" s="19"/>
      <c r="J75" s="19"/>
    </row>
    <row r="76" spans="1:10">
      <c r="A76" s="11"/>
      <c r="B76" s="9"/>
      <c r="C76" s="15">
        <f>[1]Sheet1!C352*5</f>
        <v>13156.25</v>
      </c>
      <c r="D76" s="16"/>
      <c r="E76" s="34" t="s">
        <v>9</v>
      </c>
      <c r="F76" s="15"/>
      <c r="G76" s="17" t="s">
        <v>24</v>
      </c>
      <c r="H76" s="17"/>
      <c r="I76" s="15"/>
    </row>
    <row r="77" spans="1:10" ht="15">
      <c r="A77" s="32">
        <v>4</v>
      </c>
      <c r="B77" s="26" t="s">
        <v>56</v>
      </c>
      <c r="C77" s="26"/>
      <c r="D77" s="26"/>
      <c r="E77" s="26"/>
      <c r="F77" s="26"/>
      <c r="G77" s="49"/>
      <c r="H77" s="49"/>
      <c r="I77" s="49"/>
    </row>
    <row r="78" spans="1:10">
      <c r="A78" s="11"/>
      <c r="B78" s="9"/>
      <c r="C78" s="15">
        <f>[1]Sheet1!C442*5</f>
        <v>62.5</v>
      </c>
      <c r="D78" s="16"/>
      <c r="E78" s="34" t="s">
        <v>9</v>
      </c>
      <c r="F78" s="15"/>
      <c r="G78" s="17" t="s">
        <v>24</v>
      </c>
      <c r="H78" s="17"/>
      <c r="I78" s="15"/>
    </row>
    <row r="79" spans="1:10">
      <c r="A79" s="11">
        <v>5</v>
      </c>
      <c r="B79" s="28" t="s">
        <v>57</v>
      </c>
      <c r="C79" s="28"/>
      <c r="D79" s="28"/>
      <c r="E79" s="28"/>
      <c r="F79" s="28"/>
      <c r="G79" s="29"/>
      <c r="H79" s="29"/>
      <c r="I79" s="29"/>
    </row>
    <row r="80" spans="1:10">
      <c r="A80" s="11"/>
      <c r="B80" s="9"/>
      <c r="C80" s="15">
        <f>[1]Sheet1!C447*5</f>
        <v>162.5</v>
      </c>
      <c r="D80" s="16"/>
      <c r="E80" s="34" t="s">
        <v>9</v>
      </c>
      <c r="F80" s="15"/>
      <c r="G80" s="17" t="s">
        <v>24</v>
      </c>
      <c r="H80" s="17"/>
      <c r="I80" s="15"/>
    </row>
    <row r="81" spans="1:9">
      <c r="A81" s="11"/>
      <c r="B81" s="9"/>
      <c r="C81" s="15"/>
      <c r="D81" s="16"/>
      <c r="E81" s="34"/>
      <c r="F81" s="15"/>
      <c r="G81" s="15"/>
      <c r="H81" s="15"/>
      <c r="I81" s="15"/>
    </row>
    <row r="82" spans="1:9">
      <c r="A82" s="40">
        <v>6</v>
      </c>
      <c r="B82" s="26" t="s">
        <v>58</v>
      </c>
      <c r="C82" s="26"/>
      <c r="D82" s="26"/>
      <c r="E82" s="26"/>
      <c r="F82" s="26"/>
      <c r="G82" s="27"/>
      <c r="H82" s="27"/>
      <c r="I82" s="27"/>
    </row>
    <row r="83" spans="1:9">
      <c r="A83" s="11"/>
      <c r="B83" s="9"/>
      <c r="C83" s="15">
        <f>[1]Sheet1!C452*5</f>
        <v>300</v>
      </c>
      <c r="D83" s="16"/>
      <c r="E83" s="34" t="s">
        <v>9</v>
      </c>
      <c r="F83" s="15"/>
      <c r="G83" s="17" t="s">
        <v>24</v>
      </c>
      <c r="H83" s="17"/>
      <c r="I83" s="15"/>
    </row>
    <row r="85" spans="1:9">
      <c r="G85" s="43" t="s">
        <v>46</v>
      </c>
      <c r="H85" s="43"/>
      <c r="I85" s="44"/>
    </row>
    <row r="87" spans="1:9">
      <c r="B87" s="50" t="s">
        <v>59</v>
      </c>
    </row>
  </sheetData>
  <mergeCells count="75">
    <mergeCell ref="B82:F82"/>
    <mergeCell ref="G83:H83"/>
    <mergeCell ref="G85:H85"/>
    <mergeCell ref="B75:F75"/>
    <mergeCell ref="G76:H76"/>
    <mergeCell ref="B77:F77"/>
    <mergeCell ref="G78:H78"/>
    <mergeCell ref="B79:F79"/>
    <mergeCell ref="G80:H80"/>
    <mergeCell ref="G61:H61"/>
    <mergeCell ref="G63:H63"/>
    <mergeCell ref="B71:F71"/>
    <mergeCell ref="G72:H72"/>
    <mergeCell ref="B73:F73"/>
    <mergeCell ref="G74:H74"/>
    <mergeCell ref="G55:H55"/>
    <mergeCell ref="G56:H56"/>
    <mergeCell ref="B57:F57"/>
    <mergeCell ref="G58:H58"/>
    <mergeCell ref="B59:F59"/>
    <mergeCell ref="G60:H60"/>
    <mergeCell ref="G49:H49"/>
    <mergeCell ref="B50:F50"/>
    <mergeCell ref="G51:H51"/>
    <mergeCell ref="B52:F52"/>
    <mergeCell ref="G53:H53"/>
    <mergeCell ref="B54:F54"/>
    <mergeCell ref="G43:H43"/>
    <mergeCell ref="B44:F44"/>
    <mergeCell ref="G45:H45"/>
    <mergeCell ref="B46:F46"/>
    <mergeCell ref="G47:H47"/>
    <mergeCell ref="B48:F48"/>
    <mergeCell ref="G37:H37"/>
    <mergeCell ref="B38:F38"/>
    <mergeCell ref="G39:H39"/>
    <mergeCell ref="B40:F40"/>
    <mergeCell ref="G41:H41"/>
    <mergeCell ref="B42:F42"/>
    <mergeCell ref="G31:H31"/>
    <mergeCell ref="B32:F32"/>
    <mergeCell ref="G33:H33"/>
    <mergeCell ref="B34:F34"/>
    <mergeCell ref="G35:H35"/>
    <mergeCell ref="B36:F36"/>
    <mergeCell ref="B23:F23"/>
    <mergeCell ref="G24:H24"/>
    <mergeCell ref="B26:F26"/>
    <mergeCell ref="G27:H27"/>
    <mergeCell ref="G29:H29"/>
    <mergeCell ref="B30:F30"/>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5" right="0.25" top="0.5" bottom="0"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dimension ref="A1:Q85"/>
  <sheetViews>
    <sheetView workbookViewId="0">
      <selection activeCell="C2" sqref="C2:I2"/>
    </sheetView>
  </sheetViews>
  <sheetFormatPr defaultRowHeight="12.75"/>
  <cols>
    <col min="1" max="1" width="7.42578125" style="2" customWidth="1"/>
    <col min="2" max="2" width="33" style="2" customWidth="1"/>
    <col min="3" max="3" width="11.7109375" style="2" customWidth="1"/>
    <col min="4" max="4" width="2.28515625" style="2" customWidth="1"/>
    <col min="5" max="5" width="4.28515625" style="2" customWidth="1"/>
    <col min="6" max="6" width="10.28515625" style="2" customWidth="1"/>
    <col min="7" max="7" width="6" style="2" customWidth="1"/>
    <col min="8" max="8" width="4" style="2" customWidth="1"/>
    <col min="9" max="9" width="14.85546875" style="3" customWidth="1"/>
    <col min="10" max="11" width="9.140625" style="2"/>
    <col min="12" max="12" width="13.42578125" style="3" customWidth="1"/>
    <col min="13" max="16384" width="9.140625" style="2"/>
  </cols>
  <sheetData>
    <row r="1" spans="1:17" ht="26.25" customHeight="1">
      <c r="A1" s="1" t="s">
        <v>0</v>
      </c>
      <c r="B1" s="1"/>
      <c r="C1" s="1"/>
      <c r="D1" s="1"/>
      <c r="E1" s="1"/>
      <c r="F1" s="1"/>
      <c r="G1" s="1"/>
      <c r="H1" s="1"/>
      <c r="I1" s="1"/>
    </row>
    <row r="2" spans="1:17" ht="59.25" customHeight="1">
      <c r="A2" s="4" t="s">
        <v>1</v>
      </c>
      <c r="B2" s="4"/>
      <c r="C2" s="5" t="s">
        <v>80</v>
      </c>
      <c r="D2" s="5"/>
      <c r="E2" s="5"/>
      <c r="F2" s="5"/>
      <c r="G2" s="5"/>
      <c r="H2" s="5"/>
      <c r="I2" s="5"/>
      <c r="J2" s="54"/>
      <c r="K2" s="54"/>
      <c r="L2" s="54"/>
      <c r="M2" s="54"/>
      <c r="N2" s="54"/>
      <c r="O2" s="54"/>
      <c r="P2" s="54"/>
      <c r="Q2" s="54"/>
    </row>
    <row r="3" spans="1:17" ht="30.75" customHeight="1">
      <c r="A3" s="6" t="s">
        <v>2</v>
      </c>
      <c r="B3" s="7" t="s">
        <v>3</v>
      </c>
      <c r="C3" s="8" t="s">
        <v>4</v>
      </c>
      <c r="D3" s="8"/>
      <c r="E3" s="8" t="s">
        <v>5</v>
      </c>
      <c r="F3" s="8"/>
      <c r="G3" s="8" t="s">
        <v>6</v>
      </c>
      <c r="H3" s="8"/>
      <c r="I3" s="6" t="s">
        <v>7</v>
      </c>
      <c r="J3" s="55"/>
      <c r="K3" s="56"/>
      <c r="L3" s="57"/>
      <c r="M3" s="56"/>
      <c r="N3" s="56"/>
      <c r="O3" s="56"/>
      <c r="P3" s="56"/>
      <c r="Q3" s="56"/>
    </row>
    <row r="4" spans="1:17">
      <c r="A4" s="9"/>
      <c r="B4" s="9"/>
      <c r="C4" s="9"/>
      <c r="D4" s="9"/>
      <c r="E4" s="9"/>
      <c r="F4" s="9"/>
      <c r="G4" s="9"/>
      <c r="H4" s="9"/>
      <c r="I4" s="10"/>
    </row>
    <row r="5" spans="1:17" ht="41.25" customHeight="1">
      <c r="A5" s="11">
        <v>1</v>
      </c>
      <c r="B5" s="12" t="s">
        <v>8</v>
      </c>
      <c r="C5" s="12"/>
      <c r="D5" s="12"/>
      <c r="E5" s="12"/>
      <c r="F5" s="12"/>
      <c r="G5" s="13"/>
      <c r="H5" s="13"/>
      <c r="I5" s="14"/>
    </row>
    <row r="6" spans="1:17" ht="24.95" customHeight="1">
      <c r="A6" s="11"/>
      <c r="B6" s="9"/>
      <c r="C6" s="15">
        <f>[4]Sheet1!C11*2</f>
        <v>15304</v>
      </c>
      <c r="D6" s="16"/>
      <c r="E6" s="15" t="s">
        <v>9</v>
      </c>
      <c r="F6" s="16">
        <v>3176.25</v>
      </c>
      <c r="G6" s="17" t="s">
        <v>10</v>
      </c>
      <c r="H6" s="17"/>
      <c r="I6" s="15">
        <f>ROUND(C6*F6/1000,0)</f>
        <v>48609</v>
      </c>
    </row>
    <row r="7" spans="1:17" ht="31.5" customHeight="1">
      <c r="A7" s="11">
        <v>2</v>
      </c>
      <c r="B7" s="18" t="s">
        <v>11</v>
      </c>
      <c r="C7" s="18"/>
      <c r="D7" s="18"/>
      <c r="E7" s="18"/>
      <c r="F7" s="18"/>
      <c r="G7" s="19"/>
      <c r="H7" s="19"/>
      <c r="I7" s="20"/>
    </row>
    <row r="8" spans="1:17" ht="24.95" customHeight="1">
      <c r="A8" s="11"/>
      <c r="B8" s="9"/>
      <c r="C8" s="15">
        <f>[4]Sheet1!C28*2</f>
        <v>6096.5</v>
      </c>
      <c r="D8" s="16"/>
      <c r="E8" s="15" t="s">
        <v>9</v>
      </c>
      <c r="F8" s="16">
        <v>9416.2800000000007</v>
      </c>
      <c r="G8" s="17" t="s">
        <v>12</v>
      </c>
      <c r="H8" s="17"/>
      <c r="I8" s="15">
        <f>ROUND(C8*F8/100,0)</f>
        <v>574064</v>
      </c>
    </row>
    <row r="9" spans="1:17" ht="93" customHeight="1">
      <c r="A9" s="11">
        <v>3</v>
      </c>
      <c r="B9" s="18" t="s">
        <v>13</v>
      </c>
      <c r="C9" s="18"/>
      <c r="D9" s="18"/>
      <c r="E9" s="18"/>
      <c r="F9" s="18"/>
      <c r="G9" s="13"/>
      <c r="H9" s="13"/>
      <c r="I9" s="21"/>
    </row>
    <row r="10" spans="1:17" ht="24.95" customHeight="1">
      <c r="A10" s="11"/>
      <c r="B10" s="9"/>
      <c r="C10" s="15">
        <f>[4]Sheet1!C116*2</f>
        <v>24944.559999999998</v>
      </c>
      <c r="D10" s="16"/>
      <c r="E10" s="15" t="s">
        <v>9</v>
      </c>
      <c r="F10" s="15">
        <v>337</v>
      </c>
      <c r="G10" s="17" t="s">
        <v>14</v>
      </c>
      <c r="H10" s="17"/>
      <c r="I10" s="15">
        <f>ROUND(C10*F10,0)</f>
        <v>8406317</v>
      </c>
    </row>
    <row r="11" spans="1:17" ht="45.75" customHeight="1">
      <c r="A11" s="22">
        <v>4</v>
      </c>
      <c r="B11" s="18" t="s">
        <v>15</v>
      </c>
      <c r="C11" s="18"/>
      <c r="D11" s="18"/>
      <c r="E11" s="18"/>
      <c r="F11" s="18"/>
      <c r="G11" s="19"/>
      <c r="H11" s="19"/>
      <c r="I11" s="23"/>
    </row>
    <row r="12" spans="1:17" ht="24.95" customHeight="1">
      <c r="A12" s="11"/>
      <c r="B12" s="9"/>
      <c r="C12" s="15">
        <f>[4]Sheet1!C127*2</f>
        <v>133.63157142857145</v>
      </c>
      <c r="D12" s="16"/>
      <c r="E12" s="15" t="s">
        <v>9</v>
      </c>
      <c r="F12" s="15">
        <v>5001.7</v>
      </c>
      <c r="G12" s="17" t="s">
        <v>16</v>
      </c>
      <c r="H12" s="17"/>
      <c r="I12" s="15">
        <f>ROUND(C12*F12,0)</f>
        <v>668385</v>
      </c>
      <c r="J12" s="24"/>
      <c r="K12" s="25"/>
      <c r="M12" s="25">
        <f>I12</f>
        <v>668385</v>
      </c>
    </row>
    <row r="13" spans="1:17" ht="30.75" customHeight="1">
      <c r="A13" s="11">
        <v>5</v>
      </c>
      <c r="B13" s="26" t="s">
        <v>17</v>
      </c>
      <c r="C13" s="26"/>
      <c r="D13" s="26"/>
      <c r="E13" s="26"/>
      <c r="F13" s="26"/>
      <c r="G13" s="27"/>
      <c r="H13" s="27"/>
      <c r="I13" s="21"/>
    </row>
    <row r="14" spans="1:17" ht="24.95" customHeight="1">
      <c r="A14" s="11"/>
      <c r="B14" s="9"/>
      <c r="C14" s="15">
        <f>[4]Sheet1!C133*2</f>
        <v>1452</v>
      </c>
      <c r="D14" s="16"/>
      <c r="E14" s="15" t="s">
        <v>9</v>
      </c>
      <c r="F14" s="16">
        <v>3127.41</v>
      </c>
      <c r="G14" s="17" t="s">
        <v>12</v>
      </c>
      <c r="H14" s="17"/>
      <c r="I14" s="15">
        <f>ROUND(C14*F14/100,0)</f>
        <v>45410</v>
      </c>
      <c r="J14" s="24"/>
    </row>
    <row r="15" spans="1:17" ht="41.25" customHeight="1">
      <c r="A15" s="11">
        <v>6</v>
      </c>
      <c r="B15" s="28" t="s">
        <v>18</v>
      </c>
      <c r="C15" s="28"/>
      <c r="D15" s="28"/>
      <c r="E15" s="28"/>
      <c r="F15" s="28"/>
      <c r="G15" s="29"/>
      <c r="H15" s="29"/>
      <c r="I15" s="21"/>
    </row>
    <row r="16" spans="1:17" ht="24.95" customHeight="1">
      <c r="A16" s="11"/>
      <c r="B16" s="9"/>
      <c r="C16" s="15">
        <f>[4]Sheet1!C139*2</f>
        <v>486.42</v>
      </c>
      <c r="D16" s="16"/>
      <c r="E16" s="15" t="s">
        <v>9</v>
      </c>
      <c r="F16" s="15">
        <v>12595</v>
      </c>
      <c r="G16" s="17" t="s">
        <v>12</v>
      </c>
      <c r="H16" s="17"/>
      <c r="I16" s="15">
        <f>ROUND(C16*F16/100,0)</f>
        <v>61265</v>
      </c>
    </row>
    <row r="17" spans="1:13" ht="29.25" customHeight="1">
      <c r="A17" s="11">
        <v>7</v>
      </c>
      <c r="B17" s="30" t="s">
        <v>19</v>
      </c>
      <c r="C17" s="30"/>
      <c r="D17" s="30"/>
      <c r="E17" s="30"/>
      <c r="F17" s="30"/>
      <c r="G17" s="31"/>
      <c r="H17" s="31"/>
      <c r="I17" s="21"/>
    </row>
    <row r="18" spans="1:13" ht="24.95" customHeight="1">
      <c r="A18" s="11"/>
      <c r="B18" s="9"/>
      <c r="C18" s="15">
        <f>[4]Sheet1!C144*2</f>
        <v>5101.333333333333</v>
      </c>
      <c r="D18" s="16"/>
      <c r="E18" s="15" t="s">
        <v>9</v>
      </c>
      <c r="F18" s="16">
        <v>1512.5</v>
      </c>
      <c r="G18" s="17" t="s">
        <v>10</v>
      </c>
      <c r="H18" s="17"/>
      <c r="I18" s="15">
        <f>ROUND(C18*F18/1000,0)</f>
        <v>7716</v>
      </c>
    </row>
    <row r="19" spans="1:13" ht="45" customHeight="1">
      <c r="A19" s="32">
        <v>8</v>
      </c>
      <c r="B19" s="26" t="s">
        <v>20</v>
      </c>
      <c r="C19" s="26"/>
      <c r="D19" s="26"/>
      <c r="E19" s="26"/>
      <c r="F19" s="26"/>
      <c r="G19" s="27"/>
      <c r="H19" s="27"/>
      <c r="I19" s="21"/>
    </row>
    <row r="20" spans="1:13" ht="24.95" customHeight="1">
      <c r="A20" s="11"/>
      <c r="B20" s="9"/>
      <c r="C20" s="15">
        <f>[4]Sheet1!C229*2</f>
        <v>14313</v>
      </c>
      <c r="D20" s="16"/>
      <c r="E20" s="15" t="s">
        <v>9</v>
      </c>
      <c r="F20" s="15">
        <v>15771.01</v>
      </c>
      <c r="G20" s="17" t="s">
        <v>12</v>
      </c>
      <c r="H20" s="17"/>
      <c r="I20" s="15">
        <f>ROUND(C20*F20/100,0)</f>
        <v>2257305</v>
      </c>
      <c r="J20" s="24"/>
      <c r="L20" s="33"/>
    </row>
    <row r="21" spans="1:13" ht="57" customHeight="1">
      <c r="A21" s="32">
        <v>9</v>
      </c>
      <c r="B21" s="18" t="s">
        <v>21</v>
      </c>
      <c r="C21" s="18"/>
      <c r="D21" s="18"/>
      <c r="E21" s="18"/>
      <c r="F21" s="18"/>
      <c r="G21" s="13"/>
      <c r="H21" s="13"/>
      <c r="I21" s="23"/>
    </row>
    <row r="22" spans="1:13" ht="24.95" customHeight="1">
      <c r="A22" s="11"/>
      <c r="B22" s="9"/>
      <c r="C22" s="15">
        <f>[4]Sheet1!C240*2</f>
        <v>2518</v>
      </c>
      <c r="D22" s="16"/>
      <c r="E22" s="34" t="s">
        <v>9</v>
      </c>
      <c r="F22" s="15">
        <v>228.96</v>
      </c>
      <c r="G22" s="17" t="s">
        <v>22</v>
      </c>
      <c r="H22" s="17"/>
      <c r="I22" s="15">
        <f>ROUND(C22*F22,0)</f>
        <v>576521</v>
      </c>
      <c r="J22" s="24"/>
      <c r="M22" s="25">
        <f>I22</f>
        <v>576521</v>
      </c>
    </row>
    <row r="23" spans="1:13" ht="56.25" customHeight="1">
      <c r="A23" s="11">
        <v>10</v>
      </c>
      <c r="B23" s="35" t="s">
        <v>23</v>
      </c>
      <c r="C23" s="35"/>
      <c r="D23" s="35"/>
      <c r="E23" s="35"/>
      <c r="F23" s="35"/>
      <c r="G23" s="27"/>
      <c r="H23" s="27"/>
      <c r="I23" s="27"/>
      <c r="J23" s="27"/>
      <c r="K23" s="27"/>
      <c r="L23" s="27"/>
      <c r="M23" s="25"/>
    </row>
    <row r="24" spans="1:13" ht="24.95" customHeight="1">
      <c r="A24" s="11"/>
      <c r="B24" s="9"/>
      <c r="C24" s="15">
        <f>[4]Sheet1!C251*2</f>
        <v>3744</v>
      </c>
      <c r="D24" s="16"/>
      <c r="E24" s="34" t="s">
        <v>9</v>
      </c>
      <c r="F24" s="15">
        <v>1647.69</v>
      </c>
      <c r="G24" s="17" t="s">
        <v>24</v>
      </c>
      <c r="H24" s="17"/>
      <c r="I24" s="15">
        <f>ROUND(C24*F24,0)</f>
        <v>6168951</v>
      </c>
      <c r="M24" s="25">
        <f>I24</f>
        <v>6168951</v>
      </c>
    </row>
    <row r="25" spans="1:13" ht="41.25" customHeight="1">
      <c r="A25" s="11">
        <v>11</v>
      </c>
      <c r="B25" s="35" t="s">
        <v>25</v>
      </c>
      <c r="C25" s="35"/>
      <c r="D25" s="35"/>
      <c r="E25" s="35"/>
      <c r="F25" s="35"/>
      <c r="G25" s="27"/>
      <c r="H25" s="27"/>
      <c r="I25" s="21"/>
      <c r="M25" s="25"/>
    </row>
    <row r="26" spans="1:13" ht="24.95" customHeight="1">
      <c r="A26" s="11"/>
      <c r="B26" s="9"/>
      <c r="C26" s="15">
        <f>[4]Sheet1!C263*2</f>
        <v>3018</v>
      </c>
      <c r="D26" s="16"/>
      <c r="E26" s="34" t="s">
        <v>9</v>
      </c>
      <c r="F26" s="15">
        <v>856.53</v>
      </c>
      <c r="G26" s="17" t="s">
        <v>24</v>
      </c>
      <c r="H26" s="17"/>
      <c r="I26" s="15">
        <f>ROUND(C26*F26,0)</f>
        <v>2585008</v>
      </c>
      <c r="M26" s="25"/>
    </row>
    <row r="27" spans="1:13" ht="18" customHeight="1">
      <c r="A27" s="11">
        <v>12</v>
      </c>
      <c r="B27" s="13" t="s">
        <v>26</v>
      </c>
      <c r="C27" s="13"/>
      <c r="D27" s="13"/>
      <c r="E27" s="13"/>
      <c r="F27" s="13"/>
      <c r="G27" s="13"/>
      <c r="H27" s="13"/>
      <c r="I27" s="23"/>
      <c r="M27" s="25"/>
    </row>
    <row r="28" spans="1:13" ht="24.95" customHeight="1">
      <c r="A28" s="11"/>
      <c r="B28" s="9"/>
      <c r="C28" s="15">
        <f>[4]Sheet1!C332*2</f>
        <v>46405</v>
      </c>
      <c r="D28" s="16"/>
      <c r="E28" s="15" t="s">
        <v>9</v>
      </c>
      <c r="F28" s="15">
        <v>3191.76</v>
      </c>
      <c r="G28" s="17" t="s">
        <v>27</v>
      </c>
      <c r="H28" s="17"/>
      <c r="I28" s="15">
        <f>ROUND(C28*F28/100,0)</f>
        <v>1481136</v>
      </c>
      <c r="M28" s="25"/>
    </row>
    <row r="29" spans="1:13" ht="30" customHeight="1">
      <c r="A29" s="11">
        <v>13</v>
      </c>
      <c r="B29" s="35" t="s">
        <v>28</v>
      </c>
      <c r="C29" s="35"/>
      <c r="D29" s="35"/>
      <c r="E29" s="35"/>
      <c r="F29" s="35"/>
      <c r="G29" s="27"/>
      <c r="H29" s="27"/>
      <c r="I29" s="21"/>
      <c r="M29" s="25"/>
    </row>
    <row r="30" spans="1:13" ht="24.95" customHeight="1">
      <c r="A30" s="11"/>
      <c r="B30" s="9"/>
      <c r="C30" s="15">
        <f>[4]Sheet1!C339*2</f>
        <v>9424</v>
      </c>
      <c r="D30" s="16"/>
      <c r="E30" s="15" t="s">
        <v>9</v>
      </c>
      <c r="F30" s="15">
        <v>3275.5</v>
      </c>
      <c r="G30" s="17" t="s">
        <v>27</v>
      </c>
      <c r="H30" s="17"/>
      <c r="I30" s="15">
        <f>ROUND(C30*F30/100,0)</f>
        <v>308683</v>
      </c>
      <c r="M30" s="25"/>
    </row>
    <row r="31" spans="1:13" ht="29.25" customHeight="1">
      <c r="A31" s="11">
        <v>14</v>
      </c>
      <c r="B31" s="36" t="s">
        <v>29</v>
      </c>
      <c r="C31" s="36"/>
      <c r="D31" s="36"/>
      <c r="E31" s="36"/>
      <c r="F31" s="36"/>
      <c r="G31" s="29"/>
      <c r="H31" s="29"/>
      <c r="I31" s="21"/>
      <c r="M31" s="25"/>
    </row>
    <row r="32" spans="1:13" ht="24.95" customHeight="1">
      <c r="A32" s="11"/>
      <c r="B32" s="9"/>
      <c r="C32" s="15">
        <f>[4]Sheet1!C346*2</f>
        <v>7966</v>
      </c>
      <c r="D32" s="16"/>
      <c r="E32" s="34" t="s">
        <v>9</v>
      </c>
      <c r="F32" s="15">
        <v>1887.4</v>
      </c>
      <c r="G32" s="17" t="s">
        <v>27</v>
      </c>
      <c r="H32" s="17"/>
      <c r="I32" s="15">
        <f>ROUND(C32*F32/100,0)</f>
        <v>150350</v>
      </c>
      <c r="J32" s="24"/>
      <c r="M32" s="25"/>
    </row>
    <row r="33" spans="1:13" ht="41.25" customHeight="1">
      <c r="A33" s="11">
        <v>15</v>
      </c>
      <c r="B33" s="35" t="s">
        <v>30</v>
      </c>
      <c r="C33" s="35"/>
      <c r="D33" s="35"/>
      <c r="E33" s="35"/>
      <c r="F33" s="35"/>
      <c r="G33" s="27"/>
      <c r="H33" s="27"/>
      <c r="I33" s="21"/>
      <c r="M33" s="25"/>
    </row>
    <row r="34" spans="1:13" ht="24.95" customHeight="1">
      <c r="A34" s="11"/>
      <c r="B34" s="9"/>
      <c r="C34" s="15">
        <f>[4]Sheet1!C357*2</f>
        <v>3744</v>
      </c>
      <c r="D34" s="16"/>
      <c r="E34" s="34" t="s">
        <v>9</v>
      </c>
      <c r="F34" s="15">
        <v>180.5</v>
      </c>
      <c r="G34" s="17" t="s">
        <v>24</v>
      </c>
      <c r="H34" s="17"/>
      <c r="I34" s="15">
        <f>ROUND(C34*F34,0)</f>
        <v>675792</v>
      </c>
      <c r="M34" s="25"/>
    </row>
    <row r="35" spans="1:13" ht="20.25" customHeight="1">
      <c r="A35" s="37">
        <v>16</v>
      </c>
      <c r="B35" s="38" t="s">
        <v>31</v>
      </c>
      <c r="C35" s="38"/>
      <c r="D35" s="39"/>
      <c r="E35" s="39"/>
      <c r="F35" s="39"/>
      <c r="G35" s="39"/>
      <c r="H35" s="23"/>
      <c r="I35" s="23"/>
      <c r="M35" s="25"/>
    </row>
    <row r="36" spans="1:13" ht="24.95" customHeight="1">
      <c r="A36" s="11"/>
      <c r="B36" s="9"/>
      <c r="C36" s="15">
        <f>[4]Sheet1!C362*2</f>
        <v>24</v>
      </c>
      <c r="D36" s="16"/>
      <c r="E36" s="34" t="s">
        <v>9</v>
      </c>
      <c r="F36" s="15">
        <v>261.25</v>
      </c>
      <c r="G36" s="17" t="s">
        <v>32</v>
      </c>
      <c r="H36" s="17"/>
      <c r="I36" s="15">
        <f>ROUND(C36*F36,0)</f>
        <v>6270</v>
      </c>
      <c r="M36" s="25"/>
    </row>
    <row r="37" spans="1:13" ht="32.25" customHeight="1">
      <c r="A37" s="11">
        <v>17</v>
      </c>
      <c r="B37" s="35" t="s">
        <v>33</v>
      </c>
      <c r="C37" s="35"/>
      <c r="D37" s="35"/>
      <c r="E37" s="35"/>
      <c r="F37" s="35"/>
      <c r="G37" s="27"/>
      <c r="H37" s="27"/>
      <c r="I37" s="27"/>
      <c r="J37" s="27"/>
      <c r="K37" s="27"/>
      <c r="L37" s="27"/>
      <c r="M37" s="25"/>
    </row>
    <row r="38" spans="1:13" ht="24.95" customHeight="1">
      <c r="A38" s="11"/>
      <c r="B38" s="9"/>
      <c r="C38" s="15">
        <f>[4]Sheet1!C373*2</f>
        <v>1896</v>
      </c>
      <c r="D38" s="16"/>
      <c r="E38" s="34" t="s">
        <v>9</v>
      </c>
      <c r="F38" s="15">
        <v>27678.86</v>
      </c>
      <c r="G38" s="17" t="s">
        <v>27</v>
      </c>
      <c r="H38" s="17"/>
      <c r="I38" s="15">
        <f>ROUND(C38*F38/100,0)</f>
        <v>524791</v>
      </c>
      <c r="M38" s="25"/>
    </row>
    <row r="39" spans="1:13" ht="33" customHeight="1">
      <c r="A39" s="40">
        <v>18</v>
      </c>
      <c r="B39" s="35" t="s">
        <v>34</v>
      </c>
      <c r="C39" s="35"/>
      <c r="D39" s="35"/>
      <c r="E39" s="35"/>
      <c r="F39" s="35"/>
      <c r="G39" s="27"/>
      <c r="H39" s="27"/>
      <c r="I39" s="27"/>
      <c r="J39" s="27"/>
      <c r="K39" s="27"/>
      <c r="L39" s="27"/>
      <c r="M39" s="25"/>
    </row>
    <row r="40" spans="1:13" ht="24.95" customHeight="1">
      <c r="A40" s="11"/>
      <c r="B40" s="9"/>
      <c r="C40" s="15">
        <f>[4]Sheet1!C384*2</f>
        <v>8400</v>
      </c>
      <c r="D40" s="16"/>
      <c r="E40" s="34" t="s">
        <v>9</v>
      </c>
      <c r="F40" s="15">
        <v>28299.3</v>
      </c>
      <c r="G40" s="17" t="s">
        <v>27</v>
      </c>
      <c r="H40" s="17"/>
      <c r="I40" s="15">
        <f>ROUND(C40*F40/100,0)</f>
        <v>2377141</v>
      </c>
      <c r="M40" s="25"/>
    </row>
    <row r="41" spans="1:13" ht="19.5" customHeight="1">
      <c r="A41" s="40">
        <v>19</v>
      </c>
      <c r="B41" s="35" t="s">
        <v>35</v>
      </c>
      <c r="C41" s="35"/>
      <c r="D41" s="35"/>
      <c r="E41" s="35"/>
      <c r="F41" s="35"/>
      <c r="G41" s="27"/>
      <c r="H41" s="27"/>
      <c r="I41" s="21"/>
      <c r="M41" s="25"/>
    </row>
    <row r="42" spans="1:13" ht="24.95" customHeight="1">
      <c r="A42" s="11"/>
      <c r="B42" s="9"/>
      <c r="C42" s="15">
        <f>[4]Sheet1!C463*2</f>
        <v>18866</v>
      </c>
      <c r="D42" s="16"/>
      <c r="E42" s="34" t="s">
        <v>9</v>
      </c>
      <c r="F42" s="15">
        <v>442.75</v>
      </c>
      <c r="G42" s="17" t="s">
        <v>27</v>
      </c>
      <c r="H42" s="17"/>
      <c r="I42" s="15">
        <f>ROUND(C42*F42/100,0)</f>
        <v>83529</v>
      </c>
      <c r="M42" s="25"/>
    </row>
    <row r="43" spans="1:13" ht="15.75" customHeight="1">
      <c r="A43" s="40">
        <v>20</v>
      </c>
      <c r="B43" s="35" t="s">
        <v>36</v>
      </c>
      <c r="C43" s="41"/>
      <c r="D43" s="41"/>
      <c r="E43" s="41"/>
      <c r="F43" s="41"/>
      <c r="G43" s="23"/>
      <c r="H43" s="23"/>
      <c r="I43" s="20"/>
      <c r="M43" s="25"/>
    </row>
    <row r="44" spans="1:13" ht="24.95" customHeight="1">
      <c r="A44" s="11"/>
      <c r="B44" s="9"/>
      <c r="C44" s="15">
        <f>[4]Sheet1!C468*2</f>
        <v>18866</v>
      </c>
      <c r="D44" s="16"/>
      <c r="E44" s="34" t="s">
        <v>9</v>
      </c>
      <c r="F44" s="15">
        <v>1079.6500000000001</v>
      </c>
      <c r="G44" s="17" t="s">
        <v>27</v>
      </c>
      <c r="H44" s="17"/>
      <c r="I44" s="15">
        <f>ROUND(C44*F44/100,0)</f>
        <v>203687</v>
      </c>
      <c r="M44" s="25"/>
    </row>
    <row r="45" spans="1:13" ht="30" customHeight="1">
      <c r="A45" s="40">
        <v>21</v>
      </c>
      <c r="B45" s="35" t="s">
        <v>37</v>
      </c>
      <c r="C45" s="35"/>
      <c r="D45" s="35"/>
      <c r="E45" s="35"/>
      <c r="F45" s="35"/>
      <c r="G45" s="27"/>
      <c r="H45" s="27"/>
      <c r="M45" s="25"/>
    </row>
    <row r="46" spans="1:13" ht="24.95" customHeight="1">
      <c r="C46" s="15">
        <f>[4]Sheet1!C479*2</f>
        <v>6036</v>
      </c>
      <c r="D46" s="16"/>
      <c r="E46" s="34" t="s">
        <v>9</v>
      </c>
      <c r="F46" s="15">
        <v>2116.41</v>
      </c>
      <c r="G46" s="17" t="s">
        <v>27</v>
      </c>
      <c r="H46" s="17"/>
      <c r="I46" s="15">
        <f>ROUND(C46*F46/100,0)</f>
        <v>127747</v>
      </c>
      <c r="M46" s="25"/>
    </row>
    <row r="47" spans="1:13" ht="65.25" customHeight="1">
      <c r="A47" s="40">
        <v>22</v>
      </c>
      <c r="B47" s="35" t="s">
        <v>38</v>
      </c>
      <c r="C47" s="35"/>
      <c r="D47" s="35"/>
      <c r="E47" s="35"/>
      <c r="F47" s="35"/>
      <c r="G47" s="27"/>
      <c r="H47" s="27"/>
      <c r="M47" s="25"/>
    </row>
    <row r="48" spans="1:13" ht="24.95" customHeight="1">
      <c r="B48" s="9"/>
      <c r="C48" s="15">
        <f>[4]Sheet1!C539*2</f>
        <v>63808</v>
      </c>
      <c r="D48" s="16"/>
      <c r="E48" s="34" t="s">
        <v>9</v>
      </c>
      <c r="F48" s="15">
        <v>3444.38</v>
      </c>
      <c r="G48" s="17" t="s">
        <v>27</v>
      </c>
      <c r="H48" s="17"/>
      <c r="I48" s="15">
        <f>ROUND(C48*F48/100,0)</f>
        <v>2197790</v>
      </c>
      <c r="M48" s="25"/>
    </row>
    <row r="49" spans="1:13" ht="46.5" customHeight="1">
      <c r="A49" s="40">
        <v>23</v>
      </c>
      <c r="B49" s="35" t="s">
        <v>39</v>
      </c>
      <c r="C49" s="35"/>
      <c r="D49" s="35"/>
      <c r="E49" s="35"/>
      <c r="F49" s="35"/>
      <c r="G49" s="27"/>
      <c r="H49" s="27"/>
      <c r="I49" s="23"/>
      <c r="M49" s="25"/>
    </row>
    <row r="50" spans="1:13" ht="24.95" customHeight="1">
      <c r="B50" s="9"/>
      <c r="C50" s="15">
        <f>[4]Sheet1!C553*2</f>
        <v>16200</v>
      </c>
      <c r="D50" s="16"/>
      <c r="E50" s="34" t="s">
        <v>9</v>
      </c>
      <c r="F50" s="15">
        <v>2567.9499999999998</v>
      </c>
      <c r="G50" s="17" t="s">
        <v>27</v>
      </c>
      <c r="H50" s="17"/>
      <c r="I50" s="15">
        <f>ROUND(C50*F50/100,0)</f>
        <v>416008</v>
      </c>
      <c r="M50" s="25"/>
    </row>
    <row r="51" spans="1:13" ht="24.95" customHeight="1">
      <c r="A51" s="11">
        <v>24</v>
      </c>
      <c r="B51" s="18" t="s">
        <v>40</v>
      </c>
      <c r="C51" s="18"/>
      <c r="D51" s="18"/>
      <c r="E51" s="18"/>
      <c r="F51" s="18"/>
      <c r="G51" s="13"/>
      <c r="H51" s="13"/>
      <c r="I51" s="13"/>
      <c r="J51" s="13"/>
      <c r="K51" s="13"/>
      <c r="L51" s="13"/>
      <c r="M51" s="25"/>
    </row>
    <row r="52" spans="1:13" ht="24.95" customHeight="1">
      <c r="A52" s="11"/>
      <c r="B52" s="9"/>
      <c r="C52" s="15">
        <f>[4]Sheet1!C575*2</f>
        <v>6804.68</v>
      </c>
      <c r="D52" s="16"/>
      <c r="E52" s="34" t="s">
        <v>9</v>
      </c>
      <c r="F52" s="15">
        <v>12.1</v>
      </c>
      <c r="G52" s="17" t="s">
        <v>14</v>
      </c>
      <c r="H52" s="17"/>
      <c r="I52" s="15">
        <f>ROUND(C52*F52,0)</f>
        <v>82337</v>
      </c>
      <c r="M52" s="25"/>
    </row>
    <row r="53" spans="1:13" ht="24.95" customHeight="1">
      <c r="A53" s="11">
        <v>25</v>
      </c>
      <c r="B53" s="18" t="s">
        <v>41</v>
      </c>
      <c r="C53" s="42"/>
      <c r="D53" s="42"/>
      <c r="E53" s="42"/>
      <c r="F53" s="42"/>
      <c r="I53" s="2"/>
    </row>
    <row r="54" spans="1:13" ht="24.95" customHeight="1">
      <c r="B54" s="24" t="s">
        <v>42</v>
      </c>
      <c r="C54" s="15">
        <f>[4]Sheet1!C580*2</f>
        <v>4226</v>
      </c>
      <c r="D54" s="16"/>
      <c r="E54" s="34" t="s">
        <v>9</v>
      </c>
      <c r="F54" s="15">
        <v>328.97</v>
      </c>
      <c r="G54" s="17" t="s">
        <v>12</v>
      </c>
      <c r="H54" s="17"/>
      <c r="I54" s="15">
        <f>ROUND(C54*F54/100,0)</f>
        <v>13902</v>
      </c>
    </row>
    <row r="55" spans="1:13" ht="24.95" customHeight="1">
      <c r="B55" s="24" t="s">
        <v>43</v>
      </c>
      <c r="C55" s="15">
        <f>[4]Sheet1!C584*2</f>
        <v>4226</v>
      </c>
      <c r="D55" s="16"/>
      <c r="E55" s="34" t="s">
        <v>9</v>
      </c>
      <c r="F55" s="15">
        <v>760.03</v>
      </c>
      <c r="G55" s="17" t="s">
        <v>12</v>
      </c>
      <c r="H55" s="17"/>
      <c r="I55" s="15">
        <f>ROUND(C55*F55/100,0)</f>
        <v>32119</v>
      </c>
    </row>
    <row r="56" spans="1:13" ht="24.95" customHeight="1">
      <c r="B56" s="24" t="s">
        <v>65</v>
      </c>
      <c r="C56" s="15">
        <f>[4]Sheet1!C585*2</f>
        <v>1635</v>
      </c>
      <c r="D56" s="16"/>
      <c r="E56" s="34" t="s">
        <v>9</v>
      </c>
      <c r="F56" s="15">
        <v>1191.01</v>
      </c>
      <c r="G56" s="17" t="s">
        <v>12</v>
      </c>
      <c r="H56" s="17"/>
      <c r="I56" s="15">
        <f>ROUND(C56*F56/100,0)</f>
        <v>19473</v>
      </c>
    </row>
    <row r="57" spans="1:13" ht="24.95" customHeight="1">
      <c r="A57" s="11">
        <v>26</v>
      </c>
      <c r="B57" s="26" t="s">
        <v>45</v>
      </c>
      <c r="C57" s="26"/>
      <c r="D57" s="26"/>
      <c r="E57" s="26"/>
      <c r="F57" s="26"/>
      <c r="G57" s="27"/>
      <c r="H57" s="27"/>
      <c r="I57" s="27"/>
      <c r="J57" s="27"/>
      <c r="K57" s="27"/>
      <c r="L57" s="27"/>
    </row>
    <row r="58" spans="1:13" ht="24.95" customHeight="1">
      <c r="B58" s="24" t="s">
        <v>42</v>
      </c>
      <c r="C58" s="15">
        <f>[4]Sheet1!C592*2</f>
        <v>15121</v>
      </c>
      <c r="D58" s="16"/>
      <c r="E58" s="34" t="s">
        <v>9</v>
      </c>
      <c r="F58" s="15">
        <v>169.09</v>
      </c>
      <c r="G58" s="17" t="s">
        <v>27</v>
      </c>
      <c r="H58" s="17"/>
      <c r="I58" s="15">
        <f>ROUND(C58*F58/100,0)</f>
        <v>25568</v>
      </c>
    </row>
    <row r="59" spans="1:13" ht="24.95" customHeight="1">
      <c r="B59" s="24" t="s">
        <v>43</v>
      </c>
      <c r="C59" s="15">
        <f>[4]Sheet1!C595*2</f>
        <v>15121</v>
      </c>
      <c r="D59" s="16"/>
      <c r="E59" s="34" t="s">
        <v>9</v>
      </c>
      <c r="F59" s="15">
        <v>416.24</v>
      </c>
      <c r="G59" s="17" t="s">
        <v>27</v>
      </c>
      <c r="H59" s="17"/>
      <c r="I59" s="15">
        <f>ROUND(C59*F59/100,0)</f>
        <v>62940</v>
      </c>
    </row>
    <row r="60" spans="1:13" ht="24.95" customHeight="1">
      <c r="B60" s="24" t="s">
        <v>65</v>
      </c>
      <c r="C60" s="15">
        <f>[4]Sheet1!C598*2</f>
        <v>2500</v>
      </c>
      <c r="D60" s="16"/>
      <c r="E60" s="34" t="s">
        <v>9</v>
      </c>
      <c r="F60" s="15">
        <v>663.39</v>
      </c>
      <c r="G60" s="17" t="s">
        <v>27</v>
      </c>
      <c r="H60" s="17"/>
      <c r="I60" s="15">
        <f>ROUND(C60*F60/100,0)</f>
        <v>16585</v>
      </c>
    </row>
    <row r="61" spans="1:13" ht="24.95" customHeight="1">
      <c r="I61" s="2"/>
    </row>
    <row r="62" spans="1:13" ht="24.95" customHeight="1">
      <c r="G62" s="43" t="s">
        <v>46</v>
      </c>
      <c r="H62" s="43"/>
      <c r="I62" s="44">
        <f>SUM(I6:I61)</f>
        <v>30205399</v>
      </c>
      <c r="K62" s="45"/>
      <c r="L62" s="44">
        <f>SUM(L6:L61)</f>
        <v>0</v>
      </c>
      <c r="M62" s="45" t="e">
        <f>M6+M8+M10+M12+M14+M16+M18+#REF!+M20+M24+#REF!+M22+M54+M58+M61+#REF!+#REF!+#REF!+#REF!+#REF!+#REF!+#REF!+#REF!+#REF!+#REF!+#REF!</f>
        <v>#REF!</v>
      </c>
    </row>
    <row r="63" spans="1:13" ht="24.95" customHeight="1">
      <c r="B63" s="50" t="s">
        <v>69</v>
      </c>
      <c r="L63" s="2" t="s">
        <v>48</v>
      </c>
      <c r="M63" s="2" t="s">
        <v>49</v>
      </c>
    </row>
    <row r="64" spans="1:13" ht="24.95" customHeight="1">
      <c r="L64" s="2"/>
    </row>
    <row r="65" spans="1:12">
      <c r="L65" s="2"/>
    </row>
    <row r="66" spans="1:12">
      <c r="B66" s="50" t="s">
        <v>59</v>
      </c>
    </row>
    <row r="69" spans="1:12">
      <c r="B69" s="51" t="s">
        <v>61</v>
      </c>
    </row>
    <row r="70" spans="1:12">
      <c r="A70" s="22">
        <v>1</v>
      </c>
      <c r="B70" s="18" t="s">
        <v>52</v>
      </c>
      <c r="C70" s="18"/>
      <c r="D70" s="18"/>
      <c r="E70" s="18"/>
      <c r="F70" s="18"/>
      <c r="G70" s="19"/>
      <c r="H70" s="19"/>
      <c r="I70" s="19"/>
      <c r="J70" s="19"/>
    </row>
    <row r="71" spans="1:12">
      <c r="A71" s="11"/>
      <c r="B71" s="9"/>
      <c r="C71" s="15">
        <f>[4]Sheet1!C122*2</f>
        <v>60.134207142857143</v>
      </c>
      <c r="D71" s="16"/>
      <c r="E71" s="15" t="s">
        <v>9</v>
      </c>
      <c r="F71" s="15"/>
      <c r="G71" s="17" t="s">
        <v>53</v>
      </c>
      <c r="H71" s="17"/>
      <c r="I71" s="15"/>
    </row>
    <row r="72" spans="1:12">
      <c r="A72" s="11">
        <v>2</v>
      </c>
      <c r="B72" s="48" t="s">
        <v>54</v>
      </c>
      <c r="C72" s="48"/>
      <c r="D72" s="48"/>
      <c r="E72" s="48"/>
      <c r="F72" s="48"/>
      <c r="G72" s="31"/>
      <c r="H72" s="31"/>
      <c r="I72" s="21"/>
    </row>
    <row r="73" spans="1:12">
      <c r="A73" s="11"/>
      <c r="B73" s="9"/>
      <c r="C73" s="15">
        <f>[4]Sheet1!C157*2</f>
        <v>14186.5</v>
      </c>
      <c r="D73" s="16"/>
      <c r="E73" s="34" t="s">
        <v>9</v>
      </c>
      <c r="F73" s="15"/>
      <c r="G73" s="17" t="s">
        <v>14</v>
      </c>
      <c r="H73" s="17"/>
      <c r="I73" s="15"/>
    </row>
    <row r="74" spans="1:12">
      <c r="A74" s="11">
        <v>3</v>
      </c>
      <c r="B74" s="12" t="s">
        <v>62</v>
      </c>
      <c r="C74" s="12"/>
      <c r="D74" s="12"/>
      <c r="E74" s="12"/>
      <c r="F74" s="12"/>
      <c r="G74" s="19"/>
      <c r="H74" s="19"/>
      <c r="I74" s="19"/>
    </row>
    <row r="75" spans="1:12">
      <c r="A75" s="11"/>
      <c r="B75" s="9"/>
      <c r="C75" s="15">
        <f>[4]Sheet1!C432*2</f>
        <v>19422</v>
      </c>
      <c r="D75" s="16"/>
      <c r="E75" s="34" t="s">
        <v>9</v>
      </c>
      <c r="F75" s="15"/>
      <c r="G75" s="17" t="s">
        <v>24</v>
      </c>
      <c r="H75" s="17"/>
      <c r="I75" s="15"/>
    </row>
    <row r="76" spans="1:12" ht="15">
      <c r="A76" s="32">
        <v>4</v>
      </c>
      <c r="B76" s="26" t="s">
        <v>68</v>
      </c>
      <c r="C76" s="26"/>
      <c r="D76" s="26"/>
      <c r="E76" s="26"/>
      <c r="F76" s="26"/>
      <c r="G76" s="49"/>
      <c r="H76" s="49"/>
      <c r="I76" s="49"/>
    </row>
    <row r="77" spans="1:12">
      <c r="A77" s="11"/>
      <c r="B77" s="9"/>
      <c r="C77" s="15">
        <f>[4]Sheet1!C560*2</f>
        <v>240</v>
      </c>
      <c r="D77" s="16"/>
      <c r="E77" s="34" t="s">
        <v>9</v>
      </c>
      <c r="F77" s="15"/>
      <c r="G77" s="17" t="s">
        <v>24</v>
      </c>
      <c r="H77" s="17"/>
      <c r="I77" s="15"/>
    </row>
    <row r="78" spans="1:12">
      <c r="A78" s="11">
        <v>5</v>
      </c>
      <c r="B78" s="28" t="s">
        <v>57</v>
      </c>
      <c r="C78" s="28"/>
      <c r="D78" s="28"/>
      <c r="E78" s="28"/>
      <c r="F78" s="28"/>
      <c r="G78" s="29"/>
      <c r="H78" s="29"/>
      <c r="I78" s="29"/>
    </row>
    <row r="79" spans="1:12">
      <c r="A79" s="11"/>
      <c r="B79" s="9"/>
      <c r="C79" s="15">
        <f>[4]Sheet1!C565*2</f>
        <v>624</v>
      </c>
      <c r="D79" s="16"/>
      <c r="E79" s="34" t="s">
        <v>9</v>
      </c>
      <c r="F79" s="15"/>
      <c r="G79" s="17" t="s">
        <v>24</v>
      </c>
      <c r="H79" s="17"/>
      <c r="I79" s="15"/>
    </row>
    <row r="80" spans="1:12">
      <c r="A80" s="40">
        <v>6</v>
      </c>
      <c r="B80" s="26" t="s">
        <v>58</v>
      </c>
      <c r="C80" s="26"/>
      <c r="D80" s="26"/>
      <c r="E80" s="26"/>
      <c r="F80" s="26"/>
      <c r="G80" s="27"/>
      <c r="H80" s="27"/>
      <c r="I80" s="27"/>
    </row>
    <row r="81" spans="1:9">
      <c r="A81" s="11"/>
      <c r="B81" s="9"/>
      <c r="C81" s="15">
        <f>[4]Sheet1!C570*2</f>
        <v>180</v>
      </c>
      <c r="D81" s="16"/>
      <c r="E81" s="34" t="s">
        <v>9</v>
      </c>
      <c r="F81" s="15"/>
      <c r="G81" s="17" t="s">
        <v>24</v>
      </c>
      <c r="H81" s="17"/>
      <c r="I81" s="15"/>
    </row>
    <row r="83" spans="1:9">
      <c r="G83" s="43" t="s">
        <v>46</v>
      </c>
      <c r="H83" s="43"/>
      <c r="I83" s="44"/>
    </row>
    <row r="85" spans="1:9">
      <c r="B85" s="50" t="s">
        <v>59</v>
      </c>
    </row>
  </sheetData>
  <mergeCells count="75">
    <mergeCell ref="B80:F80"/>
    <mergeCell ref="G81:H81"/>
    <mergeCell ref="G83:H83"/>
    <mergeCell ref="B74:F74"/>
    <mergeCell ref="G75:H75"/>
    <mergeCell ref="B76:F76"/>
    <mergeCell ref="G77:H77"/>
    <mergeCell ref="B78:F78"/>
    <mergeCell ref="G79:H79"/>
    <mergeCell ref="G60:H60"/>
    <mergeCell ref="G62:H62"/>
    <mergeCell ref="B70:F70"/>
    <mergeCell ref="G71:H71"/>
    <mergeCell ref="B72:F72"/>
    <mergeCell ref="G73:H73"/>
    <mergeCell ref="G54:H54"/>
    <mergeCell ref="G55:H55"/>
    <mergeCell ref="G56:H56"/>
    <mergeCell ref="B57:F57"/>
    <mergeCell ref="G58:H58"/>
    <mergeCell ref="G59:H59"/>
    <mergeCell ref="G48:H48"/>
    <mergeCell ref="B49:F49"/>
    <mergeCell ref="G50:H50"/>
    <mergeCell ref="B51:F51"/>
    <mergeCell ref="G52:H52"/>
    <mergeCell ref="B53:F53"/>
    <mergeCell ref="G42:H42"/>
    <mergeCell ref="B43:F43"/>
    <mergeCell ref="G44:H44"/>
    <mergeCell ref="B45:F45"/>
    <mergeCell ref="G46:H46"/>
    <mergeCell ref="B47:F47"/>
    <mergeCell ref="G36:H36"/>
    <mergeCell ref="B37:F37"/>
    <mergeCell ref="G38:H38"/>
    <mergeCell ref="B39:F39"/>
    <mergeCell ref="G40:H40"/>
    <mergeCell ref="B41:F41"/>
    <mergeCell ref="G30:H30"/>
    <mergeCell ref="B31:F31"/>
    <mergeCell ref="G32:H32"/>
    <mergeCell ref="B33:F33"/>
    <mergeCell ref="G34:H34"/>
    <mergeCell ref="B35:C35"/>
    <mergeCell ref="B23:F23"/>
    <mergeCell ref="G24:H24"/>
    <mergeCell ref="B25:F25"/>
    <mergeCell ref="G26:H26"/>
    <mergeCell ref="G28:H28"/>
    <mergeCell ref="B29:F29"/>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M84"/>
  <sheetViews>
    <sheetView tabSelected="1" workbookViewId="0">
      <selection activeCell="B5" sqref="B5:F5"/>
    </sheetView>
  </sheetViews>
  <sheetFormatPr defaultRowHeight="12.75"/>
  <cols>
    <col min="1" max="1" width="7.42578125" style="2" customWidth="1"/>
    <col min="2" max="2" width="33" style="2" customWidth="1"/>
    <col min="3" max="3" width="11.7109375" style="2" customWidth="1"/>
    <col min="4" max="4" width="2.28515625" style="2" customWidth="1"/>
    <col min="5" max="5" width="4.28515625" style="2" customWidth="1"/>
    <col min="6" max="6" width="10.28515625" style="2" customWidth="1"/>
    <col min="7" max="7" width="6" style="2" customWidth="1"/>
    <col min="8" max="8" width="4" style="2" customWidth="1"/>
    <col min="9" max="9" width="14.85546875" style="3" customWidth="1"/>
    <col min="10" max="10" width="9.140625" style="2"/>
    <col min="11" max="11" width="12.7109375" style="2" customWidth="1"/>
    <col min="12" max="12" width="12" style="3" customWidth="1"/>
    <col min="13" max="13" width="13.140625" style="2" customWidth="1"/>
    <col min="14" max="16384" width="9.140625" style="2"/>
  </cols>
  <sheetData>
    <row r="1" spans="1:13" ht="21" customHeight="1">
      <c r="A1" s="1" t="s">
        <v>0</v>
      </c>
      <c r="B1" s="1"/>
      <c r="C1" s="1"/>
      <c r="D1" s="1"/>
      <c r="E1" s="1"/>
      <c r="F1" s="1"/>
      <c r="G1" s="1"/>
      <c r="H1" s="1"/>
      <c r="I1" s="1"/>
    </row>
    <row r="2" spans="1:13" ht="57.75" customHeight="1">
      <c r="A2" s="4" t="s">
        <v>1</v>
      </c>
      <c r="B2" s="4"/>
      <c r="C2" s="5" t="str">
        <f>[2]Sheet1!C2</f>
        <v>ESTABLISHMENT OF SHAHEED ZULIFQAR ALI BHUTTO ENGINEERING COLLEGE AT GADADP KARACHI (CONSTRUCTION OF CATEGOREY -II BUNGLOW 6 Nos) (PHAE-II)</v>
      </c>
      <c r="D2" s="5"/>
      <c r="E2" s="5"/>
      <c r="F2" s="5"/>
      <c r="G2" s="5"/>
      <c r="H2" s="5"/>
      <c r="I2" s="5"/>
    </row>
    <row r="3" spans="1:13" ht="30.75" customHeight="1">
      <c r="A3" s="6" t="s">
        <v>2</v>
      </c>
      <c r="B3" s="7" t="s">
        <v>3</v>
      </c>
      <c r="C3" s="8" t="s">
        <v>4</v>
      </c>
      <c r="D3" s="8"/>
      <c r="E3" s="8" t="s">
        <v>5</v>
      </c>
      <c r="F3" s="8"/>
      <c r="G3" s="8" t="s">
        <v>6</v>
      </c>
      <c r="H3" s="8"/>
      <c r="I3" s="6" t="s">
        <v>7</v>
      </c>
    </row>
    <row r="4" spans="1:13">
      <c r="A4" s="9"/>
      <c r="B4" s="9"/>
      <c r="C4" s="9"/>
      <c r="D4" s="9"/>
      <c r="E4" s="9"/>
      <c r="F4" s="9"/>
      <c r="G4" s="9"/>
      <c r="H4" s="9"/>
      <c r="I4" s="10"/>
    </row>
    <row r="5" spans="1:13" ht="41.25" customHeight="1">
      <c r="A5" s="11">
        <v>1</v>
      </c>
      <c r="B5" s="12" t="s">
        <v>8</v>
      </c>
      <c r="C5" s="12"/>
      <c r="D5" s="12"/>
      <c r="E5" s="12"/>
      <c r="F5" s="12"/>
      <c r="G5" s="13"/>
      <c r="H5" s="13"/>
      <c r="I5" s="14"/>
    </row>
    <row r="6" spans="1:13" ht="20.100000000000001" customHeight="1">
      <c r="A6" s="11"/>
      <c r="B6" s="9"/>
      <c r="C6" s="15">
        <f>[2]Sheet1!C11*6</f>
        <v>35616</v>
      </c>
      <c r="D6" s="16"/>
      <c r="E6" s="15" t="s">
        <v>9</v>
      </c>
      <c r="F6" s="16">
        <v>3176.25</v>
      </c>
      <c r="G6" s="17" t="s">
        <v>10</v>
      </c>
      <c r="H6" s="17"/>
      <c r="I6" s="15">
        <f>ROUND(C6*F6/1000,0)</f>
        <v>113125</v>
      </c>
    </row>
    <row r="7" spans="1:13" ht="24.95" customHeight="1">
      <c r="A7" s="11">
        <v>2</v>
      </c>
      <c r="B7" s="18" t="s">
        <v>11</v>
      </c>
      <c r="C7" s="18"/>
      <c r="D7" s="18"/>
      <c r="E7" s="18"/>
      <c r="F7" s="18"/>
      <c r="G7" s="19"/>
      <c r="H7" s="19"/>
      <c r="I7" s="20"/>
    </row>
    <row r="8" spans="1:13" ht="20.100000000000001" customHeight="1">
      <c r="A8" s="11"/>
      <c r="B8" s="9"/>
      <c r="C8" s="15">
        <f>[2]Sheet1!C32*6</f>
        <v>14404.620000000003</v>
      </c>
      <c r="D8" s="16"/>
      <c r="E8" s="15" t="s">
        <v>9</v>
      </c>
      <c r="F8" s="16">
        <v>9416.2800000000007</v>
      </c>
      <c r="G8" s="17" t="s">
        <v>12</v>
      </c>
      <c r="H8" s="17"/>
      <c r="I8" s="15">
        <f>ROUND(C8*F8/100,0)</f>
        <v>1356379</v>
      </c>
    </row>
    <row r="9" spans="1:13" ht="95.25" customHeight="1">
      <c r="A9" s="11">
        <v>3</v>
      </c>
      <c r="B9" s="18" t="s">
        <v>13</v>
      </c>
      <c r="C9" s="18"/>
      <c r="D9" s="18"/>
      <c r="E9" s="18"/>
      <c r="F9" s="18"/>
      <c r="G9" s="13"/>
      <c r="H9" s="13"/>
      <c r="I9" s="21"/>
    </row>
    <row r="10" spans="1:13" ht="20.100000000000001" customHeight="1">
      <c r="A10" s="11"/>
      <c r="B10" s="9"/>
      <c r="C10" s="15">
        <f>[2]Sheet1!C86*6</f>
        <v>26793.359999999997</v>
      </c>
      <c r="D10" s="16"/>
      <c r="E10" s="15" t="s">
        <v>9</v>
      </c>
      <c r="F10" s="15">
        <v>337</v>
      </c>
      <c r="G10" s="17" t="s">
        <v>14</v>
      </c>
      <c r="H10" s="17"/>
      <c r="I10" s="15">
        <f>ROUND(C10*F10,0)</f>
        <v>9029362</v>
      </c>
    </row>
    <row r="11" spans="1:13" ht="43.5" customHeight="1">
      <c r="A11" s="22">
        <v>4</v>
      </c>
      <c r="B11" s="18" t="s">
        <v>15</v>
      </c>
      <c r="C11" s="18"/>
      <c r="D11" s="18"/>
      <c r="E11" s="18"/>
      <c r="F11" s="18"/>
      <c r="G11" s="19"/>
      <c r="H11" s="19"/>
      <c r="I11" s="23"/>
    </row>
    <row r="12" spans="1:13" ht="20.100000000000001" customHeight="1">
      <c r="A12" s="11"/>
      <c r="B12" s="9"/>
      <c r="C12" s="15">
        <f>[2]Sheet1!C97*6</f>
        <v>143.53585714285714</v>
      </c>
      <c r="D12" s="16"/>
      <c r="E12" s="15" t="s">
        <v>9</v>
      </c>
      <c r="F12" s="15">
        <v>5001.7</v>
      </c>
      <c r="G12" s="17" t="s">
        <v>16</v>
      </c>
      <c r="H12" s="17"/>
      <c r="I12" s="15">
        <f>ROUND(C12*F12,0)</f>
        <v>717923</v>
      </c>
      <c r="J12" s="24"/>
      <c r="K12" s="25"/>
      <c r="M12" s="25">
        <f>I12</f>
        <v>717923</v>
      </c>
    </row>
    <row r="13" spans="1:13" ht="30.75" customHeight="1">
      <c r="A13" s="11">
        <v>5</v>
      </c>
      <c r="B13" s="26" t="s">
        <v>17</v>
      </c>
      <c r="C13" s="26"/>
      <c r="D13" s="26"/>
      <c r="E13" s="26"/>
      <c r="F13" s="26"/>
      <c r="G13" s="27"/>
      <c r="H13" s="27"/>
      <c r="I13" s="21"/>
    </row>
    <row r="14" spans="1:13" ht="20.100000000000001" customHeight="1">
      <c r="A14" s="11"/>
      <c r="B14" s="9"/>
      <c r="C14" s="15">
        <f>[2]Sheet1!C105*6</f>
        <v>7830</v>
      </c>
      <c r="D14" s="16"/>
      <c r="E14" s="15" t="s">
        <v>9</v>
      </c>
      <c r="F14" s="16">
        <v>3127.41</v>
      </c>
      <c r="G14" s="17" t="s">
        <v>12</v>
      </c>
      <c r="H14" s="17"/>
      <c r="I14" s="15">
        <f>ROUND(C14*F14/100,0)</f>
        <v>244876</v>
      </c>
      <c r="J14" s="24"/>
    </row>
    <row r="15" spans="1:13" ht="41.25" customHeight="1">
      <c r="A15" s="11">
        <v>6</v>
      </c>
      <c r="B15" s="28" t="s">
        <v>18</v>
      </c>
      <c r="C15" s="28"/>
      <c r="D15" s="28"/>
      <c r="E15" s="28"/>
      <c r="F15" s="28"/>
      <c r="G15" s="29"/>
      <c r="H15" s="29"/>
      <c r="I15" s="21"/>
    </row>
    <row r="16" spans="1:13" ht="20.100000000000001" customHeight="1">
      <c r="A16" s="11"/>
      <c r="B16" s="9"/>
      <c r="C16" s="15">
        <f>[2]Sheet1!C112*6</f>
        <v>2623.08</v>
      </c>
      <c r="D16" s="16"/>
      <c r="E16" s="15" t="s">
        <v>9</v>
      </c>
      <c r="F16" s="15">
        <v>12595</v>
      </c>
      <c r="G16" s="17" t="s">
        <v>12</v>
      </c>
      <c r="H16" s="17"/>
      <c r="I16" s="15">
        <f>ROUND(C16*F16/100,0)</f>
        <v>330377</v>
      </c>
    </row>
    <row r="17" spans="1:13" ht="24.95" customHeight="1">
      <c r="A17" s="11">
        <v>7</v>
      </c>
      <c r="B17" s="30" t="s">
        <v>19</v>
      </c>
      <c r="C17" s="30"/>
      <c r="D17" s="30"/>
      <c r="E17" s="30"/>
      <c r="F17" s="30"/>
      <c r="G17" s="31"/>
      <c r="H17" s="31"/>
      <c r="I17" s="21"/>
    </row>
    <row r="18" spans="1:13" ht="20.100000000000001" customHeight="1">
      <c r="A18" s="11"/>
      <c r="B18" s="9"/>
      <c r="C18" s="15">
        <f>[2]Sheet1!C117*6</f>
        <v>11872</v>
      </c>
      <c r="D18" s="16"/>
      <c r="E18" s="15" t="s">
        <v>9</v>
      </c>
      <c r="F18" s="16">
        <v>1512.5</v>
      </c>
      <c r="G18" s="17" t="s">
        <v>10</v>
      </c>
      <c r="H18" s="17"/>
      <c r="I18" s="15">
        <f>ROUND(C18*F18/1000,0)</f>
        <v>17956</v>
      </c>
    </row>
    <row r="19" spans="1:13" ht="39.75" customHeight="1">
      <c r="A19" s="32">
        <v>8</v>
      </c>
      <c r="B19" s="26" t="s">
        <v>20</v>
      </c>
      <c r="C19" s="26"/>
      <c r="D19" s="26"/>
      <c r="E19" s="26"/>
      <c r="F19" s="26"/>
      <c r="G19" s="27"/>
      <c r="H19" s="27"/>
      <c r="I19" s="21"/>
    </row>
    <row r="20" spans="1:13" ht="20.100000000000001" customHeight="1">
      <c r="A20" s="11"/>
      <c r="B20" s="9"/>
      <c r="C20" s="15">
        <f>[2]Sheet1!C163*6</f>
        <v>10591.14</v>
      </c>
      <c r="D20" s="16"/>
      <c r="E20" s="15" t="s">
        <v>9</v>
      </c>
      <c r="F20" s="15">
        <v>15771.01</v>
      </c>
      <c r="G20" s="17" t="s">
        <v>12</v>
      </c>
      <c r="H20" s="17"/>
      <c r="I20" s="15">
        <f>ROUND(C20*F20/100,0)</f>
        <v>1670330</v>
      </c>
      <c r="J20" s="24"/>
      <c r="L20" s="33"/>
    </row>
    <row r="21" spans="1:13" ht="52.5" customHeight="1">
      <c r="A21" s="32">
        <v>9</v>
      </c>
      <c r="B21" s="18" t="s">
        <v>21</v>
      </c>
      <c r="C21" s="18"/>
      <c r="D21" s="18"/>
      <c r="E21" s="18"/>
      <c r="F21" s="18"/>
      <c r="G21" s="13"/>
      <c r="H21" s="13"/>
      <c r="I21" s="23"/>
    </row>
    <row r="22" spans="1:13" ht="20.100000000000001" customHeight="1">
      <c r="A22" s="11"/>
      <c r="B22" s="9"/>
      <c r="C22" s="15">
        <f>[2]Sheet1!C172*6</f>
        <v>1476</v>
      </c>
      <c r="D22" s="16"/>
      <c r="E22" s="34" t="s">
        <v>9</v>
      </c>
      <c r="F22" s="15">
        <v>228.96</v>
      </c>
      <c r="G22" s="17" t="s">
        <v>22</v>
      </c>
      <c r="H22" s="17"/>
      <c r="I22" s="15">
        <f>ROUND(C22*F22,0)</f>
        <v>337945</v>
      </c>
      <c r="J22" s="24"/>
      <c r="M22" s="25">
        <f>I22</f>
        <v>337945</v>
      </c>
    </row>
    <row r="23" spans="1:13" ht="56.25" customHeight="1">
      <c r="A23" s="11">
        <v>10</v>
      </c>
      <c r="B23" s="35" t="s">
        <v>23</v>
      </c>
      <c r="C23" s="35"/>
      <c r="D23" s="35"/>
      <c r="E23" s="35"/>
      <c r="F23" s="35"/>
      <c r="G23" s="27"/>
      <c r="H23" s="27"/>
      <c r="I23" s="27"/>
      <c r="J23" s="27"/>
      <c r="K23" s="27"/>
      <c r="L23" s="27"/>
      <c r="M23" s="25"/>
    </row>
    <row r="24" spans="1:13" ht="20.100000000000001" customHeight="1">
      <c r="A24" s="11"/>
      <c r="B24" s="9"/>
      <c r="C24" s="15">
        <f>[2]Sheet1!C179*6</f>
        <v>1692</v>
      </c>
      <c r="D24" s="16"/>
      <c r="E24" s="34" t="s">
        <v>9</v>
      </c>
      <c r="F24" s="15">
        <v>1647.69</v>
      </c>
      <c r="G24" s="17" t="s">
        <v>24</v>
      </c>
      <c r="H24" s="17"/>
      <c r="I24" s="15">
        <f>ROUND(C24*F24,0)</f>
        <v>2787891</v>
      </c>
      <c r="M24" s="25"/>
    </row>
    <row r="25" spans="1:13" ht="20.100000000000001" customHeight="1">
      <c r="A25" s="11"/>
      <c r="B25" s="9"/>
      <c r="C25" s="15"/>
      <c r="D25" s="16"/>
      <c r="E25" s="34"/>
      <c r="F25" s="15"/>
      <c r="G25" s="15"/>
      <c r="H25" s="15"/>
      <c r="I25" s="15"/>
      <c r="M25" s="25"/>
    </row>
    <row r="26" spans="1:13" ht="45" customHeight="1">
      <c r="A26" s="11">
        <v>11</v>
      </c>
      <c r="B26" s="35" t="s">
        <v>25</v>
      </c>
      <c r="C26" s="35"/>
      <c r="D26" s="35"/>
      <c r="E26" s="35"/>
      <c r="F26" s="35"/>
      <c r="G26" s="27"/>
      <c r="H26" s="27"/>
      <c r="I26" s="21"/>
      <c r="M26" s="25"/>
    </row>
    <row r="27" spans="1:13" ht="20.100000000000001" customHeight="1">
      <c r="A27" s="11"/>
      <c r="B27" s="9"/>
      <c r="C27" s="15">
        <f>[2]Sheet1!C188*6</f>
        <v>1851</v>
      </c>
      <c r="D27" s="16"/>
      <c r="E27" s="34" t="s">
        <v>9</v>
      </c>
      <c r="F27" s="15">
        <v>856.53</v>
      </c>
      <c r="G27" s="17" t="s">
        <v>24</v>
      </c>
      <c r="H27" s="17"/>
      <c r="I27" s="15">
        <f>ROUND(C27*F27,0)</f>
        <v>1585437</v>
      </c>
      <c r="M27" s="25"/>
    </row>
    <row r="28" spans="1:13" ht="20.100000000000001" customHeight="1">
      <c r="A28" s="11">
        <v>12</v>
      </c>
      <c r="B28" s="13" t="s">
        <v>26</v>
      </c>
      <c r="C28" s="13"/>
      <c r="D28" s="13"/>
      <c r="E28" s="13"/>
      <c r="F28" s="13"/>
      <c r="G28" s="13"/>
      <c r="H28" s="13"/>
      <c r="I28" s="23"/>
      <c r="M28" s="25"/>
    </row>
    <row r="29" spans="1:13" ht="20.100000000000001" customHeight="1">
      <c r="A29" s="11"/>
      <c r="B29" s="9"/>
      <c r="C29" s="15">
        <f>[2]Sheet1!C229*6</f>
        <v>66441</v>
      </c>
      <c r="D29" s="16"/>
      <c r="E29" s="15" t="s">
        <v>9</v>
      </c>
      <c r="F29" s="15">
        <v>3191.76</v>
      </c>
      <c r="G29" s="17" t="s">
        <v>27</v>
      </c>
      <c r="H29" s="17"/>
      <c r="I29" s="15">
        <f>ROUND(C29*F29/100,0)</f>
        <v>2120637</v>
      </c>
      <c r="M29" s="25"/>
    </row>
    <row r="30" spans="1:13" ht="30" customHeight="1">
      <c r="A30" s="11">
        <v>13</v>
      </c>
      <c r="B30" s="35" t="s">
        <v>28</v>
      </c>
      <c r="C30" s="35"/>
      <c r="D30" s="35"/>
      <c r="E30" s="35"/>
      <c r="F30" s="35"/>
      <c r="G30" s="27"/>
      <c r="H30" s="27"/>
      <c r="I30" s="21"/>
      <c r="M30" s="25"/>
    </row>
    <row r="31" spans="1:13" ht="20.100000000000001" customHeight="1">
      <c r="A31" s="11"/>
      <c r="B31" s="9"/>
      <c r="C31" s="15">
        <f>[2]Sheet1!C236*6</f>
        <v>22419</v>
      </c>
      <c r="D31" s="16"/>
      <c r="E31" s="15" t="s">
        <v>9</v>
      </c>
      <c r="F31" s="15">
        <v>3275.5</v>
      </c>
      <c r="G31" s="17" t="s">
        <v>27</v>
      </c>
      <c r="H31" s="17"/>
      <c r="I31" s="15">
        <f>ROUND(C31*F31/100,0)</f>
        <v>734334</v>
      </c>
      <c r="M31" s="25"/>
    </row>
    <row r="32" spans="1:13" ht="29.25" customHeight="1">
      <c r="A32" s="11">
        <v>14</v>
      </c>
      <c r="B32" s="36" t="s">
        <v>29</v>
      </c>
      <c r="C32" s="36"/>
      <c r="D32" s="36"/>
      <c r="E32" s="36"/>
      <c r="F32" s="36"/>
      <c r="G32" s="29"/>
      <c r="H32" s="29"/>
      <c r="I32" s="21"/>
      <c r="M32" s="25"/>
    </row>
    <row r="33" spans="1:13" ht="20.100000000000001" customHeight="1">
      <c r="A33" s="11"/>
      <c r="B33" s="9"/>
      <c r="C33" s="15">
        <f>[2]Sheet1!C243*6</f>
        <v>24072</v>
      </c>
      <c r="D33" s="16"/>
      <c r="E33" s="34" t="s">
        <v>9</v>
      </c>
      <c r="F33" s="15">
        <v>1887.4</v>
      </c>
      <c r="G33" s="17" t="s">
        <v>27</v>
      </c>
      <c r="H33" s="17"/>
      <c r="I33" s="15">
        <f>ROUND(C33*F33/100,0)</f>
        <v>454335</v>
      </c>
      <c r="J33" s="24"/>
      <c r="M33" s="25"/>
    </row>
    <row r="34" spans="1:13" ht="39" customHeight="1">
      <c r="A34" s="11">
        <v>15</v>
      </c>
      <c r="B34" s="35" t="s">
        <v>30</v>
      </c>
      <c r="C34" s="35"/>
      <c r="D34" s="35"/>
      <c r="E34" s="35"/>
      <c r="F34" s="35"/>
      <c r="G34" s="27"/>
      <c r="H34" s="27"/>
      <c r="I34" s="21"/>
      <c r="M34" s="25"/>
    </row>
    <row r="35" spans="1:13" ht="20.100000000000001" customHeight="1">
      <c r="A35" s="11"/>
      <c r="B35" s="9"/>
      <c r="C35" s="15">
        <f>[2]Sheet1!C250*6</f>
        <v>1692</v>
      </c>
      <c r="D35" s="16"/>
      <c r="E35" s="34" t="s">
        <v>9</v>
      </c>
      <c r="F35" s="15">
        <v>180.5</v>
      </c>
      <c r="G35" s="17" t="s">
        <v>24</v>
      </c>
      <c r="H35" s="17"/>
      <c r="I35" s="15">
        <f>ROUND(C35*F35,0)</f>
        <v>305406</v>
      </c>
      <c r="M35" s="25">
        <f>I35</f>
        <v>305406</v>
      </c>
    </row>
    <row r="36" spans="1:13" ht="24.95" customHeight="1">
      <c r="A36" s="37">
        <v>16</v>
      </c>
      <c r="B36" s="39" t="s">
        <v>31</v>
      </c>
      <c r="C36" s="39"/>
      <c r="D36" s="39"/>
      <c r="E36" s="39"/>
      <c r="F36" s="39"/>
      <c r="G36" s="39"/>
      <c r="H36" s="23"/>
      <c r="I36" s="23"/>
      <c r="M36" s="25"/>
    </row>
    <row r="37" spans="1:13" ht="20.100000000000001" customHeight="1">
      <c r="A37" s="11"/>
      <c r="B37" s="9"/>
      <c r="C37" s="15">
        <f>[2]Sheet1!C255*6</f>
        <v>36</v>
      </c>
      <c r="D37" s="16"/>
      <c r="E37" s="34" t="s">
        <v>9</v>
      </c>
      <c r="F37" s="15">
        <v>261.25</v>
      </c>
      <c r="G37" s="17" t="s">
        <v>32</v>
      </c>
      <c r="H37" s="17"/>
      <c r="I37" s="15">
        <f>ROUND(C37*F37,0)</f>
        <v>9405</v>
      </c>
      <c r="M37" s="25"/>
    </row>
    <row r="38" spans="1:13" ht="24.95" customHeight="1">
      <c r="A38" s="11">
        <v>17</v>
      </c>
      <c r="B38" s="35" t="s">
        <v>33</v>
      </c>
      <c r="C38" s="35"/>
      <c r="D38" s="35"/>
      <c r="E38" s="35"/>
      <c r="F38" s="35"/>
      <c r="G38" s="27"/>
      <c r="H38" s="27"/>
      <c r="I38" s="27"/>
      <c r="J38" s="27"/>
      <c r="K38" s="27"/>
      <c r="L38" s="27"/>
      <c r="M38" s="25"/>
    </row>
    <row r="39" spans="1:13" ht="20.100000000000001" customHeight="1">
      <c r="A39" s="11"/>
      <c r="B39" s="9"/>
      <c r="C39" s="15">
        <f>[2]Sheet1!C263*6</f>
        <v>2560.5</v>
      </c>
      <c r="D39" s="16"/>
      <c r="E39" s="34" t="s">
        <v>9</v>
      </c>
      <c r="F39" s="15">
        <v>27678.86</v>
      </c>
      <c r="G39" s="17" t="s">
        <v>27</v>
      </c>
      <c r="H39" s="17"/>
      <c r="I39" s="15">
        <f>ROUND(C39*F39/100,0)</f>
        <v>708717</v>
      </c>
      <c r="M39" s="25"/>
    </row>
    <row r="40" spans="1:13" ht="24.95" customHeight="1">
      <c r="A40" s="40">
        <v>18</v>
      </c>
      <c r="B40" s="35" t="s">
        <v>34</v>
      </c>
      <c r="C40" s="35"/>
      <c r="D40" s="35"/>
      <c r="E40" s="35"/>
      <c r="F40" s="35"/>
      <c r="G40" s="27"/>
      <c r="H40" s="27"/>
      <c r="I40" s="27"/>
      <c r="J40" s="27"/>
      <c r="K40" s="27"/>
      <c r="L40" s="27"/>
      <c r="M40" s="25"/>
    </row>
    <row r="41" spans="1:13" ht="20.100000000000001" customHeight="1">
      <c r="A41" s="11"/>
      <c r="B41" s="9"/>
      <c r="C41" s="15">
        <f>[2]Sheet1!C275*6</f>
        <v>6321</v>
      </c>
      <c r="D41" s="16"/>
      <c r="E41" s="34" t="s">
        <v>9</v>
      </c>
      <c r="F41" s="15">
        <v>28299.3</v>
      </c>
      <c r="G41" s="17" t="s">
        <v>27</v>
      </c>
      <c r="H41" s="17"/>
      <c r="I41" s="15">
        <f>ROUND(C41*F41/100,0)</f>
        <v>1788799</v>
      </c>
      <c r="M41" s="25"/>
    </row>
    <row r="42" spans="1:13" ht="19.5" customHeight="1">
      <c r="A42" s="40">
        <v>19</v>
      </c>
      <c r="B42" s="35" t="s">
        <v>35</v>
      </c>
      <c r="C42" s="35"/>
      <c r="D42" s="35"/>
      <c r="E42" s="35"/>
      <c r="F42" s="35"/>
      <c r="G42" s="27"/>
      <c r="H42" s="27"/>
      <c r="I42" s="21"/>
      <c r="M42" s="25"/>
    </row>
    <row r="43" spans="1:13" ht="20.100000000000001" customHeight="1">
      <c r="A43" s="11"/>
      <c r="B43" s="9"/>
      <c r="C43" s="15">
        <f>[2]Sheet1!C317*6</f>
        <v>14031</v>
      </c>
      <c r="D43" s="16"/>
      <c r="E43" s="34" t="s">
        <v>9</v>
      </c>
      <c r="F43" s="15">
        <v>442.75</v>
      </c>
      <c r="G43" s="17" t="s">
        <v>27</v>
      </c>
      <c r="H43" s="17"/>
      <c r="I43" s="15">
        <f>ROUND(C43*F43/100,0)</f>
        <v>62122</v>
      </c>
      <c r="M43" s="25"/>
    </row>
    <row r="44" spans="1:13" ht="20.25" customHeight="1">
      <c r="A44" s="40">
        <v>20</v>
      </c>
      <c r="B44" s="35" t="s">
        <v>36</v>
      </c>
      <c r="C44" s="41"/>
      <c r="D44" s="41"/>
      <c r="E44" s="41"/>
      <c r="F44" s="41"/>
      <c r="G44" s="23"/>
      <c r="H44" s="23"/>
      <c r="I44" s="20"/>
      <c r="M44" s="25"/>
    </row>
    <row r="45" spans="1:13" ht="20.100000000000001" customHeight="1">
      <c r="A45" s="11"/>
      <c r="B45" s="9"/>
      <c r="C45" s="15">
        <f>[2]Sheet1!C322*6</f>
        <v>14031</v>
      </c>
      <c r="D45" s="16"/>
      <c r="E45" s="34" t="s">
        <v>9</v>
      </c>
      <c r="F45" s="15">
        <v>1079.6500000000001</v>
      </c>
      <c r="G45" s="17" t="s">
        <v>27</v>
      </c>
      <c r="H45" s="17"/>
      <c r="I45" s="15">
        <f>ROUND(C45*F45/100,0)</f>
        <v>151486</v>
      </c>
      <c r="M45" s="25"/>
    </row>
    <row r="46" spans="1:13" ht="30" customHeight="1">
      <c r="A46" s="40">
        <v>21</v>
      </c>
      <c r="B46" s="35" t="s">
        <v>37</v>
      </c>
      <c r="C46" s="35"/>
      <c r="D46" s="35"/>
      <c r="E46" s="35"/>
      <c r="F46" s="35"/>
      <c r="G46" s="27"/>
      <c r="H46" s="27"/>
      <c r="M46" s="25"/>
    </row>
    <row r="47" spans="1:13" ht="20.100000000000001" customHeight="1">
      <c r="C47" s="15">
        <f>[2]Sheet1!C330*6</f>
        <v>3702</v>
      </c>
      <c r="D47" s="16"/>
      <c r="E47" s="34" t="s">
        <v>9</v>
      </c>
      <c r="F47" s="15">
        <v>2116.41</v>
      </c>
      <c r="G47" s="17" t="s">
        <v>27</v>
      </c>
      <c r="H47" s="17"/>
      <c r="I47" s="15">
        <f>ROUND(C47*F47/100,0)</f>
        <v>78349</v>
      </c>
      <c r="M47" s="25"/>
    </row>
    <row r="48" spans="1:13" ht="65.25" customHeight="1">
      <c r="A48" s="40">
        <v>22</v>
      </c>
      <c r="B48" s="35" t="s">
        <v>38</v>
      </c>
      <c r="C48" s="35"/>
      <c r="D48" s="35"/>
      <c r="E48" s="35"/>
      <c r="F48" s="35"/>
      <c r="G48" s="27"/>
      <c r="H48" s="27"/>
      <c r="M48" s="25"/>
    </row>
    <row r="49" spans="1:13" ht="20.100000000000001" customHeight="1">
      <c r="B49" s="9"/>
      <c r="C49" s="15">
        <f>[2]Sheet1!C357*6</f>
        <v>37197</v>
      </c>
      <c r="D49" s="16"/>
      <c r="E49" s="34" t="s">
        <v>9</v>
      </c>
      <c r="F49" s="15">
        <v>3444.38</v>
      </c>
      <c r="G49" s="17" t="s">
        <v>27</v>
      </c>
      <c r="H49" s="17"/>
      <c r="I49" s="15">
        <f>ROUND(C49*F49/100,0)</f>
        <v>1281206</v>
      </c>
      <c r="M49" s="25"/>
    </row>
    <row r="50" spans="1:13" ht="46.5" customHeight="1">
      <c r="A50" s="40">
        <v>23</v>
      </c>
      <c r="B50" s="35" t="s">
        <v>39</v>
      </c>
      <c r="C50" s="35"/>
      <c r="D50" s="35"/>
      <c r="E50" s="35"/>
      <c r="F50" s="35"/>
      <c r="G50" s="27"/>
      <c r="H50" s="27"/>
      <c r="I50" s="23"/>
      <c r="M50" s="25"/>
    </row>
    <row r="51" spans="1:13" ht="20.100000000000001" customHeight="1">
      <c r="B51" s="9"/>
      <c r="C51" s="15">
        <f>[2]Sheet1!C371*6</f>
        <v>14157</v>
      </c>
      <c r="D51" s="16"/>
      <c r="E51" s="34" t="s">
        <v>9</v>
      </c>
      <c r="F51" s="15">
        <v>2567.9499999999998</v>
      </c>
      <c r="G51" s="17" t="s">
        <v>27</v>
      </c>
      <c r="H51" s="17"/>
      <c r="I51" s="15">
        <f>ROUND(C51*F51/100,0)</f>
        <v>363545</v>
      </c>
      <c r="M51" s="25"/>
    </row>
    <row r="52" spans="1:13" ht="24.95" customHeight="1">
      <c r="A52" s="11">
        <v>24</v>
      </c>
      <c r="B52" s="18" t="s">
        <v>41</v>
      </c>
      <c r="C52" s="42"/>
      <c r="D52" s="42"/>
      <c r="E52" s="42"/>
      <c r="F52" s="42"/>
      <c r="I52" s="2"/>
    </row>
    <row r="53" spans="1:13" ht="20.100000000000001" customHeight="1">
      <c r="B53" s="24" t="s">
        <v>42</v>
      </c>
      <c r="C53" s="15">
        <f>[2]Sheet1!C392*6</f>
        <v>1336.5</v>
      </c>
      <c r="D53" s="16"/>
      <c r="E53" s="34" t="s">
        <v>9</v>
      </c>
      <c r="F53" s="15">
        <v>328.97</v>
      </c>
      <c r="G53" s="17" t="s">
        <v>12</v>
      </c>
      <c r="H53" s="17"/>
      <c r="I53" s="15">
        <f>ROUND(C53*F53/100,0)</f>
        <v>4397</v>
      </c>
    </row>
    <row r="54" spans="1:13" ht="20.100000000000001" customHeight="1">
      <c r="B54" s="24"/>
      <c r="C54" s="15"/>
      <c r="D54" s="16"/>
      <c r="E54" s="34"/>
      <c r="F54" s="15"/>
      <c r="G54" s="15"/>
      <c r="H54" s="15"/>
      <c r="I54" s="15"/>
    </row>
    <row r="55" spans="1:13" ht="20.100000000000001" customHeight="1">
      <c r="B55" s="24"/>
      <c r="C55" s="15"/>
      <c r="D55" s="16"/>
      <c r="E55" s="34"/>
      <c r="F55" s="15"/>
      <c r="G55" s="15"/>
      <c r="H55" s="15"/>
      <c r="I55" s="15"/>
    </row>
    <row r="56" spans="1:13" ht="20.100000000000001" customHeight="1">
      <c r="B56" s="24"/>
      <c r="C56" s="15"/>
      <c r="D56" s="16"/>
      <c r="E56" s="34"/>
      <c r="F56" s="15"/>
      <c r="G56" s="15"/>
      <c r="H56" s="15"/>
      <c r="I56" s="15"/>
    </row>
    <row r="57" spans="1:13" ht="24.95" customHeight="1">
      <c r="A57" s="11">
        <v>25</v>
      </c>
      <c r="B57" s="26" t="s">
        <v>45</v>
      </c>
      <c r="C57" s="26"/>
      <c r="D57" s="26"/>
      <c r="E57" s="26"/>
      <c r="F57" s="26"/>
      <c r="G57" s="27"/>
      <c r="H57" s="27"/>
      <c r="I57" s="27"/>
      <c r="J57" s="27"/>
      <c r="K57" s="27"/>
      <c r="L57" s="27"/>
    </row>
    <row r="58" spans="1:13" ht="20.100000000000001" customHeight="1">
      <c r="B58" s="24" t="s">
        <v>42</v>
      </c>
      <c r="C58" s="15">
        <f>[2]Sheet1!C398*6</f>
        <v>7500</v>
      </c>
      <c r="D58" s="16"/>
      <c r="E58" s="34" t="s">
        <v>9</v>
      </c>
      <c r="F58" s="15">
        <v>169.09</v>
      </c>
      <c r="G58" s="17" t="s">
        <v>27</v>
      </c>
      <c r="H58" s="17"/>
      <c r="I58" s="15">
        <f>ROUND(C58*F58/100,0)</f>
        <v>12682</v>
      </c>
    </row>
    <row r="59" spans="1:13" ht="20.100000000000001" customHeight="1">
      <c r="I59" s="2"/>
    </row>
    <row r="60" spans="1:13" ht="24.95" customHeight="1">
      <c r="G60" s="43" t="s">
        <v>46</v>
      </c>
      <c r="H60" s="43"/>
      <c r="I60" s="44">
        <f>SUM(I6:I59)</f>
        <v>26267021</v>
      </c>
      <c r="K60" s="44">
        <f>SUM(K6:K59)</f>
        <v>0</v>
      </c>
      <c r="L60" s="44">
        <f>SUM(L6:L59)</f>
        <v>0</v>
      </c>
      <c r="M60" s="44">
        <f>SUM(M6:M59)</f>
        <v>1361274</v>
      </c>
    </row>
    <row r="61" spans="1:13" ht="24.95" customHeight="1">
      <c r="B61" s="50" t="s">
        <v>60</v>
      </c>
      <c r="K61" s="2" t="s">
        <v>48</v>
      </c>
      <c r="L61" s="46">
        <v>0.2</v>
      </c>
      <c r="M61" s="2" t="s">
        <v>49</v>
      </c>
    </row>
    <row r="62" spans="1:13" ht="24.95" customHeight="1">
      <c r="B62" s="50"/>
    </row>
    <row r="63" spans="1:13" ht="24.95" customHeight="1">
      <c r="B63" s="50"/>
    </row>
    <row r="64" spans="1:13" ht="24.95" customHeight="1">
      <c r="B64" s="50" t="s">
        <v>50</v>
      </c>
    </row>
    <row r="67" spans="1:10">
      <c r="B67" s="51" t="s">
        <v>61</v>
      </c>
    </row>
    <row r="68" spans="1:10">
      <c r="A68" s="22">
        <v>1</v>
      </c>
      <c r="B68" s="18" t="s">
        <v>52</v>
      </c>
      <c r="C68" s="18"/>
      <c r="D68" s="18"/>
      <c r="E68" s="18"/>
      <c r="F68" s="18"/>
      <c r="G68" s="19"/>
      <c r="H68" s="19"/>
      <c r="I68" s="19"/>
    </row>
    <row r="69" spans="1:10">
      <c r="A69" s="11"/>
      <c r="B69" s="9"/>
      <c r="C69" s="15">
        <f>[2]Sheet1!C92*6</f>
        <v>64.591135714285699</v>
      </c>
      <c r="D69" s="16"/>
      <c r="E69" s="15" t="s">
        <v>9</v>
      </c>
      <c r="F69" s="15"/>
      <c r="G69" s="17" t="s">
        <v>53</v>
      </c>
      <c r="H69" s="17"/>
      <c r="I69" s="15"/>
    </row>
    <row r="70" spans="1:10">
      <c r="A70" s="11">
        <v>2</v>
      </c>
      <c r="B70" s="48" t="s">
        <v>54</v>
      </c>
      <c r="C70" s="48"/>
      <c r="D70" s="48"/>
      <c r="E70" s="48"/>
      <c r="F70" s="48"/>
      <c r="G70" s="31"/>
      <c r="H70" s="31"/>
      <c r="I70" s="31"/>
    </row>
    <row r="71" spans="1:10">
      <c r="A71" s="11"/>
      <c r="B71" s="9"/>
      <c r="C71" s="15">
        <f>[2]Sheet1!C134*6</f>
        <v>28062</v>
      </c>
      <c r="D71" s="16"/>
      <c r="E71" s="34" t="s">
        <v>9</v>
      </c>
      <c r="F71" s="15"/>
      <c r="G71" s="17" t="s">
        <v>14</v>
      </c>
      <c r="H71" s="17"/>
      <c r="I71" s="15"/>
    </row>
    <row r="72" spans="1:10">
      <c r="A72" s="11">
        <v>3</v>
      </c>
      <c r="B72" s="12" t="s">
        <v>62</v>
      </c>
      <c r="C72" s="12"/>
      <c r="D72" s="12"/>
      <c r="E72" s="12"/>
      <c r="F72" s="12"/>
      <c r="G72" s="19"/>
      <c r="H72" s="19"/>
      <c r="I72" s="19"/>
    </row>
    <row r="73" spans="1:10">
      <c r="A73" s="11"/>
      <c r="B73" s="9"/>
      <c r="C73" s="15">
        <f>[2]Sheet1!C301*6</f>
        <v>13084.5</v>
      </c>
      <c r="D73" s="16"/>
      <c r="E73" s="34" t="s">
        <v>9</v>
      </c>
      <c r="F73" s="15"/>
      <c r="G73" s="17" t="s">
        <v>24</v>
      </c>
      <c r="H73" s="17"/>
      <c r="I73" s="15"/>
    </row>
    <row r="74" spans="1:10" ht="15">
      <c r="A74" s="32">
        <v>4</v>
      </c>
      <c r="B74" s="26" t="s">
        <v>63</v>
      </c>
      <c r="C74" s="26"/>
      <c r="D74" s="26"/>
      <c r="E74" s="26"/>
      <c r="F74" s="26"/>
      <c r="G74" s="49"/>
      <c r="H74" s="49"/>
      <c r="I74" s="49"/>
      <c r="J74" s="49"/>
    </row>
    <row r="75" spans="1:10">
      <c r="A75" s="11"/>
      <c r="B75" s="9"/>
      <c r="C75" s="15">
        <f>[2]Sheet1!C376*6</f>
        <v>150</v>
      </c>
      <c r="D75" s="16"/>
      <c r="E75" s="34" t="s">
        <v>9</v>
      </c>
      <c r="F75" s="15"/>
      <c r="G75" s="17" t="s">
        <v>24</v>
      </c>
      <c r="H75" s="17"/>
      <c r="I75" s="15"/>
    </row>
    <row r="76" spans="1:10">
      <c r="A76" s="11">
        <v>5</v>
      </c>
      <c r="B76" s="28" t="s">
        <v>57</v>
      </c>
      <c r="C76" s="28"/>
      <c r="D76" s="28"/>
      <c r="E76" s="28"/>
      <c r="F76" s="28"/>
      <c r="G76" s="29"/>
      <c r="H76" s="29"/>
      <c r="I76" s="29"/>
      <c r="J76" s="29"/>
    </row>
    <row r="77" spans="1:10">
      <c r="A77" s="11"/>
      <c r="B77" s="9"/>
      <c r="C77" s="15">
        <f>[2]Sheet1!C381*6</f>
        <v>156</v>
      </c>
      <c r="D77" s="16"/>
      <c r="E77" s="34" t="s">
        <v>9</v>
      </c>
      <c r="F77" s="15"/>
      <c r="G77" s="17" t="s">
        <v>24</v>
      </c>
      <c r="H77" s="17"/>
      <c r="I77" s="15"/>
    </row>
    <row r="78" spans="1:10">
      <c r="A78" s="40">
        <v>6</v>
      </c>
      <c r="B78" s="26" t="s">
        <v>64</v>
      </c>
      <c r="C78" s="26"/>
      <c r="D78" s="26"/>
      <c r="E78" s="26"/>
      <c r="F78" s="26"/>
      <c r="G78" s="27"/>
      <c r="H78" s="27"/>
      <c r="I78" s="27"/>
      <c r="J78" s="27"/>
    </row>
    <row r="79" spans="1:10">
      <c r="A79" s="11"/>
      <c r="B79" s="9"/>
      <c r="C79" s="15">
        <f>[2]Sheet1!C386*6</f>
        <v>180</v>
      </c>
      <c r="D79" s="16"/>
      <c r="E79" s="34" t="s">
        <v>9</v>
      </c>
      <c r="F79" s="15"/>
      <c r="G79" s="17" t="s">
        <v>24</v>
      </c>
      <c r="H79" s="17"/>
      <c r="I79" s="15"/>
    </row>
    <row r="81" spans="2:9">
      <c r="G81" s="43" t="s">
        <v>46</v>
      </c>
      <c r="H81" s="43"/>
      <c r="I81" s="44"/>
    </row>
    <row r="84" spans="2:9">
      <c r="B84" s="50" t="s">
        <v>50</v>
      </c>
    </row>
  </sheetData>
  <mergeCells count="68">
    <mergeCell ref="G79:H79"/>
    <mergeCell ref="G81:H81"/>
    <mergeCell ref="G73:H73"/>
    <mergeCell ref="B74:F74"/>
    <mergeCell ref="G75:H75"/>
    <mergeCell ref="B76:F76"/>
    <mergeCell ref="G77:H77"/>
    <mergeCell ref="B78:F78"/>
    <mergeCell ref="G60:H60"/>
    <mergeCell ref="B68:F68"/>
    <mergeCell ref="G69:H69"/>
    <mergeCell ref="B70:F70"/>
    <mergeCell ref="G71:H71"/>
    <mergeCell ref="B72:F72"/>
    <mergeCell ref="B50:F50"/>
    <mergeCell ref="G51:H51"/>
    <mergeCell ref="B52:F52"/>
    <mergeCell ref="G53:H53"/>
    <mergeCell ref="B57:F57"/>
    <mergeCell ref="G58:H58"/>
    <mergeCell ref="B44:F44"/>
    <mergeCell ref="G45:H45"/>
    <mergeCell ref="B46:F46"/>
    <mergeCell ref="G47:H47"/>
    <mergeCell ref="B48:F48"/>
    <mergeCell ref="G49:H49"/>
    <mergeCell ref="B38:F38"/>
    <mergeCell ref="G39:H39"/>
    <mergeCell ref="B40:F40"/>
    <mergeCell ref="G41:H41"/>
    <mergeCell ref="B42:F42"/>
    <mergeCell ref="G43:H43"/>
    <mergeCell ref="G31:H31"/>
    <mergeCell ref="B32:F32"/>
    <mergeCell ref="G33:H33"/>
    <mergeCell ref="B34:F34"/>
    <mergeCell ref="G35:H35"/>
    <mergeCell ref="G37:H37"/>
    <mergeCell ref="B23:F23"/>
    <mergeCell ref="G24:H24"/>
    <mergeCell ref="B26:F26"/>
    <mergeCell ref="G27:H27"/>
    <mergeCell ref="G29:H29"/>
    <mergeCell ref="B30:F30"/>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M89"/>
  <sheetViews>
    <sheetView workbookViewId="0">
      <selection sqref="A1:XFD1048576"/>
    </sheetView>
  </sheetViews>
  <sheetFormatPr defaultRowHeight="12.75"/>
  <cols>
    <col min="1" max="1" width="7.42578125" style="2" customWidth="1"/>
    <col min="2" max="2" width="33" style="2" customWidth="1"/>
    <col min="3" max="3" width="11.7109375" style="2" customWidth="1"/>
    <col min="4" max="4" width="2.28515625" style="2" customWidth="1"/>
    <col min="5" max="5" width="4.28515625" style="2" customWidth="1"/>
    <col min="6" max="6" width="10.28515625" style="2" customWidth="1"/>
    <col min="7" max="7" width="6" style="2" customWidth="1"/>
    <col min="8" max="8" width="4" style="2" customWidth="1"/>
    <col min="9" max="9" width="14.85546875" style="3" customWidth="1"/>
    <col min="10" max="10" width="9.140625" style="2"/>
    <col min="11" max="11" width="19.28515625" style="2" customWidth="1"/>
    <col min="12" max="12" width="9.140625" style="3"/>
    <col min="13" max="16384" width="9.140625" style="2"/>
  </cols>
  <sheetData>
    <row r="1" spans="1:13" ht="26.25" customHeight="1">
      <c r="A1" s="1" t="s">
        <v>0</v>
      </c>
      <c r="B1" s="1"/>
      <c r="C1" s="1"/>
      <c r="D1" s="1"/>
      <c r="E1" s="1"/>
      <c r="F1" s="1"/>
      <c r="G1" s="1"/>
      <c r="H1" s="1"/>
      <c r="I1" s="1"/>
    </row>
    <row r="2" spans="1:13" ht="58.5" customHeight="1">
      <c r="A2" s="4" t="s">
        <v>1</v>
      </c>
      <c r="B2" s="4"/>
      <c r="C2" s="5" t="str">
        <f>[3]Sheet1!C2</f>
        <v>ESTABLISHMENT OF SHAHEED ZULIFQAR ALI BHUTTO ENGINEERING COLLEGE AT GADADP KARACHI (CONSTRUCTION OF STAFF FLATE CATEGOREY -III  2 NOS.) (PHASE-II).</v>
      </c>
      <c r="D2" s="5"/>
      <c r="E2" s="5"/>
      <c r="F2" s="5"/>
      <c r="G2" s="5"/>
      <c r="H2" s="5"/>
      <c r="I2" s="5"/>
    </row>
    <row r="3" spans="1:13" ht="30.75" customHeight="1">
      <c r="A3" s="6" t="s">
        <v>2</v>
      </c>
      <c r="B3" s="7" t="s">
        <v>3</v>
      </c>
      <c r="C3" s="8" t="s">
        <v>4</v>
      </c>
      <c r="D3" s="8"/>
      <c r="E3" s="8" t="s">
        <v>5</v>
      </c>
      <c r="F3" s="8"/>
      <c r="G3" s="8" t="s">
        <v>6</v>
      </c>
      <c r="H3" s="8"/>
      <c r="I3" s="6" t="s">
        <v>7</v>
      </c>
    </row>
    <row r="4" spans="1:13">
      <c r="A4" s="9"/>
      <c r="B4" s="9"/>
      <c r="C4" s="9"/>
      <c r="D4" s="9"/>
      <c r="E4" s="9"/>
      <c r="F4" s="9"/>
      <c r="G4" s="9"/>
      <c r="H4" s="9"/>
      <c r="I4" s="10"/>
    </row>
    <row r="5" spans="1:13" ht="41.25" customHeight="1">
      <c r="A5" s="11">
        <v>1</v>
      </c>
      <c r="B5" s="12" t="s">
        <v>8</v>
      </c>
      <c r="C5" s="12"/>
      <c r="D5" s="12"/>
      <c r="E5" s="12"/>
      <c r="F5" s="12"/>
      <c r="G5" s="13"/>
      <c r="H5" s="13"/>
      <c r="I5" s="14"/>
    </row>
    <row r="6" spans="1:13" ht="24.95" customHeight="1">
      <c r="A6" s="11"/>
      <c r="B6" s="9"/>
      <c r="C6" s="15">
        <f>[3]Sheet1!C11*2</f>
        <v>13456</v>
      </c>
      <c r="D6" s="16"/>
      <c r="E6" s="15" t="s">
        <v>9</v>
      </c>
      <c r="F6" s="16">
        <v>3176.25</v>
      </c>
      <c r="G6" s="17" t="s">
        <v>10</v>
      </c>
      <c r="H6" s="17"/>
      <c r="I6" s="15">
        <f>ROUND(C6*F6/1000,0)</f>
        <v>42740</v>
      </c>
    </row>
    <row r="7" spans="1:13" ht="27.75" customHeight="1">
      <c r="A7" s="11">
        <v>2</v>
      </c>
      <c r="B7" s="18" t="s">
        <v>11</v>
      </c>
      <c r="C7" s="18"/>
      <c r="D7" s="18"/>
      <c r="E7" s="18"/>
      <c r="F7" s="18"/>
      <c r="G7" s="19"/>
      <c r="H7" s="19"/>
      <c r="I7" s="20"/>
    </row>
    <row r="8" spans="1:13" ht="24.95" customHeight="1">
      <c r="A8" s="11"/>
      <c r="B8" s="9"/>
      <c r="C8" s="15">
        <f>[3]Sheet1!C31*2</f>
        <v>4955</v>
      </c>
      <c r="D8" s="16"/>
      <c r="E8" s="15" t="s">
        <v>9</v>
      </c>
      <c r="F8" s="16">
        <v>9416.2800000000007</v>
      </c>
      <c r="G8" s="17" t="s">
        <v>12</v>
      </c>
      <c r="H8" s="17"/>
      <c r="I8" s="15">
        <f>ROUND(C8*F8/100,0)</f>
        <v>466577</v>
      </c>
    </row>
    <row r="9" spans="1:13" ht="90" customHeight="1">
      <c r="A9" s="11">
        <v>3</v>
      </c>
      <c r="B9" s="18" t="s">
        <v>13</v>
      </c>
      <c r="C9" s="18"/>
      <c r="D9" s="18"/>
      <c r="E9" s="18"/>
      <c r="F9" s="18"/>
      <c r="G9" s="13"/>
      <c r="H9" s="13"/>
      <c r="I9" s="21"/>
    </row>
    <row r="10" spans="1:13" ht="24.95" customHeight="1">
      <c r="A10" s="11"/>
      <c r="B10" s="9"/>
      <c r="C10" s="15">
        <f>[3]Sheet1!C111*2</f>
        <v>21528.98</v>
      </c>
      <c r="D10" s="16"/>
      <c r="E10" s="15" t="s">
        <v>9</v>
      </c>
      <c r="F10" s="15">
        <v>337</v>
      </c>
      <c r="G10" s="17" t="s">
        <v>14</v>
      </c>
      <c r="H10" s="17"/>
      <c r="I10" s="15">
        <f>ROUND(C10*F10,0)</f>
        <v>7255266</v>
      </c>
    </row>
    <row r="11" spans="1:13" ht="46.5" customHeight="1">
      <c r="A11" s="22">
        <v>4</v>
      </c>
      <c r="B11" s="18" t="s">
        <v>15</v>
      </c>
      <c r="C11" s="18"/>
      <c r="D11" s="18"/>
      <c r="E11" s="18"/>
      <c r="F11" s="18"/>
      <c r="G11" s="19"/>
      <c r="H11" s="19"/>
      <c r="I11" s="23"/>
    </row>
    <row r="12" spans="1:13" ht="24.95" customHeight="1">
      <c r="A12" s="11"/>
      <c r="B12" s="9"/>
      <c r="C12" s="15">
        <f>[3]Sheet1!C122*2</f>
        <v>115.33382142857144</v>
      </c>
      <c r="D12" s="16"/>
      <c r="E12" s="15" t="s">
        <v>9</v>
      </c>
      <c r="F12" s="15">
        <v>5001.7</v>
      </c>
      <c r="G12" s="17" t="s">
        <v>16</v>
      </c>
      <c r="H12" s="17"/>
      <c r="I12" s="15">
        <f>ROUND(C12*F12,0)</f>
        <v>576865</v>
      </c>
      <c r="J12" s="24"/>
      <c r="K12" s="25"/>
      <c r="M12" s="25">
        <f>I12</f>
        <v>576865</v>
      </c>
    </row>
    <row r="13" spans="1:13" ht="30" customHeight="1">
      <c r="A13" s="11">
        <v>5</v>
      </c>
      <c r="B13" s="26" t="s">
        <v>17</v>
      </c>
      <c r="C13" s="26"/>
      <c r="D13" s="26"/>
      <c r="E13" s="26"/>
      <c r="F13" s="26"/>
      <c r="G13" s="27"/>
      <c r="H13" s="27"/>
      <c r="I13" s="21"/>
    </row>
    <row r="14" spans="1:13" ht="24.95" customHeight="1">
      <c r="A14" s="11"/>
      <c r="B14" s="9"/>
      <c r="C14" s="15">
        <f>[3]Sheet1!C129*2</f>
        <v>2526</v>
      </c>
      <c r="D14" s="16"/>
      <c r="E14" s="15" t="s">
        <v>9</v>
      </c>
      <c r="F14" s="16">
        <v>3127.41</v>
      </c>
      <c r="G14" s="17" t="s">
        <v>12</v>
      </c>
      <c r="H14" s="17"/>
      <c r="I14" s="15">
        <f>ROUND(C14*F14/100,0)</f>
        <v>78998</v>
      </c>
      <c r="J14" s="24"/>
    </row>
    <row r="15" spans="1:13" ht="41.25" customHeight="1">
      <c r="A15" s="11">
        <v>6</v>
      </c>
      <c r="B15" s="28" t="s">
        <v>18</v>
      </c>
      <c r="C15" s="28"/>
      <c r="D15" s="28"/>
      <c r="E15" s="28"/>
      <c r="F15" s="28"/>
      <c r="G15" s="29"/>
      <c r="H15" s="29"/>
      <c r="I15" s="21"/>
    </row>
    <row r="16" spans="1:13" ht="24.95" customHeight="1">
      <c r="A16" s="11"/>
      <c r="B16" s="9"/>
      <c r="C16" s="15">
        <f>[3]Sheet1!C136*2</f>
        <v>846.22</v>
      </c>
      <c r="D16" s="16"/>
      <c r="E16" s="15" t="s">
        <v>9</v>
      </c>
      <c r="F16" s="15">
        <v>12595</v>
      </c>
      <c r="G16" s="17" t="s">
        <v>12</v>
      </c>
      <c r="H16" s="17"/>
      <c r="I16" s="15">
        <f>ROUND(C16*F16/100,0)</f>
        <v>106581</v>
      </c>
    </row>
    <row r="17" spans="1:13" ht="28.5" customHeight="1">
      <c r="A17" s="11">
        <v>7</v>
      </c>
      <c r="B17" s="30" t="s">
        <v>19</v>
      </c>
      <c r="C17" s="30"/>
      <c r="D17" s="30"/>
      <c r="E17" s="30"/>
      <c r="F17" s="30"/>
      <c r="G17" s="31"/>
      <c r="H17" s="31"/>
      <c r="I17" s="21"/>
    </row>
    <row r="18" spans="1:13" ht="24.95" customHeight="1">
      <c r="A18" s="11"/>
      <c r="B18" s="9"/>
      <c r="C18" s="15">
        <f>[3]Sheet1!C141*2</f>
        <v>4485.333333333333</v>
      </c>
      <c r="D18" s="16"/>
      <c r="E18" s="15" t="s">
        <v>9</v>
      </c>
      <c r="F18" s="16">
        <v>1512.5</v>
      </c>
      <c r="G18" s="17" t="s">
        <v>10</v>
      </c>
      <c r="H18" s="17"/>
      <c r="I18" s="15">
        <f>ROUND(C18*F18/1000,0)</f>
        <v>6784</v>
      </c>
    </row>
    <row r="19" spans="1:13" ht="43.5" customHeight="1">
      <c r="A19" s="32">
        <v>8</v>
      </c>
      <c r="B19" s="26" t="s">
        <v>20</v>
      </c>
      <c r="C19" s="26"/>
      <c r="D19" s="26"/>
      <c r="E19" s="26"/>
      <c r="F19" s="26"/>
      <c r="G19" s="27"/>
      <c r="H19" s="27"/>
      <c r="I19" s="21"/>
    </row>
    <row r="20" spans="1:13" ht="24.95" customHeight="1">
      <c r="A20" s="11"/>
      <c r="B20" s="9"/>
      <c r="C20" s="15">
        <f>[3]Sheet1!C237*2</f>
        <v>10796.340000000002</v>
      </c>
      <c r="D20" s="16"/>
      <c r="E20" s="15" t="s">
        <v>9</v>
      </c>
      <c r="F20" s="15">
        <v>15771.01</v>
      </c>
      <c r="G20" s="17" t="s">
        <v>12</v>
      </c>
      <c r="H20" s="17"/>
      <c r="I20" s="15">
        <f>ROUND(C20*F20/100,0)</f>
        <v>1702692</v>
      </c>
      <c r="J20" s="24"/>
      <c r="L20" s="33"/>
    </row>
    <row r="21" spans="1:13" ht="60" customHeight="1">
      <c r="A21" s="32">
        <v>9</v>
      </c>
      <c r="B21" s="18" t="s">
        <v>21</v>
      </c>
      <c r="C21" s="18"/>
      <c r="D21" s="18"/>
      <c r="E21" s="18"/>
      <c r="F21" s="18"/>
      <c r="G21" s="13"/>
      <c r="H21" s="13"/>
      <c r="I21" s="23"/>
    </row>
    <row r="22" spans="1:13" ht="24.95" customHeight="1">
      <c r="A22" s="11"/>
      <c r="B22" s="9"/>
      <c r="C22" s="15">
        <f>[3]Sheet1!C248*2</f>
        <v>2068</v>
      </c>
      <c r="D22" s="16"/>
      <c r="E22" s="34" t="s">
        <v>9</v>
      </c>
      <c r="F22" s="15">
        <v>228.96</v>
      </c>
      <c r="G22" s="17" t="s">
        <v>22</v>
      </c>
      <c r="H22" s="17"/>
      <c r="I22" s="15">
        <f>ROUND(C22*F22,0)</f>
        <v>473489</v>
      </c>
      <c r="J22" s="24"/>
      <c r="M22" s="25">
        <f>I22</f>
        <v>473489</v>
      </c>
    </row>
    <row r="23" spans="1:13" ht="24.95" customHeight="1">
      <c r="A23" s="11"/>
      <c r="B23" s="9"/>
      <c r="C23" s="15"/>
      <c r="D23" s="16"/>
      <c r="E23" s="34"/>
      <c r="F23" s="15"/>
      <c r="G23" s="15"/>
      <c r="H23" s="15"/>
      <c r="I23" s="15"/>
      <c r="J23" s="24"/>
      <c r="M23" s="25"/>
    </row>
    <row r="24" spans="1:13" ht="56.25" customHeight="1">
      <c r="A24" s="11">
        <v>10</v>
      </c>
      <c r="B24" s="35" t="s">
        <v>23</v>
      </c>
      <c r="C24" s="35"/>
      <c r="D24" s="35"/>
      <c r="E24" s="35"/>
      <c r="F24" s="35"/>
      <c r="G24" s="27"/>
      <c r="H24" s="27"/>
      <c r="I24" s="27"/>
      <c r="J24" s="27"/>
      <c r="K24" s="27"/>
      <c r="L24" s="27"/>
      <c r="M24" s="25"/>
    </row>
    <row r="25" spans="1:13" ht="24.95" customHeight="1">
      <c r="A25" s="11"/>
      <c r="B25" s="9"/>
      <c r="C25" s="15">
        <f>[3]Sheet1!C259*2</f>
        <v>2484</v>
      </c>
      <c r="D25" s="16"/>
      <c r="E25" s="34" t="s">
        <v>9</v>
      </c>
      <c r="F25" s="15">
        <v>1647.69</v>
      </c>
      <c r="G25" s="17" t="s">
        <v>24</v>
      </c>
      <c r="H25" s="17"/>
      <c r="I25" s="15">
        <f>ROUND(C25*F25,0)</f>
        <v>4092862</v>
      </c>
      <c r="M25" s="25">
        <f>I25</f>
        <v>4092862</v>
      </c>
    </row>
    <row r="26" spans="1:13" ht="44.25" customHeight="1">
      <c r="A26" s="11">
        <v>11</v>
      </c>
      <c r="B26" s="35" t="s">
        <v>25</v>
      </c>
      <c r="C26" s="35"/>
      <c r="D26" s="35"/>
      <c r="E26" s="35"/>
      <c r="F26" s="35"/>
      <c r="G26" s="27"/>
      <c r="H26" s="27"/>
      <c r="I26" s="21"/>
      <c r="M26" s="25"/>
    </row>
    <row r="27" spans="1:13" ht="24.95" customHeight="1">
      <c r="A27" s="11"/>
      <c r="B27" s="9"/>
      <c r="C27" s="15">
        <f>[3]Sheet1!C271*2</f>
        <v>2342</v>
      </c>
      <c r="D27" s="16"/>
      <c r="E27" s="34" t="s">
        <v>9</v>
      </c>
      <c r="F27" s="15">
        <v>856.53</v>
      </c>
      <c r="G27" s="17" t="s">
        <v>24</v>
      </c>
      <c r="H27" s="17"/>
      <c r="I27" s="15">
        <f>ROUND(C27*F27,0)</f>
        <v>2005993</v>
      </c>
      <c r="M27" s="25"/>
    </row>
    <row r="28" spans="1:13" ht="18" customHeight="1">
      <c r="A28" s="11">
        <v>12</v>
      </c>
      <c r="B28" s="13" t="s">
        <v>26</v>
      </c>
      <c r="C28" s="13"/>
      <c r="D28" s="13"/>
      <c r="E28" s="13"/>
      <c r="F28" s="13"/>
      <c r="G28" s="13"/>
      <c r="H28" s="13"/>
      <c r="I28" s="23"/>
      <c r="M28" s="25"/>
    </row>
    <row r="29" spans="1:13" ht="24.95" customHeight="1">
      <c r="A29" s="11"/>
      <c r="B29" s="9"/>
      <c r="C29" s="15">
        <f>[3]Sheet1!C346*2</f>
        <v>52789</v>
      </c>
      <c r="D29" s="16"/>
      <c r="E29" s="15" t="s">
        <v>9</v>
      </c>
      <c r="F29" s="15">
        <v>3191.76</v>
      </c>
      <c r="G29" s="17" t="s">
        <v>27</v>
      </c>
      <c r="H29" s="17"/>
      <c r="I29" s="15">
        <f>ROUND(C29*F29/100,0)</f>
        <v>1684898</v>
      </c>
      <c r="M29" s="25"/>
    </row>
    <row r="30" spans="1:13" ht="30" customHeight="1">
      <c r="A30" s="11">
        <v>13</v>
      </c>
      <c r="B30" s="35" t="s">
        <v>28</v>
      </c>
      <c r="C30" s="35"/>
      <c r="D30" s="35"/>
      <c r="E30" s="35"/>
      <c r="F30" s="35"/>
      <c r="G30" s="27"/>
      <c r="H30" s="27"/>
      <c r="I30" s="21"/>
      <c r="M30" s="25"/>
    </row>
    <row r="31" spans="1:13" ht="24.95" customHeight="1">
      <c r="A31" s="11"/>
      <c r="B31" s="9"/>
      <c r="C31" s="15">
        <f>[3]Sheet1!C353*2</f>
        <v>7052</v>
      </c>
      <c r="D31" s="16"/>
      <c r="E31" s="15" t="s">
        <v>9</v>
      </c>
      <c r="F31" s="15">
        <v>3275.5</v>
      </c>
      <c r="G31" s="17" t="s">
        <v>27</v>
      </c>
      <c r="H31" s="17"/>
      <c r="I31" s="15">
        <f>ROUND(C31*F31/100,0)</f>
        <v>230988</v>
      </c>
      <c r="M31" s="25"/>
    </row>
    <row r="32" spans="1:13" ht="29.25" customHeight="1">
      <c r="A32" s="11">
        <v>14</v>
      </c>
      <c r="B32" s="36" t="s">
        <v>29</v>
      </c>
      <c r="C32" s="36"/>
      <c r="D32" s="36"/>
      <c r="E32" s="36"/>
      <c r="F32" s="36"/>
      <c r="G32" s="29"/>
      <c r="H32" s="29"/>
      <c r="I32" s="21"/>
      <c r="M32" s="25"/>
    </row>
    <row r="33" spans="1:13" ht="24.95" customHeight="1">
      <c r="A33" s="11"/>
      <c r="B33" s="9"/>
      <c r="C33" s="15">
        <f>[3]Sheet1!C360*2</f>
        <v>5786</v>
      </c>
      <c r="D33" s="16"/>
      <c r="E33" s="34" t="s">
        <v>9</v>
      </c>
      <c r="F33" s="15">
        <v>1887.4</v>
      </c>
      <c r="G33" s="17" t="s">
        <v>27</v>
      </c>
      <c r="H33" s="17"/>
      <c r="I33" s="15">
        <f>ROUND(C33*F33/100,0)</f>
        <v>109205</v>
      </c>
      <c r="J33" s="24"/>
      <c r="M33" s="25"/>
    </row>
    <row r="34" spans="1:13" ht="39" customHeight="1">
      <c r="A34" s="11">
        <v>15</v>
      </c>
      <c r="B34" s="35" t="s">
        <v>30</v>
      </c>
      <c r="C34" s="35"/>
      <c r="D34" s="35"/>
      <c r="E34" s="35"/>
      <c r="F34" s="35"/>
      <c r="G34" s="27"/>
      <c r="H34" s="27"/>
      <c r="I34" s="21"/>
      <c r="M34" s="25"/>
    </row>
    <row r="35" spans="1:13" ht="24.95" customHeight="1">
      <c r="A35" s="11"/>
      <c r="B35" s="9"/>
      <c r="C35" s="15">
        <f>[3]Sheet1!C371*2</f>
        <v>2484</v>
      </c>
      <c r="D35" s="16"/>
      <c r="E35" s="34" t="s">
        <v>9</v>
      </c>
      <c r="F35" s="15">
        <v>180.5</v>
      </c>
      <c r="G35" s="17" t="s">
        <v>24</v>
      </c>
      <c r="H35" s="17"/>
      <c r="I35" s="15">
        <f>ROUND(C35*F35,0)</f>
        <v>448362</v>
      </c>
      <c r="M35" s="25"/>
    </row>
    <row r="36" spans="1:13" ht="27" customHeight="1">
      <c r="A36" s="37">
        <v>16</v>
      </c>
      <c r="B36" s="39" t="s">
        <v>31</v>
      </c>
      <c r="C36" s="39"/>
      <c r="D36" s="39"/>
      <c r="E36" s="39"/>
      <c r="F36" s="39"/>
      <c r="G36" s="39"/>
      <c r="H36" s="23"/>
      <c r="I36" s="23"/>
      <c r="M36" s="25"/>
    </row>
    <row r="37" spans="1:13" ht="24.95" customHeight="1">
      <c r="A37" s="11"/>
      <c r="B37" s="9"/>
      <c r="C37" s="15">
        <f>[3]Sheet1!C376*2</f>
        <v>16</v>
      </c>
      <c r="D37" s="16"/>
      <c r="E37" s="34" t="s">
        <v>9</v>
      </c>
      <c r="F37" s="15">
        <v>261.25</v>
      </c>
      <c r="G37" s="17" t="s">
        <v>32</v>
      </c>
      <c r="H37" s="17"/>
      <c r="I37" s="15">
        <f>ROUND(C37*F37,0)</f>
        <v>4180</v>
      </c>
      <c r="M37" s="25"/>
    </row>
    <row r="38" spans="1:13" ht="30.75" customHeight="1">
      <c r="A38" s="11">
        <v>17</v>
      </c>
      <c r="B38" s="35" t="s">
        <v>33</v>
      </c>
      <c r="C38" s="35"/>
      <c r="D38" s="35"/>
      <c r="E38" s="35"/>
      <c r="F38" s="35"/>
      <c r="G38" s="27"/>
      <c r="H38" s="27"/>
      <c r="I38" s="27"/>
      <c r="J38" s="27"/>
      <c r="K38" s="27"/>
      <c r="L38" s="27"/>
      <c r="M38" s="25"/>
    </row>
    <row r="39" spans="1:13" ht="24.95" customHeight="1">
      <c r="A39" s="11"/>
      <c r="B39" s="9"/>
      <c r="C39" s="15">
        <f>[3]Sheet1!C387*2</f>
        <v>2166</v>
      </c>
      <c r="D39" s="16"/>
      <c r="E39" s="34" t="s">
        <v>9</v>
      </c>
      <c r="F39" s="15">
        <v>27678.86</v>
      </c>
      <c r="G39" s="17" t="s">
        <v>27</v>
      </c>
      <c r="H39" s="17"/>
      <c r="I39" s="15">
        <f>ROUND(C39*F39/100,0)</f>
        <v>599524</v>
      </c>
      <c r="M39" s="25"/>
    </row>
    <row r="40" spans="1:13" ht="24.95" customHeight="1">
      <c r="A40" s="40">
        <v>18</v>
      </c>
      <c r="B40" s="35" t="s">
        <v>34</v>
      </c>
      <c r="C40" s="35"/>
      <c r="D40" s="35"/>
      <c r="E40" s="35"/>
      <c r="F40" s="35"/>
      <c r="G40" s="27"/>
      <c r="H40" s="27"/>
      <c r="I40" s="27"/>
      <c r="J40" s="27"/>
      <c r="K40" s="27"/>
      <c r="L40" s="27"/>
      <c r="M40" s="25"/>
    </row>
    <row r="41" spans="1:13" ht="24.95" customHeight="1">
      <c r="A41" s="11"/>
      <c r="B41" s="9"/>
      <c r="C41" s="15">
        <f>[3]Sheet1!C398*2</f>
        <v>7896</v>
      </c>
      <c r="D41" s="16"/>
      <c r="E41" s="34" t="s">
        <v>9</v>
      </c>
      <c r="F41" s="15">
        <v>28299.3</v>
      </c>
      <c r="G41" s="17" t="s">
        <v>27</v>
      </c>
      <c r="H41" s="17"/>
      <c r="I41" s="15">
        <f>ROUND(C41*F41/100,0)</f>
        <v>2234513</v>
      </c>
      <c r="M41" s="25"/>
    </row>
    <row r="42" spans="1:13" ht="19.5" customHeight="1">
      <c r="A42" s="40">
        <v>19</v>
      </c>
      <c r="B42" s="35" t="s">
        <v>35</v>
      </c>
      <c r="C42" s="35"/>
      <c r="D42" s="35"/>
      <c r="E42" s="35"/>
      <c r="F42" s="35"/>
      <c r="G42" s="27"/>
      <c r="H42" s="27"/>
      <c r="I42" s="21"/>
      <c r="M42" s="25"/>
    </row>
    <row r="43" spans="1:13" ht="24.95" customHeight="1">
      <c r="A43" s="11"/>
      <c r="B43" s="9"/>
      <c r="C43" s="15">
        <f>[3]Sheet1!C477*2</f>
        <v>14180</v>
      </c>
      <c r="D43" s="16"/>
      <c r="E43" s="34" t="s">
        <v>9</v>
      </c>
      <c r="F43" s="15">
        <v>442.75</v>
      </c>
      <c r="G43" s="17" t="s">
        <v>27</v>
      </c>
      <c r="H43" s="17"/>
      <c r="I43" s="15">
        <f>ROUND(C43*F43/100,0)</f>
        <v>62782</v>
      </c>
      <c r="M43" s="25"/>
    </row>
    <row r="44" spans="1:13" ht="20.25" customHeight="1">
      <c r="A44" s="40">
        <v>20</v>
      </c>
      <c r="B44" s="35" t="s">
        <v>36</v>
      </c>
      <c r="C44" s="41"/>
      <c r="D44" s="41"/>
      <c r="E44" s="41"/>
      <c r="F44" s="41"/>
      <c r="G44" s="23"/>
      <c r="H44" s="23"/>
      <c r="I44" s="20"/>
      <c r="M44" s="25"/>
    </row>
    <row r="45" spans="1:13" ht="24.95" customHeight="1">
      <c r="A45" s="11"/>
      <c r="B45" s="9"/>
      <c r="C45" s="15">
        <f>[3]Sheet1!C482*2</f>
        <v>14180</v>
      </c>
      <c r="D45" s="16"/>
      <c r="E45" s="34" t="s">
        <v>9</v>
      </c>
      <c r="F45" s="15">
        <v>1079.6500000000001</v>
      </c>
      <c r="G45" s="17" t="s">
        <v>27</v>
      </c>
      <c r="H45" s="17"/>
      <c r="I45" s="15">
        <f>ROUND(C45*F45/100,0)</f>
        <v>153094</v>
      </c>
      <c r="M45" s="25"/>
    </row>
    <row r="46" spans="1:13" ht="30" customHeight="1">
      <c r="A46" s="40">
        <v>21</v>
      </c>
      <c r="B46" s="35" t="s">
        <v>37</v>
      </c>
      <c r="C46" s="35"/>
      <c r="D46" s="35"/>
      <c r="E46" s="35"/>
      <c r="F46" s="35"/>
      <c r="G46" s="27"/>
      <c r="H46" s="27"/>
      <c r="M46" s="25"/>
    </row>
    <row r="47" spans="1:13" ht="24.95" customHeight="1">
      <c r="C47" s="15">
        <f>[3]Sheet1!C493*2</f>
        <v>5364</v>
      </c>
      <c r="D47" s="16"/>
      <c r="E47" s="34" t="s">
        <v>9</v>
      </c>
      <c r="F47" s="15">
        <v>2116.41</v>
      </c>
      <c r="G47" s="17" t="s">
        <v>27</v>
      </c>
      <c r="H47" s="17"/>
      <c r="I47" s="15">
        <f>ROUND(C47*F47/100,0)</f>
        <v>113524</v>
      </c>
      <c r="M47" s="25"/>
    </row>
    <row r="48" spans="1:13" ht="63" customHeight="1">
      <c r="A48" s="40">
        <v>22</v>
      </c>
      <c r="B48" s="35" t="s">
        <v>38</v>
      </c>
      <c r="C48" s="35"/>
      <c r="D48" s="35"/>
      <c r="E48" s="35"/>
      <c r="F48" s="35"/>
      <c r="G48" s="27"/>
      <c r="H48" s="27"/>
      <c r="M48" s="25"/>
    </row>
    <row r="49" spans="1:13" ht="24.95" customHeight="1">
      <c r="B49" s="9"/>
      <c r="C49" s="15">
        <f>[3]Sheet1!C559*2</f>
        <v>50800</v>
      </c>
      <c r="D49" s="16"/>
      <c r="E49" s="34" t="s">
        <v>9</v>
      </c>
      <c r="F49" s="15">
        <v>3444.38</v>
      </c>
      <c r="G49" s="17" t="s">
        <v>27</v>
      </c>
      <c r="H49" s="17"/>
      <c r="I49" s="15">
        <f>ROUND(C49*F49/100,0)</f>
        <v>1749745</v>
      </c>
      <c r="M49" s="25"/>
    </row>
    <row r="50" spans="1:13" ht="24.95" customHeight="1">
      <c r="B50" s="9"/>
      <c r="C50" s="15"/>
      <c r="D50" s="16"/>
      <c r="E50" s="34"/>
      <c r="F50" s="15"/>
      <c r="G50" s="15"/>
      <c r="H50" s="15"/>
      <c r="I50" s="15"/>
      <c r="M50" s="25"/>
    </row>
    <row r="51" spans="1:13" ht="46.5" customHeight="1">
      <c r="A51" s="40">
        <v>23</v>
      </c>
      <c r="B51" s="35" t="s">
        <v>39</v>
      </c>
      <c r="C51" s="35"/>
      <c r="D51" s="35"/>
      <c r="E51" s="35"/>
      <c r="F51" s="35"/>
      <c r="G51" s="27"/>
      <c r="H51" s="27"/>
      <c r="I51" s="23"/>
      <c r="M51" s="25"/>
    </row>
    <row r="52" spans="1:13" ht="24.95" customHeight="1">
      <c r="B52" s="9"/>
      <c r="C52" s="15">
        <f>[3]Sheet1!C573*2</f>
        <v>13896</v>
      </c>
      <c r="D52" s="16"/>
      <c r="E52" s="34" t="s">
        <v>9</v>
      </c>
      <c r="F52" s="15">
        <v>2567.9499999999998</v>
      </c>
      <c r="G52" s="17" t="s">
        <v>27</v>
      </c>
      <c r="H52" s="17"/>
      <c r="I52" s="15">
        <f>ROUND(C52*F52/100,0)</f>
        <v>356842</v>
      </c>
      <c r="M52" s="25"/>
    </row>
    <row r="53" spans="1:13" ht="24.95" customHeight="1">
      <c r="A53" s="11">
        <v>24</v>
      </c>
      <c r="B53" s="18" t="s">
        <v>40</v>
      </c>
      <c r="C53" s="18"/>
      <c r="D53" s="18"/>
      <c r="E53" s="18"/>
      <c r="F53" s="18"/>
      <c r="G53" s="13"/>
      <c r="H53" s="13"/>
      <c r="I53" s="13"/>
      <c r="J53" s="13"/>
      <c r="K53" s="13"/>
      <c r="L53" s="13"/>
      <c r="M53" s="25"/>
    </row>
    <row r="54" spans="1:13" ht="24.95" customHeight="1">
      <c r="A54" s="11"/>
      <c r="B54" s="9"/>
      <c r="C54" s="15">
        <f>[3]Sheet1!C595*2</f>
        <v>5970.18</v>
      </c>
      <c r="D54" s="16"/>
      <c r="E54" s="34" t="s">
        <v>9</v>
      </c>
      <c r="F54" s="15">
        <v>12.1</v>
      </c>
      <c r="G54" s="17" t="s">
        <v>14</v>
      </c>
      <c r="H54" s="17"/>
      <c r="I54" s="15">
        <f>ROUND(C54*F54,0)</f>
        <v>72239</v>
      </c>
      <c r="M54" s="25"/>
    </row>
    <row r="55" spans="1:13" ht="24.95" customHeight="1">
      <c r="A55" s="11">
        <v>25</v>
      </c>
      <c r="B55" s="18" t="s">
        <v>41</v>
      </c>
      <c r="C55" s="42"/>
      <c r="D55" s="42"/>
      <c r="E55" s="42"/>
      <c r="F55" s="42"/>
      <c r="I55" s="2"/>
    </row>
    <row r="56" spans="1:13" ht="24.95" customHeight="1">
      <c r="B56" s="24" t="s">
        <v>42</v>
      </c>
      <c r="C56" s="15">
        <f>[3]Sheet1!C600*2</f>
        <v>3229.7800000000007</v>
      </c>
      <c r="D56" s="16"/>
      <c r="E56" s="34" t="s">
        <v>9</v>
      </c>
      <c r="F56" s="15">
        <v>328.97</v>
      </c>
      <c r="G56" s="17" t="s">
        <v>12</v>
      </c>
      <c r="H56" s="17"/>
      <c r="I56" s="15">
        <f>ROUND(C56*F56/100,0)</f>
        <v>10625</v>
      </c>
    </row>
    <row r="57" spans="1:13" ht="24.95" customHeight="1">
      <c r="B57" s="24" t="s">
        <v>43</v>
      </c>
      <c r="C57" s="15">
        <f>[3]Sheet1!C604*2</f>
        <v>3229.7800000000007</v>
      </c>
      <c r="D57" s="16"/>
      <c r="E57" s="34" t="s">
        <v>9</v>
      </c>
      <c r="F57" s="15">
        <v>760.03</v>
      </c>
      <c r="G57" s="17" t="s">
        <v>12</v>
      </c>
      <c r="H57" s="17"/>
      <c r="I57" s="15">
        <f>ROUND(C57*F57/100,0)</f>
        <v>24547</v>
      </c>
    </row>
    <row r="58" spans="1:13" ht="24.95" customHeight="1">
      <c r="B58" s="24" t="s">
        <v>65</v>
      </c>
      <c r="C58" s="15">
        <f>[3]Sheet1!C605*2</f>
        <v>1107</v>
      </c>
      <c r="D58" s="16"/>
      <c r="E58" s="34" t="s">
        <v>9</v>
      </c>
      <c r="F58" s="15">
        <v>1191.01</v>
      </c>
      <c r="G58" s="17" t="s">
        <v>12</v>
      </c>
      <c r="H58" s="17"/>
      <c r="I58" s="15">
        <f>ROUND(C58*F58/100,0)</f>
        <v>13184</v>
      </c>
    </row>
    <row r="59" spans="1:13" ht="24.95" customHeight="1">
      <c r="A59" s="11">
        <v>26</v>
      </c>
      <c r="B59" s="26" t="s">
        <v>45</v>
      </c>
      <c r="C59" s="26"/>
      <c r="D59" s="26"/>
      <c r="E59" s="26"/>
      <c r="F59" s="26"/>
      <c r="G59" s="27"/>
      <c r="H59" s="27"/>
      <c r="I59" s="27"/>
      <c r="J59" s="27"/>
      <c r="K59" s="27"/>
      <c r="L59" s="27"/>
    </row>
    <row r="60" spans="1:13" ht="24.95" customHeight="1">
      <c r="B60" s="24" t="s">
        <v>42</v>
      </c>
      <c r="C60" s="15">
        <f>[3]Sheet1!C612*2</f>
        <v>17185</v>
      </c>
      <c r="D60" s="16"/>
      <c r="E60" s="34" t="s">
        <v>9</v>
      </c>
      <c r="F60" s="15">
        <v>169.09</v>
      </c>
      <c r="G60" s="17" t="s">
        <v>27</v>
      </c>
      <c r="H60" s="17"/>
      <c r="I60" s="15">
        <f>ROUND(C60*F60/100,0)</f>
        <v>29058</v>
      </c>
    </row>
    <row r="61" spans="1:13" ht="24.95" customHeight="1">
      <c r="B61" s="24" t="s">
        <v>43</v>
      </c>
      <c r="C61" s="15">
        <f>[3]Sheet1!C615*2</f>
        <v>17185</v>
      </c>
      <c r="D61" s="16"/>
      <c r="E61" s="34" t="s">
        <v>9</v>
      </c>
      <c r="F61" s="15">
        <v>416.24</v>
      </c>
      <c r="G61" s="17" t="s">
        <v>27</v>
      </c>
      <c r="H61" s="17"/>
      <c r="I61" s="15">
        <f>ROUND(C61*F61/100,0)</f>
        <v>71531</v>
      </c>
    </row>
    <row r="62" spans="1:13" ht="24.95" customHeight="1">
      <c r="B62" s="24" t="s">
        <v>65</v>
      </c>
      <c r="C62" s="15">
        <f>[3]Sheet1!C618*2</f>
        <v>2500</v>
      </c>
      <c r="D62" s="16"/>
      <c r="E62" s="34" t="s">
        <v>9</v>
      </c>
      <c r="F62" s="15">
        <v>663.39</v>
      </c>
      <c r="G62" s="17" t="s">
        <v>27</v>
      </c>
      <c r="H62" s="17"/>
      <c r="I62" s="15">
        <f>ROUND(C62*F62/100,0)</f>
        <v>16585</v>
      </c>
    </row>
    <row r="63" spans="1:13" ht="24.95" customHeight="1">
      <c r="I63" s="2"/>
    </row>
    <row r="64" spans="1:13" ht="24.95" customHeight="1">
      <c r="G64" s="43" t="s">
        <v>46</v>
      </c>
      <c r="H64" s="43"/>
      <c r="I64" s="44">
        <f>SUM(I6:I63)</f>
        <v>24794273</v>
      </c>
      <c r="K64" s="44">
        <f>SUM(K6:K63)</f>
        <v>0</v>
      </c>
      <c r="L64" s="45" t="e">
        <f>L6+L8+L10+L12+L14+L16+L18+#REF!+L20+L25+#REF!+L22+L56+L60+L63+#REF!+#REF!+#REF!+#REF!+#REF!+#REF!+#REF!+#REF!+#REF!+#REF!+#REF!</f>
        <v>#REF!</v>
      </c>
      <c r="M64" s="45" t="e">
        <f>M6+M8+M10+M12+M14+M16+M18+#REF!+M20+M25+#REF!+M22+M56+M60+M63+#REF!+#REF!+#REF!+#REF!+#REF!+#REF!+#REF!+#REF!+#REF!+#REF!+#REF!</f>
        <v>#REF!</v>
      </c>
    </row>
    <row r="65" spans="1:13" ht="24.95" customHeight="1">
      <c r="B65" s="2" t="s">
        <v>66</v>
      </c>
      <c r="K65" s="2" t="s">
        <v>48</v>
      </c>
      <c r="L65" s="46">
        <v>0.2</v>
      </c>
      <c r="M65" s="2" t="s">
        <v>49</v>
      </c>
    </row>
    <row r="66" spans="1:13" ht="24.95" customHeight="1">
      <c r="L66" s="46"/>
    </row>
    <row r="67" spans="1:13" ht="24.95" customHeight="1"/>
    <row r="68" spans="1:13" ht="24.95" customHeight="1">
      <c r="B68" s="2" t="s">
        <v>59</v>
      </c>
    </row>
    <row r="69" spans="1:13" ht="24.95" customHeight="1"/>
    <row r="70" spans="1:13" ht="24.95" customHeight="1"/>
    <row r="71" spans="1:13" ht="24.95" customHeight="1">
      <c r="B71" s="51" t="s">
        <v>67</v>
      </c>
    </row>
    <row r="72" spans="1:13" ht="91.5" customHeight="1">
      <c r="A72" s="22">
        <v>1</v>
      </c>
      <c r="B72" s="18" t="s">
        <v>52</v>
      </c>
      <c r="C72" s="18"/>
      <c r="D72" s="18"/>
      <c r="E72" s="18"/>
      <c r="F72" s="18"/>
      <c r="G72" s="19"/>
      <c r="H72" s="19"/>
      <c r="I72" s="19"/>
    </row>
    <row r="73" spans="1:13" ht="24.95" customHeight="1">
      <c r="A73" s="11"/>
      <c r="B73" s="9"/>
      <c r="C73" s="15">
        <f>[3]Sheet1!C117*2</f>
        <v>51.900219642857145</v>
      </c>
      <c r="D73" s="16"/>
      <c r="E73" s="15" t="s">
        <v>9</v>
      </c>
      <c r="F73" s="15"/>
      <c r="G73" s="17" t="s">
        <v>53</v>
      </c>
      <c r="H73" s="17"/>
      <c r="I73" s="15"/>
    </row>
    <row r="74" spans="1:13" ht="65.25" customHeight="1">
      <c r="A74" s="11">
        <v>2</v>
      </c>
      <c r="B74" s="48" t="s">
        <v>54</v>
      </c>
      <c r="C74" s="48"/>
      <c r="D74" s="48"/>
      <c r="E74" s="48"/>
      <c r="F74" s="48"/>
      <c r="G74" s="31"/>
      <c r="H74" s="31"/>
      <c r="I74" s="21"/>
    </row>
    <row r="75" spans="1:13" ht="24.95" customHeight="1">
      <c r="A75" s="11"/>
      <c r="B75" s="9"/>
      <c r="C75" s="15">
        <f>[3]Sheet1!C156*2</f>
        <v>10876.5</v>
      </c>
      <c r="D75" s="16"/>
      <c r="E75" s="34" t="s">
        <v>9</v>
      </c>
      <c r="F75" s="15"/>
      <c r="G75" s="17" t="s">
        <v>14</v>
      </c>
      <c r="H75" s="17"/>
      <c r="I75" s="15"/>
    </row>
    <row r="76" spans="1:13" ht="24.95" customHeight="1">
      <c r="A76" s="11"/>
      <c r="B76" s="9"/>
      <c r="C76" s="15"/>
      <c r="D76" s="16"/>
      <c r="E76" s="34"/>
      <c r="F76" s="15"/>
      <c r="G76" s="15"/>
      <c r="H76" s="15"/>
      <c r="I76" s="15"/>
    </row>
    <row r="77" spans="1:13" ht="64.5" customHeight="1">
      <c r="A77" s="11">
        <v>3</v>
      </c>
      <c r="B77" s="12" t="s">
        <v>62</v>
      </c>
      <c r="C77" s="12"/>
      <c r="D77" s="12"/>
      <c r="E77" s="12"/>
      <c r="F77" s="12"/>
      <c r="G77" s="19"/>
      <c r="H77" s="19"/>
      <c r="I77" s="19"/>
    </row>
    <row r="78" spans="1:13" ht="24.95" customHeight="1">
      <c r="A78" s="11"/>
      <c r="B78" s="9"/>
      <c r="C78" s="15">
        <f>[3]Sheet1!C446*2</f>
        <v>13608</v>
      </c>
      <c r="D78" s="16"/>
      <c r="E78" s="34" t="s">
        <v>9</v>
      </c>
      <c r="F78" s="15"/>
      <c r="G78" s="17" t="s">
        <v>24</v>
      </c>
      <c r="H78" s="17"/>
      <c r="I78" s="15"/>
    </row>
    <row r="79" spans="1:13" ht="33.75" customHeight="1">
      <c r="A79" s="32">
        <v>4</v>
      </c>
      <c r="B79" s="26" t="s">
        <v>68</v>
      </c>
      <c r="C79" s="26"/>
      <c r="D79" s="26"/>
      <c r="E79" s="26"/>
      <c r="F79" s="26"/>
      <c r="G79" s="49"/>
      <c r="H79" s="49"/>
      <c r="I79" s="49"/>
    </row>
    <row r="80" spans="1:13" ht="24.95" customHeight="1">
      <c r="A80" s="11"/>
      <c r="B80" s="9"/>
      <c r="C80" s="15">
        <f>[3]Sheet1!C580*2</f>
        <v>450</v>
      </c>
      <c r="D80" s="16"/>
      <c r="E80" s="34" t="s">
        <v>9</v>
      </c>
      <c r="F80" s="15"/>
      <c r="G80" s="17" t="s">
        <v>24</v>
      </c>
      <c r="H80" s="17"/>
      <c r="I80" s="15"/>
    </row>
    <row r="81" spans="1:9">
      <c r="A81" s="11">
        <v>5</v>
      </c>
      <c r="B81" s="28" t="s">
        <v>57</v>
      </c>
      <c r="C81" s="28"/>
      <c r="D81" s="28"/>
      <c r="E81" s="28"/>
      <c r="F81" s="28"/>
      <c r="G81" s="29"/>
      <c r="H81" s="29"/>
      <c r="I81" s="29"/>
    </row>
    <row r="82" spans="1:9">
      <c r="A82" s="11"/>
      <c r="B82" s="9"/>
      <c r="C82" s="15">
        <f>[3]Sheet1!C585*2</f>
        <v>780</v>
      </c>
      <c r="D82" s="16"/>
      <c r="E82" s="34" t="s">
        <v>9</v>
      </c>
      <c r="F82" s="15"/>
      <c r="G82" s="17" t="s">
        <v>24</v>
      </c>
      <c r="H82" s="17"/>
      <c r="I82" s="15"/>
    </row>
    <row r="83" spans="1:9">
      <c r="A83" s="40">
        <v>6</v>
      </c>
      <c r="B83" s="26" t="s">
        <v>58</v>
      </c>
      <c r="C83" s="26"/>
      <c r="D83" s="26"/>
      <c r="E83" s="26"/>
      <c r="F83" s="26"/>
      <c r="G83" s="27"/>
      <c r="H83" s="27"/>
      <c r="I83" s="27"/>
    </row>
    <row r="84" spans="1:9">
      <c r="A84" s="11"/>
      <c r="B84" s="9"/>
      <c r="C84" s="15">
        <f>[3]Sheet1!C590*2</f>
        <v>120</v>
      </c>
      <c r="D84" s="16"/>
      <c r="E84" s="34" t="s">
        <v>9</v>
      </c>
      <c r="F84" s="15"/>
      <c r="G84" s="17" t="s">
        <v>24</v>
      </c>
      <c r="H84" s="17"/>
      <c r="I84" s="15"/>
    </row>
    <row r="86" spans="1:9">
      <c r="G86" s="43" t="s">
        <v>46</v>
      </c>
      <c r="H86" s="43"/>
      <c r="I86" s="44"/>
    </row>
    <row r="89" spans="1:9">
      <c r="B89" s="50" t="s">
        <v>59</v>
      </c>
    </row>
  </sheetData>
  <mergeCells count="74">
    <mergeCell ref="G84:H84"/>
    <mergeCell ref="G86:H86"/>
    <mergeCell ref="G78:H78"/>
    <mergeCell ref="B79:F79"/>
    <mergeCell ref="G80:H80"/>
    <mergeCell ref="B81:F81"/>
    <mergeCell ref="G82:H82"/>
    <mergeCell ref="B83:F83"/>
    <mergeCell ref="G64:H64"/>
    <mergeCell ref="B72:F72"/>
    <mergeCell ref="G73:H73"/>
    <mergeCell ref="B74:F74"/>
    <mergeCell ref="G75:H75"/>
    <mergeCell ref="B77:F77"/>
    <mergeCell ref="G57:H57"/>
    <mergeCell ref="G58:H58"/>
    <mergeCell ref="B59:F59"/>
    <mergeCell ref="G60:H60"/>
    <mergeCell ref="G61:H61"/>
    <mergeCell ref="G62:H62"/>
    <mergeCell ref="B51:F51"/>
    <mergeCell ref="G52:H52"/>
    <mergeCell ref="B53:F53"/>
    <mergeCell ref="G54:H54"/>
    <mergeCell ref="B55:F55"/>
    <mergeCell ref="G56:H56"/>
    <mergeCell ref="B44:F44"/>
    <mergeCell ref="G45:H45"/>
    <mergeCell ref="B46:F46"/>
    <mergeCell ref="G47:H47"/>
    <mergeCell ref="B48:F48"/>
    <mergeCell ref="G49:H49"/>
    <mergeCell ref="B38:F38"/>
    <mergeCell ref="G39:H39"/>
    <mergeCell ref="B40:F40"/>
    <mergeCell ref="G41:H41"/>
    <mergeCell ref="B42:F42"/>
    <mergeCell ref="G43:H43"/>
    <mergeCell ref="G31:H31"/>
    <mergeCell ref="B32:F32"/>
    <mergeCell ref="G33:H33"/>
    <mergeCell ref="B34:F34"/>
    <mergeCell ref="G35:H35"/>
    <mergeCell ref="G37:H37"/>
    <mergeCell ref="B24:F24"/>
    <mergeCell ref="G25:H25"/>
    <mergeCell ref="B26:F26"/>
    <mergeCell ref="G27:H27"/>
    <mergeCell ref="G29:H29"/>
    <mergeCell ref="B30:F30"/>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M85"/>
  <sheetViews>
    <sheetView workbookViewId="0">
      <selection sqref="A1:I1"/>
    </sheetView>
  </sheetViews>
  <sheetFormatPr defaultRowHeight="12.75"/>
  <cols>
    <col min="1" max="1" width="7.42578125" style="2" customWidth="1"/>
    <col min="2" max="2" width="33" style="2" customWidth="1"/>
    <col min="3" max="3" width="11.7109375" style="2" customWidth="1"/>
    <col min="4" max="4" width="2.28515625" style="2" customWidth="1"/>
    <col min="5" max="5" width="4.28515625" style="2" customWidth="1"/>
    <col min="6" max="6" width="10.28515625" style="2" customWidth="1"/>
    <col min="7" max="7" width="6" style="2" customWidth="1"/>
    <col min="8" max="8" width="4" style="2" customWidth="1"/>
    <col min="9" max="9" width="14.85546875" style="3" customWidth="1"/>
    <col min="10" max="11" width="9.140625" style="2"/>
    <col min="12" max="12" width="13.42578125" style="3" customWidth="1"/>
    <col min="13" max="16384" width="9.140625" style="2"/>
  </cols>
  <sheetData>
    <row r="1" spans="1:13" ht="26.25" customHeight="1">
      <c r="A1" s="1" t="s">
        <v>0</v>
      </c>
      <c r="B1" s="1"/>
      <c r="C1" s="1"/>
      <c r="D1" s="1"/>
      <c r="E1" s="1"/>
      <c r="F1" s="1"/>
      <c r="G1" s="1"/>
      <c r="H1" s="1"/>
      <c r="I1" s="1"/>
    </row>
    <row r="2" spans="1:13" ht="59.25" customHeight="1">
      <c r="A2" s="4" t="s">
        <v>1</v>
      </c>
      <c r="B2" s="4"/>
      <c r="C2" s="5" t="str">
        <f>[4]Sheet1!C2</f>
        <v>ESTABLISHMENT OF SHAHEED ZULIFQAR ALI BHUTTO ENGINEERING COLLEGE AT GADADP KARACHI (CONSTRUCTION OF STAFF FLATES  CATEGOREY -IV   2 NOS.) (PHASE-II).</v>
      </c>
      <c r="D2" s="5"/>
      <c r="E2" s="5"/>
      <c r="F2" s="5"/>
      <c r="G2" s="5"/>
      <c r="H2" s="5"/>
      <c r="I2" s="5"/>
    </row>
    <row r="3" spans="1:13" ht="30.75" customHeight="1">
      <c r="A3" s="6" t="s">
        <v>2</v>
      </c>
      <c r="B3" s="7" t="s">
        <v>3</v>
      </c>
      <c r="C3" s="8" t="s">
        <v>4</v>
      </c>
      <c r="D3" s="8"/>
      <c r="E3" s="8" t="s">
        <v>5</v>
      </c>
      <c r="F3" s="8"/>
      <c r="G3" s="8" t="s">
        <v>6</v>
      </c>
      <c r="H3" s="8"/>
      <c r="I3" s="6" t="s">
        <v>7</v>
      </c>
    </row>
    <row r="4" spans="1:13">
      <c r="A4" s="9"/>
      <c r="B4" s="9"/>
      <c r="C4" s="9"/>
      <c r="D4" s="9"/>
      <c r="E4" s="9"/>
      <c r="F4" s="9"/>
      <c r="G4" s="9"/>
      <c r="H4" s="9"/>
      <c r="I4" s="10"/>
    </row>
    <row r="5" spans="1:13" ht="41.25" customHeight="1">
      <c r="A5" s="11">
        <v>1</v>
      </c>
      <c r="B5" s="12" t="s">
        <v>8</v>
      </c>
      <c r="C5" s="12"/>
      <c r="D5" s="12"/>
      <c r="E5" s="12"/>
      <c r="F5" s="12"/>
      <c r="G5" s="13"/>
      <c r="H5" s="13"/>
      <c r="I5" s="14"/>
    </row>
    <row r="6" spans="1:13" ht="24.95" customHeight="1">
      <c r="A6" s="11"/>
      <c r="B6" s="9"/>
      <c r="C6" s="15">
        <f>[4]Sheet1!C11*2</f>
        <v>15304</v>
      </c>
      <c r="D6" s="16"/>
      <c r="E6" s="15" t="s">
        <v>9</v>
      </c>
      <c r="F6" s="16">
        <v>3176.25</v>
      </c>
      <c r="G6" s="17" t="s">
        <v>10</v>
      </c>
      <c r="H6" s="17"/>
      <c r="I6" s="15">
        <f>ROUND(C6*F6/1000,0)</f>
        <v>48609</v>
      </c>
    </row>
    <row r="7" spans="1:13" ht="31.5" customHeight="1">
      <c r="A7" s="11">
        <v>2</v>
      </c>
      <c r="B7" s="18" t="s">
        <v>11</v>
      </c>
      <c r="C7" s="18"/>
      <c r="D7" s="18"/>
      <c r="E7" s="18"/>
      <c r="F7" s="18"/>
      <c r="G7" s="19"/>
      <c r="H7" s="19"/>
      <c r="I7" s="20"/>
    </row>
    <row r="8" spans="1:13" ht="24.95" customHeight="1">
      <c r="A8" s="11"/>
      <c r="B8" s="9"/>
      <c r="C8" s="15">
        <f>[4]Sheet1!C28*2</f>
        <v>6096.5</v>
      </c>
      <c r="D8" s="16"/>
      <c r="E8" s="15" t="s">
        <v>9</v>
      </c>
      <c r="F8" s="16">
        <v>9416.2800000000007</v>
      </c>
      <c r="G8" s="17" t="s">
        <v>12</v>
      </c>
      <c r="H8" s="17"/>
      <c r="I8" s="15">
        <f>ROUND(C8*F8/100,0)</f>
        <v>574064</v>
      </c>
    </row>
    <row r="9" spans="1:13" ht="93" customHeight="1">
      <c r="A9" s="11">
        <v>3</v>
      </c>
      <c r="B9" s="18" t="s">
        <v>13</v>
      </c>
      <c r="C9" s="18"/>
      <c r="D9" s="18"/>
      <c r="E9" s="18"/>
      <c r="F9" s="18"/>
      <c r="G9" s="13"/>
      <c r="H9" s="13"/>
      <c r="I9" s="21"/>
    </row>
    <row r="10" spans="1:13" ht="24.95" customHeight="1">
      <c r="A10" s="11"/>
      <c r="B10" s="9"/>
      <c r="C10" s="15">
        <f>[4]Sheet1!C116*2</f>
        <v>24944.559999999998</v>
      </c>
      <c r="D10" s="16"/>
      <c r="E10" s="15" t="s">
        <v>9</v>
      </c>
      <c r="F10" s="15">
        <v>337</v>
      </c>
      <c r="G10" s="17" t="s">
        <v>14</v>
      </c>
      <c r="H10" s="17"/>
      <c r="I10" s="15">
        <f>ROUND(C10*F10,0)</f>
        <v>8406317</v>
      </c>
    </row>
    <row r="11" spans="1:13" ht="45.75" customHeight="1">
      <c r="A11" s="22">
        <v>4</v>
      </c>
      <c r="B11" s="18" t="s">
        <v>15</v>
      </c>
      <c r="C11" s="18"/>
      <c r="D11" s="18"/>
      <c r="E11" s="18"/>
      <c r="F11" s="18"/>
      <c r="G11" s="19"/>
      <c r="H11" s="19"/>
      <c r="I11" s="23"/>
    </row>
    <row r="12" spans="1:13" ht="24.95" customHeight="1">
      <c r="A12" s="11"/>
      <c r="B12" s="9"/>
      <c r="C12" s="15">
        <f>[4]Sheet1!C127*2</f>
        <v>133.63157142857145</v>
      </c>
      <c r="D12" s="16"/>
      <c r="E12" s="15" t="s">
        <v>9</v>
      </c>
      <c r="F12" s="15">
        <v>5001.7</v>
      </c>
      <c r="G12" s="17" t="s">
        <v>16</v>
      </c>
      <c r="H12" s="17"/>
      <c r="I12" s="15">
        <f>ROUND(C12*F12,0)</f>
        <v>668385</v>
      </c>
      <c r="J12" s="24"/>
      <c r="K12" s="25"/>
      <c r="M12" s="25"/>
    </row>
    <row r="13" spans="1:13" ht="30.75" customHeight="1">
      <c r="A13" s="11">
        <v>5</v>
      </c>
      <c r="B13" s="26" t="s">
        <v>17</v>
      </c>
      <c r="C13" s="26"/>
      <c r="D13" s="26"/>
      <c r="E13" s="26"/>
      <c r="F13" s="26"/>
      <c r="G13" s="27"/>
      <c r="H13" s="27"/>
      <c r="I13" s="21"/>
    </row>
    <row r="14" spans="1:13" ht="24.95" customHeight="1">
      <c r="A14" s="11"/>
      <c r="B14" s="9"/>
      <c r="C14" s="15">
        <f>[4]Sheet1!C133*2</f>
        <v>1452</v>
      </c>
      <c r="D14" s="16"/>
      <c r="E14" s="15" t="s">
        <v>9</v>
      </c>
      <c r="F14" s="16">
        <v>3127.41</v>
      </c>
      <c r="G14" s="17" t="s">
        <v>12</v>
      </c>
      <c r="H14" s="17"/>
      <c r="I14" s="15">
        <f>ROUND(C14*F14/100,0)</f>
        <v>45410</v>
      </c>
      <c r="J14" s="24"/>
    </row>
    <row r="15" spans="1:13" ht="41.25" customHeight="1">
      <c r="A15" s="11">
        <v>6</v>
      </c>
      <c r="B15" s="28" t="s">
        <v>18</v>
      </c>
      <c r="C15" s="28"/>
      <c r="D15" s="28"/>
      <c r="E15" s="28"/>
      <c r="F15" s="28"/>
      <c r="G15" s="29"/>
      <c r="H15" s="29"/>
      <c r="I15" s="21"/>
    </row>
    <row r="16" spans="1:13" ht="24.95" customHeight="1">
      <c r="A16" s="11"/>
      <c r="B16" s="9"/>
      <c r="C16" s="15">
        <f>[4]Sheet1!C139*2</f>
        <v>486.42</v>
      </c>
      <c r="D16" s="16"/>
      <c r="E16" s="15" t="s">
        <v>9</v>
      </c>
      <c r="F16" s="15">
        <v>12595</v>
      </c>
      <c r="G16" s="17" t="s">
        <v>12</v>
      </c>
      <c r="H16" s="17"/>
      <c r="I16" s="15">
        <f>ROUND(C16*F16/100,0)</f>
        <v>61265</v>
      </c>
    </row>
    <row r="17" spans="1:13" ht="29.25" customHeight="1">
      <c r="A17" s="11">
        <v>7</v>
      </c>
      <c r="B17" s="30" t="s">
        <v>19</v>
      </c>
      <c r="C17" s="30"/>
      <c r="D17" s="30"/>
      <c r="E17" s="30"/>
      <c r="F17" s="30"/>
      <c r="G17" s="31"/>
      <c r="H17" s="31"/>
      <c r="I17" s="21"/>
    </row>
    <row r="18" spans="1:13" ht="24.95" customHeight="1">
      <c r="A18" s="11"/>
      <c r="B18" s="9"/>
      <c r="C18" s="15">
        <f>[4]Sheet1!C144*2</f>
        <v>5101.333333333333</v>
      </c>
      <c r="D18" s="16"/>
      <c r="E18" s="15" t="s">
        <v>9</v>
      </c>
      <c r="F18" s="16">
        <v>1512.5</v>
      </c>
      <c r="G18" s="17" t="s">
        <v>10</v>
      </c>
      <c r="H18" s="17"/>
      <c r="I18" s="15">
        <f>ROUND(C18*F18/1000,0)</f>
        <v>7716</v>
      </c>
    </row>
    <row r="19" spans="1:13" ht="45" customHeight="1">
      <c r="A19" s="32">
        <v>8</v>
      </c>
      <c r="B19" s="26" t="s">
        <v>20</v>
      </c>
      <c r="C19" s="26"/>
      <c r="D19" s="26"/>
      <c r="E19" s="26"/>
      <c r="F19" s="26"/>
      <c r="G19" s="27"/>
      <c r="H19" s="27"/>
      <c r="I19" s="21"/>
    </row>
    <row r="20" spans="1:13" ht="24.95" customHeight="1">
      <c r="A20" s="11"/>
      <c r="B20" s="9"/>
      <c r="C20" s="15">
        <f>[4]Sheet1!C229*2</f>
        <v>14313</v>
      </c>
      <c r="D20" s="16"/>
      <c r="E20" s="15" t="s">
        <v>9</v>
      </c>
      <c r="F20" s="15">
        <v>15771.01</v>
      </c>
      <c r="G20" s="17" t="s">
        <v>12</v>
      </c>
      <c r="H20" s="17"/>
      <c r="I20" s="15">
        <f>ROUND(C20*F20/100,0)</f>
        <v>2257305</v>
      </c>
      <c r="J20" s="24"/>
      <c r="L20" s="33"/>
    </row>
    <row r="21" spans="1:13" ht="57" customHeight="1">
      <c r="A21" s="32">
        <v>9</v>
      </c>
      <c r="B21" s="18" t="s">
        <v>21</v>
      </c>
      <c r="C21" s="18"/>
      <c r="D21" s="18"/>
      <c r="E21" s="18"/>
      <c r="F21" s="18"/>
      <c r="G21" s="13"/>
      <c r="H21" s="13"/>
      <c r="I21" s="23"/>
    </row>
    <row r="22" spans="1:13" ht="24.95" customHeight="1">
      <c r="A22" s="11"/>
      <c r="B22" s="9"/>
      <c r="C22" s="15">
        <f>[4]Sheet1!C240*2</f>
        <v>2518</v>
      </c>
      <c r="D22" s="16"/>
      <c r="E22" s="34" t="s">
        <v>9</v>
      </c>
      <c r="F22" s="15">
        <v>228.96</v>
      </c>
      <c r="G22" s="17" t="s">
        <v>22</v>
      </c>
      <c r="H22" s="17"/>
      <c r="I22" s="15">
        <f>ROUND(C22*F22,0)</f>
        <v>576521</v>
      </c>
      <c r="J22" s="24"/>
      <c r="M22" s="25"/>
    </row>
    <row r="23" spans="1:13" ht="56.25" customHeight="1">
      <c r="A23" s="11">
        <v>10</v>
      </c>
      <c r="B23" s="35" t="s">
        <v>23</v>
      </c>
      <c r="C23" s="35"/>
      <c r="D23" s="35"/>
      <c r="E23" s="35"/>
      <c r="F23" s="35"/>
      <c r="G23" s="27"/>
      <c r="H23" s="27"/>
      <c r="I23" s="27"/>
      <c r="J23" s="27"/>
      <c r="K23" s="27"/>
      <c r="L23" s="27"/>
      <c r="M23" s="25"/>
    </row>
    <row r="24" spans="1:13" ht="24.95" customHeight="1">
      <c r="A24" s="11"/>
      <c r="B24" s="9"/>
      <c r="C24" s="15">
        <f>[4]Sheet1!C251*2</f>
        <v>3744</v>
      </c>
      <c r="D24" s="16"/>
      <c r="E24" s="34" t="s">
        <v>9</v>
      </c>
      <c r="F24" s="15">
        <v>1647.69</v>
      </c>
      <c r="G24" s="17" t="s">
        <v>24</v>
      </c>
      <c r="H24" s="17"/>
      <c r="I24" s="15">
        <f>ROUND(C24*F24,0)</f>
        <v>6168951</v>
      </c>
      <c r="M24" s="25"/>
    </row>
    <row r="25" spans="1:13" ht="41.25" customHeight="1">
      <c r="A25" s="11">
        <v>11</v>
      </c>
      <c r="B25" s="35" t="s">
        <v>25</v>
      </c>
      <c r="C25" s="35"/>
      <c r="D25" s="35"/>
      <c r="E25" s="35"/>
      <c r="F25" s="35"/>
      <c r="G25" s="27"/>
      <c r="H25" s="27"/>
      <c r="I25" s="21"/>
      <c r="M25" s="25"/>
    </row>
    <row r="26" spans="1:13" ht="24.95" customHeight="1">
      <c r="A26" s="11"/>
      <c r="B26" s="9"/>
      <c r="C26" s="15">
        <f>[4]Sheet1!C263*2</f>
        <v>3018</v>
      </c>
      <c r="D26" s="16"/>
      <c r="E26" s="34" t="s">
        <v>9</v>
      </c>
      <c r="F26" s="15">
        <v>856.53</v>
      </c>
      <c r="G26" s="17" t="s">
        <v>24</v>
      </c>
      <c r="H26" s="17"/>
      <c r="I26" s="15">
        <f>ROUND(C26*F26,0)</f>
        <v>2585008</v>
      </c>
      <c r="M26" s="25"/>
    </row>
    <row r="27" spans="1:13" ht="18" customHeight="1">
      <c r="A27" s="11">
        <v>12</v>
      </c>
      <c r="B27" s="13" t="s">
        <v>26</v>
      </c>
      <c r="C27" s="13"/>
      <c r="D27" s="13"/>
      <c r="E27" s="13"/>
      <c r="F27" s="13"/>
      <c r="G27" s="13"/>
      <c r="H27" s="13"/>
      <c r="I27" s="23"/>
      <c r="M27" s="25"/>
    </row>
    <row r="28" spans="1:13" ht="24.95" customHeight="1">
      <c r="A28" s="11"/>
      <c r="B28" s="9"/>
      <c r="C28" s="15">
        <f>[4]Sheet1!C332*2</f>
        <v>46405</v>
      </c>
      <c r="D28" s="16"/>
      <c r="E28" s="15" t="s">
        <v>9</v>
      </c>
      <c r="F28" s="15">
        <v>3191.76</v>
      </c>
      <c r="G28" s="17" t="s">
        <v>27</v>
      </c>
      <c r="H28" s="17"/>
      <c r="I28" s="15">
        <f>ROUND(C28*F28/100,0)</f>
        <v>1481136</v>
      </c>
      <c r="M28" s="25"/>
    </row>
    <row r="29" spans="1:13" ht="30" customHeight="1">
      <c r="A29" s="11">
        <v>13</v>
      </c>
      <c r="B29" s="35" t="s">
        <v>28</v>
      </c>
      <c r="C29" s="35"/>
      <c r="D29" s="35"/>
      <c r="E29" s="35"/>
      <c r="F29" s="35"/>
      <c r="G29" s="27"/>
      <c r="H29" s="27"/>
      <c r="I29" s="21"/>
      <c r="M29" s="25"/>
    </row>
    <row r="30" spans="1:13" ht="24.95" customHeight="1">
      <c r="A30" s="11"/>
      <c r="B30" s="9"/>
      <c r="C30" s="15">
        <f>[4]Sheet1!C339*2</f>
        <v>9424</v>
      </c>
      <c r="D30" s="16"/>
      <c r="E30" s="15" t="s">
        <v>9</v>
      </c>
      <c r="F30" s="15">
        <v>3275.5</v>
      </c>
      <c r="G30" s="17" t="s">
        <v>27</v>
      </c>
      <c r="H30" s="17"/>
      <c r="I30" s="15">
        <f>ROUND(C30*F30/100,0)</f>
        <v>308683</v>
      </c>
      <c r="M30" s="25"/>
    </row>
    <row r="31" spans="1:13" ht="29.25" customHeight="1">
      <c r="A31" s="11">
        <v>14</v>
      </c>
      <c r="B31" s="36" t="s">
        <v>29</v>
      </c>
      <c r="C31" s="36"/>
      <c r="D31" s="36"/>
      <c r="E31" s="36"/>
      <c r="F31" s="36"/>
      <c r="G31" s="29"/>
      <c r="H31" s="29"/>
      <c r="I31" s="21"/>
      <c r="M31" s="25"/>
    </row>
    <row r="32" spans="1:13" ht="24.95" customHeight="1">
      <c r="A32" s="11"/>
      <c r="B32" s="9"/>
      <c r="C32" s="15">
        <f>[4]Sheet1!C346*2</f>
        <v>7966</v>
      </c>
      <c r="D32" s="16"/>
      <c r="E32" s="34" t="s">
        <v>9</v>
      </c>
      <c r="F32" s="15">
        <v>1887.4</v>
      </c>
      <c r="G32" s="17" t="s">
        <v>27</v>
      </c>
      <c r="H32" s="17"/>
      <c r="I32" s="15">
        <f>ROUND(C32*F32/100,0)</f>
        <v>150350</v>
      </c>
      <c r="J32" s="24"/>
      <c r="M32" s="25"/>
    </row>
    <row r="33" spans="1:13" ht="41.25" customHeight="1">
      <c r="A33" s="11">
        <v>15</v>
      </c>
      <c r="B33" s="35" t="s">
        <v>30</v>
      </c>
      <c r="C33" s="35"/>
      <c r="D33" s="35"/>
      <c r="E33" s="35"/>
      <c r="F33" s="35"/>
      <c r="G33" s="27"/>
      <c r="H33" s="27"/>
      <c r="I33" s="21"/>
      <c r="M33" s="25"/>
    </row>
    <row r="34" spans="1:13" ht="24.95" customHeight="1">
      <c r="A34" s="11"/>
      <c r="B34" s="9"/>
      <c r="C34" s="15">
        <f>[4]Sheet1!C357*2</f>
        <v>3744</v>
      </c>
      <c r="D34" s="16"/>
      <c r="E34" s="34" t="s">
        <v>9</v>
      </c>
      <c r="F34" s="15">
        <v>180.5</v>
      </c>
      <c r="G34" s="17" t="s">
        <v>24</v>
      </c>
      <c r="H34" s="17"/>
      <c r="I34" s="15">
        <f>ROUND(C34*F34,0)</f>
        <v>675792</v>
      </c>
      <c r="M34" s="25"/>
    </row>
    <row r="35" spans="1:13" ht="20.25" customHeight="1">
      <c r="A35" s="37">
        <v>16</v>
      </c>
      <c r="B35" s="38" t="s">
        <v>31</v>
      </c>
      <c r="C35" s="38"/>
      <c r="D35" s="39"/>
      <c r="E35" s="39"/>
      <c r="F35" s="39"/>
      <c r="G35" s="39"/>
      <c r="H35" s="23"/>
      <c r="I35" s="23"/>
      <c r="M35" s="25"/>
    </row>
    <row r="36" spans="1:13" ht="24.95" customHeight="1">
      <c r="A36" s="11"/>
      <c r="B36" s="9"/>
      <c r="C36" s="15">
        <f>[4]Sheet1!C362*2</f>
        <v>24</v>
      </c>
      <c r="D36" s="16"/>
      <c r="E36" s="34" t="s">
        <v>9</v>
      </c>
      <c r="F36" s="15">
        <v>261.25</v>
      </c>
      <c r="G36" s="17" t="s">
        <v>32</v>
      </c>
      <c r="H36" s="17"/>
      <c r="I36" s="15">
        <f>ROUND(C36*F36,0)</f>
        <v>6270</v>
      </c>
      <c r="M36" s="25"/>
    </row>
    <row r="37" spans="1:13" ht="32.25" customHeight="1">
      <c r="A37" s="11">
        <v>17</v>
      </c>
      <c r="B37" s="35" t="s">
        <v>33</v>
      </c>
      <c r="C37" s="35"/>
      <c r="D37" s="35"/>
      <c r="E37" s="35"/>
      <c r="F37" s="35"/>
      <c r="G37" s="27"/>
      <c r="H37" s="27"/>
      <c r="I37" s="27"/>
      <c r="J37" s="27"/>
      <c r="K37" s="27"/>
      <c r="L37" s="27"/>
      <c r="M37" s="25"/>
    </row>
    <row r="38" spans="1:13" ht="24.95" customHeight="1">
      <c r="A38" s="11"/>
      <c r="B38" s="9"/>
      <c r="C38" s="15">
        <f>[4]Sheet1!C373*2</f>
        <v>1896</v>
      </c>
      <c r="D38" s="16"/>
      <c r="E38" s="34" t="s">
        <v>9</v>
      </c>
      <c r="F38" s="15">
        <v>27678.86</v>
      </c>
      <c r="G38" s="17" t="s">
        <v>27</v>
      </c>
      <c r="H38" s="17"/>
      <c r="I38" s="15">
        <f>ROUND(C38*F38/100,0)</f>
        <v>524791</v>
      </c>
      <c r="M38" s="25"/>
    </row>
    <row r="39" spans="1:13" ht="33" customHeight="1">
      <c r="A39" s="40">
        <v>18</v>
      </c>
      <c r="B39" s="35" t="s">
        <v>34</v>
      </c>
      <c r="C39" s="35"/>
      <c r="D39" s="35"/>
      <c r="E39" s="35"/>
      <c r="F39" s="35"/>
      <c r="G39" s="27"/>
      <c r="H39" s="27"/>
      <c r="I39" s="27"/>
      <c r="J39" s="27"/>
      <c r="K39" s="27"/>
      <c r="L39" s="27"/>
      <c r="M39" s="25"/>
    </row>
    <row r="40" spans="1:13" ht="24.95" customHeight="1">
      <c r="A40" s="11"/>
      <c r="B40" s="9"/>
      <c r="C40" s="15">
        <f>[4]Sheet1!C384*2</f>
        <v>8400</v>
      </c>
      <c r="D40" s="16"/>
      <c r="E40" s="34" t="s">
        <v>9</v>
      </c>
      <c r="F40" s="15">
        <v>28299.3</v>
      </c>
      <c r="G40" s="17" t="s">
        <v>27</v>
      </c>
      <c r="H40" s="17"/>
      <c r="I40" s="15">
        <f>ROUND(C40*F40/100,0)</f>
        <v>2377141</v>
      </c>
      <c r="M40" s="25"/>
    </row>
    <row r="41" spans="1:13" ht="19.5" customHeight="1">
      <c r="A41" s="40">
        <v>19</v>
      </c>
      <c r="B41" s="35" t="s">
        <v>35</v>
      </c>
      <c r="C41" s="35"/>
      <c r="D41" s="35"/>
      <c r="E41" s="35"/>
      <c r="F41" s="35"/>
      <c r="G41" s="27"/>
      <c r="H41" s="27"/>
      <c r="I41" s="21"/>
      <c r="M41" s="25"/>
    </row>
    <row r="42" spans="1:13" ht="24.95" customHeight="1">
      <c r="A42" s="11"/>
      <c r="B42" s="9"/>
      <c r="C42" s="15">
        <f>[4]Sheet1!C463*2</f>
        <v>18866</v>
      </c>
      <c r="D42" s="16"/>
      <c r="E42" s="34" t="s">
        <v>9</v>
      </c>
      <c r="F42" s="15">
        <v>442.75</v>
      </c>
      <c r="G42" s="17" t="s">
        <v>27</v>
      </c>
      <c r="H42" s="17"/>
      <c r="I42" s="15">
        <f>ROUND(C42*F42/100,0)</f>
        <v>83529</v>
      </c>
      <c r="M42" s="25"/>
    </row>
    <row r="43" spans="1:13" ht="15.75" customHeight="1">
      <c r="A43" s="40">
        <v>20</v>
      </c>
      <c r="B43" s="35" t="s">
        <v>36</v>
      </c>
      <c r="C43" s="41"/>
      <c r="D43" s="41"/>
      <c r="E43" s="41"/>
      <c r="F43" s="41"/>
      <c r="G43" s="23"/>
      <c r="H43" s="23"/>
      <c r="I43" s="20"/>
      <c r="M43" s="25"/>
    </row>
    <row r="44" spans="1:13" ht="24.95" customHeight="1">
      <c r="A44" s="11"/>
      <c r="B44" s="9"/>
      <c r="C44" s="15">
        <f>[4]Sheet1!C468*2</f>
        <v>18866</v>
      </c>
      <c r="D44" s="16"/>
      <c r="E44" s="34" t="s">
        <v>9</v>
      </c>
      <c r="F44" s="15">
        <v>1079.6500000000001</v>
      </c>
      <c r="G44" s="17" t="s">
        <v>27</v>
      </c>
      <c r="H44" s="17"/>
      <c r="I44" s="15">
        <f>ROUND(C44*F44/100,0)</f>
        <v>203687</v>
      </c>
      <c r="M44" s="25"/>
    </row>
    <row r="45" spans="1:13" ht="30" customHeight="1">
      <c r="A45" s="40">
        <v>21</v>
      </c>
      <c r="B45" s="35" t="s">
        <v>37</v>
      </c>
      <c r="C45" s="35"/>
      <c r="D45" s="35"/>
      <c r="E45" s="35"/>
      <c r="F45" s="35"/>
      <c r="G45" s="27"/>
      <c r="H45" s="27"/>
      <c r="M45" s="25"/>
    </row>
    <row r="46" spans="1:13" ht="24.95" customHeight="1">
      <c r="C46" s="15">
        <f>[4]Sheet1!C479*2</f>
        <v>6036</v>
      </c>
      <c r="D46" s="16"/>
      <c r="E46" s="34" t="s">
        <v>9</v>
      </c>
      <c r="F46" s="15">
        <v>2116.41</v>
      </c>
      <c r="G46" s="17" t="s">
        <v>27</v>
      </c>
      <c r="H46" s="17"/>
      <c r="I46" s="15">
        <f>ROUND(C46*F46/100,0)</f>
        <v>127747</v>
      </c>
      <c r="M46" s="25"/>
    </row>
    <row r="47" spans="1:13" ht="65.25" customHeight="1">
      <c r="A47" s="40">
        <v>22</v>
      </c>
      <c r="B47" s="35" t="s">
        <v>38</v>
      </c>
      <c r="C47" s="35"/>
      <c r="D47" s="35"/>
      <c r="E47" s="35"/>
      <c r="F47" s="35"/>
      <c r="G47" s="27"/>
      <c r="H47" s="27"/>
      <c r="M47" s="25"/>
    </row>
    <row r="48" spans="1:13" ht="24.95" customHeight="1">
      <c r="B48" s="9"/>
      <c r="C48" s="15">
        <f>[4]Sheet1!C539*2</f>
        <v>63808</v>
      </c>
      <c r="D48" s="16"/>
      <c r="E48" s="34" t="s">
        <v>9</v>
      </c>
      <c r="F48" s="15">
        <v>3444.38</v>
      </c>
      <c r="G48" s="17" t="s">
        <v>27</v>
      </c>
      <c r="H48" s="17"/>
      <c r="I48" s="15">
        <f>ROUND(C48*F48/100,0)</f>
        <v>2197790</v>
      </c>
      <c r="M48" s="25"/>
    </row>
    <row r="49" spans="1:13" ht="46.5" customHeight="1">
      <c r="A49" s="40">
        <v>23</v>
      </c>
      <c r="B49" s="35" t="s">
        <v>39</v>
      </c>
      <c r="C49" s="35"/>
      <c r="D49" s="35"/>
      <c r="E49" s="35"/>
      <c r="F49" s="35"/>
      <c r="G49" s="27"/>
      <c r="H49" s="27"/>
      <c r="I49" s="23"/>
      <c r="M49" s="25"/>
    </row>
    <row r="50" spans="1:13" ht="24.95" customHeight="1">
      <c r="B50" s="9"/>
      <c r="C50" s="15">
        <f>[4]Sheet1!C553*2</f>
        <v>16200</v>
      </c>
      <c r="D50" s="16"/>
      <c r="E50" s="34" t="s">
        <v>9</v>
      </c>
      <c r="F50" s="15">
        <v>2567.9499999999998</v>
      </c>
      <c r="G50" s="17" t="s">
        <v>27</v>
      </c>
      <c r="H50" s="17"/>
      <c r="I50" s="15">
        <f>ROUND(C50*F50/100,0)</f>
        <v>416008</v>
      </c>
      <c r="M50" s="25"/>
    </row>
    <row r="51" spans="1:13" ht="24.95" customHeight="1">
      <c r="A51" s="11">
        <v>24</v>
      </c>
      <c r="B51" s="18" t="s">
        <v>40</v>
      </c>
      <c r="C51" s="18"/>
      <c r="D51" s="18"/>
      <c r="E51" s="18"/>
      <c r="F51" s="18"/>
      <c r="G51" s="13"/>
      <c r="H51" s="13"/>
      <c r="I51" s="13"/>
      <c r="J51" s="13"/>
      <c r="K51" s="13"/>
      <c r="L51" s="13"/>
      <c r="M51" s="25"/>
    </row>
    <row r="52" spans="1:13" ht="24.95" customHeight="1">
      <c r="A52" s="11"/>
      <c r="B52" s="9"/>
      <c r="C52" s="15">
        <f>[4]Sheet1!C575*2</f>
        <v>6804.68</v>
      </c>
      <c r="D52" s="16"/>
      <c r="E52" s="34" t="s">
        <v>9</v>
      </c>
      <c r="F52" s="15">
        <v>12.1</v>
      </c>
      <c r="G52" s="17" t="s">
        <v>14</v>
      </c>
      <c r="H52" s="17"/>
      <c r="I52" s="15">
        <f>ROUND(C52*F52,0)</f>
        <v>82337</v>
      </c>
      <c r="M52" s="25"/>
    </row>
    <row r="53" spans="1:13" ht="24.95" customHeight="1">
      <c r="A53" s="11">
        <v>25</v>
      </c>
      <c r="B53" s="18" t="s">
        <v>41</v>
      </c>
      <c r="C53" s="42"/>
      <c r="D53" s="42"/>
      <c r="E53" s="42"/>
      <c r="F53" s="42"/>
      <c r="I53" s="2"/>
    </row>
    <row r="54" spans="1:13" ht="24.95" customHeight="1">
      <c r="B54" s="24" t="s">
        <v>42</v>
      </c>
      <c r="C54" s="15">
        <f>[4]Sheet1!C580*2</f>
        <v>4226</v>
      </c>
      <c r="D54" s="16"/>
      <c r="E54" s="34" t="s">
        <v>9</v>
      </c>
      <c r="F54" s="15">
        <v>328.97</v>
      </c>
      <c r="G54" s="17" t="s">
        <v>12</v>
      </c>
      <c r="H54" s="17"/>
      <c r="I54" s="15">
        <f>ROUND(C54*F54/100,0)</f>
        <v>13902</v>
      </c>
    </row>
    <row r="55" spans="1:13" ht="24.95" customHeight="1">
      <c r="B55" s="24" t="s">
        <v>43</v>
      </c>
      <c r="C55" s="15">
        <f>[4]Sheet1!C584*2</f>
        <v>4226</v>
      </c>
      <c r="D55" s="16"/>
      <c r="E55" s="34" t="s">
        <v>9</v>
      </c>
      <c r="F55" s="15">
        <v>760.03</v>
      </c>
      <c r="G55" s="17" t="s">
        <v>12</v>
      </c>
      <c r="H55" s="17"/>
      <c r="I55" s="15">
        <f>ROUND(C55*F55/100,0)</f>
        <v>32119</v>
      </c>
    </row>
    <row r="56" spans="1:13" ht="24.95" customHeight="1">
      <c r="B56" s="24" t="s">
        <v>65</v>
      </c>
      <c r="C56" s="15">
        <f>[4]Sheet1!C585*2</f>
        <v>1635</v>
      </c>
      <c r="D56" s="16"/>
      <c r="E56" s="34" t="s">
        <v>9</v>
      </c>
      <c r="F56" s="15">
        <v>1191.01</v>
      </c>
      <c r="G56" s="17" t="s">
        <v>12</v>
      </c>
      <c r="H56" s="17"/>
      <c r="I56" s="15">
        <f>ROUND(C56*F56/100,0)</f>
        <v>19473</v>
      </c>
    </row>
    <row r="57" spans="1:13" ht="24.95" customHeight="1">
      <c r="A57" s="11">
        <v>26</v>
      </c>
      <c r="B57" s="26" t="s">
        <v>45</v>
      </c>
      <c r="C57" s="26"/>
      <c r="D57" s="26"/>
      <c r="E57" s="26"/>
      <c r="F57" s="26"/>
      <c r="G57" s="27"/>
      <c r="H57" s="27"/>
      <c r="I57" s="27"/>
      <c r="J57" s="27"/>
      <c r="K57" s="27"/>
      <c r="L57" s="27"/>
    </row>
    <row r="58" spans="1:13" ht="24.95" customHeight="1">
      <c r="B58" s="24" t="s">
        <v>42</v>
      </c>
      <c r="C58" s="15">
        <f>[4]Sheet1!C592*2</f>
        <v>15121</v>
      </c>
      <c r="D58" s="16"/>
      <c r="E58" s="34" t="s">
        <v>9</v>
      </c>
      <c r="F58" s="15">
        <v>169.09</v>
      </c>
      <c r="G58" s="17" t="s">
        <v>27</v>
      </c>
      <c r="H58" s="17"/>
      <c r="I58" s="15">
        <f>ROUND(C58*F58/100,0)</f>
        <v>25568</v>
      </c>
    </row>
    <row r="59" spans="1:13" ht="24.95" customHeight="1">
      <c r="B59" s="24" t="s">
        <v>43</v>
      </c>
      <c r="C59" s="15">
        <f>[4]Sheet1!C595*2</f>
        <v>15121</v>
      </c>
      <c r="D59" s="16"/>
      <c r="E59" s="34" t="s">
        <v>9</v>
      </c>
      <c r="F59" s="15">
        <v>416.24</v>
      </c>
      <c r="G59" s="17" t="s">
        <v>27</v>
      </c>
      <c r="H59" s="17"/>
      <c r="I59" s="15">
        <f>ROUND(C59*F59/100,0)</f>
        <v>62940</v>
      </c>
    </row>
    <row r="60" spans="1:13" ht="24.95" customHeight="1">
      <c r="B60" s="24" t="s">
        <v>65</v>
      </c>
      <c r="C60" s="15">
        <f>[4]Sheet1!C598*2</f>
        <v>2500</v>
      </c>
      <c r="D60" s="16"/>
      <c r="E60" s="34" t="s">
        <v>9</v>
      </c>
      <c r="F60" s="15">
        <v>663.39</v>
      </c>
      <c r="G60" s="17" t="s">
        <v>27</v>
      </c>
      <c r="H60" s="17"/>
      <c r="I60" s="15">
        <f>ROUND(C60*F60/100,0)</f>
        <v>16585</v>
      </c>
    </row>
    <row r="61" spans="1:13" ht="24.95" customHeight="1">
      <c r="I61" s="2"/>
    </row>
    <row r="62" spans="1:13" ht="24.95" customHeight="1">
      <c r="G62" s="43" t="s">
        <v>46</v>
      </c>
      <c r="H62" s="43"/>
      <c r="I62" s="44">
        <f>SUM(I6:I61)</f>
        <v>30205399</v>
      </c>
      <c r="K62" s="45"/>
      <c r="L62" s="44">
        <f>SUM(L6:L61)</f>
        <v>0</v>
      </c>
      <c r="M62" s="45"/>
    </row>
    <row r="63" spans="1:13" ht="24.95" customHeight="1">
      <c r="B63" s="50" t="s">
        <v>69</v>
      </c>
      <c r="L63" s="2" t="s">
        <v>48</v>
      </c>
    </row>
    <row r="64" spans="1:13" ht="24.95" customHeight="1">
      <c r="L64" s="2"/>
    </row>
    <row r="65" spans="1:12">
      <c r="L65" s="2"/>
    </row>
    <row r="66" spans="1:12">
      <c r="B66" s="50" t="s">
        <v>59</v>
      </c>
    </row>
    <row r="69" spans="1:12">
      <c r="B69" s="51" t="s">
        <v>61</v>
      </c>
    </row>
    <row r="70" spans="1:12">
      <c r="A70" s="22">
        <v>1</v>
      </c>
      <c r="B70" s="18" t="s">
        <v>52</v>
      </c>
      <c r="C70" s="18"/>
      <c r="D70" s="18"/>
      <c r="E70" s="18"/>
      <c r="F70" s="18"/>
      <c r="G70" s="19"/>
      <c r="H70" s="19"/>
      <c r="I70" s="19"/>
      <c r="J70" s="19"/>
    </row>
    <row r="71" spans="1:12">
      <c r="A71" s="11"/>
      <c r="B71" s="9"/>
      <c r="C71" s="15">
        <f>[4]Sheet1!C122*2</f>
        <v>60.134207142857143</v>
      </c>
      <c r="D71" s="16"/>
      <c r="E71" s="15" t="s">
        <v>9</v>
      </c>
      <c r="F71" s="15"/>
      <c r="G71" s="17" t="s">
        <v>53</v>
      </c>
      <c r="H71" s="17"/>
      <c r="I71" s="15"/>
    </row>
    <row r="72" spans="1:12">
      <c r="A72" s="11">
        <v>2</v>
      </c>
      <c r="B72" s="48" t="s">
        <v>54</v>
      </c>
      <c r="C72" s="48"/>
      <c r="D72" s="48"/>
      <c r="E72" s="48"/>
      <c r="F72" s="48"/>
      <c r="G72" s="31"/>
      <c r="H72" s="31"/>
      <c r="I72" s="21"/>
    </row>
    <row r="73" spans="1:12">
      <c r="A73" s="11"/>
      <c r="B73" s="9"/>
      <c r="C73" s="15">
        <f>[4]Sheet1!C157*2</f>
        <v>14186.5</v>
      </c>
      <c r="D73" s="16"/>
      <c r="E73" s="34" t="s">
        <v>9</v>
      </c>
      <c r="F73" s="15"/>
      <c r="G73" s="17" t="s">
        <v>14</v>
      </c>
      <c r="H73" s="17"/>
      <c r="I73" s="15"/>
    </row>
    <row r="74" spans="1:12">
      <c r="A74" s="11">
        <v>3</v>
      </c>
      <c r="B74" s="12" t="s">
        <v>62</v>
      </c>
      <c r="C74" s="12"/>
      <c r="D74" s="12"/>
      <c r="E74" s="12"/>
      <c r="F74" s="12"/>
      <c r="G74" s="19"/>
      <c r="H74" s="19"/>
      <c r="I74" s="19"/>
    </row>
    <row r="75" spans="1:12">
      <c r="A75" s="11"/>
      <c r="B75" s="9"/>
      <c r="C75" s="15">
        <f>[4]Sheet1!C432*2</f>
        <v>19422</v>
      </c>
      <c r="D75" s="16"/>
      <c r="E75" s="34" t="s">
        <v>9</v>
      </c>
      <c r="F75" s="15"/>
      <c r="G75" s="17" t="s">
        <v>24</v>
      </c>
      <c r="H75" s="17"/>
      <c r="I75" s="15"/>
    </row>
    <row r="76" spans="1:12" ht="15">
      <c r="A76" s="32">
        <v>4</v>
      </c>
      <c r="B76" s="26" t="s">
        <v>68</v>
      </c>
      <c r="C76" s="26"/>
      <c r="D76" s="26"/>
      <c r="E76" s="26"/>
      <c r="F76" s="26"/>
      <c r="G76" s="49"/>
      <c r="H76" s="49"/>
      <c r="I76" s="49"/>
    </row>
    <row r="77" spans="1:12">
      <c r="A77" s="11"/>
      <c r="B77" s="9"/>
      <c r="C77" s="15">
        <f>[4]Sheet1!C560*2</f>
        <v>240</v>
      </c>
      <c r="D77" s="16"/>
      <c r="E77" s="34" t="s">
        <v>9</v>
      </c>
      <c r="F77" s="15"/>
      <c r="G77" s="17" t="s">
        <v>24</v>
      </c>
      <c r="H77" s="17"/>
      <c r="I77" s="15"/>
    </row>
    <row r="78" spans="1:12">
      <c r="A78" s="11">
        <v>5</v>
      </c>
      <c r="B78" s="28" t="s">
        <v>57</v>
      </c>
      <c r="C78" s="28"/>
      <c r="D78" s="28"/>
      <c r="E78" s="28"/>
      <c r="F78" s="28"/>
      <c r="G78" s="29"/>
      <c r="H78" s="29"/>
      <c r="I78" s="29"/>
    </row>
    <row r="79" spans="1:12">
      <c r="A79" s="11"/>
      <c r="B79" s="9"/>
      <c r="C79" s="15">
        <f>[4]Sheet1!C565*2</f>
        <v>624</v>
      </c>
      <c r="D79" s="16"/>
      <c r="E79" s="34" t="s">
        <v>9</v>
      </c>
      <c r="F79" s="15"/>
      <c r="G79" s="17" t="s">
        <v>24</v>
      </c>
      <c r="H79" s="17"/>
      <c r="I79" s="15"/>
    </row>
    <row r="80" spans="1:12">
      <c r="A80" s="40">
        <v>6</v>
      </c>
      <c r="B80" s="26" t="s">
        <v>58</v>
      </c>
      <c r="C80" s="26"/>
      <c r="D80" s="26"/>
      <c r="E80" s="26"/>
      <c r="F80" s="26"/>
      <c r="G80" s="27"/>
      <c r="H80" s="27"/>
      <c r="I80" s="27"/>
    </row>
    <row r="81" spans="1:9">
      <c r="A81" s="11"/>
      <c r="B81" s="9"/>
      <c r="C81" s="15">
        <f>[4]Sheet1!C570*2</f>
        <v>180</v>
      </c>
      <c r="D81" s="16"/>
      <c r="E81" s="34" t="s">
        <v>9</v>
      </c>
      <c r="F81" s="15"/>
      <c r="G81" s="17" t="s">
        <v>24</v>
      </c>
      <c r="H81" s="17"/>
      <c r="I81" s="15"/>
    </row>
    <row r="83" spans="1:9">
      <c r="G83" s="43" t="s">
        <v>46</v>
      </c>
      <c r="H83" s="43"/>
      <c r="I83" s="44"/>
    </row>
    <row r="85" spans="1:9">
      <c r="B85" s="50" t="s">
        <v>59</v>
      </c>
    </row>
  </sheetData>
  <mergeCells count="75">
    <mergeCell ref="B80:F80"/>
    <mergeCell ref="G81:H81"/>
    <mergeCell ref="G83:H83"/>
    <mergeCell ref="B74:F74"/>
    <mergeCell ref="G75:H75"/>
    <mergeCell ref="B76:F76"/>
    <mergeCell ref="G77:H77"/>
    <mergeCell ref="B78:F78"/>
    <mergeCell ref="G79:H79"/>
    <mergeCell ref="G60:H60"/>
    <mergeCell ref="G62:H62"/>
    <mergeCell ref="B70:F70"/>
    <mergeCell ref="G71:H71"/>
    <mergeCell ref="B72:F72"/>
    <mergeCell ref="G73:H73"/>
    <mergeCell ref="G54:H54"/>
    <mergeCell ref="G55:H55"/>
    <mergeCell ref="G56:H56"/>
    <mergeCell ref="B57:F57"/>
    <mergeCell ref="G58:H58"/>
    <mergeCell ref="G59:H59"/>
    <mergeCell ref="G48:H48"/>
    <mergeCell ref="B49:F49"/>
    <mergeCell ref="G50:H50"/>
    <mergeCell ref="B51:F51"/>
    <mergeCell ref="G52:H52"/>
    <mergeCell ref="B53:F53"/>
    <mergeCell ref="G42:H42"/>
    <mergeCell ref="B43:F43"/>
    <mergeCell ref="G44:H44"/>
    <mergeCell ref="B45:F45"/>
    <mergeCell ref="G46:H46"/>
    <mergeCell ref="B47:F47"/>
    <mergeCell ref="G36:H36"/>
    <mergeCell ref="B37:F37"/>
    <mergeCell ref="G38:H38"/>
    <mergeCell ref="B39:F39"/>
    <mergeCell ref="G40:H40"/>
    <mergeCell ref="B41:F41"/>
    <mergeCell ref="G30:H30"/>
    <mergeCell ref="B31:F31"/>
    <mergeCell ref="G32:H32"/>
    <mergeCell ref="B33:F33"/>
    <mergeCell ref="G34:H34"/>
    <mergeCell ref="B35:C35"/>
    <mergeCell ref="B23:F23"/>
    <mergeCell ref="G24:H24"/>
    <mergeCell ref="B25:F25"/>
    <mergeCell ref="G26:H26"/>
    <mergeCell ref="G28:H28"/>
    <mergeCell ref="B29:F29"/>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M80"/>
  <sheetViews>
    <sheetView workbookViewId="0">
      <selection activeCell="B5" sqref="B5:F5"/>
    </sheetView>
  </sheetViews>
  <sheetFormatPr defaultRowHeight="12.75"/>
  <cols>
    <col min="1" max="1" width="7.42578125" style="2" customWidth="1"/>
    <col min="2" max="2" width="33" style="2" customWidth="1"/>
    <col min="3" max="3" width="11.7109375" style="2" customWidth="1"/>
    <col min="4" max="4" width="2.28515625" style="2" customWidth="1"/>
    <col min="5" max="5" width="4.28515625" style="2" customWidth="1"/>
    <col min="6" max="6" width="10.28515625" style="2" customWidth="1"/>
    <col min="7" max="7" width="6" style="2" customWidth="1"/>
    <col min="8" max="8" width="4" style="2" customWidth="1"/>
    <col min="9" max="9" width="14.85546875" style="3" customWidth="1"/>
    <col min="10" max="10" width="9.140625" style="2"/>
    <col min="11" max="11" width="12.7109375" style="2" customWidth="1"/>
    <col min="12" max="12" width="12" style="3" customWidth="1"/>
    <col min="13" max="13" width="13.140625" style="2" customWidth="1"/>
    <col min="14" max="16384" width="9.140625" style="2"/>
  </cols>
  <sheetData>
    <row r="1" spans="1:13" ht="26.25" customHeight="1">
      <c r="A1" s="1" t="s">
        <v>0</v>
      </c>
      <c r="B1" s="1"/>
      <c r="C1" s="1"/>
      <c r="D1" s="1"/>
      <c r="E1" s="1"/>
      <c r="F1" s="1"/>
      <c r="G1" s="1"/>
      <c r="H1" s="1"/>
      <c r="I1" s="1"/>
    </row>
    <row r="2" spans="1:13" ht="42.75" customHeight="1">
      <c r="A2" s="4" t="s">
        <v>1</v>
      </c>
      <c r="B2" s="4"/>
      <c r="C2" s="5" t="str">
        <f>[5]Sheet1!C2</f>
        <v>ESTABLISHMENT OF SHAHEED ZULIFQAR ALI BHUTTO ENGINEERING COLLEGE AT GADADP KARACHI (CONSTRUCTION OF MOSQUE).</v>
      </c>
      <c r="D2" s="5"/>
      <c r="E2" s="5"/>
      <c r="F2" s="5"/>
      <c r="G2" s="5"/>
      <c r="H2" s="5"/>
      <c r="I2" s="5"/>
    </row>
    <row r="3" spans="1:13" ht="25.5" customHeight="1">
      <c r="A3" s="6" t="s">
        <v>2</v>
      </c>
      <c r="B3" s="7" t="s">
        <v>3</v>
      </c>
      <c r="C3" s="8" t="s">
        <v>4</v>
      </c>
      <c r="D3" s="8"/>
      <c r="E3" s="8" t="s">
        <v>5</v>
      </c>
      <c r="F3" s="8"/>
      <c r="G3" s="8" t="s">
        <v>6</v>
      </c>
      <c r="H3" s="8"/>
      <c r="I3" s="6" t="s">
        <v>7</v>
      </c>
    </row>
    <row r="4" spans="1:13">
      <c r="A4" s="9"/>
      <c r="B4" s="9"/>
      <c r="C4" s="9"/>
      <c r="D4" s="9"/>
      <c r="E4" s="9"/>
      <c r="F4" s="9"/>
      <c r="G4" s="9"/>
      <c r="H4" s="9"/>
      <c r="I4" s="10"/>
    </row>
    <row r="5" spans="1:13" ht="41.25" customHeight="1">
      <c r="A5" s="11">
        <v>1</v>
      </c>
      <c r="B5" s="12" t="s">
        <v>8</v>
      </c>
      <c r="C5" s="12"/>
      <c r="D5" s="12"/>
      <c r="E5" s="12"/>
      <c r="F5" s="12"/>
      <c r="G5" s="13"/>
      <c r="H5" s="13"/>
      <c r="I5" s="14"/>
    </row>
    <row r="6" spans="1:13" ht="24.95" customHeight="1">
      <c r="A6" s="11"/>
      <c r="B6" s="9"/>
      <c r="C6" s="15">
        <f>[5]Sheet1!C13</f>
        <v>29502</v>
      </c>
      <c r="D6" s="16"/>
      <c r="E6" s="15" t="s">
        <v>9</v>
      </c>
      <c r="F6" s="16">
        <v>3176.25</v>
      </c>
      <c r="G6" s="17" t="s">
        <v>10</v>
      </c>
      <c r="H6" s="17"/>
      <c r="I6" s="15">
        <f>ROUND(C6*F6/1000,0)</f>
        <v>93706</v>
      </c>
    </row>
    <row r="7" spans="1:13" ht="24.95" customHeight="1">
      <c r="A7" s="11">
        <v>2</v>
      </c>
      <c r="B7" s="18" t="s">
        <v>11</v>
      </c>
      <c r="C7" s="18"/>
      <c r="D7" s="18"/>
      <c r="E7" s="18"/>
      <c r="F7" s="18"/>
      <c r="G7" s="19"/>
      <c r="H7" s="19"/>
      <c r="I7" s="20"/>
    </row>
    <row r="8" spans="1:13" ht="24.95" customHeight="1">
      <c r="A8" s="11"/>
      <c r="B8" s="9"/>
      <c r="C8" s="15">
        <f>[5]Sheet1!C35</f>
        <v>9701.75</v>
      </c>
      <c r="D8" s="16"/>
      <c r="E8" s="15" t="s">
        <v>9</v>
      </c>
      <c r="F8" s="16">
        <v>9416.2800000000007</v>
      </c>
      <c r="G8" s="17" t="s">
        <v>12</v>
      </c>
      <c r="H8" s="17"/>
      <c r="I8" s="15">
        <f>ROUND(C8*F8/100,0)</f>
        <v>913544</v>
      </c>
    </row>
    <row r="9" spans="1:13" ht="66" customHeight="1">
      <c r="A9" s="11">
        <v>3</v>
      </c>
      <c r="B9" s="18" t="s">
        <v>13</v>
      </c>
      <c r="C9" s="18"/>
      <c r="D9" s="18"/>
      <c r="E9" s="18"/>
      <c r="F9" s="18"/>
      <c r="G9" s="13"/>
      <c r="H9" s="13"/>
      <c r="I9" s="21"/>
    </row>
    <row r="10" spans="1:13" ht="24.95" customHeight="1">
      <c r="A10" s="11"/>
      <c r="B10" s="9"/>
      <c r="C10" s="15">
        <f>[5]Sheet1!C83</f>
        <v>24854.409999999993</v>
      </c>
      <c r="D10" s="16"/>
      <c r="E10" s="15" t="s">
        <v>9</v>
      </c>
      <c r="F10" s="15">
        <v>337</v>
      </c>
      <c r="G10" s="17" t="s">
        <v>14</v>
      </c>
      <c r="H10" s="17"/>
      <c r="I10" s="15">
        <f>ROUND(C10*F10,0)</f>
        <v>8375936</v>
      </c>
    </row>
    <row r="11" spans="1:13" ht="41.25" customHeight="1">
      <c r="A11" s="22">
        <v>4</v>
      </c>
      <c r="B11" s="18" t="s">
        <v>15</v>
      </c>
      <c r="C11" s="18"/>
      <c r="D11" s="18"/>
      <c r="E11" s="18"/>
      <c r="F11" s="18"/>
      <c r="G11" s="19"/>
      <c r="H11" s="19"/>
      <c r="I11" s="23"/>
    </row>
    <row r="12" spans="1:13" ht="24.95" customHeight="1">
      <c r="A12" s="11"/>
      <c r="B12" s="9"/>
      <c r="C12" s="15">
        <f>[5]Sheet1!C94</f>
        <v>133.14862499999998</v>
      </c>
      <c r="D12" s="16"/>
      <c r="E12" s="15" t="s">
        <v>9</v>
      </c>
      <c r="F12" s="15">
        <v>5001.7</v>
      </c>
      <c r="G12" s="17" t="s">
        <v>16</v>
      </c>
      <c r="H12" s="17"/>
      <c r="I12" s="15">
        <f>ROUND(C12*F12,0)</f>
        <v>665969</v>
      </c>
      <c r="J12" s="24"/>
      <c r="K12" s="25"/>
      <c r="M12" s="25">
        <f>I12</f>
        <v>665969</v>
      </c>
    </row>
    <row r="13" spans="1:13" ht="24.95" customHeight="1">
      <c r="A13" s="11">
        <v>5</v>
      </c>
      <c r="B13" s="26" t="s">
        <v>17</v>
      </c>
      <c r="C13" s="26"/>
      <c r="D13" s="26"/>
      <c r="E13" s="26"/>
      <c r="F13" s="26"/>
      <c r="G13" s="27"/>
      <c r="H13" s="27"/>
      <c r="I13" s="21"/>
    </row>
    <row r="14" spans="1:13" ht="24.95" customHeight="1">
      <c r="A14" s="11"/>
      <c r="B14" s="9"/>
      <c r="C14" s="15">
        <f>[5]Sheet1!C101</f>
        <v>2721</v>
      </c>
      <c r="D14" s="16"/>
      <c r="E14" s="15" t="s">
        <v>9</v>
      </c>
      <c r="F14" s="16">
        <v>3127.41</v>
      </c>
      <c r="G14" s="17" t="s">
        <v>12</v>
      </c>
      <c r="H14" s="17"/>
      <c r="I14" s="15">
        <f>ROUND(C14*F14/100,0)</f>
        <v>85097</v>
      </c>
      <c r="J14" s="24"/>
    </row>
    <row r="15" spans="1:13" ht="24.95" customHeight="1">
      <c r="A15" s="11">
        <v>6</v>
      </c>
      <c r="B15" s="28" t="s">
        <v>18</v>
      </c>
      <c r="C15" s="28"/>
      <c r="D15" s="28"/>
      <c r="E15" s="28"/>
      <c r="F15" s="28"/>
      <c r="G15" s="29"/>
      <c r="H15" s="29"/>
      <c r="I15" s="21"/>
    </row>
    <row r="16" spans="1:13" ht="24.95" customHeight="1">
      <c r="A16" s="11"/>
      <c r="B16" s="9"/>
      <c r="C16" s="15">
        <f>[5]Sheet1!C108</f>
        <v>911.54</v>
      </c>
      <c r="D16" s="16"/>
      <c r="E16" s="15" t="s">
        <v>9</v>
      </c>
      <c r="F16" s="15">
        <v>12595</v>
      </c>
      <c r="G16" s="17" t="s">
        <v>12</v>
      </c>
      <c r="H16" s="17"/>
      <c r="I16" s="15">
        <f>ROUND(C16*F16/100,0)</f>
        <v>114808</v>
      </c>
    </row>
    <row r="17" spans="1:13" ht="24.95" customHeight="1">
      <c r="A17" s="11">
        <v>7</v>
      </c>
      <c r="B17" s="30" t="s">
        <v>19</v>
      </c>
      <c r="C17" s="30"/>
      <c r="D17" s="30"/>
      <c r="E17" s="30"/>
      <c r="F17" s="30"/>
      <c r="G17" s="31"/>
      <c r="H17" s="31"/>
      <c r="I17" s="21"/>
    </row>
    <row r="18" spans="1:13" ht="24.95" customHeight="1">
      <c r="A18" s="11"/>
      <c r="B18" s="9"/>
      <c r="C18" s="15">
        <f>[5]Sheet1!C113</f>
        <v>9834</v>
      </c>
      <c r="D18" s="16"/>
      <c r="E18" s="15" t="s">
        <v>9</v>
      </c>
      <c r="F18" s="16">
        <v>1512.5</v>
      </c>
      <c r="G18" s="17" t="s">
        <v>10</v>
      </c>
      <c r="H18" s="17"/>
      <c r="I18" s="15">
        <f>ROUND(C18*F18/1000,0)</f>
        <v>14874</v>
      </c>
    </row>
    <row r="19" spans="1:13" ht="24.95" customHeight="1">
      <c r="A19" s="32">
        <v>8</v>
      </c>
      <c r="B19" s="26" t="s">
        <v>20</v>
      </c>
      <c r="C19" s="26"/>
      <c r="D19" s="26"/>
      <c r="E19" s="26"/>
      <c r="F19" s="26"/>
      <c r="G19" s="27"/>
      <c r="H19" s="27"/>
      <c r="I19" s="21"/>
    </row>
    <row r="20" spans="1:13" ht="24.95" customHeight="1">
      <c r="A20" s="11"/>
      <c r="B20" s="9"/>
      <c r="C20" s="15">
        <f>[5]Sheet1!C153</f>
        <v>4328.5</v>
      </c>
      <c r="D20" s="16"/>
      <c r="E20" s="15" t="s">
        <v>9</v>
      </c>
      <c r="F20" s="15">
        <v>15771.01</v>
      </c>
      <c r="G20" s="17" t="s">
        <v>12</v>
      </c>
      <c r="H20" s="17"/>
      <c r="I20" s="15">
        <f>ROUND(C20*F20/100,0)</f>
        <v>682648</v>
      </c>
      <c r="J20" s="24"/>
      <c r="L20" s="33"/>
    </row>
    <row r="21" spans="1:13" ht="24.95" customHeight="1">
      <c r="A21" s="32">
        <v>9</v>
      </c>
      <c r="B21" s="18" t="s">
        <v>21</v>
      </c>
      <c r="C21" s="18"/>
      <c r="D21" s="18"/>
      <c r="E21" s="18"/>
      <c r="F21" s="18"/>
      <c r="G21" s="13"/>
      <c r="H21" s="13"/>
      <c r="I21" s="23"/>
    </row>
    <row r="22" spans="1:13" ht="24.95" customHeight="1">
      <c r="A22" s="11"/>
      <c r="B22" s="9"/>
      <c r="C22" s="15">
        <f>[5]Sheet1!C161</f>
        <v>424</v>
      </c>
      <c r="D22" s="16"/>
      <c r="E22" s="34" t="s">
        <v>9</v>
      </c>
      <c r="F22" s="15">
        <v>228.96</v>
      </c>
      <c r="G22" s="17" t="s">
        <v>22</v>
      </c>
      <c r="H22" s="17"/>
      <c r="I22" s="15">
        <f>ROUND(C22*F22,0)</f>
        <v>97079</v>
      </c>
      <c r="J22" s="24"/>
      <c r="M22" s="25">
        <f>I22</f>
        <v>97079</v>
      </c>
    </row>
    <row r="23" spans="1:13" ht="56.25" customHeight="1">
      <c r="A23" s="11">
        <v>10</v>
      </c>
      <c r="B23" s="35" t="s">
        <v>23</v>
      </c>
      <c r="C23" s="35"/>
      <c r="D23" s="35"/>
      <c r="E23" s="35"/>
      <c r="F23" s="35"/>
      <c r="G23" s="27"/>
      <c r="H23" s="27"/>
      <c r="I23" s="27"/>
      <c r="J23" s="27"/>
      <c r="K23" s="27"/>
      <c r="L23" s="27"/>
      <c r="M23" s="25"/>
    </row>
    <row r="24" spans="1:13" ht="24.95" customHeight="1">
      <c r="A24" s="11"/>
      <c r="B24" s="9"/>
      <c r="C24" s="15">
        <f>[5]Sheet1!C167</f>
        <v>924</v>
      </c>
      <c r="D24" s="16"/>
      <c r="E24" s="34" t="s">
        <v>9</v>
      </c>
      <c r="F24" s="15">
        <v>1647.69</v>
      </c>
      <c r="G24" s="17" t="s">
        <v>24</v>
      </c>
      <c r="H24" s="17"/>
      <c r="I24" s="15">
        <f>ROUND(C24*F24,0)</f>
        <v>1522466</v>
      </c>
      <c r="M24" s="25"/>
    </row>
    <row r="25" spans="1:13" ht="42" customHeight="1">
      <c r="A25" s="11">
        <v>11</v>
      </c>
      <c r="B25" s="26" t="s">
        <v>70</v>
      </c>
      <c r="C25" s="26"/>
      <c r="D25" s="26"/>
      <c r="E25" s="26"/>
      <c r="F25" s="26"/>
      <c r="G25" s="49"/>
      <c r="H25" s="49"/>
      <c r="I25" s="49"/>
      <c r="J25" s="49"/>
      <c r="K25" s="49"/>
      <c r="L25" s="49"/>
      <c r="M25" s="25"/>
    </row>
    <row r="26" spans="1:13" ht="24.95" customHeight="1">
      <c r="A26" s="11"/>
      <c r="B26" s="9"/>
      <c r="C26" s="15">
        <f>[5]Sheet1!C172</f>
        <v>336</v>
      </c>
      <c r="D26" s="16"/>
      <c r="E26" s="34" t="s">
        <v>9</v>
      </c>
      <c r="F26" s="15">
        <v>2430.14</v>
      </c>
      <c r="G26" s="17" t="s">
        <v>24</v>
      </c>
      <c r="H26" s="17"/>
      <c r="I26" s="15">
        <f>ROUND(C26*F26,0)</f>
        <v>816527</v>
      </c>
      <c r="M26" s="25"/>
    </row>
    <row r="27" spans="1:13" ht="24.95" customHeight="1">
      <c r="A27" s="11">
        <v>12</v>
      </c>
      <c r="B27" s="35" t="s">
        <v>25</v>
      </c>
      <c r="C27" s="35"/>
      <c r="D27" s="35"/>
      <c r="E27" s="35"/>
      <c r="F27" s="35"/>
      <c r="G27" s="27"/>
      <c r="H27" s="27"/>
      <c r="I27" s="21"/>
      <c r="M27" s="25"/>
    </row>
    <row r="28" spans="1:13" ht="24.95" customHeight="1">
      <c r="A28" s="11"/>
      <c r="B28" s="9"/>
      <c r="C28" s="15">
        <f>[5]Sheet1!C180</f>
        <v>289</v>
      </c>
      <c r="D28" s="16"/>
      <c r="E28" s="34" t="s">
        <v>9</v>
      </c>
      <c r="F28" s="15">
        <v>856.53</v>
      </c>
      <c r="G28" s="17" t="s">
        <v>24</v>
      </c>
      <c r="H28" s="17"/>
      <c r="I28" s="15">
        <f>ROUND(C28*F28,0)</f>
        <v>247537</v>
      </c>
      <c r="M28" s="25"/>
    </row>
    <row r="29" spans="1:13" ht="24.95" customHeight="1">
      <c r="A29" s="11">
        <v>13</v>
      </c>
      <c r="B29" s="13" t="s">
        <v>26</v>
      </c>
      <c r="C29" s="13"/>
      <c r="D29" s="13"/>
      <c r="E29" s="13"/>
      <c r="F29" s="13"/>
      <c r="G29" s="13"/>
      <c r="H29" s="13"/>
      <c r="I29" s="23"/>
      <c r="M29" s="25"/>
    </row>
    <row r="30" spans="1:13" ht="24.95" customHeight="1">
      <c r="A30" s="11"/>
      <c r="B30" s="9"/>
      <c r="C30" s="15">
        <f>[5]Sheet1!C219</f>
        <v>23526.5</v>
      </c>
      <c r="D30" s="16"/>
      <c r="E30" s="15" t="s">
        <v>9</v>
      </c>
      <c r="F30" s="15">
        <v>3191.76</v>
      </c>
      <c r="G30" s="17" t="s">
        <v>27</v>
      </c>
      <c r="H30" s="17"/>
      <c r="I30" s="15">
        <f>ROUND(C30*F30/100,0)</f>
        <v>750909</v>
      </c>
      <c r="M30" s="25"/>
    </row>
    <row r="31" spans="1:13" ht="30" customHeight="1">
      <c r="A31" s="11">
        <v>14</v>
      </c>
      <c r="B31" s="35" t="s">
        <v>28</v>
      </c>
      <c r="C31" s="35"/>
      <c r="D31" s="35"/>
      <c r="E31" s="35"/>
      <c r="F31" s="35"/>
      <c r="G31" s="27"/>
      <c r="H31" s="27"/>
      <c r="I31" s="21"/>
      <c r="M31" s="25"/>
    </row>
    <row r="32" spans="1:13" ht="24.95" customHeight="1">
      <c r="A32" s="11"/>
      <c r="B32" s="9"/>
      <c r="C32" s="15">
        <f>[5]Sheet1!C226</f>
        <v>8364</v>
      </c>
      <c r="D32" s="16"/>
      <c r="E32" s="15" t="s">
        <v>9</v>
      </c>
      <c r="F32" s="15">
        <v>3275.5</v>
      </c>
      <c r="G32" s="17" t="s">
        <v>27</v>
      </c>
      <c r="H32" s="17"/>
      <c r="I32" s="15">
        <f>ROUND(C32*F32/100,0)</f>
        <v>273963</v>
      </c>
      <c r="M32" s="25"/>
    </row>
    <row r="33" spans="1:13" ht="29.25" customHeight="1">
      <c r="A33" s="11">
        <v>15</v>
      </c>
      <c r="B33" s="36" t="s">
        <v>29</v>
      </c>
      <c r="C33" s="36"/>
      <c r="D33" s="36"/>
      <c r="E33" s="36"/>
      <c r="F33" s="36"/>
      <c r="G33" s="29"/>
      <c r="H33" s="29"/>
      <c r="I33" s="21"/>
      <c r="M33" s="25"/>
    </row>
    <row r="34" spans="1:13" ht="24.95" customHeight="1">
      <c r="A34" s="11"/>
      <c r="B34" s="9"/>
      <c r="C34" s="15">
        <f>[5]Sheet1!C233</f>
        <v>2376</v>
      </c>
      <c r="D34" s="16"/>
      <c r="E34" s="34" t="s">
        <v>9</v>
      </c>
      <c r="F34" s="15">
        <v>1887.4</v>
      </c>
      <c r="G34" s="17" t="s">
        <v>27</v>
      </c>
      <c r="H34" s="17"/>
      <c r="I34" s="15">
        <f>ROUND(C34*F34/100,0)</f>
        <v>44845</v>
      </c>
      <c r="J34" s="24"/>
      <c r="M34" s="25"/>
    </row>
    <row r="35" spans="1:13" ht="39" customHeight="1">
      <c r="A35" s="11">
        <v>16</v>
      </c>
      <c r="B35" s="35" t="s">
        <v>30</v>
      </c>
      <c r="C35" s="35"/>
      <c r="D35" s="35"/>
      <c r="E35" s="35"/>
      <c r="F35" s="35"/>
      <c r="G35" s="27"/>
      <c r="H35" s="27"/>
      <c r="I35" s="21"/>
      <c r="M35" s="25"/>
    </row>
    <row r="36" spans="1:13" ht="24.95" customHeight="1">
      <c r="A36" s="11"/>
      <c r="B36" s="9"/>
      <c r="C36" s="15">
        <f>[5]Sheet1!C240</f>
        <v>924</v>
      </c>
      <c r="D36" s="16"/>
      <c r="E36" s="34" t="s">
        <v>9</v>
      </c>
      <c r="F36" s="15">
        <v>180.5</v>
      </c>
      <c r="G36" s="17" t="s">
        <v>24</v>
      </c>
      <c r="H36" s="17"/>
      <c r="I36" s="15">
        <f>ROUND(C36*F36,0)</f>
        <v>166782</v>
      </c>
      <c r="M36" s="25">
        <f>I36</f>
        <v>166782</v>
      </c>
    </row>
    <row r="37" spans="1:13" ht="24.95" customHeight="1">
      <c r="A37" s="37">
        <v>17</v>
      </c>
      <c r="B37" s="39" t="s">
        <v>31</v>
      </c>
      <c r="C37" s="39"/>
      <c r="D37" s="39"/>
      <c r="E37" s="39"/>
      <c r="F37" s="39"/>
      <c r="G37" s="39"/>
      <c r="H37" s="23"/>
      <c r="I37" s="23"/>
      <c r="M37" s="25"/>
    </row>
    <row r="38" spans="1:13" ht="24.95" customHeight="1">
      <c r="A38" s="11"/>
      <c r="B38" s="9"/>
      <c r="C38" s="15">
        <f>[5]Sheet1!C245</f>
        <v>10</v>
      </c>
      <c r="D38" s="16"/>
      <c r="E38" s="34" t="s">
        <v>9</v>
      </c>
      <c r="F38" s="15">
        <v>261.25</v>
      </c>
      <c r="G38" s="17" t="s">
        <v>32</v>
      </c>
      <c r="H38" s="17"/>
      <c r="I38" s="15">
        <f>ROUND(C38*F38,0)</f>
        <v>2613</v>
      </c>
      <c r="M38" s="25"/>
    </row>
    <row r="39" spans="1:13" ht="24.95" customHeight="1">
      <c r="A39" s="11">
        <v>18</v>
      </c>
      <c r="B39" s="35" t="s">
        <v>33</v>
      </c>
      <c r="C39" s="35"/>
      <c r="D39" s="35"/>
      <c r="E39" s="35"/>
      <c r="F39" s="35"/>
      <c r="G39" s="27"/>
      <c r="H39" s="27"/>
      <c r="I39" s="27"/>
      <c r="J39" s="27"/>
      <c r="K39" s="27"/>
      <c r="L39" s="27"/>
      <c r="M39" s="25"/>
    </row>
    <row r="40" spans="1:13" ht="24.95" customHeight="1">
      <c r="A40" s="11"/>
      <c r="B40" s="9"/>
      <c r="C40" s="15">
        <f>[5]Sheet1!C255</f>
        <v>791</v>
      </c>
      <c r="D40" s="16"/>
      <c r="E40" s="34" t="s">
        <v>9</v>
      </c>
      <c r="F40" s="15">
        <v>27678.86</v>
      </c>
      <c r="G40" s="17" t="s">
        <v>27</v>
      </c>
      <c r="H40" s="17"/>
      <c r="I40" s="15">
        <f>ROUND(C40*F40/100,0)</f>
        <v>218940</v>
      </c>
      <c r="M40" s="25"/>
    </row>
    <row r="41" spans="1:13" ht="24.95" customHeight="1">
      <c r="A41" s="40">
        <v>19</v>
      </c>
      <c r="B41" s="35" t="s">
        <v>34</v>
      </c>
      <c r="C41" s="35"/>
      <c r="D41" s="35"/>
      <c r="E41" s="35"/>
      <c r="F41" s="35"/>
      <c r="G41" s="27"/>
      <c r="H41" s="27"/>
      <c r="I41" s="27"/>
      <c r="J41" s="27"/>
      <c r="K41" s="27"/>
      <c r="L41" s="27"/>
      <c r="M41" s="25"/>
    </row>
    <row r="42" spans="1:13" ht="24.95" customHeight="1">
      <c r="A42" s="11"/>
      <c r="B42" s="9"/>
      <c r="C42" s="15">
        <f>[5]Sheet1!C265</f>
        <v>2576</v>
      </c>
      <c r="D42" s="16"/>
      <c r="E42" s="34" t="s">
        <v>9</v>
      </c>
      <c r="F42" s="15">
        <v>28299.3</v>
      </c>
      <c r="G42" s="17" t="s">
        <v>27</v>
      </c>
      <c r="H42" s="17"/>
      <c r="I42" s="15">
        <f>ROUND(C42*F42/100,0)</f>
        <v>728990</v>
      </c>
      <c r="M42" s="25"/>
    </row>
    <row r="43" spans="1:13" ht="19.5" customHeight="1">
      <c r="A43" s="40">
        <v>20</v>
      </c>
      <c r="B43" s="35" t="s">
        <v>35</v>
      </c>
      <c r="C43" s="35"/>
      <c r="D43" s="35"/>
      <c r="E43" s="35"/>
      <c r="F43" s="35"/>
      <c r="G43" s="27"/>
      <c r="H43" s="27"/>
      <c r="I43" s="21"/>
      <c r="M43" s="25"/>
    </row>
    <row r="44" spans="1:13" ht="24.95" customHeight="1">
      <c r="A44" s="11"/>
      <c r="B44" s="9"/>
      <c r="C44" s="15">
        <f>[5]Sheet1!C299</f>
        <v>9740</v>
      </c>
      <c r="D44" s="16"/>
      <c r="E44" s="34" t="s">
        <v>9</v>
      </c>
      <c r="F44" s="15">
        <v>442.75</v>
      </c>
      <c r="G44" s="17" t="s">
        <v>27</v>
      </c>
      <c r="H44" s="17"/>
      <c r="I44" s="15">
        <f>ROUND(C44*F44/100,0)</f>
        <v>43124</v>
      </c>
      <c r="M44" s="25"/>
    </row>
    <row r="45" spans="1:13" ht="20.25" customHeight="1">
      <c r="A45" s="40">
        <v>21</v>
      </c>
      <c r="B45" s="35" t="s">
        <v>36</v>
      </c>
      <c r="C45" s="41"/>
      <c r="D45" s="41"/>
      <c r="E45" s="41"/>
      <c r="F45" s="41"/>
      <c r="G45" s="23"/>
      <c r="H45" s="23"/>
      <c r="I45" s="20"/>
      <c r="M45" s="25"/>
    </row>
    <row r="46" spans="1:13" ht="24.95" customHeight="1">
      <c r="A46" s="11"/>
      <c r="B46" s="9"/>
      <c r="C46" s="15">
        <f>[5]Sheet1!C304</f>
        <v>9740</v>
      </c>
      <c r="D46" s="16"/>
      <c r="E46" s="34" t="s">
        <v>9</v>
      </c>
      <c r="F46" s="15">
        <v>1079.6500000000001</v>
      </c>
      <c r="G46" s="17" t="s">
        <v>27</v>
      </c>
      <c r="H46" s="17"/>
      <c r="I46" s="15">
        <f>ROUND(C46*F46/100,0)</f>
        <v>105158</v>
      </c>
      <c r="M46" s="25"/>
    </row>
    <row r="47" spans="1:13" ht="24.95" customHeight="1">
      <c r="A47" s="11">
        <v>22</v>
      </c>
      <c r="B47" s="26" t="s">
        <v>71</v>
      </c>
      <c r="C47" s="26"/>
      <c r="D47" s="26"/>
      <c r="E47" s="26"/>
      <c r="F47" s="26"/>
      <c r="G47" s="49"/>
      <c r="H47" s="49"/>
      <c r="I47" s="49"/>
      <c r="J47" s="49"/>
      <c r="K47" s="49"/>
      <c r="L47" s="49"/>
      <c r="M47" s="25"/>
    </row>
    <row r="48" spans="1:13" ht="24.95" customHeight="1">
      <c r="A48" s="11"/>
      <c r="B48" s="9"/>
      <c r="C48" s="15">
        <f>[5]Sheet1!C309</f>
        <v>672</v>
      </c>
      <c r="D48" s="16"/>
      <c r="E48" s="34" t="s">
        <v>9</v>
      </c>
      <c r="F48" s="15">
        <v>3841.75</v>
      </c>
      <c r="G48" s="17" t="s">
        <v>27</v>
      </c>
      <c r="H48" s="17"/>
      <c r="I48" s="15">
        <f>ROUND(C48*F48/100,0)</f>
        <v>25817</v>
      </c>
      <c r="M48" s="25"/>
    </row>
    <row r="49" spans="1:13" ht="30" customHeight="1">
      <c r="A49" s="40">
        <v>23</v>
      </c>
      <c r="B49" s="35" t="s">
        <v>37</v>
      </c>
      <c r="C49" s="35"/>
      <c r="D49" s="35"/>
      <c r="E49" s="35"/>
      <c r="F49" s="35"/>
      <c r="G49" s="27"/>
      <c r="H49" s="27"/>
      <c r="M49" s="25"/>
    </row>
    <row r="50" spans="1:13" ht="24.95" customHeight="1">
      <c r="C50" s="15">
        <f>[5]Sheet1!C317</f>
        <v>578</v>
      </c>
      <c r="D50" s="16"/>
      <c r="E50" s="34" t="s">
        <v>9</v>
      </c>
      <c r="F50" s="15">
        <v>2116.41</v>
      </c>
      <c r="G50" s="17" t="s">
        <v>27</v>
      </c>
      <c r="H50" s="17"/>
      <c r="I50" s="15">
        <f>ROUND(C50*F50/100,0)</f>
        <v>12233</v>
      </c>
      <c r="M50" s="25"/>
    </row>
    <row r="51" spans="1:13" ht="66" customHeight="1">
      <c r="A51" s="40">
        <v>24</v>
      </c>
      <c r="B51" s="35" t="s">
        <v>38</v>
      </c>
      <c r="C51" s="35"/>
      <c r="D51" s="35"/>
      <c r="E51" s="35"/>
      <c r="F51" s="35"/>
      <c r="G51" s="27"/>
      <c r="H51" s="27"/>
      <c r="M51" s="25"/>
    </row>
    <row r="52" spans="1:13" ht="24.95" customHeight="1">
      <c r="B52" s="9"/>
      <c r="C52" s="15">
        <f>[5]Sheet1!C338</f>
        <v>18544</v>
      </c>
      <c r="D52" s="16"/>
      <c r="E52" s="34" t="s">
        <v>9</v>
      </c>
      <c r="F52" s="15">
        <v>3444.38</v>
      </c>
      <c r="G52" s="17" t="s">
        <v>27</v>
      </c>
      <c r="H52" s="17"/>
      <c r="I52" s="15">
        <f>ROUND(C52*F52/100,0)</f>
        <v>638726</v>
      </c>
      <c r="M52" s="25"/>
    </row>
    <row r="53" spans="1:13" ht="41.25" customHeight="1">
      <c r="A53" s="40">
        <v>25</v>
      </c>
      <c r="B53" s="35" t="s">
        <v>39</v>
      </c>
      <c r="C53" s="35"/>
      <c r="D53" s="35"/>
      <c r="E53" s="35"/>
      <c r="F53" s="35"/>
      <c r="G53" s="27"/>
      <c r="H53" s="27"/>
      <c r="I53" s="23"/>
      <c r="M53" s="25"/>
    </row>
    <row r="54" spans="1:13" ht="24.95" customHeight="1">
      <c r="B54" s="9"/>
      <c r="C54" s="15">
        <f>[5]Sheet1!C352</f>
        <v>4761.5</v>
      </c>
      <c r="D54" s="16"/>
      <c r="E54" s="34" t="s">
        <v>9</v>
      </c>
      <c r="F54" s="15">
        <v>2567.9499999999998</v>
      </c>
      <c r="G54" s="17" t="s">
        <v>27</v>
      </c>
      <c r="H54" s="17"/>
      <c r="I54" s="15">
        <f>ROUND(C54*F54/100,0)</f>
        <v>122273</v>
      </c>
      <c r="M54" s="25"/>
    </row>
    <row r="55" spans="1:13" ht="17.25" customHeight="1">
      <c r="A55" s="11">
        <v>26</v>
      </c>
      <c r="B55" s="18" t="s">
        <v>41</v>
      </c>
      <c r="C55" s="42"/>
      <c r="D55" s="42"/>
      <c r="E55" s="42"/>
      <c r="F55" s="42"/>
      <c r="I55" s="2"/>
    </row>
    <row r="56" spans="1:13" ht="24.95" customHeight="1">
      <c r="B56" s="24" t="s">
        <v>42</v>
      </c>
      <c r="C56" s="15">
        <f>[5]Sheet1!C367</f>
        <v>214.5</v>
      </c>
      <c r="D56" s="16"/>
      <c r="E56" s="34" t="s">
        <v>9</v>
      </c>
      <c r="F56" s="15">
        <v>328.97</v>
      </c>
      <c r="G56" s="17" t="s">
        <v>12</v>
      </c>
      <c r="H56" s="17"/>
      <c r="I56" s="15">
        <f>ROUND(C56*F56/100,0)</f>
        <v>706</v>
      </c>
    </row>
    <row r="57" spans="1:13" ht="32.25" customHeight="1">
      <c r="A57" s="11">
        <v>27</v>
      </c>
      <c r="B57" s="26" t="s">
        <v>45</v>
      </c>
      <c r="C57" s="26"/>
      <c r="D57" s="26"/>
      <c r="E57" s="26"/>
      <c r="F57" s="26"/>
      <c r="G57" s="27"/>
      <c r="H57" s="27"/>
      <c r="I57" s="27"/>
      <c r="J57" s="27"/>
      <c r="K57" s="27"/>
      <c r="L57" s="27"/>
    </row>
    <row r="58" spans="1:13" ht="24.95" customHeight="1">
      <c r="B58" s="24" t="s">
        <v>42</v>
      </c>
      <c r="C58" s="15">
        <f>[5]Sheet1!C372</f>
        <v>2086</v>
      </c>
      <c r="D58" s="16"/>
      <c r="E58" s="34" t="s">
        <v>9</v>
      </c>
      <c r="F58" s="15">
        <v>169.09</v>
      </c>
      <c r="G58" s="17" t="s">
        <v>27</v>
      </c>
      <c r="H58" s="17"/>
      <c r="I58" s="15">
        <f>ROUND(C58*F58/100,0)</f>
        <v>3527</v>
      </c>
    </row>
    <row r="59" spans="1:13" ht="24.95" customHeight="1">
      <c r="I59" s="2"/>
    </row>
    <row r="60" spans="1:13" ht="24.95" customHeight="1">
      <c r="G60" s="43" t="s">
        <v>46</v>
      </c>
      <c r="H60" s="43"/>
      <c r="I60" s="44">
        <f>SUM(I6:I59)</f>
        <v>16768797</v>
      </c>
      <c r="K60" s="44">
        <f>SUM(K6:K59)</f>
        <v>0</v>
      </c>
      <c r="L60" s="44">
        <f>SUM(L6:L59)</f>
        <v>0</v>
      </c>
      <c r="M60" s="44">
        <f>SUM(M6:M59)</f>
        <v>929830</v>
      </c>
    </row>
    <row r="61" spans="1:13" ht="24.95" customHeight="1">
      <c r="B61" s="50" t="s">
        <v>72</v>
      </c>
      <c r="K61" s="2" t="s">
        <v>48</v>
      </c>
      <c r="L61" s="46">
        <v>0.2</v>
      </c>
      <c r="M61" s="2" t="s">
        <v>49</v>
      </c>
    </row>
    <row r="62" spans="1:13" ht="24.95" customHeight="1">
      <c r="B62" s="50"/>
    </row>
    <row r="63" spans="1:13" ht="24.95" customHeight="1">
      <c r="B63" s="50"/>
    </row>
    <row r="64" spans="1:13" ht="24.95" customHeight="1">
      <c r="B64" s="50" t="s">
        <v>59</v>
      </c>
    </row>
    <row r="65" spans="1:9">
      <c r="B65" s="50"/>
    </row>
    <row r="66" spans="1:9">
      <c r="B66" s="52" t="s">
        <v>73</v>
      </c>
    </row>
    <row r="67" spans="1:9">
      <c r="A67" s="22">
        <v>1</v>
      </c>
      <c r="B67" s="18" t="s">
        <v>52</v>
      </c>
      <c r="C67" s="18"/>
      <c r="D67" s="18"/>
      <c r="E67" s="18"/>
      <c r="F67" s="18"/>
      <c r="G67" s="19"/>
      <c r="H67" s="19"/>
      <c r="I67" s="19"/>
    </row>
    <row r="68" spans="1:9">
      <c r="A68" s="11"/>
      <c r="B68" s="9"/>
      <c r="C68" s="15">
        <f>[5]Sheet1!C89</f>
        <v>59.916881249999982</v>
      </c>
      <c r="D68" s="16"/>
      <c r="E68" s="15" t="s">
        <v>9</v>
      </c>
      <c r="F68" s="15"/>
      <c r="G68" s="17" t="s">
        <v>53</v>
      </c>
      <c r="H68" s="17"/>
      <c r="I68" s="15"/>
    </row>
    <row r="69" spans="1:9">
      <c r="A69" s="11">
        <v>2</v>
      </c>
      <c r="B69" s="48" t="s">
        <v>54</v>
      </c>
      <c r="C69" s="48"/>
      <c r="D69" s="48"/>
      <c r="E69" s="48"/>
      <c r="F69" s="48"/>
      <c r="G69" s="31"/>
      <c r="H69" s="31"/>
      <c r="I69" s="21"/>
    </row>
    <row r="70" spans="1:9">
      <c r="A70" s="11"/>
      <c r="B70" s="9"/>
      <c r="C70" s="15">
        <f>[5]Sheet1!C130</f>
        <v>35981.25</v>
      </c>
      <c r="D70" s="16"/>
      <c r="E70" s="34" t="s">
        <v>9</v>
      </c>
      <c r="F70" s="15"/>
      <c r="G70" s="17" t="s">
        <v>14</v>
      </c>
      <c r="H70" s="17"/>
      <c r="I70" s="15"/>
    </row>
    <row r="71" spans="1:9">
      <c r="A71" s="11">
        <v>3</v>
      </c>
      <c r="B71" s="12" t="s">
        <v>55</v>
      </c>
      <c r="C71" s="12"/>
      <c r="D71" s="12"/>
      <c r="E71" s="12"/>
      <c r="F71" s="12"/>
      <c r="G71" s="19"/>
      <c r="H71" s="19"/>
      <c r="I71" s="19"/>
    </row>
    <row r="72" spans="1:9">
      <c r="A72" s="11"/>
      <c r="B72" s="9"/>
      <c r="C72" s="15">
        <f>[5]Sheet1!C283</f>
        <v>9094</v>
      </c>
      <c r="D72" s="16"/>
      <c r="E72" s="34" t="s">
        <v>9</v>
      </c>
      <c r="F72" s="15"/>
      <c r="G72" s="17" t="s">
        <v>24</v>
      </c>
      <c r="H72" s="17"/>
      <c r="I72" s="15"/>
    </row>
    <row r="73" spans="1:9">
      <c r="A73" s="11">
        <v>4</v>
      </c>
      <c r="B73" s="28" t="s">
        <v>57</v>
      </c>
      <c r="C73" s="28"/>
      <c r="D73" s="28"/>
      <c r="E73" s="28"/>
      <c r="F73" s="28"/>
      <c r="G73" s="29"/>
      <c r="H73" s="29"/>
      <c r="I73" s="29"/>
    </row>
    <row r="74" spans="1:9">
      <c r="A74" s="11"/>
      <c r="B74" s="9"/>
      <c r="C74" s="15">
        <f>[5]Sheet1!C357</f>
        <v>156</v>
      </c>
      <c r="D74" s="16"/>
      <c r="E74" s="34" t="s">
        <v>9</v>
      </c>
      <c r="F74" s="15"/>
      <c r="G74" s="17" t="s">
        <v>24</v>
      </c>
      <c r="H74" s="17"/>
      <c r="I74" s="15"/>
    </row>
    <row r="75" spans="1:9">
      <c r="A75" s="40">
        <v>5</v>
      </c>
      <c r="B75" s="26" t="s">
        <v>58</v>
      </c>
      <c r="C75" s="26"/>
      <c r="D75" s="26"/>
      <c r="E75" s="26"/>
      <c r="F75" s="26"/>
      <c r="G75" s="27"/>
      <c r="H75" s="27"/>
      <c r="I75" s="27"/>
    </row>
    <row r="76" spans="1:9">
      <c r="A76" s="11"/>
      <c r="B76" s="9"/>
      <c r="C76" s="15">
        <f>[5]Sheet1!C362</f>
        <v>30</v>
      </c>
      <c r="D76" s="16"/>
      <c r="E76" s="34" t="s">
        <v>9</v>
      </c>
      <c r="F76" s="15"/>
      <c r="G76" s="17" t="s">
        <v>24</v>
      </c>
      <c r="H76" s="17"/>
      <c r="I76" s="15"/>
    </row>
    <row r="78" spans="1:9">
      <c r="G78" s="43" t="s">
        <v>46</v>
      </c>
      <c r="H78" s="43"/>
      <c r="I78" s="44"/>
    </row>
    <row r="80" spans="1:9">
      <c r="B80" s="50" t="s">
        <v>59</v>
      </c>
    </row>
  </sheetData>
  <mergeCells count="70">
    <mergeCell ref="G74:H74"/>
    <mergeCell ref="B75:F75"/>
    <mergeCell ref="G76:H76"/>
    <mergeCell ref="G78:H78"/>
    <mergeCell ref="G68:H68"/>
    <mergeCell ref="B69:F69"/>
    <mergeCell ref="G70:H70"/>
    <mergeCell ref="B71:F71"/>
    <mergeCell ref="G72:H72"/>
    <mergeCell ref="B73:F73"/>
    <mergeCell ref="B55:F55"/>
    <mergeCell ref="G56:H56"/>
    <mergeCell ref="B57:F57"/>
    <mergeCell ref="G58:H58"/>
    <mergeCell ref="G60:H60"/>
    <mergeCell ref="B67:F67"/>
    <mergeCell ref="B49:F49"/>
    <mergeCell ref="G50:H50"/>
    <mergeCell ref="B51:F51"/>
    <mergeCell ref="G52:H52"/>
    <mergeCell ref="B53:F53"/>
    <mergeCell ref="G54:H54"/>
    <mergeCell ref="B43:F43"/>
    <mergeCell ref="G44:H44"/>
    <mergeCell ref="B45:F45"/>
    <mergeCell ref="G46:H46"/>
    <mergeCell ref="B47:F47"/>
    <mergeCell ref="G48:H48"/>
    <mergeCell ref="G36:H36"/>
    <mergeCell ref="G38:H38"/>
    <mergeCell ref="B39:F39"/>
    <mergeCell ref="G40:H40"/>
    <mergeCell ref="B41:F41"/>
    <mergeCell ref="G42:H42"/>
    <mergeCell ref="G30:H30"/>
    <mergeCell ref="B31:F31"/>
    <mergeCell ref="G32:H32"/>
    <mergeCell ref="B33:F33"/>
    <mergeCell ref="G34:H34"/>
    <mergeCell ref="B35:F35"/>
    <mergeCell ref="B23:F23"/>
    <mergeCell ref="G24:H24"/>
    <mergeCell ref="B25:F25"/>
    <mergeCell ref="G26:H26"/>
    <mergeCell ref="B27:F27"/>
    <mergeCell ref="G28:H28"/>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Q77"/>
  <sheetViews>
    <sheetView workbookViewId="0">
      <selection activeCell="C2" sqref="C2:I2"/>
    </sheetView>
  </sheetViews>
  <sheetFormatPr defaultRowHeight="12.75"/>
  <cols>
    <col min="1" max="1" width="7.42578125" style="2" customWidth="1"/>
    <col min="2" max="2" width="33" style="2" customWidth="1"/>
    <col min="3" max="3" width="11.7109375" style="2" customWidth="1"/>
    <col min="4" max="4" width="2.28515625" style="2" customWidth="1"/>
    <col min="5" max="5" width="4.28515625" style="2" customWidth="1"/>
    <col min="6" max="6" width="10.28515625" style="2" customWidth="1"/>
    <col min="7" max="7" width="6" style="2" customWidth="1"/>
    <col min="8" max="8" width="4" style="2" customWidth="1"/>
    <col min="9" max="9" width="14.85546875" style="3" customWidth="1"/>
    <col min="10" max="10" width="9.140625" style="2"/>
    <col min="11" max="11" width="12.7109375" style="2" customWidth="1"/>
    <col min="12" max="12" width="12" style="3" customWidth="1"/>
    <col min="13" max="13" width="13.140625" style="2" customWidth="1"/>
    <col min="14" max="16384" width="9.140625" style="2"/>
  </cols>
  <sheetData>
    <row r="1" spans="1:17" ht="26.25" customHeight="1">
      <c r="A1" s="1" t="s">
        <v>0</v>
      </c>
      <c r="B1" s="1"/>
      <c r="C1" s="1"/>
      <c r="D1" s="1"/>
      <c r="E1" s="1"/>
      <c r="F1" s="1"/>
      <c r="G1" s="1"/>
      <c r="H1" s="1"/>
      <c r="I1" s="1"/>
    </row>
    <row r="2" spans="1:17" ht="42.75" customHeight="1">
      <c r="A2" s="4" t="s">
        <v>1</v>
      </c>
      <c r="B2" s="4"/>
      <c r="C2" s="5" t="s">
        <v>76</v>
      </c>
      <c r="D2" s="5"/>
      <c r="E2" s="5"/>
      <c r="F2" s="5"/>
      <c r="G2" s="5"/>
      <c r="H2" s="5"/>
      <c r="I2" s="5"/>
      <c r="J2" s="54"/>
      <c r="K2" s="54"/>
      <c r="L2" s="54"/>
      <c r="M2" s="54"/>
      <c r="N2" s="54"/>
      <c r="O2" s="53"/>
      <c r="P2" s="53"/>
      <c r="Q2" s="53"/>
    </row>
    <row r="3" spans="1:17" ht="30.75" customHeight="1">
      <c r="A3" s="6" t="s">
        <v>2</v>
      </c>
      <c r="B3" s="7" t="s">
        <v>3</v>
      </c>
      <c r="C3" s="8" t="s">
        <v>4</v>
      </c>
      <c r="D3" s="8"/>
      <c r="E3" s="8" t="s">
        <v>5</v>
      </c>
      <c r="F3" s="8"/>
      <c r="G3" s="8" t="s">
        <v>6</v>
      </c>
      <c r="H3" s="8"/>
      <c r="I3" s="6" t="s">
        <v>7</v>
      </c>
      <c r="J3" s="55"/>
      <c r="K3" s="56"/>
      <c r="L3" s="57"/>
      <c r="M3" s="56"/>
      <c r="N3" s="56"/>
    </row>
    <row r="4" spans="1:17">
      <c r="A4" s="9"/>
      <c r="B4" s="9"/>
      <c r="C4" s="9"/>
      <c r="D4" s="9"/>
      <c r="E4" s="9"/>
      <c r="F4" s="9"/>
      <c r="G4" s="9"/>
      <c r="H4" s="9"/>
      <c r="I4" s="10"/>
    </row>
    <row r="5" spans="1:17" ht="41.25" customHeight="1">
      <c r="A5" s="11">
        <v>1</v>
      </c>
      <c r="B5" s="12" t="s">
        <v>8</v>
      </c>
      <c r="C5" s="12"/>
      <c r="D5" s="12"/>
      <c r="E5" s="12"/>
      <c r="F5" s="12"/>
      <c r="G5" s="13"/>
      <c r="H5" s="13"/>
      <c r="I5" s="14"/>
    </row>
    <row r="6" spans="1:17" ht="18.75" customHeight="1">
      <c r="A6" s="11"/>
      <c r="B6" s="9"/>
      <c r="C6" s="15">
        <f>[6]Sheet1!C11</f>
        <v>4776</v>
      </c>
      <c r="D6" s="16"/>
      <c r="E6" s="15" t="s">
        <v>9</v>
      </c>
      <c r="F6" s="16">
        <v>3176.25</v>
      </c>
      <c r="G6" s="17" t="s">
        <v>10</v>
      </c>
      <c r="H6" s="17"/>
      <c r="I6" s="15">
        <f>ROUND(C6*F6/1000,0)</f>
        <v>15170</v>
      </c>
    </row>
    <row r="7" spans="1:17" ht="24.95" customHeight="1">
      <c r="A7" s="11">
        <v>2</v>
      </c>
      <c r="B7" s="18" t="s">
        <v>11</v>
      </c>
      <c r="C7" s="18"/>
      <c r="D7" s="18"/>
      <c r="E7" s="18"/>
      <c r="F7" s="18"/>
      <c r="G7" s="19"/>
      <c r="H7" s="19"/>
      <c r="I7" s="20"/>
    </row>
    <row r="8" spans="1:17" ht="22.5" customHeight="1">
      <c r="A8" s="11"/>
      <c r="B8" s="9"/>
      <c r="C8" s="15">
        <f>[6]Sheet1!C31</f>
        <v>1513.6000000000001</v>
      </c>
      <c r="D8" s="16"/>
      <c r="E8" s="15" t="s">
        <v>9</v>
      </c>
      <c r="F8" s="16">
        <v>9416.2800000000007</v>
      </c>
      <c r="G8" s="17" t="s">
        <v>12</v>
      </c>
      <c r="H8" s="17"/>
      <c r="I8" s="15">
        <f>ROUND(C8*F8/100,0)</f>
        <v>142525</v>
      </c>
    </row>
    <row r="9" spans="1:17" ht="91.5" customHeight="1">
      <c r="A9" s="11">
        <v>3</v>
      </c>
      <c r="B9" s="18" t="s">
        <v>13</v>
      </c>
      <c r="C9" s="18"/>
      <c r="D9" s="18"/>
      <c r="E9" s="18"/>
      <c r="F9" s="18"/>
      <c r="G9" s="13"/>
      <c r="H9" s="13"/>
      <c r="I9" s="21"/>
    </row>
    <row r="10" spans="1:17" ht="16.5" customHeight="1">
      <c r="A10" s="11"/>
      <c r="B10" s="9"/>
      <c r="C10" s="15">
        <f>[6]Sheet1!C69</f>
        <v>3969.6400000000003</v>
      </c>
      <c r="D10" s="16"/>
      <c r="E10" s="15" t="s">
        <v>9</v>
      </c>
      <c r="F10" s="15">
        <v>337</v>
      </c>
      <c r="G10" s="17" t="s">
        <v>14</v>
      </c>
      <c r="H10" s="17"/>
      <c r="I10" s="15">
        <f>ROUND(C10*F10,0)</f>
        <v>1337769</v>
      </c>
    </row>
    <row r="11" spans="1:17" ht="40.5" customHeight="1">
      <c r="A11" s="22">
        <v>4</v>
      </c>
      <c r="B11" s="18" t="s">
        <v>15</v>
      </c>
      <c r="C11" s="18"/>
      <c r="D11" s="18"/>
      <c r="E11" s="18"/>
      <c r="F11" s="18"/>
      <c r="G11" s="19"/>
      <c r="H11" s="19"/>
      <c r="I11" s="23"/>
    </row>
    <row r="12" spans="1:17" ht="24.95" customHeight="1">
      <c r="A12" s="11"/>
      <c r="B12" s="9"/>
      <c r="C12" s="15">
        <f>[6]Sheet1!C80</f>
        <v>21.265928571428578</v>
      </c>
      <c r="D12" s="16"/>
      <c r="E12" s="15" t="s">
        <v>9</v>
      </c>
      <c r="F12" s="15">
        <v>5001.7</v>
      </c>
      <c r="G12" s="17" t="s">
        <v>16</v>
      </c>
      <c r="H12" s="17"/>
      <c r="I12" s="15">
        <f>ROUND(C12*F12,0)</f>
        <v>106366</v>
      </c>
      <c r="J12" s="24"/>
      <c r="K12" s="25"/>
      <c r="M12" s="25">
        <f>I12</f>
        <v>106366</v>
      </c>
    </row>
    <row r="13" spans="1:17" ht="33.75" customHeight="1">
      <c r="A13" s="11">
        <v>5</v>
      </c>
      <c r="B13" s="26" t="s">
        <v>17</v>
      </c>
      <c r="C13" s="26"/>
      <c r="D13" s="26"/>
      <c r="E13" s="26"/>
      <c r="F13" s="26"/>
      <c r="G13" s="27"/>
      <c r="H13" s="27"/>
      <c r="I13" s="21"/>
    </row>
    <row r="14" spans="1:17" ht="24.95" customHeight="1">
      <c r="A14" s="11"/>
      <c r="B14" s="9"/>
      <c r="C14" s="15">
        <f>[6]Sheet1!C86</f>
        <v>558</v>
      </c>
      <c r="D14" s="16"/>
      <c r="E14" s="15" t="s">
        <v>9</v>
      </c>
      <c r="F14" s="16">
        <v>3127.41</v>
      </c>
      <c r="G14" s="17" t="s">
        <v>12</v>
      </c>
      <c r="H14" s="17"/>
      <c r="I14" s="15">
        <f>ROUND(C14*F14/100,0)</f>
        <v>17451</v>
      </c>
      <c r="J14" s="24"/>
    </row>
    <row r="15" spans="1:17" ht="38.25" customHeight="1">
      <c r="A15" s="11">
        <v>6</v>
      </c>
      <c r="B15" s="28" t="s">
        <v>18</v>
      </c>
      <c r="C15" s="28"/>
      <c r="D15" s="28"/>
      <c r="E15" s="28"/>
      <c r="F15" s="28"/>
      <c r="G15" s="29"/>
      <c r="H15" s="29"/>
      <c r="I15" s="21"/>
    </row>
    <row r="16" spans="1:17" ht="24.95" customHeight="1">
      <c r="A16" s="11"/>
      <c r="B16" s="9"/>
      <c r="C16" s="15">
        <f>[6]Sheet1!C92</f>
        <v>186.93</v>
      </c>
      <c r="D16" s="16"/>
      <c r="E16" s="15" t="s">
        <v>9</v>
      </c>
      <c r="F16" s="15">
        <v>12595</v>
      </c>
      <c r="G16" s="17" t="s">
        <v>12</v>
      </c>
      <c r="H16" s="17"/>
      <c r="I16" s="15">
        <f>ROUND(C16*F16/100,0)</f>
        <v>23544</v>
      </c>
    </row>
    <row r="17" spans="1:13" ht="29.25" customHeight="1">
      <c r="A17" s="11">
        <v>7</v>
      </c>
      <c r="B17" s="30" t="s">
        <v>19</v>
      </c>
      <c r="C17" s="30"/>
      <c r="D17" s="30"/>
      <c r="E17" s="30"/>
      <c r="F17" s="30"/>
      <c r="G17" s="31"/>
      <c r="H17" s="31"/>
      <c r="I17" s="21"/>
    </row>
    <row r="18" spans="1:13" ht="24.95" customHeight="1">
      <c r="A18" s="11"/>
      <c r="B18" s="9"/>
      <c r="C18" s="15">
        <f>[6]Sheet1!C97</f>
        <v>1592</v>
      </c>
      <c r="D18" s="16"/>
      <c r="E18" s="15" t="s">
        <v>9</v>
      </c>
      <c r="F18" s="16">
        <v>1512.5</v>
      </c>
      <c r="G18" s="17" t="s">
        <v>10</v>
      </c>
      <c r="H18" s="17"/>
      <c r="I18" s="15">
        <f>ROUND(C18*F18/1000,0)</f>
        <v>2408</v>
      </c>
    </row>
    <row r="19" spans="1:13" ht="40.5" customHeight="1">
      <c r="A19" s="32">
        <v>8</v>
      </c>
      <c r="B19" s="26" t="s">
        <v>20</v>
      </c>
      <c r="C19" s="26"/>
      <c r="D19" s="26"/>
      <c r="E19" s="26"/>
      <c r="F19" s="26"/>
      <c r="G19" s="27"/>
      <c r="H19" s="27"/>
      <c r="I19" s="21"/>
    </row>
    <row r="20" spans="1:13" ht="24.95" customHeight="1">
      <c r="A20" s="11"/>
      <c r="B20" s="9"/>
      <c r="C20" s="15">
        <f>[6]Sheet1!C136</f>
        <v>1539.73</v>
      </c>
      <c r="D20" s="16"/>
      <c r="E20" s="15" t="s">
        <v>9</v>
      </c>
      <c r="F20" s="15">
        <v>15771.01</v>
      </c>
      <c r="G20" s="17" t="s">
        <v>12</v>
      </c>
      <c r="H20" s="17"/>
      <c r="I20" s="15">
        <f>ROUND(C20*F20/100,0)</f>
        <v>242831</v>
      </c>
      <c r="J20" s="24"/>
      <c r="L20" s="33"/>
    </row>
    <row r="21" spans="1:13" ht="52.5" customHeight="1">
      <c r="A21" s="32">
        <v>9</v>
      </c>
      <c r="B21" s="18" t="s">
        <v>21</v>
      </c>
      <c r="C21" s="18"/>
      <c r="D21" s="18"/>
      <c r="E21" s="18"/>
      <c r="F21" s="18"/>
      <c r="G21" s="13"/>
      <c r="H21" s="13"/>
      <c r="I21" s="23"/>
    </row>
    <row r="22" spans="1:13" ht="24.95" customHeight="1">
      <c r="A22" s="11"/>
      <c r="B22" s="9"/>
      <c r="C22" s="15">
        <f>[6]Sheet1!C145</f>
        <v>427</v>
      </c>
      <c r="D22" s="16"/>
      <c r="E22" s="34" t="s">
        <v>9</v>
      </c>
      <c r="F22" s="15">
        <v>228.96</v>
      </c>
      <c r="G22" s="17" t="s">
        <v>22</v>
      </c>
      <c r="H22" s="17"/>
      <c r="I22" s="15">
        <f>ROUND(C22*F22,0)</f>
        <v>97766</v>
      </c>
      <c r="J22" s="24"/>
      <c r="M22" s="25">
        <f>I22</f>
        <v>97766</v>
      </c>
    </row>
    <row r="23" spans="1:13" ht="51.75" customHeight="1">
      <c r="A23" s="11">
        <v>10</v>
      </c>
      <c r="B23" s="35" t="s">
        <v>23</v>
      </c>
      <c r="C23" s="35"/>
      <c r="D23" s="35"/>
      <c r="E23" s="35"/>
      <c r="F23" s="35"/>
      <c r="G23" s="27"/>
      <c r="H23" s="27"/>
      <c r="I23" s="27"/>
      <c r="J23" s="27"/>
      <c r="K23" s="27"/>
      <c r="L23" s="27"/>
      <c r="M23" s="25"/>
    </row>
    <row r="24" spans="1:13" ht="24.95" customHeight="1">
      <c r="A24" s="11"/>
      <c r="B24" s="9"/>
      <c r="C24" s="15">
        <f>[6]Sheet1!C152</f>
        <v>387</v>
      </c>
      <c r="D24" s="16"/>
      <c r="E24" s="34" t="s">
        <v>9</v>
      </c>
      <c r="F24" s="15">
        <v>1647.69</v>
      </c>
      <c r="G24" s="17" t="s">
        <v>24</v>
      </c>
      <c r="H24" s="17"/>
      <c r="I24" s="15">
        <f>ROUND(C24*F24,0)</f>
        <v>637656</v>
      </c>
      <c r="M24" s="25"/>
    </row>
    <row r="25" spans="1:13" ht="45" customHeight="1">
      <c r="A25" s="11">
        <v>11</v>
      </c>
      <c r="B25" s="35" t="s">
        <v>25</v>
      </c>
      <c r="C25" s="35"/>
      <c r="D25" s="35"/>
      <c r="E25" s="35"/>
      <c r="F25" s="35"/>
      <c r="G25" s="27"/>
      <c r="H25" s="27"/>
      <c r="I25" s="21"/>
      <c r="M25" s="25"/>
    </row>
    <row r="26" spans="1:13" ht="24.95" customHeight="1">
      <c r="A26" s="11"/>
      <c r="B26" s="9"/>
      <c r="C26" s="15">
        <f>[6]Sheet1!C161</f>
        <v>532</v>
      </c>
      <c r="D26" s="16"/>
      <c r="E26" s="34" t="s">
        <v>9</v>
      </c>
      <c r="F26" s="15">
        <v>856.53</v>
      </c>
      <c r="G26" s="17" t="s">
        <v>24</v>
      </c>
      <c r="H26" s="17"/>
      <c r="I26" s="15">
        <f>ROUND(C26*F26,0)</f>
        <v>455674</v>
      </c>
      <c r="M26" s="25"/>
    </row>
    <row r="27" spans="1:13" ht="19.5" customHeight="1">
      <c r="A27" s="11">
        <v>12</v>
      </c>
      <c r="B27" s="13" t="s">
        <v>26</v>
      </c>
      <c r="C27" s="13"/>
      <c r="D27" s="13"/>
      <c r="E27" s="13"/>
      <c r="F27" s="13"/>
      <c r="G27" s="13"/>
      <c r="H27" s="13"/>
      <c r="I27" s="23"/>
      <c r="M27" s="25"/>
    </row>
    <row r="28" spans="1:13" ht="24.95" customHeight="1">
      <c r="A28" s="11"/>
      <c r="B28" s="9"/>
      <c r="C28" s="15">
        <f>[6]Sheet1!C201</f>
        <v>10979.76</v>
      </c>
      <c r="D28" s="16"/>
      <c r="E28" s="15" t="s">
        <v>9</v>
      </c>
      <c r="F28" s="15">
        <v>3191.76</v>
      </c>
      <c r="G28" s="17" t="s">
        <v>27</v>
      </c>
      <c r="H28" s="17"/>
      <c r="I28" s="15">
        <f>ROUND(C28*F28/100,0)</f>
        <v>350448</v>
      </c>
      <c r="M28" s="25"/>
    </row>
    <row r="29" spans="1:13" ht="30" customHeight="1">
      <c r="A29" s="11">
        <v>13</v>
      </c>
      <c r="B29" s="35" t="s">
        <v>28</v>
      </c>
      <c r="C29" s="35"/>
      <c r="D29" s="35"/>
      <c r="E29" s="35"/>
      <c r="F29" s="35"/>
      <c r="G29" s="27"/>
      <c r="H29" s="27"/>
      <c r="I29" s="21"/>
      <c r="M29" s="25"/>
    </row>
    <row r="30" spans="1:13" ht="24.95" customHeight="1">
      <c r="A30" s="11"/>
      <c r="B30" s="9"/>
      <c r="C30" s="15">
        <f>[6]Sheet1!C208</f>
        <v>2376</v>
      </c>
      <c r="D30" s="16"/>
      <c r="E30" s="15" t="s">
        <v>9</v>
      </c>
      <c r="F30" s="15">
        <v>3275.5</v>
      </c>
      <c r="G30" s="17" t="s">
        <v>27</v>
      </c>
      <c r="H30" s="17"/>
      <c r="I30" s="15">
        <f>ROUND(C30*F30/100,0)</f>
        <v>77826</v>
      </c>
      <c r="M30" s="25"/>
    </row>
    <row r="31" spans="1:13" ht="29.25" customHeight="1">
      <c r="A31" s="11">
        <v>14</v>
      </c>
      <c r="B31" s="36" t="s">
        <v>29</v>
      </c>
      <c r="C31" s="36"/>
      <c r="D31" s="36"/>
      <c r="E31" s="36"/>
      <c r="F31" s="36"/>
      <c r="G31" s="29"/>
      <c r="H31" s="29"/>
      <c r="I31" s="21"/>
      <c r="M31" s="25"/>
    </row>
    <row r="32" spans="1:13" ht="24.95" customHeight="1">
      <c r="A32" s="11"/>
      <c r="B32" s="9"/>
      <c r="C32" s="15">
        <f>[6]Sheet1!C215</f>
        <v>2376</v>
      </c>
      <c r="D32" s="16"/>
      <c r="E32" s="34" t="s">
        <v>9</v>
      </c>
      <c r="F32" s="15">
        <v>1887.4</v>
      </c>
      <c r="G32" s="17" t="s">
        <v>27</v>
      </c>
      <c r="H32" s="17"/>
      <c r="I32" s="15">
        <f>ROUND(C32*F32/100,0)</f>
        <v>44845</v>
      </c>
      <c r="J32" s="24"/>
      <c r="M32" s="25"/>
    </row>
    <row r="33" spans="1:13" ht="39" customHeight="1">
      <c r="A33" s="11">
        <v>15</v>
      </c>
      <c r="B33" s="35" t="s">
        <v>30</v>
      </c>
      <c r="C33" s="35"/>
      <c r="D33" s="35"/>
      <c r="E33" s="35"/>
      <c r="F33" s="35"/>
      <c r="G33" s="27"/>
      <c r="H33" s="27"/>
      <c r="I33" s="21"/>
      <c r="M33" s="25"/>
    </row>
    <row r="34" spans="1:13" ht="24.95" customHeight="1">
      <c r="A34" s="11"/>
      <c r="B34" s="9"/>
      <c r="C34" s="15">
        <f>[6]Sheet1!C222</f>
        <v>387</v>
      </c>
      <c r="D34" s="16"/>
      <c r="E34" s="34" t="s">
        <v>9</v>
      </c>
      <c r="F34" s="15">
        <v>180.5</v>
      </c>
      <c r="G34" s="17" t="s">
        <v>24</v>
      </c>
      <c r="H34" s="17"/>
      <c r="I34" s="15">
        <f>ROUND(C34*F34,0)</f>
        <v>69854</v>
      </c>
      <c r="M34" s="25">
        <f>I34</f>
        <v>69854</v>
      </c>
    </row>
    <row r="35" spans="1:13" ht="24.95" customHeight="1">
      <c r="A35" s="37">
        <v>16</v>
      </c>
      <c r="B35" s="39" t="s">
        <v>31</v>
      </c>
      <c r="C35" s="39"/>
      <c r="D35" s="39"/>
      <c r="E35" s="39"/>
      <c r="F35" s="39"/>
      <c r="G35" s="39"/>
      <c r="H35" s="23"/>
      <c r="I35" s="23"/>
      <c r="M35" s="25"/>
    </row>
    <row r="36" spans="1:13" ht="24.95" customHeight="1">
      <c r="A36" s="11"/>
      <c r="B36" s="9"/>
      <c r="C36" s="15">
        <f>[6]Sheet1!C227</f>
        <v>8</v>
      </c>
      <c r="D36" s="16"/>
      <c r="E36" s="34" t="s">
        <v>9</v>
      </c>
      <c r="F36" s="15">
        <v>261.25</v>
      </c>
      <c r="G36" s="17" t="s">
        <v>32</v>
      </c>
      <c r="H36" s="17"/>
      <c r="I36" s="15">
        <f>ROUND(C36*F36,0)</f>
        <v>2090</v>
      </c>
      <c r="M36" s="25"/>
    </row>
    <row r="37" spans="1:13" ht="24.95" customHeight="1">
      <c r="A37" s="11">
        <v>17</v>
      </c>
      <c r="B37" s="35" t="s">
        <v>33</v>
      </c>
      <c r="C37" s="35"/>
      <c r="D37" s="35"/>
      <c r="E37" s="35"/>
      <c r="F37" s="35"/>
      <c r="G37" s="27"/>
      <c r="H37" s="27"/>
      <c r="I37" s="27"/>
      <c r="J37" s="27"/>
      <c r="K37" s="27"/>
      <c r="L37" s="27"/>
      <c r="M37" s="25"/>
    </row>
    <row r="38" spans="1:13" ht="24.95" customHeight="1">
      <c r="A38" s="11"/>
      <c r="B38" s="9"/>
      <c r="C38" s="15">
        <f>[6]Sheet1!C237</f>
        <v>148.5</v>
      </c>
      <c r="D38" s="16"/>
      <c r="E38" s="34" t="s">
        <v>9</v>
      </c>
      <c r="F38" s="15">
        <v>27678.86</v>
      </c>
      <c r="G38" s="17" t="s">
        <v>27</v>
      </c>
      <c r="H38" s="17"/>
      <c r="I38" s="15">
        <f>ROUND(C38*F38/100,0)</f>
        <v>41103</v>
      </c>
      <c r="M38" s="25"/>
    </row>
    <row r="39" spans="1:13" ht="24.95" customHeight="1">
      <c r="A39" s="40">
        <v>18</v>
      </c>
      <c r="B39" s="35" t="s">
        <v>34</v>
      </c>
      <c r="C39" s="35"/>
      <c r="D39" s="35"/>
      <c r="E39" s="35"/>
      <c r="F39" s="35"/>
      <c r="G39" s="27"/>
      <c r="H39" s="27"/>
      <c r="I39" s="27"/>
      <c r="J39" s="27"/>
      <c r="K39" s="27"/>
      <c r="L39" s="27"/>
      <c r="M39" s="25"/>
    </row>
    <row r="40" spans="1:13" ht="24.95" customHeight="1">
      <c r="A40" s="11"/>
      <c r="B40" s="9"/>
      <c r="C40" s="15">
        <f>[6]Sheet1!C251</f>
        <v>868</v>
      </c>
      <c r="D40" s="16"/>
      <c r="E40" s="34" t="s">
        <v>9</v>
      </c>
      <c r="F40" s="15">
        <v>28299.3</v>
      </c>
      <c r="G40" s="17" t="s">
        <v>27</v>
      </c>
      <c r="H40" s="17"/>
      <c r="I40" s="15">
        <f>ROUND(C40*F40/100,0)</f>
        <v>245638</v>
      </c>
      <c r="M40" s="25"/>
    </row>
    <row r="41" spans="1:13" ht="19.5" customHeight="1">
      <c r="A41" s="40">
        <v>19</v>
      </c>
      <c r="B41" s="35" t="s">
        <v>35</v>
      </c>
      <c r="C41" s="35"/>
      <c r="D41" s="35"/>
      <c r="E41" s="35"/>
      <c r="F41" s="35"/>
      <c r="G41" s="27"/>
      <c r="H41" s="27"/>
      <c r="I41" s="21"/>
      <c r="M41" s="25"/>
    </row>
    <row r="42" spans="1:13" ht="24.95" customHeight="1">
      <c r="A42" s="11"/>
      <c r="B42" s="9"/>
      <c r="C42" s="15">
        <f>[6]Sheet1!C289</f>
        <v>1762.18</v>
      </c>
      <c r="D42" s="16"/>
      <c r="E42" s="34" t="s">
        <v>9</v>
      </c>
      <c r="F42" s="15">
        <v>442.75</v>
      </c>
      <c r="G42" s="17" t="s">
        <v>27</v>
      </c>
      <c r="H42" s="17"/>
      <c r="I42" s="15">
        <f>ROUND(C42*F42/100,0)</f>
        <v>7802</v>
      </c>
      <c r="M42" s="25"/>
    </row>
    <row r="43" spans="1:13" ht="20.25" customHeight="1">
      <c r="A43" s="40">
        <v>20</v>
      </c>
      <c r="B43" s="35" t="s">
        <v>36</v>
      </c>
      <c r="C43" s="41"/>
      <c r="D43" s="41"/>
      <c r="E43" s="41"/>
      <c r="F43" s="41"/>
      <c r="G43" s="23"/>
      <c r="H43" s="23"/>
      <c r="I43" s="20"/>
      <c r="M43" s="25"/>
    </row>
    <row r="44" spans="1:13" ht="24.95" customHeight="1">
      <c r="A44" s="11"/>
      <c r="B44" s="9"/>
      <c r="C44" s="15">
        <f>[6]Sheet1!C294</f>
        <v>1762.18</v>
      </c>
      <c r="D44" s="16"/>
      <c r="E44" s="34" t="s">
        <v>9</v>
      </c>
      <c r="F44" s="15">
        <v>1079.6500000000001</v>
      </c>
      <c r="G44" s="17" t="s">
        <v>27</v>
      </c>
      <c r="H44" s="17"/>
      <c r="I44" s="15">
        <f>ROUND(C44*F44/100,0)</f>
        <v>19025</v>
      </c>
      <c r="M44" s="25"/>
    </row>
    <row r="45" spans="1:13" ht="30" customHeight="1">
      <c r="A45" s="40">
        <v>21</v>
      </c>
      <c r="B45" s="35" t="s">
        <v>37</v>
      </c>
      <c r="C45" s="35"/>
      <c r="D45" s="35"/>
      <c r="E45" s="35"/>
      <c r="F45" s="35"/>
      <c r="G45" s="27"/>
      <c r="H45" s="27"/>
      <c r="M45" s="25"/>
    </row>
    <row r="46" spans="1:13" ht="24.95" customHeight="1">
      <c r="C46" s="15">
        <f>[6]Sheet1!C302</f>
        <v>1022</v>
      </c>
      <c r="D46" s="16"/>
      <c r="E46" s="34" t="s">
        <v>9</v>
      </c>
      <c r="F46" s="15">
        <v>2116.41</v>
      </c>
      <c r="G46" s="17" t="s">
        <v>27</v>
      </c>
      <c r="H46" s="17"/>
      <c r="I46" s="15">
        <f>ROUND(C46*F46/100,0)</f>
        <v>21630</v>
      </c>
      <c r="M46" s="25"/>
    </row>
    <row r="47" spans="1:13" ht="63.75" customHeight="1">
      <c r="A47" s="40">
        <v>22</v>
      </c>
      <c r="B47" s="35" t="s">
        <v>38</v>
      </c>
      <c r="C47" s="35"/>
      <c r="D47" s="35"/>
      <c r="E47" s="35"/>
      <c r="F47" s="35"/>
      <c r="G47" s="27"/>
      <c r="H47" s="27"/>
      <c r="M47" s="25"/>
    </row>
    <row r="48" spans="1:13" ht="24.95" customHeight="1">
      <c r="B48" s="9"/>
      <c r="C48" s="15">
        <f>[6]Sheet1!C329</f>
        <v>6399.18</v>
      </c>
      <c r="D48" s="16"/>
      <c r="E48" s="34" t="s">
        <v>9</v>
      </c>
      <c r="F48" s="15">
        <v>3444.38</v>
      </c>
      <c r="G48" s="17" t="s">
        <v>27</v>
      </c>
      <c r="H48" s="17"/>
      <c r="I48" s="15">
        <f>ROUND(C48*F48/100,0)</f>
        <v>220412</v>
      </c>
      <c r="M48" s="25"/>
    </row>
    <row r="49" spans="1:13" ht="46.5" customHeight="1">
      <c r="A49" s="40">
        <v>23</v>
      </c>
      <c r="B49" s="35" t="s">
        <v>39</v>
      </c>
      <c r="C49" s="35"/>
      <c r="D49" s="35"/>
      <c r="E49" s="35"/>
      <c r="F49" s="35"/>
      <c r="G49" s="27"/>
      <c r="H49" s="27"/>
      <c r="I49" s="23"/>
      <c r="M49" s="25"/>
    </row>
    <row r="50" spans="1:13" ht="24.95" customHeight="1">
      <c r="B50" s="9"/>
      <c r="C50" s="15">
        <f>[6]Sheet1!C343</f>
        <v>1975.5</v>
      </c>
      <c r="D50" s="16"/>
      <c r="E50" s="34" t="s">
        <v>9</v>
      </c>
      <c r="F50" s="15">
        <v>2567.9499999999998</v>
      </c>
      <c r="G50" s="17" t="s">
        <v>27</v>
      </c>
      <c r="H50" s="17"/>
      <c r="I50" s="15">
        <f>ROUND(C50*F50/100,0)</f>
        <v>50730</v>
      </c>
      <c r="M50" s="25"/>
    </row>
    <row r="51" spans="1:13" ht="24.95" customHeight="1">
      <c r="B51" s="9"/>
      <c r="C51" s="15"/>
      <c r="D51" s="16"/>
      <c r="E51" s="34"/>
      <c r="F51" s="15"/>
      <c r="G51" s="15"/>
      <c r="H51" s="15"/>
      <c r="I51" s="15"/>
      <c r="M51" s="25"/>
    </row>
    <row r="52" spans="1:13" ht="24.95" customHeight="1">
      <c r="A52" s="11">
        <v>24</v>
      </c>
      <c r="B52" s="18" t="s">
        <v>41</v>
      </c>
      <c r="C52" s="42"/>
      <c r="D52" s="42"/>
      <c r="E52" s="42"/>
      <c r="F52" s="42"/>
      <c r="I52" s="2"/>
    </row>
    <row r="53" spans="1:13" ht="24.95" customHeight="1">
      <c r="B53" s="24" t="s">
        <v>42</v>
      </c>
      <c r="C53" s="15">
        <f>[6]Sheet1!C364</f>
        <v>222.75</v>
      </c>
      <c r="D53" s="16"/>
      <c r="E53" s="34" t="s">
        <v>9</v>
      </c>
      <c r="F53" s="15">
        <v>328.97</v>
      </c>
      <c r="G53" s="17" t="s">
        <v>12</v>
      </c>
      <c r="H53" s="17"/>
      <c r="I53" s="15">
        <f>ROUND(C53*F53/100,0)</f>
        <v>733</v>
      </c>
    </row>
    <row r="54" spans="1:13" ht="24.95" customHeight="1">
      <c r="A54" s="11">
        <v>25</v>
      </c>
      <c r="B54" s="26" t="s">
        <v>45</v>
      </c>
      <c r="C54" s="26"/>
      <c r="D54" s="26"/>
      <c r="E54" s="26"/>
      <c r="F54" s="26"/>
      <c r="G54" s="27"/>
      <c r="H54" s="27"/>
      <c r="I54" s="27"/>
      <c r="J54" s="27"/>
      <c r="K54" s="27"/>
      <c r="L54" s="27"/>
    </row>
    <row r="55" spans="1:13" ht="24.95" customHeight="1">
      <c r="B55" s="24" t="s">
        <v>42</v>
      </c>
      <c r="C55" s="15">
        <f>[6]Sheet1!C370</f>
        <v>1660</v>
      </c>
      <c r="D55" s="16"/>
      <c r="E55" s="34" t="s">
        <v>9</v>
      </c>
      <c r="F55" s="15">
        <v>169.09</v>
      </c>
      <c r="G55" s="17" t="s">
        <v>27</v>
      </c>
      <c r="H55" s="17"/>
      <c r="I55" s="15">
        <f>ROUND(C55*F55/100,0)</f>
        <v>2807</v>
      </c>
    </row>
    <row r="56" spans="1:13" ht="24.95" customHeight="1">
      <c r="G56" s="43" t="s">
        <v>46</v>
      </c>
      <c r="H56" s="43"/>
      <c r="I56" s="44">
        <f>SUM(I6:I55)</f>
        <v>4234103</v>
      </c>
      <c r="K56" s="44">
        <f>SUM(K6:K55)</f>
        <v>0</v>
      </c>
      <c r="L56" s="44">
        <f>SUM(L6:L55)</f>
        <v>0</v>
      </c>
      <c r="M56" s="44">
        <f>SUM(M6:M55)</f>
        <v>273986</v>
      </c>
    </row>
    <row r="57" spans="1:13" ht="24.95" customHeight="1">
      <c r="B57" s="2" t="s">
        <v>74</v>
      </c>
      <c r="K57" s="2" t="s">
        <v>48</v>
      </c>
      <c r="L57" s="46">
        <v>0.2</v>
      </c>
      <c r="M57" s="2" t="s">
        <v>49</v>
      </c>
    </row>
    <row r="58" spans="1:13" ht="24.95" customHeight="1"/>
    <row r="59" spans="1:13" ht="24.95" customHeight="1"/>
    <row r="60" spans="1:13" ht="24.95" customHeight="1">
      <c r="B60" s="2" t="s">
        <v>50</v>
      </c>
    </row>
    <row r="61" spans="1:13" ht="24.95" customHeight="1"/>
    <row r="62" spans="1:13" ht="24.95" customHeight="1">
      <c r="B62" s="51" t="s">
        <v>73</v>
      </c>
    </row>
    <row r="63" spans="1:13" ht="94.5" customHeight="1">
      <c r="A63" s="22">
        <v>1</v>
      </c>
      <c r="B63" s="18" t="s">
        <v>52</v>
      </c>
      <c r="C63" s="18"/>
      <c r="D63" s="18"/>
      <c r="E63" s="18"/>
      <c r="F63" s="18"/>
      <c r="G63" s="19"/>
      <c r="H63" s="19"/>
      <c r="I63" s="19"/>
    </row>
    <row r="64" spans="1:13" ht="24.95" customHeight="1">
      <c r="A64" s="11"/>
      <c r="B64" s="9"/>
      <c r="C64" s="15">
        <f>[6]Sheet1!C75</f>
        <v>9.5696678571428588</v>
      </c>
      <c r="D64" s="16"/>
      <c r="E64" s="15" t="s">
        <v>9</v>
      </c>
      <c r="F64" s="15"/>
      <c r="G64" s="17" t="s">
        <v>53</v>
      </c>
      <c r="H64" s="17"/>
      <c r="I64" s="15"/>
    </row>
    <row r="65" spans="1:9">
      <c r="A65" s="11">
        <v>2</v>
      </c>
      <c r="B65" s="48" t="s">
        <v>54</v>
      </c>
      <c r="C65" s="48"/>
      <c r="D65" s="48"/>
      <c r="E65" s="48"/>
      <c r="F65" s="48"/>
      <c r="G65" s="31"/>
      <c r="H65" s="31"/>
      <c r="I65" s="21"/>
    </row>
    <row r="66" spans="1:9">
      <c r="A66" s="11"/>
      <c r="B66" s="9"/>
      <c r="C66" s="15">
        <f>[6]Sheet1!C114</f>
        <v>3524.36</v>
      </c>
      <c r="D66" s="16"/>
      <c r="E66" s="34" t="s">
        <v>9</v>
      </c>
      <c r="F66" s="15"/>
      <c r="G66" s="17" t="s">
        <v>14</v>
      </c>
      <c r="H66" s="17"/>
      <c r="I66" s="15"/>
    </row>
    <row r="67" spans="1:9">
      <c r="A67" s="11">
        <v>3</v>
      </c>
      <c r="B67" s="12" t="s">
        <v>62</v>
      </c>
      <c r="C67" s="12"/>
      <c r="D67" s="12"/>
      <c r="E67" s="12"/>
      <c r="F67" s="12"/>
      <c r="G67" s="19"/>
      <c r="H67" s="19"/>
      <c r="I67" s="19"/>
    </row>
    <row r="68" spans="1:9">
      <c r="A68" s="11"/>
      <c r="B68" s="9"/>
      <c r="C68" s="15">
        <f>[6]Sheet1!C273</f>
        <v>1885.26</v>
      </c>
      <c r="D68" s="16"/>
      <c r="E68" s="34" t="s">
        <v>9</v>
      </c>
      <c r="F68" s="15"/>
      <c r="G68" s="17" t="s">
        <v>24</v>
      </c>
      <c r="H68" s="17"/>
      <c r="I68" s="15"/>
    </row>
    <row r="69" spans="1:9" ht="15">
      <c r="A69" s="32">
        <v>4</v>
      </c>
      <c r="B69" s="26" t="s">
        <v>68</v>
      </c>
      <c r="C69" s="26"/>
      <c r="D69" s="26"/>
      <c r="E69" s="26"/>
      <c r="F69" s="26"/>
      <c r="G69" s="49"/>
      <c r="H69" s="49"/>
      <c r="I69" s="49"/>
    </row>
    <row r="70" spans="1:9">
      <c r="A70" s="11"/>
      <c r="B70" s="9"/>
      <c r="C70" s="15">
        <f>[6]Sheet1!C348</f>
        <v>50</v>
      </c>
      <c r="D70" s="16"/>
      <c r="E70" s="34" t="s">
        <v>9</v>
      </c>
      <c r="F70" s="15"/>
      <c r="G70" s="17" t="s">
        <v>24</v>
      </c>
      <c r="H70" s="17"/>
      <c r="I70" s="15"/>
    </row>
    <row r="71" spans="1:9">
      <c r="A71" s="11">
        <v>5</v>
      </c>
      <c r="B71" s="28" t="s">
        <v>75</v>
      </c>
      <c r="C71" s="28"/>
      <c r="D71" s="28"/>
      <c r="E71" s="28"/>
      <c r="F71" s="28"/>
      <c r="G71" s="29"/>
      <c r="H71" s="29"/>
      <c r="I71" s="29"/>
    </row>
    <row r="72" spans="1:9">
      <c r="A72" s="11"/>
      <c r="B72" s="9"/>
      <c r="C72" s="15">
        <f>[6]Sheet1!C353</f>
        <v>104</v>
      </c>
      <c r="D72" s="16"/>
      <c r="E72" s="34" t="s">
        <v>9</v>
      </c>
      <c r="F72" s="15"/>
      <c r="G72" s="17" t="s">
        <v>24</v>
      </c>
      <c r="H72" s="17"/>
      <c r="I72" s="15"/>
    </row>
    <row r="73" spans="1:9">
      <c r="A73" s="40">
        <v>6</v>
      </c>
      <c r="B73" s="26" t="s">
        <v>58</v>
      </c>
      <c r="C73" s="26"/>
      <c r="D73" s="26"/>
      <c r="E73" s="26"/>
      <c r="F73" s="26"/>
      <c r="G73" s="27"/>
      <c r="H73" s="27"/>
      <c r="I73" s="27"/>
    </row>
    <row r="74" spans="1:9">
      <c r="A74" s="11"/>
      <c r="B74" s="9"/>
      <c r="C74" s="15">
        <f>[6]Sheet1!C358</f>
        <v>30</v>
      </c>
      <c r="D74" s="16"/>
      <c r="E74" s="34" t="s">
        <v>9</v>
      </c>
      <c r="F74" s="15"/>
      <c r="G74" s="17" t="s">
        <v>24</v>
      </c>
      <c r="H74" s="17"/>
      <c r="I74" s="15"/>
    </row>
    <row r="76" spans="1:9">
      <c r="G76" s="43" t="s">
        <v>46</v>
      </c>
      <c r="H76" s="43"/>
      <c r="I76" s="44"/>
    </row>
    <row r="77" spans="1:9">
      <c r="B77" s="2" t="s">
        <v>50</v>
      </c>
    </row>
  </sheetData>
  <mergeCells count="68">
    <mergeCell ref="G74:H74"/>
    <mergeCell ref="G76:H76"/>
    <mergeCell ref="G68:H68"/>
    <mergeCell ref="B69:F69"/>
    <mergeCell ref="G70:H70"/>
    <mergeCell ref="B71:F71"/>
    <mergeCell ref="G72:H72"/>
    <mergeCell ref="B73:F73"/>
    <mergeCell ref="G56:H56"/>
    <mergeCell ref="B63:F63"/>
    <mergeCell ref="G64:H64"/>
    <mergeCell ref="B65:F65"/>
    <mergeCell ref="G66:H66"/>
    <mergeCell ref="B67:F67"/>
    <mergeCell ref="B49:F49"/>
    <mergeCell ref="G50:H50"/>
    <mergeCell ref="B52:F52"/>
    <mergeCell ref="G53:H53"/>
    <mergeCell ref="B54:F54"/>
    <mergeCell ref="G55:H55"/>
    <mergeCell ref="B43:F43"/>
    <mergeCell ref="G44:H44"/>
    <mergeCell ref="B45:F45"/>
    <mergeCell ref="G46:H46"/>
    <mergeCell ref="B47:F47"/>
    <mergeCell ref="G48:H48"/>
    <mergeCell ref="B37:F37"/>
    <mergeCell ref="G38:H38"/>
    <mergeCell ref="B39:F39"/>
    <mergeCell ref="G40:H40"/>
    <mergeCell ref="B41:F41"/>
    <mergeCell ref="G42:H42"/>
    <mergeCell ref="G30:H30"/>
    <mergeCell ref="B31:F31"/>
    <mergeCell ref="G32:H32"/>
    <mergeCell ref="B33:F33"/>
    <mergeCell ref="G34:H34"/>
    <mergeCell ref="G36:H36"/>
    <mergeCell ref="B23:F23"/>
    <mergeCell ref="G24:H24"/>
    <mergeCell ref="B25:F25"/>
    <mergeCell ref="G26:H26"/>
    <mergeCell ref="G28:H28"/>
    <mergeCell ref="B29:F29"/>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dimension ref="A1:Q87"/>
  <sheetViews>
    <sheetView workbookViewId="0">
      <selection activeCell="C2" sqref="C2:I2"/>
    </sheetView>
  </sheetViews>
  <sheetFormatPr defaultRowHeight="12.75"/>
  <cols>
    <col min="1" max="1" width="9.140625" style="2"/>
    <col min="2" max="2" width="29.85546875" style="2" customWidth="1"/>
    <col min="3" max="3" width="11.7109375" style="2" customWidth="1"/>
    <col min="4" max="4" width="3.5703125" style="2" customWidth="1"/>
    <col min="5" max="5" width="4.28515625" style="2" customWidth="1"/>
    <col min="6" max="6" width="10.28515625" style="2" customWidth="1"/>
    <col min="7" max="8" width="6" style="2" customWidth="1"/>
    <col min="9" max="9" width="14.85546875" style="3" customWidth="1"/>
    <col min="10" max="10" width="9.140625" style="2"/>
    <col min="11" max="11" width="17.140625" style="2" customWidth="1"/>
    <col min="12" max="12" width="13.140625" style="3" customWidth="1"/>
    <col min="13" max="16384" width="9.140625" style="2"/>
  </cols>
  <sheetData>
    <row r="1" spans="1:17" ht="26.25" customHeight="1">
      <c r="A1" s="1" t="s">
        <v>0</v>
      </c>
      <c r="B1" s="1"/>
      <c r="C1" s="1"/>
      <c r="D1" s="1"/>
      <c r="E1" s="1"/>
      <c r="F1" s="1"/>
      <c r="G1" s="1"/>
      <c r="H1" s="1"/>
      <c r="I1" s="1"/>
    </row>
    <row r="2" spans="1:17" ht="57" customHeight="1">
      <c r="A2" s="4" t="s">
        <v>1</v>
      </c>
      <c r="B2" s="4"/>
      <c r="C2" s="5" t="s">
        <v>78</v>
      </c>
      <c r="D2" s="5"/>
      <c r="E2" s="5"/>
      <c r="F2" s="5"/>
      <c r="G2" s="5"/>
      <c r="H2" s="5"/>
      <c r="I2" s="5"/>
      <c r="J2" s="54"/>
      <c r="K2" s="54"/>
      <c r="L2" s="54"/>
      <c r="M2" s="54"/>
      <c r="N2" s="54"/>
      <c r="O2" s="53"/>
      <c r="P2" s="53"/>
      <c r="Q2" s="53"/>
    </row>
    <row r="3" spans="1:17" ht="30.75" customHeight="1">
      <c r="A3" s="6" t="s">
        <v>2</v>
      </c>
      <c r="B3" s="7" t="s">
        <v>3</v>
      </c>
      <c r="C3" s="8" t="s">
        <v>4</v>
      </c>
      <c r="D3" s="8"/>
      <c r="E3" s="8" t="s">
        <v>5</v>
      </c>
      <c r="F3" s="8"/>
      <c r="G3" s="8" t="s">
        <v>6</v>
      </c>
      <c r="H3" s="8"/>
      <c r="I3" s="6" t="s">
        <v>7</v>
      </c>
    </row>
    <row r="4" spans="1:17">
      <c r="A4" s="9"/>
      <c r="B4" s="9"/>
      <c r="C4" s="9"/>
      <c r="D4" s="9"/>
      <c r="E4" s="9"/>
      <c r="F4" s="9"/>
      <c r="G4" s="9"/>
      <c r="H4" s="9"/>
      <c r="I4" s="10"/>
    </row>
    <row r="5" spans="1:17" ht="41.25" customHeight="1">
      <c r="A5" s="11">
        <v>1</v>
      </c>
      <c r="B5" s="12" t="s">
        <v>8</v>
      </c>
      <c r="C5" s="12"/>
      <c r="D5" s="12"/>
      <c r="E5" s="12"/>
      <c r="F5" s="12"/>
      <c r="G5" s="13"/>
      <c r="H5" s="13"/>
      <c r="I5" s="14"/>
    </row>
    <row r="6" spans="1:17" ht="20.25" customHeight="1">
      <c r="A6" s="11"/>
      <c r="B6" s="9"/>
      <c r="C6" s="15">
        <f>[1]Sheet1!C12*5</f>
        <v>33680</v>
      </c>
      <c r="D6" s="16"/>
      <c r="E6" s="15" t="s">
        <v>9</v>
      </c>
      <c r="F6" s="16">
        <v>3176.25</v>
      </c>
      <c r="G6" s="17" t="s">
        <v>10</v>
      </c>
      <c r="H6" s="17"/>
      <c r="I6" s="15">
        <f>ROUND(C6*F6/1000,0)</f>
        <v>106976</v>
      </c>
    </row>
    <row r="7" spans="1:17" ht="33" customHeight="1">
      <c r="A7" s="11">
        <v>2</v>
      </c>
      <c r="B7" s="18" t="s">
        <v>11</v>
      </c>
      <c r="C7" s="18"/>
      <c r="D7" s="18"/>
      <c r="E7" s="18"/>
      <c r="F7" s="18"/>
      <c r="G7" s="19"/>
      <c r="H7" s="19"/>
      <c r="I7" s="20"/>
    </row>
    <row r="8" spans="1:17" ht="21" customHeight="1">
      <c r="A8" s="11"/>
      <c r="B8" s="9"/>
      <c r="C8" s="15">
        <f>[1]Sheet1!C32*5</f>
        <v>12413.75</v>
      </c>
      <c r="D8" s="16"/>
      <c r="E8" s="15" t="s">
        <v>9</v>
      </c>
      <c r="F8" s="16">
        <v>9416.2800000000007</v>
      </c>
      <c r="G8" s="17" t="s">
        <v>12</v>
      </c>
      <c r="H8" s="17"/>
      <c r="I8" s="15">
        <f>ROUND(C8*F8/100,0)</f>
        <v>1168913</v>
      </c>
    </row>
    <row r="9" spans="1:17" ht="92.25" customHeight="1">
      <c r="A9" s="11">
        <v>3</v>
      </c>
      <c r="B9" s="18" t="s">
        <v>13</v>
      </c>
      <c r="C9" s="18"/>
      <c r="D9" s="18"/>
      <c r="E9" s="18"/>
      <c r="F9" s="18"/>
      <c r="G9" s="13"/>
      <c r="H9" s="13"/>
      <c r="I9" s="21"/>
    </row>
    <row r="10" spans="1:17" ht="21" customHeight="1">
      <c r="A10" s="11"/>
      <c r="B10" s="9"/>
      <c r="C10" s="15">
        <f>[1]Sheet1!C90*5</f>
        <v>39279.65</v>
      </c>
      <c r="D10" s="16"/>
      <c r="E10" s="15" t="s">
        <v>9</v>
      </c>
      <c r="F10" s="15">
        <v>337</v>
      </c>
      <c r="G10" s="17" t="s">
        <v>14</v>
      </c>
      <c r="H10" s="17"/>
      <c r="I10" s="15">
        <f>ROUND(C10*F10,0)</f>
        <v>13237242</v>
      </c>
    </row>
    <row r="11" spans="1:17" ht="44.25" customHeight="1">
      <c r="A11" s="22">
        <v>4</v>
      </c>
      <c r="B11" s="18" t="s">
        <v>15</v>
      </c>
      <c r="C11" s="18"/>
      <c r="D11" s="18"/>
      <c r="E11" s="18"/>
      <c r="F11" s="18"/>
      <c r="G11" s="19"/>
      <c r="H11" s="19"/>
      <c r="I11" s="23"/>
    </row>
    <row r="12" spans="1:17" ht="19.5" customHeight="1">
      <c r="A12" s="11"/>
      <c r="B12" s="9"/>
      <c r="C12" s="15">
        <f>[1]Sheet1!C101*5</f>
        <v>210.42669642857146</v>
      </c>
      <c r="D12" s="16"/>
      <c r="E12" s="15" t="s">
        <v>9</v>
      </c>
      <c r="F12" s="15">
        <v>5001.7</v>
      </c>
      <c r="G12" s="17" t="s">
        <v>16</v>
      </c>
      <c r="H12" s="17"/>
      <c r="I12" s="15">
        <f>ROUND(C12*F12,0)</f>
        <v>1052491</v>
      </c>
      <c r="J12" s="24"/>
      <c r="K12" s="25"/>
      <c r="M12" s="25">
        <f>I12</f>
        <v>1052491</v>
      </c>
    </row>
    <row r="13" spans="1:17" ht="28.5" customHeight="1">
      <c r="A13" s="11">
        <v>5</v>
      </c>
      <c r="B13" s="26" t="s">
        <v>17</v>
      </c>
      <c r="C13" s="26"/>
      <c r="D13" s="26"/>
      <c r="E13" s="26"/>
      <c r="F13" s="26"/>
      <c r="G13" s="27"/>
      <c r="H13" s="27"/>
      <c r="I13" s="21"/>
    </row>
    <row r="14" spans="1:17" ht="20.25" customHeight="1">
      <c r="A14" s="11"/>
      <c r="B14" s="9"/>
      <c r="C14" s="15">
        <f>[1]Sheet1!C109*5</f>
        <v>6360</v>
      </c>
      <c r="D14" s="16"/>
      <c r="E14" s="15" t="s">
        <v>9</v>
      </c>
      <c r="F14" s="16">
        <v>3127.41</v>
      </c>
      <c r="G14" s="17" t="s">
        <v>12</v>
      </c>
      <c r="H14" s="17"/>
      <c r="I14" s="15">
        <f>ROUND(C14*F14/100,0)</f>
        <v>198903</v>
      </c>
      <c r="J14" s="24"/>
    </row>
    <row r="15" spans="1:17" ht="42.75" customHeight="1">
      <c r="A15" s="11">
        <v>6</v>
      </c>
      <c r="B15" s="28" t="s">
        <v>18</v>
      </c>
      <c r="C15" s="28"/>
      <c r="D15" s="28"/>
      <c r="E15" s="28"/>
      <c r="F15" s="28"/>
      <c r="G15" s="29"/>
      <c r="H15" s="29"/>
      <c r="I15" s="21"/>
    </row>
    <row r="16" spans="1:17" ht="19.5" customHeight="1">
      <c r="A16" s="11"/>
      <c r="B16" s="9"/>
      <c r="C16" s="15">
        <f>[1]Sheet1!C116*5</f>
        <v>2130.6</v>
      </c>
      <c r="D16" s="16"/>
      <c r="E16" s="15" t="s">
        <v>9</v>
      </c>
      <c r="F16" s="15">
        <v>12595</v>
      </c>
      <c r="G16" s="17" t="s">
        <v>12</v>
      </c>
      <c r="H16" s="17"/>
      <c r="I16" s="15">
        <f>ROUND(C16*F16/100,0)</f>
        <v>268349</v>
      </c>
    </row>
    <row r="17" spans="1:13" ht="27.75" customHeight="1">
      <c r="A17" s="11">
        <v>7</v>
      </c>
      <c r="B17" s="30" t="s">
        <v>19</v>
      </c>
      <c r="C17" s="30"/>
      <c r="D17" s="30"/>
      <c r="E17" s="30"/>
      <c r="F17" s="30"/>
      <c r="G17" s="31"/>
      <c r="H17" s="31"/>
      <c r="I17" s="21"/>
    </row>
    <row r="18" spans="1:13" ht="21.75" customHeight="1">
      <c r="A18" s="11"/>
      <c r="B18" s="9"/>
      <c r="C18" s="15">
        <f>[1]Sheet1!C121*5</f>
        <v>11226.666666666668</v>
      </c>
      <c r="D18" s="16"/>
      <c r="E18" s="15" t="s">
        <v>9</v>
      </c>
      <c r="F18" s="16">
        <v>1512.5</v>
      </c>
      <c r="G18" s="17" t="s">
        <v>10</v>
      </c>
      <c r="H18" s="17"/>
      <c r="I18" s="15">
        <f>ROUND(C18*F18/1000,0)</f>
        <v>16980</v>
      </c>
    </row>
    <row r="19" spans="1:13" ht="28.5" customHeight="1">
      <c r="A19" s="32">
        <v>8</v>
      </c>
      <c r="B19" s="26" t="s">
        <v>20</v>
      </c>
      <c r="C19" s="26"/>
      <c r="D19" s="26"/>
      <c r="E19" s="26"/>
      <c r="F19" s="26"/>
      <c r="G19" s="27"/>
      <c r="H19" s="27"/>
      <c r="I19" s="21"/>
    </row>
    <row r="20" spans="1:13" ht="18.75" customHeight="1">
      <c r="A20" s="11"/>
      <c r="B20" s="9"/>
      <c r="C20" s="15">
        <f>[1]Sheet1!C193*5</f>
        <v>13525.75</v>
      </c>
      <c r="D20" s="16"/>
      <c r="E20" s="15" t="s">
        <v>9</v>
      </c>
      <c r="F20" s="15">
        <v>15771.01</v>
      </c>
      <c r="G20" s="17" t="s">
        <v>12</v>
      </c>
      <c r="H20" s="17"/>
      <c r="I20" s="15">
        <f>ROUND(C20*F20/100,0)</f>
        <v>2133147</v>
      </c>
      <c r="J20" s="24"/>
      <c r="L20" s="33"/>
    </row>
    <row r="21" spans="1:13" ht="55.5" customHeight="1">
      <c r="A21" s="32">
        <v>9</v>
      </c>
      <c r="B21" s="18" t="s">
        <v>21</v>
      </c>
      <c r="C21" s="18"/>
      <c r="D21" s="18"/>
      <c r="E21" s="18"/>
      <c r="F21" s="18"/>
      <c r="G21" s="13"/>
      <c r="H21" s="13"/>
      <c r="I21" s="23"/>
    </row>
    <row r="22" spans="1:13" ht="20.25" customHeight="1">
      <c r="A22" s="11"/>
      <c r="B22" s="9"/>
      <c r="C22" s="15">
        <f>[1]Sheet1!C204*5</f>
        <v>1402.5</v>
      </c>
      <c r="D22" s="16"/>
      <c r="E22" s="34" t="s">
        <v>9</v>
      </c>
      <c r="F22" s="15">
        <v>228.96</v>
      </c>
      <c r="G22" s="17" t="s">
        <v>22</v>
      </c>
      <c r="H22" s="17"/>
      <c r="I22" s="15">
        <f>ROUND(C22*F22,0)</f>
        <v>321116</v>
      </c>
      <c r="J22" s="24"/>
      <c r="M22" s="25">
        <f>I22</f>
        <v>321116</v>
      </c>
    </row>
    <row r="23" spans="1:13" ht="56.25" customHeight="1">
      <c r="A23" s="11">
        <v>10</v>
      </c>
      <c r="B23" s="35" t="s">
        <v>23</v>
      </c>
      <c r="C23" s="35"/>
      <c r="D23" s="35"/>
      <c r="E23" s="35"/>
      <c r="F23" s="35"/>
      <c r="G23" s="27"/>
      <c r="H23" s="27"/>
      <c r="I23" s="27"/>
      <c r="J23" s="27"/>
      <c r="K23" s="27"/>
      <c r="L23" s="27"/>
      <c r="M23" s="25"/>
    </row>
    <row r="24" spans="1:13" ht="19.5" customHeight="1">
      <c r="A24" s="11"/>
      <c r="B24" s="9"/>
      <c r="C24" s="15">
        <f>[1]Sheet1!C213*5</f>
        <v>1935</v>
      </c>
      <c r="D24" s="16"/>
      <c r="E24" s="34" t="s">
        <v>9</v>
      </c>
      <c r="F24" s="15">
        <v>1647.69</v>
      </c>
      <c r="G24" s="17" t="s">
        <v>24</v>
      </c>
      <c r="H24" s="17"/>
      <c r="I24" s="15">
        <f>ROUND(C24*F24,0)</f>
        <v>3188280</v>
      </c>
      <c r="M24" s="25">
        <f>I24</f>
        <v>3188280</v>
      </c>
    </row>
    <row r="25" spans="1:13" ht="19.5" customHeight="1">
      <c r="A25" s="11"/>
      <c r="B25" s="9"/>
      <c r="C25" s="15"/>
      <c r="D25" s="16"/>
      <c r="E25" s="34"/>
      <c r="F25" s="15"/>
      <c r="G25" s="15"/>
      <c r="H25" s="15"/>
      <c r="I25" s="15"/>
      <c r="M25" s="25"/>
    </row>
    <row r="26" spans="1:13" ht="40.5" customHeight="1">
      <c r="A26" s="11">
        <v>11</v>
      </c>
      <c r="B26" s="35" t="s">
        <v>25</v>
      </c>
      <c r="C26" s="35"/>
      <c r="D26" s="35"/>
      <c r="E26" s="35"/>
      <c r="F26" s="35"/>
      <c r="G26" s="27"/>
      <c r="H26" s="27"/>
      <c r="I26" s="21"/>
      <c r="M26" s="25"/>
    </row>
    <row r="27" spans="1:13" ht="19.5" customHeight="1">
      <c r="A27" s="11"/>
      <c r="B27" s="9"/>
      <c r="C27" s="15">
        <f>[1]Sheet1!C225*5</f>
        <v>1740</v>
      </c>
      <c r="D27" s="16"/>
      <c r="E27" s="34" t="s">
        <v>9</v>
      </c>
      <c r="F27" s="15">
        <v>856.53</v>
      </c>
      <c r="G27" s="17" t="s">
        <v>24</v>
      </c>
      <c r="H27" s="17"/>
      <c r="I27" s="15">
        <f>ROUND(C27*F27,0)</f>
        <v>1490362</v>
      </c>
      <c r="M27" s="25"/>
    </row>
    <row r="28" spans="1:13" ht="24.95" customHeight="1">
      <c r="A28" s="11">
        <v>12</v>
      </c>
      <c r="B28" s="13" t="s">
        <v>26</v>
      </c>
      <c r="C28" s="13"/>
      <c r="D28" s="13"/>
      <c r="E28" s="13"/>
      <c r="F28" s="13"/>
      <c r="G28" s="13"/>
      <c r="H28" s="13"/>
      <c r="I28" s="23"/>
      <c r="M28" s="25"/>
    </row>
    <row r="29" spans="1:13" ht="17.25" customHeight="1">
      <c r="A29" s="11"/>
      <c r="B29" s="9"/>
      <c r="C29" s="15">
        <f>[1]Sheet1!C280*5</f>
        <v>72900</v>
      </c>
      <c r="D29" s="16"/>
      <c r="E29" s="15" t="s">
        <v>9</v>
      </c>
      <c r="F29" s="15">
        <v>3191.76</v>
      </c>
      <c r="G29" s="17" t="s">
        <v>27</v>
      </c>
      <c r="H29" s="17"/>
      <c r="I29" s="15">
        <f>ROUND(C29*F29/100,0)</f>
        <v>2326793</v>
      </c>
      <c r="M29" s="25"/>
    </row>
    <row r="30" spans="1:13" ht="30" customHeight="1">
      <c r="A30" s="11">
        <v>13</v>
      </c>
      <c r="B30" s="35" t="s">
        <v>28</v>
      </c>
      <c r="C30" s="35"/>
      <c r="D30" s="35"/>
      <c r="E30" s="35"/>
      <c r="F30" s="35"/>
      <c r="G30" s="27"/>
      <c r="H30" s="27"/>
      <c r="I30" s="21"/>
      <c r="M30" s="25"/>
    </row>
    <row r="31" spans="1:13" ht="24.95" customHeight="1">
      <c r="A31" s="11"/>
      <c r="B31" s="9"/>
      <c r="C31" s="15">
        <f>[1]Sheet1!C288*5</f>
        <v>10925</v>
      </c>
      <c r="D31" s="16"/>
      <c r="E31" s="15" t="s">
        <v>9</v>
      </c>
      <c r="F31" s="15">
        <v>3275.5</v>
      </c>
      <c r="G31" s="17" t="s">
        <v>27</v>
      </c>
      <c r="H31" s="17"/>
      <c r="I31" s="15">
        <f>ROUND(C31*F31/100,0)</f>
        <v>357848</v>
      </c>
      <c r="M31" s="25"/>
    </row>
    <row r="32" spans="1:13" ht="29.25" customHeight="1">
      <c r="A32" s="11">
        <v>14</v>
      </c>
      <c r="B32" s="36" t="s">
        <v>29</v>
      </c>
      <c r="C32" s="36"/>
      <c r="D32" s="36"/>
      <c r="E32" s="36"/>
      <c r="F32" s="36"/>
      <c r="G32" s="29"/>
      <c r="H32" s="29"/>
      <c r="I32" s="21"/>
      <c r="M32" s="25"/>
    </row>
    <row r="33" spans="1:13" ht="24.95" customHeight="1">
      <c r="A33" s="11"/>
      <c r="B33" s="9"/>
      <c r="C33" s="15">
        <f>[1]Sheet1!C295*5</f>
        <v>7625</v>
      </c>
      <c r="D33" s="16"/>
      <c r="E33" s="34" t="s">
        <v>9</v>
      </c>
      <c r="F33" s="15">
        <v>1887.4</v>
      </c>
      <c r="G33" s="17" t="s">
        <v>27</v>
      </c>
      <c r="H33" s="17"/>
      <c r="I33" s="15">
        <f>ROUND(C33*F33/100,0)</f>
        <v>143914</v>
      </c>
      <c r="J33" s="24"/>
      <c r="M33" s="25"/>
    </row>
    <row r="34" spans="1:13" ht="39" customHeight="1">
      <c r="A34" s="11">
        <v>15</v>
      </c>
      <c r="B34" s="35" t="s">
        <v>30</v>
      </c>
      <c r="C34" s="35"/>
      <c r="D34" s="35"/>
      <c r="E34" s="35"/>
      <c r="F34" s="35"/>
      <c r="G34" s="27"/>
      <c r="H34" s="27"/>
      <c r="I34" s="21"/>
      <c r="M34" s="25"/>
    </row>
    <row r="35" spans="1:13" ht="24.95" customHeight="1">
      <c r="A35" s="11"/>
      <c r="B35" s="9"/>
      <c r="C35" s="15">
        <f>[1]Sheet1!C301*5</f>
        <v>1935</v>
      </c>
      <c r="D35" s="16"/>
      <c r="E35" s="34" t="s">
        <v>9</v>
      </c>
      <c r="F35" s="15">
        <v>180.5</v>
      </c>
      <c r="G35" s="17" t="s">
        <v>24</v>
      </c>
      <c r="H35" s="17"/>
      <c r="I35" s="15">
        <f>ROUND(C35*F35,0)</f>
        <v>349268</v>
      </c>
      <c r="M35" s="25"/>
    </row>
    <row r="36" spans="1:13" ht="18.75" customHeight="1">
      <c r="A36" s="37">
        <v>16</v>
      </c>
      <c r="B36" s="38" t="s">
        <v>31</v>
      </c>
      <c r="C36" s="38"/>
      <c r="D36" s="38"/>
      <c r="E36" s="38"/>
      <c r="F36" s="38"/>
      <c r="G36" s="39"/>
      <c r="H36" s="23"/>
      <c r="I36" s="23"/>
      <c r="M36" s="25"/>
    </row>
    <row r="37" spans="1:13" ht="21.75" customHeight="1">
      <c r="A37" s="11"/>
      <c r="B37" s="9"/>
      <c r="C37" s="15">
        <f>[1]Sheet1!C306*5</f>
        <v>40</v>
      </c>
      <c r="D37" s="16"/>
      <c r="E37" s="34" t="s">
        <v>9</v>
      </c>
      <c r="F37" s="15">
        <v>261.25</v>
      </c>
      <c r="G37" s="17" t="s">
        <v>32</v>
      </c>
      <c r="H37" s="17"/>
      <c r="I37" s="15">
        <f>ROUND(C37*F37,0)</f>
        <v>10450</v>
      </c>
      <c r="M37" s="25"/>
    </row>
    <row r="38" spans="1:13" ht="29.25" customHeight="1">
      <c r="A38" s="11">
        <v>17</v>
      </c>
      <c r="B38" s="35" t="s">
        <v>33</v>
      </c>
      <c r="C38" s="35"/>
      <c r="D38" s="35"/>
      <c r="E38" s="35"/>
      <c r="F38" s="35"/>
      <c r="G38" s="27"/>
      <c r="H38" s="27"/>
      <c r="I38" s="27"/>
      <c r="J38" s="27"/>
      <c r="K38" s="27"/>
      <c r="L38" s="27"/>
      <c r="M38" s="25"/>
    </row>
    <row r="39" spans="1:13" ht="23.25" customHeight="1">
      <c r="A39" s="11"/>
      <c r="B39" s="9"/>
      <c r="C39" s="15">
        <f>[1]Sheet1!C315*5</f>
        <v>2600</v>
      </c>
      <c r="D39" s="16"/>
      <c r="E39" s="34" t="s">
        <v>9</v>
      </c>
      <c r="F39" s="15">
        <v>27678.86</v>
      </c>
      <c r="G39" s="17" t="s">
        <v>27</v>
      </c>
      <c r="H39" s="17"/>
      <c r="I39" s="15">
        <f>ROUND(C39*F39/100,0)</f>
        <v>719650</v>
      </c>
      <c r="M39" s="25"/>
    </row>
    <row r="40" spans="1:13" ht="29.25" customHeight="1">
      <c r="A40" s="40">
        <v>18</v>
      </c>
      <c r="B40" s="35" t="s">
        <v>34</v>
      </c>
      <c r="C40" s="35"/>
      <c r="D40" s="35"/>
      <c r="E40" s="35"/>
      <c r="F40" s="35"/>
      <c r="G40" s="27"/>
      <c r="H40" s="27"/>
      <c r="I40" s="27"/>
      <c r="J40" s="27"/>
      <c r="K40" s="27"/>
      <c r="L40" s="27"/>
      <c r="M40" s="25"/>
    </row>
    <row r="41" spans="1:13" ht="24.95" customHeight="1">
      <c r="A41" s="11"/>
      <c r="B41" s="9"/>
      <c r="C41" s="15">
        <f>[1]Sheet1!C324*5</f>
        <v>7945</v>
      </c>
      <c r="D41" s="16"/>
      <c r="E41" s="34" t="s">
        <v>9</v>
      </c>
      <c r="F41" s="15">
        <v>28299.3</v>
      </c>
      <c r="G41" s="17" t="s">
        <v>27</v>
      </c>
      <c r="H41" s="17"/>
      <c r="I41" s="15">
        <f>ROUND(C41*F41/100,0)</f>
        <v>2248379</v>
      </c>
      <c r="M41" s="25"/>
    </row>
    <row r="42" spans="1:13" ht="19.5" customHeight="1">
      <c r="A42" s="40">
        <v>19</v>
      </c>
      <c r="B42" s="35" t="s">
        <v>35</v>
      </c>
      <c r="C42" s="35"/>
      <c r="D42" s="35"/>
      <c r="E42" s="35"/>
      <c r="F42" s="35"/>
      <c r="G42" s="27"/>
      <c r="H42" s="27"/>
      <c r="I42" s="21"/>
      <c r="M42" s="25"/>
    </row>
    <row r="43" spans="1:13" ht="24.95" customHeight="1">
      <c r="A43" s="11"/>
      <c r="B43" s="9"/>
      <c r="C43" s="15">
        <f>[1]Sheet1!C372*5</f>
        <v>15091.25</v>
      </c>
      <c r="D43" s="16"/>
      <c r="E43" s="34" t="s">
        <v>9</v>
      </c>
      <c r="F43" s="15">
        <v>442.75</v>
      </c>
      <c r="G43" s="17" t="s">
        <v>27</v>
      </c>
      <c r="H43" s="17"/>
      <c r="I43" s="15">
        <f>ROUND(C43*F43/100,0)</f>
        <v>66817</v>
      </c>
      <c r="M43" s="25"/>
    </row>
    <row r="44" spans="1:13" ht="20.25" customHeight="1">
      <c r="A44" s="40">
        <v>20</v>
      </c>
      <c r="B44" s="35" t="s">
        <v>36</v>
      </c>
      <c r="C44" s="41"/>
      <c r="D44" s="41"/>
      <c r="E44" s="41"/>
      <c r="F44" s="41"/>
      <c r="G44" s="23"/>
      <c r="H44" s="23"/>
      <c r="I44" s="20"/>
      <c r="M44" s="25"/>
    </row>
    <row r="45" spans="1:13" ht="24.95" customHeight="1">
      <c r="A45" s="11"/>
      <c r="B45" s="9"/>
      <c r="C45" s="15">
        <f>[1]Sheet1!C377*5</f>
        <v>15091.25</v>
      </c>
      <c r="D45" s="16"/>
      <c r="E45" s="34" t="s">
        <v>9</v>
      </c>
      <c r="F45" s="15">
        <v>1079.6500000000001</v>
      </c>
      <c r="G45" s="17" t="s">
        <v>27</v>
      </c>
      <c r="H45" s="17"/>
      <c r="I45" s="15">
        <f>ROUND(C45*F45/100,0)</f>
        <v>162933</v>
      </c>
      <c r="M45" s="25"/>
    </row>
    <row r="46" spans="1:13" ht="30" customHeight="1">
      <c r="A46" s="40">
        <v>21</v>
      </c>
      <c r="B46" s="35" t="s">
        <v>37</v>
      </c>
      <c r="C46" s="35"/>
      <c r="D46" s="35"/>
      <c r="E46" s="35"/>
      <c r="F46" s="35"/>
      <c r="G46" s="27"/>
      <c r="H46" s="27"/>
      <c r="M46" s="25"/>
    </row>
    <row r="47" spans="1:13" ht="24.95" customHeight="1">
      <c r="C47" s="15">
        <f>[1]Sheet1!C388*5</f>
        <v>3320</v>
      </c>
      <c r="D47" s="16"/>
      <c r="E47" s="34" t="s">
        <v>9</v>
      </c>
      <c r="F47" s="15">
        <v>2116.41</v>
      </c>
      <c r="G47" s="17" t="s">
        <v>27</v>
      </c>
      <c r="H47" s="17"/>
      <c r="I47" s="15">
        <f>ROUND(C47*F47/100,0)</f>
        <v>70265</v>
      </c>
      <c r="M47" s="25"/>
    </row>
    <row r="48" spans="1:13" ht="63" customHeight="1">
      <c r="A48" s="40">
        <v>22</v>
      </c>
      <c r="B48" s="35" t="s">
        <v>38</v>
      </c>
      <c r="C48" s="35"/>
      <c r="D48" s="35"/>
      <c r="E48" s="35"/>
      <c r="F48" s="35"/>
      <c r="G48" s="27"/>
      <c r="H48" s="27"/>
      <c r="M48" s="25"/>
    </row>
    <row r="49" spans="1:13" ht="24.95" customHeight="1">
      <c r="B49" s="9"/>
      <c r="C49" s="15">
        <f>[1]Sheet1!C422*5</f>
        <v>39087.5</v>
      </c>
      <c r="D49" s="16"/>
      <c r="E49" s="34" t="s">
        <v>9</v>
      </c>
      <c r="F49" s="15">
        <v>3444.38</v>
      </c>
      <c r="G49" s="17" t="s">
        <v>27</v>
      </c>
      <c r="H49" s="17"/>
      <c r="I49" s="15">
        <f>ROUND(C49*F49/100,0)</f>
        <v>1346322</v>
      </c>
      <c r="M49" s="25"/>
    </row>
    <row r="50" spans="1:13" ht="38.25" customHeight="1">
      <c r="A50" s="40">
        <v>23</v>
      </c>
      <c r="B50" s="35" t="s">
        <v>39</v>
      </c>
      <c r="C50" s="35"/>
      <c r="D50" s="35"/>
      <c r="E50" s="35"/>
      <c r="F50" s="35"/>
      <c r="G50" s="27"/>
      <c r="H50" s="27"/>
      <c r="I50" s="23"/>
      <c r="M50" s="25"/>
    </row>
    <row r="51" spans="1:13" ht="24.95" customHeight="1">
      <c r="B51" s="9"/>
      <c r="C51" s="15">
        <f>[1]Sheet1!C437*5</f>
        <v>12570</v>
      </c>
      <c r="D51" s="16"/>
      <c r="E51" s="34" t="s">
        <v>9</v>
      </c>
      <c r="F51" s="15">
        <v>2567.9499999999998</v>
      </c>
      <c r="G51" s="17" t="s">
        <v>27</v>
      </c>
      <c r="H51" s="17"/>
      <c r="I51" s="15">
        <f>ROUND(C51*F51/100,0)</f>
        <v>322791</v>
      </c>
      <c r="M51" s="25"/>
    </row>
    <row r="52" spans="1:13" ht="24.95" customHeight="1">
      <c r="A52" s="11">
        <v>24</v>
      </c>
      <c r="B52" s="18" t="s">
        <v>40</v>
      </c>
      <c r="C52" s="18"/>
      <c r="D52" s="18"/>
      <c r="E52" s="18"/>
      <c r="F52" s="18"/>
      <c r="G52" s="13"/>
      <c r="H52" s="13"/>
      <c r="I52" s="13"/>
      <c r="J52" s="13"/>
      <c r="K52" s="13"/>
      <c r="L52" s="13"/>
      <c r="M52" s="25"/>
    </row>
    <row r="53" spans="1:13" ht="24.95" customHeight="1">
      <c r="A53" s="11"/>
      <c r="B53" s="9"/>
      <c r="C53" s="15">
        <f>[1]Sheet1!C457*5</f>
        <v>9980.8000000000011</v>
      </c>
      <c r="D53" s="16"/>
      <c r="E53" s="34" t="s">
        <v>9</v>
      </c>
      <c r="F53" s="15">
        <v>12.1</v>
      </c>
      <c r="G53" s="17" t="s">
        <v>14</v>
      </c>
      <c r="H53" s="17"/>
      <c r="I53" s="15">
        <f>ROUND(C53*F53,0)</f>
        <v>120768</v>
      </c>
      <c r="M53" s="25"/>
    </row>
    <row r="54" spans="1:13" ht="24.95" customHeight="1">
      <c r="A54" s="11">
        <v>25</v>
      </c>
      <c r="B54" s="18" t="s">
        <v>41</v>
      </c>
      <c r="C54" s="42"/>
      <c r="D54" s="42"/>
      <c r="E54" s="42"/>
      <c r="F54" s="42"/>
      <c r="I54" s="2"/>
    </row>
    <row r="55" spans="1:13" ht="24.95" customHeight="1">
      <c r="B55" s="24" t="s">
        <v>42</v>
      </c>
      <c r="C55" s="15">
        <f>[1]Sheet1!C462*5</f>
        <v>4885.9999999999991</v>
      </c>
      <c r="D55" s="16"/>
      <c r="E55" s="34" t="s">
        <v>9</v>
      </c>
      <c r="F55" s="15">
        <v>328.97</v>
      </c>
      <c r="G55" s="17" t="s">
        <v>12</v>
      </c>
      <c r="H55" s="17"/>
      <c r="I55" s="15">
        <f>ROUND(C55*F55/100,0)</f>
        <v>16073</v>
      </c>
    </row>
    <row r="56" spans="1:13" ht="24.95" customHeight="1">
      <c r="B56" s="24" t="s">
        <v>43</v>
      </c>
      <c r="C56" s="15">
        <f>[1]Sheet1!C466*5</f>
        <v>2952.5</v>
      </c>
      <c r="D56" s="16"/>
      <c r="E56" s="34" t="s">
        <v>9</v>
      </c>
      <c r="F56" s="15">
        <v>760.03</v>
      </c>
      <c r="G56" s="17" t="s">
        <v>12</v>
      </c>
      <c r="H56" s="17"/>
      <c r="I56" s="15">
        <f>ROUND(C56*F56/100,0)</f>
        <v>22440</v>
      </c>
    </row>
    <row r="57" spans="1:13" ht="30.75" customHeight="1">
      <c r="A57" s="11">
        <v>26</v>
      </c>
      <c r="B57" s="18" t="s">
        <v>44</v>
      </c>
      <c r="C57" s="18"/>
      <c r="D57" s="18"/>
      <c r="E57" s="18"/>
      <c r="F57" s="18"/>
      <c r="G57" s="19"/>
      <c r="H57" s="19"/>
      <c r="I57" s="19"/>
      <c r="J57" s="19"/>
      <c r="K57" s="19"/>
      <c r="L57" s="19"/>
    </row>
    <row r="58" spans="1:13" ht="24.95" customHeight="1">
      <c r="B58" s="24"/>
      <c r="C58" s="15">
        <f>[1]Sheet1!C471*5</f>
        <v>534.68571428571431</v>
      </c>
      <c r="D58" s="16"/>
      <c r="E58" s="34" t="s">
        <v>9</v>
      </c>
      <c r="F58" s="15">
        <v>151.25</v>
      </c>
      <c r="G58" s="17" t="s">
        <v>14</v>
      </c>
      <c r="H58" s="17"/>
      <c r="I58" s="15">
        <f>ROUND(C58*F58,0)</f>
        <v>80871</v>
      </c>
    </row>
    <row r="59" spans="1:13" ht="24.95" customHeight="1">
      <c r="A59" s="11">
        <v>27</v>
      </c>
      <c r="B59" s="26" t="s">
        <v>45</v>
      </c>
      <c r="C59" s="26"/>
      <c r="D59" s="26"/>
      <c r="E59" s="26"/>
      <c r="F59" s="26"/>
      <c r="G59" s="27"/>
      <c r="H59" s="27"/>
      <c r="I59" s="27"/>
      <c r="J59" s="27"/>
      <c r="K59" s="27"/>
      <c r="L59" s="27"/>
    </row>
    <row r="60" spans="1:13" ht="24.95" customHeight="1">
      <c r="B60" s="24" t="s">
        <v>42</v>
      </c>
      <c r="C60" s="15">
        <f>[1]Sheet1!C476*5</f>
        <v>22460</v>
      </c>
      <c r="D60" s="16"/>
      <c r="E60" s="34" t="s">
        <v>9</v>
      </c>
      <c r="F60" s="15">
        <v>169.09</v>
      </c>
      <c r="G60" s="17" t="s">
        <v>27</v>
      </c>
      <c r="H60" s="17"/>
      <c r="I60" s="15">
        <f>ROUND(C60*F60/100,0)</f>
        <v>37978</v>
      </c>
    </row>
    <row r="61" spans="1:13" ht="24.95" customHeight="1">
      <c r="B61" s="24" t="s">
        <v>43</v>
      </c>
      <c r="C61" s="15">
        <f>[1]Sheet1!C479*5</f>
        <v>2952.5</v>
      </c>
      <c r="D61" s="16"/>
      <c r="E61" s="34" t="s">
        <v>9</v>
      </c>
      <c r="F61" s="15">
        <v>416.24</v>
      </c>
      <c r="G61" s="17" t="s">
        <v>27</v>
      </c>
      <c r="H61" s="17"/>
      <c r="I61" s="15">
        <f>ROUND(C61*F61/100,0)</f>
        <v>12289</v>
      </c>
    </row>
    <row r="62" spans="1:13" ht="24.95" customHeight="1">
      <c r="I62" s="2"/>
    </row>
    <row r="63" spans="1:13" ht="24.95" customHeight="1">
      <c r="G63" s="43" t="s">
        <v>46</v>
      </c>
      <c r="H63" s="43"/>
      <c r="I63" s="44">
        <f>SUM(I6:I62)</f>
        <v>31598608</v>
      </c>
      <c r="K63" s="44">
        <f>SUM(K6:K62)</f>
        <v>0</v>
      </c>
      <c r="L63" s="45" t="e">
        <f>L6+L8+L10+L12+L14+L16+L18+#REF!+L20+L24+#REF!+L22+L55+L60+L62+#REF!+#REF!+#REF!+#REF!+#REF!+#REF!+#REF!+#REF!+#REF!+#REF!+#REF!</f>
        <v>#REF!</v>
      </c>
      <c r="M63" s="45" t="e">
        <f>M6+M8+M10+M12+M14+M16+M18+#REF!+M20+M24+#REF!+M22+M55+M60+M62+#REF!+#REF!+#REF!+#REF!+#REF!+#REF!+#REF!+#REF!+#REF!+#REF!+#REF!</f>
        <v>#REF!</v>
      </c>
    </row>
    <row r="64" spans="1:13" ht="24.95" customHeight="1">
      <c r="B64" s="2" t="s">
        <v>47</v>
      </c>
      <c r="K64" s="2" t="s">
        <v>48</v>
      </c>
      <c r="L64" s="46">
        <v>0.1</v>
      </c>
      <c r="M64" s="2" t="s">
        <v>49</v>
      </c>
    </row>
    <row r="67" spans="1:10">
      <c r="B67" s="2" t="s">
        <v>50</v>
      </c>
    </row>
    <row r="69" spans="1:10">
      <c r="B69" s="47" t="s">
        <v>51</v>
      </c>
    </row>
    <row r="70" spans="1:10">
      <c r="B70" s="47"/>
    </row>
    <row r="71" spans="1:10">
      <c r="A71" s="22">
        <v>1</v>
      </c>
      <c r="B71" s="18" t="s">
        <v>52</v>
      </c>
      <c r="C71" s="18"/>
      <c r="D71" s="18"/>
      <c r="E71" s="18"/>
      <c r="F71" s="18"/>
      <c r="G71" s="19"/>
      <c r="H71" s="19"/>
      <c r="I71" s="19"/>
    </row>
    <row r="72" spans="1:10">
      <c r="A72" s="11"/>
      <c r="B72" s="9"/>
      <c r="C72" s="15">
        <f>[1]Sheet1!C96*5</f>
        <v>94.692013392857149</v>
      </c>
      <c r="D72" s="16"/>
      <c r="E72" s="15" t="s">
        <v>9</v>
      </c>
      <c r="F72" s="15"/>
      <c r="G72" s="17" t="s">
        <v>53</v>
      </c>
      <c r="H72" s="17"/>
      <c r="I72" s="15"/>
    </row>
    <row r="73" spans="1:10">
      <c r="A73" s="11">
        <v>2</v>
      </c>
      <c r="B73" s="48" t="s">
        <v>54</v>
      </c>
      <c r="C73" s="48"/>
      <c r="D73" s="48"/>
      <c r="E73" s="48"/>
      <c r="F73" s="48"/>
      <c r="G73" s="31"/>
      <c r="H73" s="31"/>
      <c r="I73" s="31"/>
    </row>
    <row r="74" spans="1:10">
      <c r="A74" s="11"/>
      <c r="B74" s="9"/>
      <c r="C74" s="15">
        <f>[1]Sheet1!C137*5</f>
        <v>27200</v>
      </c>
      <c r="D74" s="16"/>
      <c r="E74" s="34" t="s">
        <v>9</v>
      </c>
      <c r="F74" s="15"/>
      <c r="G74" s="17" t="s">
        <v>14</v>
      </c>
      <c r="H74" s="17"/>
      <c r="I74" s="15"/>
    </row>
    <row r="75" spans="1:10">
      <c r="A75" s="11">
        <v>3</v>
      </c>
      <c r="B75" s="12" t="s">
        <v>55</v>
      </c>
      <c r="C75" s="12"/>
      <c r="D75" s="12"/>
      <c r="E75" s="12"/>
      <c r="F75" s="12"/>
      <c r="G75" s="19"/>
      <c r="H75" s="19"/>
      <c r="I75" s="19"/>
      <c r="J75" s="19"/>
    </row>
    <row r="76" spans="1:10">
      <c r="A76" s="11"/>
      <c r="B76" s="9"/>
      <c r="C76" s="15">
        <f>[1]Sheet1!C352*5</f>
        <v>13156.25</v>
      </c>
      <c r="D76" s="16"/>
      <c r="E76" s="34" t="s">
        <v>9</v>
      </c>
      <c r="F76" s="15"/>
      <c r="G76" s="17" t="s">
        <v>24</v>
      </c>
      <c r="H76" s="17"/>
      <c r="I76" s="15"/>
    </row>
    <row r="77" spans="1:10" ht="15">
      <c r="A77" s="32">
        <v>4</v>
      </c>
      <c r="B77" s="26" t="s">
        <v>56</v>
      </c>
      <c r="C77" s="26"/>
      <c r="D77" s="26"/>
      <c r="E77" s="26"/>
      <c r="F77" s="26"/>
      <c r="G77" s="49"/>
      <c r="H77" s="49"/>
      <c r="I77" s="49"/>
    </row>
    <row r="78" spans="1:10">
      <c r="A78" s="11"/>
      <c r="B78" s="9"/>
      <c r="C78" s="15">
        <f>[1]Sheet1!C442*5</f>
        <v>62.5</v>
      </c>
      <c r="D78" s="16"/>
      <c r="E78" s="34" t="s">
        <v>9</v>
      </c>
      <c r="F78" s="15"/>
      <c r="G78" s="17" t="s">
        <v>24</v>
      </c>
      <c r="H78" s="17"/>
      <c r="I78" s="15"/>
    </row>
    <row r="79" spans="1:10">
      <c r="A79" s="11">
        <v>5</v>
      </c>
      <c r="B79" s="28" t="s">
        <v>57</v>
      </c>
      <c r="C79" s="28"/>
      <c r="D79" s="28"/>
      <c r="E79" s="28"/>
      <c r="F79" s="28"/>
      <c r="G79" s="29"/>
      <c r="H79" s="29"/>
      <c r="I79" s="29"/>
    </row>
    <row r="80" spans="1:10">
      <c r="A80" s="11"/>
      <c r="B80" s="9"/>
      <c r="C80" s="15">
        <f>[1]Sheet1!C447*5</f>
        <v>162.5</v>
      </c>
      <c r="D80" s="16"/>
      <c r="E80" s="34" t="s">
        <v>9</v>
      </c>
      <c r="F80" s="15"/>
      <c r="G80" s="17" t="s">
        <v>24</v>
      </c>
      <c r="H80" s="17"/>
      <c r="I80" s="15"/>
    </row>
    <row r="81" spans="1:9">
      <c r="A81" s="11"/>
      <c r="B81" s="9"/>
      <c r="C81" s="15"/>
      <c r="D81" s="16"/>
      <c r="E81" s="34"/>
      <c r="F81" s="15"/>
      <c r="G81" s="15"/>
      <c r="H81" s="15"/>
      <c r="I81" s="15"/>
    </row>
    <row r="82" spans="1:9">
      <c r="A82" s="40">
        <v>6</v>
      </c>
      <c r="B82" s="26" t="s">
        <v>58</v>
      </c>
      <c r="C82" s="26"/>
      <c r="D82" s="26"/>
      <c r="E82" s="26"/>
      <c r="F82" s="26"/>
      <c r="G82" s="27"/>
      <c r="H82" s="27"/>
      <c r="I82" s="27"/>
    </row>
    <row r="83" spans="1:9">
      <c r="A83" s="11"/>
      <c r="B83" s="9"/>
      <c r="C83" s="15">
        <f>[1]Sheet1!C452*5</f>
        <v>300</v>
      </c>
      <c r="D83" s="16"/>
      <c r="E83" s="34" t="s">
        <v>9</v>
      </c>
      <c r="F83" s="15"/>
      <c r="G83" s="17" t="s">
        <v>24</v>
      </c>
      <c r="H83" s="17"/>
      <c r="I83" s="15"/>
    </row>
    <row r="85" spans="1:9">
      <c r="G85" s="43" t="s">
        <v>46</v>
      </c>
      <c r="H85" s="43"/>
      <c r="I85" s="44"/>
    </row>
    <row r="87" spans="1:9">
      <c r="B87" s="50" t="s">
        <v>59</v>
      </c>
    </row>
  </sheetData>
  <mergeCells count="75">
    <mergeCell ref="B82:F82"/>
    <mergeCell ref="G83:H83"/>
    <mergeCell ref="G85:H85"/>
    <mergeCell ref="B75:F75"/>
    <mergeCell ref="G76:H76"/>
    <mergeCell ref="B77:F77"/>
    <mergeCell ref="G78:H78"/>
    <mergeCell ref="B79:F79"/>
    <mergeCell ref="G80:H80"/>
    <mergeCell ref="G61:H61"/>
    <mergeCell ref="G63:H63"/>
    <mergeCell ref="B71:F71"/>
    <mergeCell ref="G72:H72"/>
    <mergeCell ref="B73:F73"/>
    <mergeCell ref="G74:H74"/>
    <mergeCell ref="G55:H55"/>
    <mergeCell ref="G56:H56"/>
    <mergeCell ref="B57:F57"/>
    <mergeCell ref="G58:H58"/>
    <mergeCell ref="B59:F59"/>
    <mergeCell ref="G60:H60"/>
    <mergeCell ref="G49:H49"/>
    <mergeCell ref="B50:F50"/>
    <mergeCell ref="G51:H51"/>
    <mergeCell ref="B52:F52"/>
    <mergeCell ref="G53:H53"/>
    <mergeCell ref="B54:F54"/>
    <mergeCell ref="G43:H43"/>
    <mergeCell ref="B44:F44"/>
    <mergeCell ref="G45:H45"/>
    <mergeCell ref="B46:F46"/>
    <mergeCell ref="G47:H47"/>
    <mergeCell ref="B48:F48"/>
    <mergeCell ref="G37:H37"/>
    <mergeCell ref="B38:F38"/>
    <mergeCell ref="G39:H39"/>
    <mergeCell ref="B40:F40"/>
    <mergeCell ref="G41:H41"/>
    <mergeCell ref="B42:F42"/>
    <mergeCell ref="G31:H31"/>
    <mergeCell ref="B32:F32"/>
    <mergeCell ref="G33:H33"/>
    <mergeCell ref="B34:F34"/>
    <mergeCell ref="G35:H35"/>
    <mergeCell ref="B36:F36"/>
    <mergeCell ref="B23:F23"/>
    <mergeCell ref="G24:H24"/>
    <mergeCell ref="B26:F26"/>
    <mergeCell ref="G27:H27"/>
    <mergeCell ref="G29:H29"/>
    <mergeCell ref="B30:F30"/>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R84"/>
  <sheetViews>
    <sheetView workbookViewId="0">
      <selection activeCell="C2" sqref="C2:I2"/>
    </sheetView>
  </sheetViews>
  <sheetFormatPr defaultRowHeight="12.75"/>
  <cols>
    <col min="1" max="1" width="7.42578125" style="2" customWidth="1"/>
    <col min="2" max="2" width="33" style="2" customWidth="1"/>
    <col min="3" max="3" width="11.7109375" style="2" customWidth="1"/>
    <col min="4" max="4" width="2.28515625" style="2" customWidth="1"/>
    <col min="5" max="5" width="4.28515625" style="2" customWidth="1"/>
    <col min="6" max="6" width="10.28515625" style="2" customWidth="1"/>
    <col min="7" max="7" width="6" style="2" customWidth="1"/>
    <col min="8" max="8" width="4" style="2" customWidth="1"/>
    <col min="9" max="9" width="14.85546875" style="3" customWidth="1"/>
    <col min="10" max="10" width="9.140625" style="2"/>
    <col min="11" max="11" width="12.7109375" style="2" customWidth="1"/>
    <col min="12" max="12" width="12" style="3" customWidth="1"/>
    <col min="13" max="13" width="13.140625" style="2" customWidth="1"/>
    <col min="14" max="16384" width="9.140625" style="2"/>
  </cols>
  <sheetData>
    <row r="1" spans="1:18" ht="21" customHeight="1">
      <c r="A1" s="1" t="s">
        <v>0</v>
      </c>
      <c r="B1" s="1"/>
      <c r="C1" s="1"/>
      <c r="D1" s="1"/>
      <c r="E1" s="1"/>
      <c r="F1" s="1"/>
      <c r="G1" s="1"/>
      <c r="H1" s="1"/>
      <c r="I1" s="1"/>
    </row>
    <row r="2" spans="1:18" ht="57.75" customHeight="1">
      <c r="A2" s="4" t="s">
        <v>1</v>
      </c>
      <c r="B2" s="4"/>
      <c r="C2" s="5" t="s">
        <v>77</v>
      </c>
      <c r="D2" s="5"/>
      <c r="E2" s="5"/>
      <c r="F2" s="5"/>
      <c r="G2" s="5"/>
      <c r="H2" s="5"/>
      <c r="I2" s="5"/>
      <c r="J2" s="54"/>
      <c r="K2" s="54"/>
      <c r="L2" s="54"/>
      <c r="M2" s="54"/>
      <c r="N2" s="54"/>
      <c r="O2" s="54"/>
      <c r="P2" s="54"/>
      <c r="Q2" s="54"/>
    </row>
    <row r="3" spans="1:18" ht="30.75" customHeight="1">
      <c r="A3" s="6" t="s">
        <v>2</v>
      </c>
      <c r="B3" s="7" t="s">
        <v>3</v>
      </c>
      <c r="C3" s="8" t="s">
        <v>4</v>
      </c>
      <c r="D3" s="8"/>
      <c r="E3" s="8" t="s">
        <v>5</v>
      </c>
      <c r="F3" s="8"/>
      <c r="G3" s="8" t="s">
        <v>6</v>
      </c>
      <c r="H3" s="8"/>
      <c r="I3" s="6" t="s">
        <v>7</v>
      </c>
      <c r="J3" s="55"/>
      <c r="K3" s="56"/>
      <c r="L3" s="57"/>
      <c r="M3" s="56"/>
      <c r="N3" s="56"/>
      <c r="O3" s="56"/>
      <c r="P3" s="56"/>
      <c r="Q3" s="56"/>
      <c r="R3" s="56"/>
    </row>
    <row r="4" spans="1:18">
      <c r="A4" s="9"/>
      <c r="B4" s="9"/>
      <c r="C4" s="9"/>
      <c r="D4" s="9"/>
      <c r="E4" s="9"/>
      <c r="F4" s="9"/>
      <c r="G4" s="9"/>
      <c r="H4" s="9"/>
      <c r="I4" s="10"/>
    </row>
    <row r="5" spans="1:18" ht="41.25" customHeight="1">
      <c r="A5" s="11">
        <v>1</v>
      </c>
      <c r="B5" s="12" t="s">
        <v>8</v>
      </c>
      <c r="C5" s="12"/>
      <c r="D5" s="12"/>
      <c r="E5" s="12"/>
      <c r="F5" s="12"/>
      <c r="G5" s="13"/>
      <c r="H5" s="13"/>
      <c r="I5" s="14"/>
    </row>
    <row r="6" spans="1:18" ht="20.100000000000001" customHeight="1">
      <c r="A6" s="11"/>
      <c r="B6" s="9"/>
      <c r="C6" s="15">
        <f>[2]Sheet1!C11*6</f>
        <v>35616</v>
      </c>
      <c r="D6" s="16"/>
      <c r="E6" s="15" t="s">
        <v>9</v>
      </c>
      <c r="F6" s="16">
        <v>3176.25</v>
      </c>
      <c r="G6" s="17" t="s">
        <v>10</v>
      </c>
      <c r="H6" s="17"/>
      <c r="I6" s="15">
        <f>ROUND(C6*F6/1000,0)</f>
        <v>113125</v>
      </c>
    </row>
    <row r="7" spans="1:18" ht="24.95" customHeight="1">
      <c r="A7" s="11">
        <v>2</v>
      </c>
      <c r="B7" s="18" t="s">
        <v>11</v>
      </c>
      <c r="C7" s="18"/>
      <c r="D7" s="18"/>
      <c r="E7" s="18"/>
      <c r="F7" s="18"/>
      <c r="G7" s="19"/>
      <c r="H7" s="19"/>
      <c r="I7" s="20"/>
    </row>
    <row r="8" spans="1:18" ht="20.100000000000001" customHeight="1">
      <c r="A8" s="11"/>
      <c r="B8" s="9"/>
      <c r="C8" s="15">
        <f>[2]Sheet1!C32*6</f>
        <v>14404.620000000003</v>
      </c>
      <c r="D8" s="16"/>
      <c r="E8" s="15" t="s">
        <v>9</v>
      </c>
      <c r="F8" s="16">
        <v>9416.2800000000007</v>
      </c>
      <c r="G8" s="17" t="s">
        <v>12</v>
      </c>
      <c r="H8" s="17"/>
      <c r="I8" s="15">
        <f>ROUND(C8*F8/100,0)</f>
        <v>1356379</v>
      </c>
    </row>
    <row r="9" spans="1:18" ht="95.25" customHeight="1">
      <c r="A9" s="11">
        <v>3</v>
      </c>
      <c r="B9" s="18" t="s">
        <v>13</v>
      </c>
      <c r="C9" s="18"/>
      <c r="D9" s="18"/>
      <c r="E9" s="18"/>
      <c r="F9" s="18"/>
      <c r="G9" s="13"/>
      <c r="H9" s="13"/>
      <c r="I9" s="21"/>
    </row>
    <row r="10" spans="1:18" ht="20.100000000000001" customHeight="1">
      <c r="A10" s="11"/>
      <c r="B10" s="9"/>
      <c r="C10" s="15">
        <f>[2]Sheet1!C86*6</f>
        <v>26793.359999999997</v>
      </c>
      <c r="D10" s="16"/>
      <c r="E10" s="15" t="s">
        <v>9</v>
      </c>
      <c r="F10" s="15">
        <v>337</v>
      </c>
      <c r="G10" s="17" t="s">
        <v>14</v>
      </c>
      <c r="H10" s="17"/>
      <c r="I10" s="15">
        <f>ROUND(C10*F10,0)</f>
        <v>9029362</v>
      </c>
    </row>
    <row r="11" spans="1:18" ht="43.5" customHeight="1">
      <c r="A11" s="22">
        <v>4</v>
      </c>
      <c r="B11" s="18" t="s">
        <v>15</v>
      </c>
      <c r="C11" s="18"/>
      <c r="D11" s="18"/>
      <c r="E11" s="18"/>
      <c r="F11" s="18"/>
      <c r="G11" s="19"/>
      <c r="H11" s="19"/>
      <c r="I11" s="23"/>
    </row>
    <row r="12" spans="1:18" ht="20.100000000000001" customHeight="1">
      <c r="A12" s="11"/>
      <c r="B12" s="9"/>
      <c r="C12" s="15">
        <f>[2]Sheet1!C97*6</f>
        <v>143.53585714285714</v>
      </c>
      <c r="D12" s="16"/>
      <c r="E12" s="15" t="s">
        <v>9</v>
      </c>
      <c r="F12" s="15">
        <v>5001.7</v>
      </c>
      <c r="G12" s="17" t="s">
        <v>16</v>
      </c>
      <c r="H12" s="17"/>
      <c r="I12" s="15">
        <f>ROUND(C12*F12,0)</f>
        <v>717923</v>
      </c>
      <c r="J12" s="24"/>
      <c r="K12" s="25"/>
      <c r="M12" s="25">
        <f>I12</f>
        <v>717923</v>
      </c>
    </row>
    <row r="13" spans="1:18" ht="30.75" customHeight="1">
      <c r="A13" s="11">
        <v>5</v>
      </c>
      <c r="B13" s="26" t="s">
        <v>17</v>
      </c>
      <c r="C13" s="26"/>
      <c r="D13" s="26"/>
      <c r="E13" s="26"/>
      <c r="F13" s="26"/>
      <c r="G13" s="27"/>
      <c r="H13" s="27"/>
      <c r="I13" s="21"/>
    </row>
    <row r="14" spans="1:18" ht="20.100000000000001" customHeight="1">
      <c r="A14" s="11"/>
      <c r="B14" s="9"/>
      <c r="C14" s="15">
        <f>[2]Sheet1!C105*6</f>
        <v>7830</v>
      </c>
      <c r="D14" s="16"/>
      <c r="E14" s="15" t="s">
        <v>9</v>
      </c>
      <c r="F14" s="16">
        <v>3127.41</v>
      </c>
      <c r="G14" s="17" t="s">
        <v>12</v>
      </c>
      <c r="H14" s="17"/>
      <c r="I14" s="15">
        <f>ROUND(C14*F14/100,0)</f>
        <v>244876</v>
      </c>
      <c r="J14" s="24"/>
    </row>
    <row r="15" spans="1:18" ht="41.25" customHeight="1">
      <c r="A15" s="11">
        <v>6</v>
      </c>
      <c r="B15" s="28" t="s">
        <v>18</v>
      </c>
      <c r="C15" s="28"/>
      <c r="D15" s="28"/>
      <c r="E15" s="28"/>
      <c r="F15" s="28"/>
      <c r="G15" s="29"/>
      <c r="H15" s="29"/>
      <c r="I15" s="21"/>
    </row>
    <row r="16" spans="1:18" ht="20.100000000000001" customHeight="1">
      <c r="A16" s="11"/>
      <c r="B16" s="9"/>
      <c r="C16" s="15">
        <f>[2]Sheet1!C112*6</f>
        <v>2623.08</v>
      </c>
      <c r="D16" s="16"/>
      <c r="E16" s="15" t="s">
        <v>9</v>
      </c>
      <c r="F16" s="15">
        <v>12595</v>
      </c>
      <c r="G16" s="17" t="s">
        <v>12</v>
      </c>
      <c r="H16" s="17"/>
      <c r="I16" s="15">
        <f>ROUND(C16*F16/100,0)</f>
        <v>330377</v>
      </c>
    </row>
    <row r="17" spans="1:13" ht="24.95" customHeight="1">
      <c r="A17" s="11">
        <v>7</v>
      </c>
      <c r="B17" s="30" t="s">
        <v>19</v>
      </c>
      <c r="C17" s="30"/>
      <c r="D17" s="30"/>
      <c r="E17" s="30"/>
      <c r="F17" s="30"/>
      <c r="G17" s="31"/>
      <c r="H17" s="31"/>
      <c r="I17" s="21"/>
    </row>
    <row r="18" spans="1:13" ht="20.100000000000001" customHeight="1">
      <c r="A18" s="11"/>
      <c r="B18" s="9"/>
      <c r="C18" s="15">
        <f>[2]Sheet1!C117*6</f>
        <v>11872</v>
      </c>
      <c r="D18" s="16"/>
      <c r="E18" s="15" t="s">
        <v>9</v>
      </c>
      <c r="F18" s="16">
        <v>1512.5</v>
      </c>
      <c r="G18" s="17" t="s">
        <v>10</v>
      </c>
      <c r="H18" s="17"/>
      <c r="I18" s="15">
        <f>ROUND(C18*F18/1000,0)</f>
        <v>17956</v>
      </c>
    </row>
    <row r="19" spans="1:13" ht="39.75" customHeight="1">
      <c r="A19" s="32">
        <v>8</v>
      </c>
      <c r="B19" s="26" t="s">
        <v>20</v>
      </c>
      <c r="C19" s="26"/>
      <c r="D19" s="26"/>
      <c r="E19" s="26"/>
      <c r="F19" s="26"/>
      <c r="G19" s="27"/>
      <c r="H19" s="27"/>
      <c r="I19" s="21"/>
    </row>
    <row r="20" spans="1:13" ht="20.100000000000001" customHeight="1">
      <c r="A20" s="11"/>
      <c r="B20" s="9"/>
      <c r="C20" s="15">
        <f>[2]Sheet1!C163*6</f>
        <v>10591.14</v>
      </c>
      <c r="D20" s="16"/>
      <c r="E20" s="15" t="s">
        <v>9</v>
      </c>
      <c r="F20" s="15">
        <v>15771.01</v>
      </c>
      <c r="G20" s="17" t="s">
        <v>12</v>
      </c>
      <c r="H20" s="17"/>
      <c r="I20" s="15">
        <f>ROUND(C20*F20/100,0)</f>
        <v>1670330</v>
      </c>
      <c r="J20" s="24"/>
      <c r="L20" s="33"/>
    </row>
    <row r="21" spans="1:13" ht="52.5" customHeight="1">
      <c r="A21" s="32">
        <v>9</v>
      </c>
      <c r="B21" s="18" t="s">
        <v>21</v>
      </c>
      <c r="C21" s="18"/>
      <c r="D21" s="18"/>
      <c r="E21" s="18"/>
      <c r="F21" s="18"/>
      <c r="G21" s="13"/>
      <c r="H21" s="13"/>
      <c r="I21" s="23"/>
    </row>
    <row r="22" spans="1:13" ht="20.100000000000001" customHeight="1">
      <c r="A22" s="11"/>
      <c r="B22" s="9"/>
      <c r="C22" s="15">
        <f>[2]Sheet1!C172*6</f>
        <v>1476</v>
      </c>
      <c r="D22" s="16"/>
      <c r="E22" s="34" t="s">
        <v>9</v>
      </c>
      <c r="F22" s="15">
        <v>228.96</v>
      </c>
      <c r="G22" s="17" t="s">
        <v>22</v>
      </c>
      <c r="H22" s="17"/>
      <c r="I22" s="15">
        <f>ROUND(C22*F22,0)</f>
        <v>337945</v>
      </c>
      <c r="J22" s="24"/>
      <c r="M22" s="25">
        <f>I22</f>
        <v>337945</v>
      </c>
    </row>
    <row r="23" spans="1:13" ht="56.25" customHeight="1">
      <c r="A23" s="11">
        <v>10</v>
      </c>
      <c r="B23" s="35" t="s">
        <v>23</v>
      </c>
      <c r="C23" s="35"/>
      <c r="D23" s="35"/>
      <c r="E23" s="35"/>
      <c r="F23" s="35"/>
      <c r="G23" s="27"/>
      <c r="H23" s="27"/>
      <c r="I23" s="27"/>
      <c r="J23" s="27"/>
      <c r="K23" s="27"/>
      <c r="L23" s="27"/>
      <c r="M23" s="25"/>
    </row>
    <row r="24" spans="1:13" ht="20.100000000000001" customHeight="1">
      <c r="A24" s="11"/>
      <c r="B24" s="9"/>
      <c r="C24" s="15">
        <f>[2]Sheet1!C179*6</f>
        <v>1692</v>
      </c>
      <c r="D24" s="16"/>
      <c r="E24" s="34" t="s">
        <v>9</v>
      </c>
      <c r="F24" s="15">
        <v>1647.69</v>
      </c>
      <c r="G24" s="17" t="s">
        <v>24</v>
      </c>
      <c r="H24" s="17"/>
      <c r="I24" s="15">
        <f>ROUND(C24*F24,0)</f>
        <v>2787891</v>
      </c>
      <c r="M24" s="25"/>
    </row>
    <row r="25" spans="1:13" ht="20.100000000000001" customHeight="1">
      <c r="A25" s="11"/>
      <c r="B25" s="9"/>
      <c r="C25" s="15"/>
      <c r="D25" s="16"/>
      <c r="E25" s="34"/>
      <c r="F25" s="15"/>
      <c r="G25" s="15"/>
      <c r="H25" s="15"/>
      <c r="I25" s="15"/>
      <c r="M25" s="25"/>
    </row>
    <row r="26" spans="1:13" ht="45" customHeight="1">
      <c r="A26" s="11">
        <v>11</v>
      </c>
      <c r="B26" s="35" t="s">
        <v>25</v>
      </c>
      <c r="C26" s="35"/>
      <c r="D26" s="35"/>
      <c r="E26" s="35"/>
      <c r="F26" s="35"/>
      <c r="G26" s="27"/>
      <c r="H26" s="27"/>
      <c r="I26" s="21"/>
      <c r="M26" s="25"/>
    </row>
    <row r="27" spans="1:13" ht="20.100000000000001" customHeight="1">
      <c r="A27" s="11"/>
      <c r="B27" s="9"/>
      <c r="C27" s="15">
        <f>[2]Sheet1!C188*6</f>
        <v>1851</v>
      </c>
      <c r="D27" s="16"/>
      <c r="E27" s="34" t="s">
        <v>9</v>
      </c>
      <c r="F27" s="15">
        <v>856.53</v>
      </c>
      <c r="G27" s="17" t="s">
        <v>24</v>
      </c>
      <c r="H27" s="17"/>
      <c r="I27" s="15">
        <f>ROUND(C27*F27,0)</f>
        <v>1585437</v>
      </c>
      <c r="M27" s="25"/>
    </row>
    <row r="28" spans="1:13" ht="20.100000000000001" customHeight="1">
      <c r="A28" s="11">
        <v>12</v>
      </c>
      <c r="B28" s="13" t="s">
        <v>26</v>
      </c>
      <c r="C28" s="13"/>
      <c r="D28" s="13"/>
      <c r="E28" s="13"/>
      <c r="F28" s="13"/>
      <c r="G28" s="13"/>
      <c r="H28" s="13"/>
      <c r="I28" s="23"/>
      <c r="M28" s="25"/>
    </row>
    <row r="29" spans="1:13" ht="20.100000000000001" customHeight="1">
      <c r="A29" s="11"/>
      <c r="B29" s="9"/>
      <c r="C29" s="15">
        <f>[2]Sheet1!C229*6</f>
        <v>66441</v>
      </c>
      <c r="D29" s="16"/>
      <c r="E29" s="15" t="s">
        <v>9</v>
      </c>
      <c r="F29" s="15">
        <v>3191.76</v>
      </c>
      <c r="G29" s="17" t="s">
        <v>27</v>
      </c>
      <c r="H29" s="17"/>
      <c r="I29" s="15">
        <f>ROUND(C29*F29/100,0)</f>
        <v>2120637</v>
      </c>
      <c r="M29" s="25"/>
    </row>
    <row r="30" spans="1:13" ht="30" customHeight="1">
      <c r="A30" s="11">
        <v>13</v>
      </c>
      <c r="B30" s="35" t="s">
        <v>28</v>
      </c>
      <c r="C30" s="35"/>
      <c r="D30" s="35"/>
      <c r="E30" s="35"/>
      <c r="F30" s="35"/>
      <c r="G30" s="27"/>
      <c r="H30" s="27"/>
      <c r="I30" s="21"/>
      <c r="M30" s="25"/>
    </row>
    <row r="31" spans="1:13" ht="20.100000000000001" customHeight="1">
      <c r="A31" s="11"/>
      <c r="B31" s="9"/>
      <c r="C31" s="15">
        <f>[2]Sheet1!C236*6</f>
        <v>22419</v>
      </c>
      <c r="D31" s="16"/>
      <c r="E31" s="15" t="s">
        <v>9</v>
      </c>
      <c r="F31" s="15">
        <v>3275.5</v>
      </c>
      <c r="G31" s="17" t="s">
        <v>27</v>
      </c>
      <c r="H31" s="17"/>
      <c r="I31" s="15">
        <f>ROUND(C31*F31/100,0)</f>
        <v>734334</v>
      </c>
      <c r="M31" s="25"/>
    </row>
    <row r="32" spans="1:13" ht="29.25" customHeight="1">
      <c r="A32" s="11">
        <v>14</v>
      </c>
      <c r="B32" s="36" t="s">
        <v>29</v>
      </c>
      <c r="C32" s="36"/>
      <c r="D32" s="36"/>
      <c r="E32" s="36"/>
      <c r="F32" s="36"/>
      <c r="G32" s="29"/>
      <c r="H32" s="29"/>
      <c r="I32" s="21"/>
      <c r="M32" s="25"/>
    </row>
    <row r="33" spans="1:13" ht="20.100000000000001" customHeight="1">
      <c r="A33" s="11"/>
      <c r="B33" s="9"/>
      <c r="C33" s="15">
        <f>[2]Sheet1!C243*6</f>
        <v>24072</v>
      </c>
      <c r="D33" s="16"/>
      <c r="E33" s="34" t="s">
        <v>9</v>
      </c>
      <c r="F33" s="15">
        <v>1887.4</v>
      </c>
      <c r="G33" s="17" t="s">
        <v>27</v>
      </c>
      <c r="H33" s="17"/>
      <c r="I33" s="15">
        <f>ROUND(C33*F33/100,0)</f>
        <v>454335</v>
      </c>
      <c r="J33" s="24"/>
      <c r="M33" s="25"/>
    </row>
    <row r="34" spans="1:13" ht="39" customHeight="1">
      <c r="A34" s="11">
        <v>15</v>
      </c>
      <c r="B34" s="35" t="s">
        <v>30</v>
      </c>
      <c r="C34" s="35"/>
      <c r="D34" s="35"/>
      <c r="E34" s="35"/>
      <c r="F34" s="35"/>
      <c r="G34" s="27"/>
      <c r="H34" s="27"/>
      <c r="I34" s="21"/>
      <c r="M34" s="25"/>
    </row>
    <row r="35" spans="1:13" ht="20.100000000000001" customHeight="1">
      <c r="A35" s="11"/>
      <c r="B35" s="9"/>
      <c r="C35" s="15">
        <f>[2]Sheet1!C250*6</f>
        <v>1692</v>
      </c>
      <c r="D35" s="16"/>
      <c r="E35" s="34" t="s">
        <v>9</v>
      </c>
      <c r="F35" s="15">
        <v>180.5</v>
      </c>
      <c r="G35" s="17" t="s">
        <v>24</v>
      </c>
      <c r="H35" s="17"/>
      <c r="I35" s="15">
        <f>ROUND(C35*F35,0)</f>
        <v>305406</v>
      </c>
      <c r="M35" s="25">
        <f>I35</f>
        <v>305406</v>
      </c>
    </row>
    <row r="36" spans="1:13" ht="24.95" customHeight="1">
      <c r="A36" s="37">
        <v>16</v>
      </c>
      <c r="B36" s="39" t="s">
        <v>31</v>
      </c>
      <c r="C36" s="39"/>
      <c r="D36" s="39"/>
      <c r="E36" s="39"/>
      <c r="F36" s="39"/>
      <c r="G36" s="39"/>
      <c r="H36" s="23"/>
      <c r="I36" s="23"/>
      <c r="M36" s="25"/>
    </row>
    <row r="37" spans="1:13" ht="20.100000000000001" customHeight="1">
      <c r="A37" s="11"/>
      <c r="B37" s="9"/>
      <c r="C37" s="15">
        <f>[2]Sheet1!C255*6</f>
        <v>36</v>
      </c>
      <c r="D37" s="16"/>
      <c r="E37" s="34" t="s">
        <v>9</v>
      </c>
      <c r="F37" s="15">
        <v>261.25</v>
      </c>
      <c r="G37" s="17" t="s">
        <v>32</v>
      </c>
      <c r="H37" s="17"/>
      <c r="I37" s="15">
        <f>ROUND(C37*F37,0)</f>
        <v>9405</v>
      </c>
      <c r="M37" s="25"/>
    </row>
    <row r="38" spans="1:13" ht="24.95" customHeight="1">
      <c r="A38" s="11">
        <v>17</v>
      </c>
      <c r="B38" s="35" t="s">
        <v>33</v>
      </c>
      <c r="C38" s="35"/>
      <c r="D38" s="35"/>
      <c r="E38" s="35"/>
      <c r="F38" s="35"/>
      <c r="G38" s="27"/>
      <c r="H38" s="27"/>
      <c r="I38" s="27"/>
      <c r="J38" s="27"/>
      <c r="K38" s="27"/>
      <c r="L38" s="27"/>
      <c r="M38" s="25"/>
    </row>
    <row r="39" spans="1:13" ht="20.100000000000001" customHeight="1">
      <c r="A39" s="11"/>
      <c r="B39" s="9"/>
      <c r="C39" s="15">
        <f>[2]Sheet1!C263*6</f>
        <v>2560.5</v>
      </c>
      <c r="D39" s="16"/>
      <c r="E39" s="34" t="s">
        <v>9</v>
      </c>
      <c r="F39" s="15">
        <v>27678.86</v>
      </c>
      <c r="G39" s="17" t="s">
        <v>27</v>
      </c>
      <c r="H39" s="17"/>
      <c r="I39" s="15">
        <f>ROUND(C39*F39/100,0)</f>
        <v>708717</v>
      </c>
      <c r="M39" s="25"/>
    </row>
    <row r="40" spans="1:13" ht="24.95" customHeight="1">
      <c r="A40" s="40">
        <v>18</v>
      </c>
      <c r="B40" s="35" t="s">
        <v>34</v>
      </c>
      <c r="C40" s="35"/>
      <c r="D40" s="35"/>
      <c r="E40" s="35"/>
      <c r="F40" s="35"/>
      <c r="G40" s="27"/>
      <c r="H40" s="27"/>
      <c r="I40" s="27"/>
      <c r="J40" s="27"/>
      <c r="K40" s="27"/>
      <c r="L40" s="27"/>
      <c r="M40" s="25"/>
    </row>
    <row r="41" spans="1:13" ht="20.100000000000001" customHeight="1">
      <c r="A41" s="11"/>
      <c r="B41" s="9"/>
      <c r="C41" s="15">
        <f>[2]Sheet1!C275*6</f>
        <v>6321</v>
      </c>
      <c r="D41" s="16"/>
      <c r="E41" s="34" t="s">
        <v>9</v>
      </c>
      <c r="F41" s="15">
        <v>28299.3</v>
      </c>
      <c r="G41" s="17" t="s">
        <v>27</v>
      </c>
      <c r="H41" s="17"/>
      <c r="I41" s="15">
        <f>ROUND(C41*F41/100,0)</f>
        <v>1788799</v>
      </c>
      <c r="M41" s="25"/>
    </row>
    <row r="42" spans="1:13" ht="19.5" customHeight="1">
      <c r="A42" s="40">
        <v>19</v>
      </c>
      <c r="B42" s="35" t="s">
        <v>35</v>
      </c>
      <c r="C42" s="35"/>
      <c r="D42" s="35"/>
      <c r="E42" s="35"/>
      <c r="F42" s="35"/>
      <c r="G42" s="27"/>
      <c r="H42" s="27"/>
      <c r="I42" s="21"/>
      <c r="M42" s="25"/>
    </row>
    <row r="43" spans="1:13" ht="20.100000000000001" customHeight="1">
      <c r="A43" s="11"/>
      <c r="B43" s="9"/>
      <c r="C43" s="15">
        <f>[2]Sheet1!C317*6</f>
        <v>14031</v>
      </c>
      <c r="D43" s="16"/>
      <c r="E43" s="34" t="s">
        <v>9</v>
      </c>
      <c r="F43" s="15">
        <v>442.75</v>
      </c>
      <c r="G43" s="17" t="s">
        <v>27</v>
      </c>
      <c r="H43" s="17"/>
      <c r="I43" s="15">
        <f>ROUND(C43*F43/100,0)</f>
        <v>62122</v>
      </c>
      <c r="M43" s="25"/>
    </row>
    <row r="44" spans="1:13" ht="20.25" customHeight="1">
      <c r="A44" s="40">
        <v>20</v>
      </c>
      <c r="B44" s="35" t="s">
        <v>36</v>
      </c>
      <c r="C44" s="41"/>
      <c r="D44" s="41"/>
      <c r="E44" s="41"/>
      <c r="F44" s="41"/>
      <c r="G44" s="23"/>
      <c r="H44" s="23"/>
      <c r="I44" s="20"/>
      <c r="M44" s="25"/>
    </row>
    <row r="45" spans="1:13" ht="20.100000000000001" customHeight="1">
      <c r="A45" s="11"/>
      <c r="B45" s="9"/>
      <c r="C45" s="15">
        <f>[2]Sheet1!C322*6</f>
        <v>14031</v>
      </c>
      <c r="D45" s="16"/>
      <c r="E45" s="34" t="s">
        <v>9</v>
      </c>
      <c r="F45" s="15">
        <v>1079.6500000000001</v>
      </c>
      <c r="G45" s="17" t="s">
        <v>27</v>
      </c>
      <c r="H45" s="17"/>
      <c r="I45" s="15">
        <f>ROUND(C45*F45/100,0)</f>
        <v>151486</v>
      </c>
      <c r="M45" s="25"/>
    </row>
    <row r="46" spans="1:13" ht="30" customHeight="1">
      <c r="A46" s="40">
        <v>21</v>
      </c>
      <c r="B46" s="35" t="s">
        <v>37</v>
      </c>
      <c r="C46" s="35"/>
      <c r="D46" s="35"/>
      <c r="E46" s="35"/>
      <c r="F46" s="35"/>
      <c r="G46" s="27"/>
      <c r="H46" s="27"/>
      <c r="M46" s="25"/>
    </row>
    <row r="47" spans="1:13" ht="20.100000000000001" customHeight="1">
      <c r="C47" s="15">
        <f>[2]Sheet1!C330*6</f>
        <v>3702</v>
      </c>
      <c r="D47" s="16"/>
      <c r="E47" s="34" t="s">
        <v>9</v>
      </c>
      <c r="F47" s="15">
        <v>2116.41</v>
      </c>
      <c r="G47" s="17" t="s">
        <v>27</v>
      </c>
      <c r="H47" s="17"/>
      <c r="I47" s="15">
        <f>ROUND(C47*F47/100,0)</f>
        <v>78349</v>
      </c>
      <c r="M47" s="25"/>
    </row>
    <row r="48" spans="1:13" ht="65.25" customHeight="1">
      <c r="A48" s="40">
        <v>22</v>
      </c>
      <c r="B48" s="35" t="s">
        <v>38</v>
      </c>
      <c r="C48" s="35"/>
      <c r="D48" s="35"/>
      <c r="E48" s="35"/>
      <c r="F48" s="35"/>
      <c r="G48" s="27"/>
      <c r="H48" s="27"/>
      <c r="M48" s="25"/>
    </row>
    <row r="49" spans="1:13" ht="20.100000000000001" customHeight="1">
      <c r="B49" s="9"/>
      <c r="C49" s="15">
        <f>[2]Sheet1!C357*6</f>
        <v>37197</v>
      </c>
      <c r="D49" s="16"/>
      <c r="E49" s="34" t="s">
        <v>9</v>
      </c>
      <c r="F49" s="15">
        <v>3444.38</v>
      </c>
      <c r="G49" s="17" t="s">
        <v>27</v>
      </c>
      <c r="H49" s="17"/>
      <c r="I49" s="15">
        <f>ROUND(C49*F49/100,0)</f>
        <v>1281206</v>
      </c>
      <c r="M49" s="25"/>
    </row>
    <row r="50" spans="1:13" ht="46.5" customHeight="1">
      <c r="A50" s="40">
        <v>23</v>
      </c>
      <c r="B50" s="35" t="s">
        <v>39</v>
      </c>
      <c r="C50" s="35"/>
      <c r="D50" s="35"/>
      <c r="E50" s="35"/>
      <c r="F50" s="35"/>
      <c r="G50" s="27"/>
      <c r="H50" s="27"/>
      <c r="I50" s="23"/>
      <c r="M50" s="25"/>
    </row>
    <row r="51" spans="1:13" ht="20.100000000000001" customHeight="1">
      <c r="B51" s="9"/>
      <c r="C51" s="15">
        <f>[2]Sheet1!C371*6</f>
        <v>14157</v>
      </c>
      <c r="D51" s="16"/>
      <c r="E51" s="34" t="s">
        <v>9</v>
      </c>
      <c r="F51" s="15">
        <v>2567.9499999999998</v>
      </c>
      <c r="G51" s="17" t="s">
        <v>27</v>
      </c>
      <c r="H51" s="17"/>
      <c r="I51" s="15">
        <f>ROUND(C51*F51/100,0)</f>
        <v>363545</v>
      </c>
      <c r="M51" s="25"/>
    </row>
    <row r="52" spans="1:13" ht="24.95" customHeight="1">
      <c r="A52" s="11">
        <v>24</v>
      </c>
      <c r="B52" s="18" t="s">
        <v>41</v>
      </c>
      <c r="C52" s="42"/>
      <c r="D52" s="42"/>
      <c r="E52" s="42"/>
      <c r="F52" s="42"/>
      <c r="I52" s="2"/>
    </row>
    <row r="53" spans="1:13" ht="20.100000000000001" customHeight="1">
      <c r="B53" s="24" t="s">
        <v>42</v>
      </c>
      <c r="C53" s="15">
        <f>[2]Sheet1!C392*6</f>
        <v>1336.5</v>
      </c>
      <c r="D53" s="16"/>
      <c r="E53" s="34" t="s">
        <v>9</v>
      </c>
      <c r="F53" s="15">
        <v>328.97</v>
      </c>
      <c r="G53" s="17" t="s">
        <v>12</v>
      </c>
      <c r="H53" s="17"/>
      <c r="I53" s="15">
        <f>ROUND(C53*F53/100,0)</f>
        <v>4397</v>
      </c>
    </row>
    <row r="54" spans="1:13" ht="20.100000000000001" customHeight="1">
      <c r="B54" s="24"/>
      <c r="C54" s="15"/>
      <c r="D54" s="16"/>
      <c r="E54" s="34"/>
      <c r="F54" s="15"/>
      <c r="G54" s="15"/>
      <c r="H54" s="15"/>
      <c r="I54" s="15"/>
    </row>
    <row r="55" spans="1:13" ht="20.100000000000001" customHeight="1">
      <c r="B55" s="24"/>
      <c r="C55" s="15"/>
      <c r="D55" s="16"/>
      <c r="E55" s="34"/>
      <c r="F55" s="15"/>
      <c r="G55" s="15"/>
      <c r="H55" s="15"/>
      <c r="I55" s="15"/>
    </row>
    <row r="56" spans="1:13" ht="20.100000000000001" customHeight="1">
      <c r="B56" s="24"/>
      <c r="C56" s="15"/>
      <c r="D56" s="16"/>
      <c r="E56" s="34"/>
      <c r="F56" s="15"/>
      <c r="G56" s="15"/>
      <c r="H56" s="15"/>
      <c r="I56" s="15"/>
    </row>
    <row r="57" spans="1:13" ht="24.95" customHeight="1">
      <c r="A57" s="11">
        <v>25</v>
      </c>
      <c r="B57" s="26" t="s">
        <v>45</v>
      </c>
      <c r="C57" s="26"/>
      <c r="D57" s="26"/>
      <c r="E57" s="26"/>
      <c r="F57" s="26"/>
      <c r="G57" s="27"/>
      <c r="H57" s="27"/>
      <c r="I57" s="27"/>
      <c r="J57" s="27"/>
      <c r="K57" s="27"/>
      <c r="L57" s="27"/>
    </row>
    <row r="58" spans="1:13" ht="20.100000000000001" customHeight="1">
      <c r="B58" s="24" t="s">
        <v>42</v>
      </c>
      <c r="C58" s="15">
        <f>[2]Sheet1!C398*6</f>
        <v>7500</v>
      </c>
      <c r="D58" s="16"/>
      <c r="E58" s="34" t="s">
        <v>9</v>
      </c>
      <c r="F58" s="15">
        <v>169.09</v>
      </c>
      <c r="G58" s="17" t="s">
        <v>27</v>
      </c>
      <c r="H58" s="17"/>
      <c r="I58" s="15">
        <f>ROUND(C58*F58/100,0)</f>
        <v>12682</v>
      </c>
    </row>
    <row r="59" spans="1:13" ht="20.100000000000001" customHeight="1">
      <c r="I59" s="2"/>
    </row>
    <row r="60" spans="1:13" ht="24.95" customHeight="1">
      <c r="G60" s="43" t="s">
        <v>46</v>
      </c>
      <c r="H60" s="43"/>
      <c r="I60" s="44">
        <f>SUM(I6:I59)</f>
        <v>26267021</v>
      </c>
      <c r="K60" s="44">
        <f>SUM(K6:K59)</f>
        <v>0</v>
      </c>
      <c r="L60" s="44">
        <f>SUM(L6:L59)</f>
        <v>0</v>
      </c>
      <c r="M60" s="44">
        <f>SUM(M6:M59)</f>
        <v>1361274</v>
      </c>
    </row>
    <row r="61" spans="1:13" ht="24.95" customHeight="1">
      <c r="B61" s="50" t="s">
        <v>60</v>
      </c>
      <c r="K61" s="2" t="s">
        <v>48</v>
      </c>
      <c r="L61" s="46">
        <v>0.2</v>
      </c>
      <c r="M61" s="2" t="s">
        <v>49</v>
      </c>
    </row>
    <row r="62" spans="1:13" ht="24.95" customHeight="1">
      <c r="B62" s="50"/>
    </row>
    <row r="63" spans="1:13" ht="24.95" customHeight="1">
      <c r="B63" s="50"/>
    </row>
    <row r="64" spans="1:13" ht="24.95" customHeight="1">
      <c r="B64" s="50" t="s">
        <v>50</v>
      </c>
    </row>
    <row r="67" spans="1:10">
      <c r="B67" s="51" t="s">
        <v>61</v>
      </c>
    </row>
    <row r="68" spans="1:10">
      <c r="A68" s="22">
        <v>1</v>
      </c>
      <c r="B68" s="18" t="s">
        <v>52</v>
      </c>
      <c r="C68" s="18"/>
      <c r="D68" s="18"/>
      <c r="E68" s="18"/>
      <c r="F68" s="18"/>
      <c r="G68" s="19"/>
      <c r="H68" s="19"/>
      <c r="I68" s="19"/>
    </row>
    <row r="69" spans="1:10">
      <c r="A69" s="11"/>
      <c r="B69" s="9"/>
      <c r="C69" s="15">
        <f>[2]Sheet1!C92*6</f>
        <v>64.591135714285699</v>
      </c>
      <c r="D69" s="16"/>
      <c r="E69" s="15" t="s">
        <v>9</v>
      </c>
      <c r="F69" s="15"/>
      <c r="G69" s="17" t="s">
        <v>53</v>
      </c>
      <c r="H69" s="17"/>
      <c r="I69" s="15"/>
    </row>
    <row r="70" spans="1:10">
      <c r="A70" s="11">
        <v>2</v>
      </c>
      <c r="B70" s="48" t="s">
        <v>54</v>
      </c>
      <c r="C70" s="48"/>
      <c r="D70" s="48"/>
      <c r="E70" s="48"/>
      <c r="F70" s="48"/>
      <c r="G70" s="31"/>
      <c r="H70" s="31"/>
      <c r="I70" s="31"/>
    </row>
    <row r="71" spans="1:10">
      <c r="A71" s="11"/>
      <c r="B71" s="9"/>
      <c r="C71" s="15">
        <f>[2]Sheet1!C134*6</f>
        <v>28062</v>
      </c>
      <c r="D71" s="16"/>
      <c r="E71" s="34" t="s">
        <v>9</v>
      </c>
      <c r="F71" s="15"/>
      <c r="G71" s="17" t="s">
        <v>14</v>
      </c>
      <c r="H71" s="17"/>
      <c r="I71" s="15"/>
    </row>
    <row r="72" spans="1:10">
      <c r="A72" s="11">
        <v>3</v>
      </c>
      <c r="B72" s="12" t="s">
        <v>62</v>
      </c>
      <c r="C72" s="12"/>
      <c r="D72" s="12"/>
      <c r="E72" s="12"/>
      <c r="F72" s="12"/>
      <c r="G72" s="19"/>
      <c r="H72" s="19"/>
      <c r="I72" s="19"/>
    </row>
    <row r="73" spans="1:10">
      <c r="A73" s="11"/>
      <c r="B73" s="9"/>
      <c r="C73" s="15">
        <f>[2]Sheet1!C301*6</f>
        <v>13084.5</v>
      </c>
      <c r="D73" s="16"/>
      <c r="E73" s="34" t="s">
        <v>9</v>
      </c>
      <c r="F73" s="15"/>
      <c r="G73" s="17" t="s">
        <v>24</v>
      </c>
      <c r="H73" s="17"/>
      <c r="I73" s="15"/>
    </row>
    <row r="74" spans="1:10" ht="15">
      <c r="A74" s="32">
        <v>4</v>
      </c>
      <c r="B74" s="26" t="s">
        <v>63</v>
      </c>
      <c r="C74" s="26"/>
      <c r="D74" s="26"/>
      <c r="E74" s="26"/>
      <c r="F74" s="26"/>
      <c r="G74" s="49"/>
      <c r="H74" s="49"/>
      <c r="I74" s="49"/>
      <c r="J74" s="49"/>
    </row>
    <row r="75" spans="1:10">
      <c r="A75" s="11"/>
      <c r="B75" s="9"/>
      <c r="C75" s="15">
        <f>[2]Sheet1!C376*6</f>
        <v>150</v>
      </c>
      <c r="D75" s="16"/>
      <c r="E75" s="34" t="s">
        <v>9</v>
      </c>
      <c r="F75" s="15"/>
      <c r="G75" s="17" t="s">
        <v>24</v>
      </c>
      <c r="H75" s="17"/>
      <c r="I75" s="15"/>
    </row>
    <row r="76" spans="1:10">
      <c r="A76" s="11">
        <v>5</v>
      </c>
      <c r="B76" s="28" t="s">
        <v>57</v>
      </c>
      <c r="C76" s="28"/>
      <c r="D76" s="28"/>
      <c r="E76" s="28"/>
      <c r="F76" s="28"/>
      <c r="G76" s="29"/>
      <c r="H76" s="29"/>
      <c r="I76" s="29"/>
      <c r="J76" s="29"/>
    </row>
    <row r="77" spans="1:10">
      <c r="A77" s="11"/>
      <c r="B77" s="9"/>
      <c r="C77" s="15">
        <f>[2]Sheet1!C381*6</f>
        <v>156</v>
      </c>
      <c r="D77" s="16"/>
      <c r="E77" s="34" t="s">
        <v>9</v>
      </c>
      <c r="F77" s="15"/>
      <c r="G77" s="17" t="s">
        <v>24</v>
      </c>
      <c r="H77" s="17"/>
      <c r="I77" s="15"/>
    </row>
    <row r="78" spans="1:10">
      <c r="A78" s="40">
        <v>6</v>
      </c>
      <c r="B78" s="26" t="s">
        <v>64</v>
      </c>
      <c r="C78" s="26"/>
      <c r="D78" s="26"/>
      <c r="E78" s="26"/>
      <c r="F78" s="26"/>
      <c r="G78" s="27"/>
      <c r="H78" s="27"/>
      <c r="I78" s="27"/>
      <c r="J78" s="27"/>
    </row>
    <row r="79" spans="1:10">
      <c r="A79" s="11"/>
      <c r="B79" s="9"/>
      <c r="C79" s="15">
        <f>[2]Sheet1!C386*6</f>
        <v>180</v>
      </c>
      <c r="D79" s="16"/>
      <c r="E79" s="34" t="s">
        <v>9</v>
      </c>
      <c r="F79" s="15"/>
      <c r="G79" s="17" t="s">
        <v>24</v>
      </c>
      <c r="H79" s="17"/>
      <c r="I79" s="15"/>
    </row>
    <row r="81" spans="2:9">
      <c r="G81" s="43" t="s">
        <v>46</v>
      </c>
      <c r="H81" s="43"/>
      <c r="I81" s="44"/>
    </row>
    <row r="84" spans="2:9">
      <c r="B84" s="50" t="s">
        <v>50</v>
      </c>
    </row>
  </sheetData>
  <mergeCells count="68">
    <mergeCell ref="G79:H79"/>
    <mergeCell ref="G81:H81"/>
    <mergeCell ref="G73:H73"/>
    <mergeCell ref="B74:F74"/>
    <mergeCell ref="G75:H75"/>
    <mergeCell ref="B76:F76"/>
    <mergeCell ref="G77:H77"/>
    <mergeCell ref="B78:F78"/>
    <mergeCell ref="G60:H60"/>
    <mergeCell ref="B68:F68"/>
    <mergeCell ref="G69:H69"/>
    <mergeCell ref="B70:F70"/>
    <mergeCell ref="G71:H71"/>
    <mergeCell ref="B72:F72"/>
    <mergeCell ref="B50:F50"/>
    <mergeCell ref="G51:H51"/>
    <mergeCell ref="B52:F52"/>
    <mergeCell ref="G53:H53"/>
    <mergeCell ref="B57:F57"/>
    <mergeCell ref="G58:H58"/>
    <mergeCell ref="B44:F44"/>
    <mergeCell ref="G45:H45"/>
    <mergeCell ref="B46:F46"/>
    <mergeCell ref="G47:H47"/>
    <mergeCell ref="B48:F48"/>
    <mergeCell ref="G49:H49"/>
    <mergeCell ref="B38:F38"/>
    <mergeCell ref="G39:H39"/>
    <mergeCell ref="B40:F40"/>
    <mergeCell ref="G41:H41"/>
    <mergeCell ref="B42:F42"/>
    <mergeCell ref="G43:H43"/>
    <mergeCell ref="G31:H31"/>
    <mergeCell ref="B32:F32"/>
    <mergeCell ref="G33:H33"/>
    <mergeCell ref="B34:F34"/>
    <mergeCell ref="G35:H35"/>
    <mergeCell ref="G37:H37"/>
    <mergeCell ref="B23:F23"/>
    <mergeCell ref="G24:H24"/>
    <mergeCell ref="B26:F26"/>
    <mergeCell ref="G27:H27"/>
    <mergeCell ref="G29:H29"/>
    <mergeCell ref="B30:F30"/>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Q89"/>
  <sheetViews>
    <sheetView workbookViewId="0">
      <selection activeCell="C2" sqref="C2:I2"/>
    </sheetView>
  </sheetViews>
  <sheetFormatPr defaultRowHeight="12.75"/>
  <cols>
    <col min="1" max="1" width="7.42578125" style="2" customWidth="1"/>
    <col min="2" max="2" width="33" style="2" customWidth="1"/>
    <col min="3" max="3" width="11.7109375" style="2" customWidth="1"/>
    <col min="4" max="4" width="2.28515625" style="2" customWidth="1"/>
    <col min="5" max="5" width="4.28515625" style="2" customWidth="1"/>
    <col min="6" max="6" width="10.28515625" style="2" customWidth="1"/>
    <col min="7" max="7" width="6" style="2" customWidth="1"/>
    <col min="8" max="8" width="4" style="2" customWidth="1"/>
    <col min="9" max="9" width="14.85546875" style="3" customWidth="1"/>
    <col min="10" max="10" width="9.140625" style="2"/>
    <col min="11" max="11" width="19.28515625" style="2" customWidth="1"/>
    <col min="12" max="12" width="9.140625" style="3"/>
    <col min="13" max="16384" width="9.140625" style="2"/>
  </cols>
  <sheetData>
    <row r="1" spans="1:17" ht="26.25" customHeight="1">
      <c r="A1" s="1" t="s">
        <v>0</v>
      </c>
      <c r="B1" s="1"/>
      <c r="C1" s="1"/>
      <c r="D1" s="1"/>
      <c r="E1" s="1"/>
      <c r="F1" s="1"/>
      <c r="G1" s="1"/>
      <c r="H1" s="1"/>
      <c r="I1" s="1"/>
    </row>
    <row r="2" spans="1:17" ht="58.5" customHeight="1">
      <c r="A2" s="4" t="s">
        <v>1</v>
      </c>
      <c r="B2" s="4"/>
      <c r="C2" s="5" t="s">
        <v>79</v>
      </c>
      <c r="D2" s="5"/>
      <c r="E2" s="5"/>
      <c r="F2" s="5"/>
      <c r="G2" s="5"/>
      <c r="H2" s="5"/>
      <c r="I2" s="5"/>
      <c r="J2" s="54"/>
      <c r="K2" s="54"/>
      <c r="L2" s="54"/>
      <c r="M2" s="54"/>
      <c r="N2" s="54"/>
      <c r="O2" s="54"/>
      <c r="P2" s="54"/>
      <c r="Q2" s="54"/>
    </row>
    <row r="3" spans="1:17" ht="30.75" customHeight="1">
      <c r="A3" s="6" t="s">
        <v>2</v>
      </c>
      <c r="B3" s="7" t="s">
        <v>3</v>
      </c>
      <c r="C3" s="8" t="s">
        <v>4</v>
      </c>
      <c r="D3" s="8"/>
      <c r="E3" s="8" t="s">
        <v>5</v>
      </c>
      <c r="F3" s="8"/>
      <c r="G3" s="8" t="s">
        <v>6</v>
      </c>
      <c r="H3" s="8"/>
      <c r="I3" s="6" t="s">
        <v>7</v>
      </c>
      <c r="J3" s="58"/>
      <c r="K3" s="59"/>
      <c r="L3" s="59"/>
      <c r="M3" s="59"/>
      <c r="N3" s="59"/>
      <c r="O3" s="59"/>
      <c r="P3" s="59"/>
      <c r="Q3" s="59"/>
    </row>
    <row r="4" spans="1:17">
      <c r="A4" s="9"/>
      <c r="B4" s="9"/>
      <c r="C4" s="9"/>
      <c r="D4" s="9"/>
      <c r="E4" s="9"/>
      <c r="F4" s="9"/>
      <c r="G4" s="9"/>
      <c r="H4" s="9"/>
      <c r="I4" s="10"/>
    </row>
    <row r="5" spans="1:17" ht="41.25" customHeight="1">
      <c r="A5" s="11">
        <v>1</v>
      </c>
      <c r="B5" s="12" t="s">
        <v>8</v>
      </c>
      <c r="C5" s="12"/>
      <c r="D5" s="12"/>
      <c r="E5" s="12"/>
      <c r="F5" s="12"/>
      <c r="G5" s="13"/>
      <c r="H5" s="13"/>
      <c r="I5" s="14"/>
    </row>
    <row r="6" spans="1:17" ht="24.95" customHeight="1">
      <c r="A6" s="11"/>
      <c r="B6" s="9"/>
      <c r="C6" s="15">
        <f>[3]Sheet1!C11*2</f>
        <v>13456</v>
      </c>
      <c r="D6" s="16"/>
      <c r="E6" s="15" t="s">
        <v>9</v>
      </c>
      <c r="F6" s="16">
        <v>3176.25</v>
      </c>
      <c r="G6" s="17" t="s">
        <v>10</v>
      </c>
      <c r="H6" s="17"/>
      <c r="I6" s="15">
        <f>ROUND(C6*F6/1000,0)</f>
        <v>42740</v>
      </c>
    </row>
    <row r="7" spans="1:17" ht="27.75" customHeight="1">
      <c r="A7" s="11">
        <v>2</v>
      </c>
      <c r="B7" s="18" t="s">
        <v>11</v>
      </c>
      <c r="C7" s="18"/>
      <c r="D7" s="18"/>
      <c r="E7" s="18"/>
      <c r="F7" s="18"/>
      <c r="G7" s="19"/>
      <c r="H7" s="19"/>
      <c r="I7" s="20"/>
    </row>
    <row r="8" spans="1:17" ht="24.95" customHeight="1">
      <c r="A8" s="11"/>
      <c r="B8" s="9"/>
      <c r="C8" s="15">
        <f>[3]Sheet1!C31*2</f>
        <v>4955</v>
      </c>
      <c r="D8" s="16"/>
      <c r="E8" s="15" t="s">
        <v>9</v>
      </c>
      <c r="F8" s="16">
        <v>9416.2800000000007</v>
      </c>
      <c r="G8" s="17" t="s">
        <v>12</v>
      </c>
      <c r="H8" s="17"/>
      <c r="I8" s="15">
        <f>ROUND(C8*F8/100,0)</f>
        <v>466577</v>
      </c>
    </row>
    <row r="9" spans="1:17" ht="90" customHeight="1">
      <c r="A9" s="11">
        <v>3</v>
      </c>
      <c r="B9" s="18" t="s">
        <v>13</v>
      </c>
      <c r="C9" s="18"/>
      <c r="D9" s="18"/>
      <c r="E9" s="18"/>
      <c r="F9" s="18"/>
      <c r="G9" s="13"/>
      <c r="H9" s="13"/>
      <c r="I9" s="21"/>
    </row>
    <row r="10" spans="1:17" ht="24.95" customHeight="1">
      <c r="A10" s="11"/>
      <c r="B10" s="9"/>
      <c r="C10" s="15">
        <f>[3]Sheet1!C111*2</f>
        <v>21528.98</v>
      </c>
      <c r="D10" s="16"/>
      <c r="E10" s="15" t="s">
        <v>9</v>
      </c>
      <c r="F10" s="15">
        <v>337</v>
      </c>
      <c r="G10" s="17" t="s">
        <v>14</v>
      </c>
      <c r="H10" s="17"/>
      <c r="I10" s="15">
        <f>ROUND(C10*F10,0)</f>
        <v>7255266</v>
      </c>
    </row>
    <row r="11" spans="1:17" ht="46.5" customHeight="1">
      <c r="A11" s="22">
        <v>4</v>
      </c>
      <c r="B11" s="18" t="s">
        <v>15</v>
      </c>
      <c r="C11" s="18"/>
      <c r="D11" s="18"/>
      <c r="E11" s="18"/>
      <c r="F11" s="18"/>
      <c r="G11" s="19"/>
      <c r="H11" s="19"/>
      <c r="I11" s="23"/>
    </row>
    <row r="12" spans="1:17" ht="24.95" customHeight="1">
      <c r="A12" s="11"/>
      <c r="B12" s="9"/>
      <c r="C12" s="15">
        <f>[3]Sheet1!C122*2</f>
        <v>115.33382142857144</v>
      </c>
      <c r="D12" s="16"/>
      <c r="E12" s="15" t="s">
        <v>9</v>
      </c>
      <c r="F12" s="15">
        <v>5001.7</v>
      </c>
      <c r="G12" s="17" t="s">
        <v>16</v>
      </c>
      <c r="H12" s="17"/>
      <c r="I12" s="15">
        <f>ROUND(C12*F12,0)</f>
        <v>576865</v>
      </c>
      <c r="J12" s="24"/>
      <c r="K12" s="25"/>
      <c r="M12" s="25">
        <f>I12</f>
        <v>576865</v>
      </c>
    </row>
    <row r="13" spans="1:17" ht="30" customHeight="1">
      <c r="A13" s="11">
        <v>5</v>
      </c>
      <c r="B13" s="26" t="s">
        <v>17</v>
      </c>
      <c r="C13" s="26"/>
      <c r="D13" s="26"/>
      <c r="E13" s="26"/>
      <c r="F13" s="26"/>
      <c r="G13" s="27"/>
      <c r="H13" s="27"/>
      <c r="I13" s="21"/>
    </row>
    <row r="14" spans="1:17" ht="24.95" customHeight="1">
      <c r="A14" s="11"/>
      <c r="B14" s="9"/>
      <c r="C14" s="15">
        <f>[3]Sheet1!C129*2</f>
        <v>2526</v>
      </c>
      <c r="D14" s="16"/>
      <c r="E14" s="15" t="s">
        <v>9</v>
      </c>
      <c r="F14" s="16">
        <v>3127.41</v>
      </c>
      <c r="G14" s="17" t="s">
        <v>12</v>
      </c>
      <c r="H14" s="17"/>
      <c r="I14" s="15">
        <f>ROUND(C14*F14/100,0)</f>
        <v>78998</v>
      </c>
      <c r="J14" s="24"/>
    </row>
    <row r="15" spans="1:17" ht="41.25" customHeight="1">
      <c r="A15" s="11">
        <v>6</v>
      </c>
      <c r="B15" s="28" t="s">
        <v>18</v>
      </c>
      <c r="C15" s="28"/>
      <c r="D15" s="28"/>
      <c r="E15" s="28"/>
      <c r="F15" s="28"/>
      <c r="G15" s="29"/>
      <c r="H15" s="29"/>
      <c r="I15" s="21"/>
    </row>
    <row r="16" spans="1:17" ht="24.95" customHeight="1">
      <c r="A16" s="11"/>
      <c r="B16" s="9"/>
      <c r="C16" s="15">
        <f>[3]Sheet1!C136*2</f>
        <v>846.22</v>
      </c>
      <c r="D16" s="16"/>
      <c r="E16" s="15" t="s">
        <v>9</v>
      </c>
      <c r="F16" s="15">
        <v>12595</v>
      </c>
      <c r="G16" s="17" t="s">
        <v>12</v>
      </c>
      <c r="H16" s="17"/>
      <c r="I16" s="15">
        <f>ROUND(C16*F16/100,0)</f>
        <v>106581</v>
      </c>
    </row>
    <row r="17" spans="1:13" ht="28.5" customHeight="1">
      <c r="A17" s="11">
        <v>7</v>
      </c>
      <c r="B17" s="30" t="s">
        <v>19</v>
      </c>
      <c r="C17" s="30"/>
      <c r="D17" s="30"/>
      <c r="E17" s="30"/>
      <c r="F17" s="30"/>
      <c r="G17" s="31"/>
      <c r="H17" s="31"/>
      <c r="I17" s="21"/>
    </row>
    <row r="18" spans="1:13" ht="24.95" customHeight="1">
      <c r="A18" s="11"/>
      <c r="B18" s="9"/>
      <c r="C18" s="15">
        <f>[3]Sheet1!C141*2</f>
        <v>4485.333333333333</v>
      </c>
      <c r="D18" s="16"/>
      <c r="E18" s="15" t="s">
        <v>9</v>
      </c>
      <c r="F18" s="16">
        <v>1512.5</v>
      </c>
      <c r="G18" s="17" t="s">
        <v>10</v>
      </c>
      <c r="H18" s="17"/>
      <c r="I18" s="15">
        <f>ROUND(C18*F18/1000,0)</f>
        <v>6784</v>
      </c>
    </row>
    <row r="19" spans="1:13" ht="43.5" customHeight="1">
      <c r="A19" s="32">
        <v>8</v>
      </c>
      <c r="B19" s="26" t="s">
        <v>20</v>
      </c>
      <c r="C19" s="26"/>
      <c r="D19" s="26"/>
      <c r="E19" s="26"/>
      <c r="F19" s="26"/>
      <c r="G19" s="27"/>
      <c r="H19" s="27"/>
      <c r="I19" s="21"/>
    </row>
    <row r="20" spans="1:13" ht="24.95" customHeight="1">
      <c r="A20" s="11"/>
      <c r="B20" s="9"/>
      <c r="C20" s="15">
        <f>[3]Sheet1!C237*2</f>
        <v>10796.340000000002</v>
      </c>
      <c r="D20" s="16"/>
      <c r="E20" s="15" t="s">
        <v>9</v>
      </c>
      <c r="F20" s="15">
        <v>15771.01</v>
      </c>
      <c r="G20" s="17" t="s">
        <v>12</v>
      </c>
      <c r="H20" s="17"/>
      <c r="I20" s="15">
        <f>ROUND(C20*F20/100,0)</f>
        <v>1702692</v>
      </c>
      <c r="J20" s="24"/>
      <c r="L20" s="33"/>
    </row>
    <row r="21" spans="1:13" ht="60" customHeight="1">
      <c r="A21" s="32">
        <v>9</v>
      </c>
      <c r="B21" s="18" t="s">
        <v>21</v>
      </c>
      <c r="C21" s="18"/>
      <c r="D21" s="18"/>
      <c r="E21" s="18"/>
      <c r="F21" s="18"/>
      <c r="G21" s="13"/>
      <c r="H21" s="13"/>
      <c r="I21" s="23"/>
    </row>
    <row r="22" spans="1:13" ht="24.95" customHeight="1">
      <c r="A22" s="11"/>
      <c r="B22" s="9"/>
      <c r="C22" s="15">
        <f>[3]Sheet1!C248*2</f>
        <v>2068</v>
      </c>
      <c r="D22" s="16"/>
      <c r="E22" s="34" t="s">
        <v>9</v>
      </c>
      <c r="F22" s="15">
        <v>228.96</v>
      </c>
      <c r="G22" s="17" t="s">
        <v>22</v>
      </c>
      <c r="H22" s="17"/>
      <c r="I22" s="15">
        <f>ROUND(C22*F22,0)</f>
        <v>473489</v>
      </c>
      <c r="J22" s="24"/>
      <c r="M22" s="25">
        <f>I22</f>
        <v>473489</v>
      </c>
    </row>
    <row r="23" spans="1:13" ht="24.95" customHeight="1">
      <c r="A23" s="11"/>
      <c r="B23" s="9"/>
      <c r="C23" s="15"/>
      <c r="D23" s="16"/>
      <c r="E23" s="34"/>
      <c r="F23" s="15"/>
      <c r="G23" s="15"/>
      <c r="H23" s="15"/>
      <c r="I23" s="15"/>
      <c r="J23" s="24"/>
      <c r="M23" s="25"/>
    </row>
    <row r="24" spans="1:13" ht="56.25" customHeight="1">
      <c r="A24" s="11">
        <v>10</v>
      </c>
      <c r="B24" s="35" t="s">
        <v>23</v>
      </c>
      <c r="C24" s="35"/>
      <c r="D24" s="35"/>
      <c r="E24" s="35"/>
      <c r="F24" s="35"/>
      <c r="G24" s="27"/>
      <c r="H24" s="27"/>
      <c r="I24" s="27"/>
      <c r="J24" s="27"/>
      <c r="K24" s="27"/>
      <c r="L24" s="27"/>
      <c r="M24" s="25"/>
    </row>
    <row r="25" spans="1:13" ht="24.95" customHeight="1">
      <c r="A25" s="11"/>
      <c r="B25" s="9"/>
      <c r="C25" s="15">
        <f>[3]Sheet1!C259*2</f>
        <v>2484</v>
      </c>
      <c r="D25" s="16"/>
      <c r="E25" s="34" t="s">
        <v>9</v>
      </c>
      <c r="F25" s="15">
        <v>1647.69</v>
      </c>
      <c r="G25" s="17" t="s">
        <v>24</v>
      </c>
      <c r="H25" s="17"/>
      <c r="I25" s="15">
        <f>ROUND(C25*F25,0)</f>
        <v>4092862</v>
      </c>
      <c r="M25" s="25">
        <f>I25</f>
        <v>4092862</v>
      </c>
    </row>
    <row r="26" spans="1:13" ht="44.25" customHeight="1">
      <c r="A26" s="11">
        <v>11</v>
      </c>
      <c r="B26" s="35" t="s">
        <v>25</v>
      </c>
      <c r="C26" s="35"/>
      <c r="D26" s="35"/>
      <c r="E26" s="35"/>
      <c r="F26" s="35"/>
      <c r="G26" s="27"/>
      <c r="H26" s="27"/>
      <c r="I26" s="21"/>
      <c r="M26" s="25"/>
    </row>
    <row r="27" spans="1:13" ht="24.95" customHeight="1">
      <c r="A27" s="11"/>
      <c r="B27" s="9"/>
      <c r="C27" s="15">
        <f>[3]Sheet1!C271*2</f>
        <v>2342</v>
      </c>
      <c r="D27" s="16"/>
      <c r="E27" s="34" t="s">
        <v>9</v>
      </c>
      <c r="F27" s="15">
        <v>856.53</v>
      </c>
      <c r="G27" s="17" t="s">
        <v>24</v>
      </c>
      <c r="H27" s="17"/>
      <c r="I27" s="15">
        <f>ROUND(C27*F27,0)</f>
        <v>2005993</v>
      </c>
      <c r="M27" s="25"/>
    </row>
    <row r="28" spans="1:13" ht="18" customHeight="1">
      <c r="A28" s="11">
        <v>12</v>
      </c>
      <c r="B28" s="13" t="s">
        <v>26</v>
      </c>
      <c r="C28" s="13"/>
      <c r="D28" s="13"/>
      <c r="E28" s="13"/>
      <c r="F28" s="13"/>
      <c r="G28" s="13"/>
      <c r="H28" s="13"/>
      <c r="I28" s="23"/>
      <c r="M28" s="25"/>
    </row>
    <row r="29" spans="1:13" ht="24.95" customHeight="1">
      <c r="A29" s="11"/>
      <c r="B29" s="9"/>
      <c r="C29" s="15">
        <f>[3]Sheet1!C346*2</f>
        <v>52789</v>
      </c>
      <c r="D29" s="16"/>
      <c r="E29" s="15" t="s">
        <v>9</v>
      </c>
      <c r="F29" s="15">
        <v>3191.76</v>
      </c>
      <c r="G29" s="17" t="s">
        <v>27</v>
      </c>
      <c r="H29" s="17"/>
      <c r="I29" s="15">
        <f>ROUND(C29*F29/100,0)</f>
        <v>1684898</v>
      </c>
      <c r="M29" s="25"/>
    </row>
    <row r="30" spans="1:13" ht="30" customHeight="1">
      <c r="A30" s="11">
        <v>13</v>
      </c>
      <c r="B30" s="35" t="s">
        <v>28</v>
      </c>
      <c r="C30" s="35"/>
      <c r="D30" s="35"/>
      <c r="E30" s="35"/>
      <c r="F30" s="35"/>
      <c r="G30" s="27"/>
      <c r="H30" s="27"/>
      <c r="I30" s="21"/>
      <c r="M30" s="25"/>
    </row>
    <row r="31" spans="1:13" ht="24.95" customHeight="1">
      <c r="A31" s="11"/>
      <c r="B31" s="9"/>
      <c r="C31" s="15">
        <f>[3]Sheet1!C353*2</f>
        <v>7052</v>
      </c>
      <c r="D31" s="16"/>
      <c r="E31" s="15" t="s">
        <v>9</v>
      </c>
      <c r="F31" s="15">
        <v>3275.5</v>
      </c>
      <c r="G31" s="17" t="s">
        <v>27</v>
      </c>
      <c r="H31" s="17"/>
      <c r="I31" s="15">
        <f>ROUND(C31*F31/100,0)</f>
        <v>230988</v>
      </c>
      <c r="M31" s="25"/>
    </row>
    <row r="32" spans="1:13" ht="29.25" customHeight="1">
      <c r="A32" s="11">
        <v>14</v>
      </c>
      <c r="B32" s="36" t="s">
        <v>29</v>
      </c>
      <c r="C32" s="36"/>
      <c r="D32" s="36"/>
      <c r="E32" s="36"/>
      <c r="F32" s="36"/>
      <c r="G32" s="29"/>
      <c r="H32" s="29"/>
      <c r="I32" s="21"/>
      <c r="M32" s="25"/>
    </row>
    <row r="33" spans="1:13" ht="24.95" customHeight="1">
      <c r="A33" s="11"/>
      <c r="B33" s="9"/>
      <c r="C33" s="15">
        <f>[3]Sheet1!C360*2</f>
        <v>5786</v>
      </c>
      <c r="D33" s="16"/>
      <c r="E33" s="34" t="s">
        <v>9</v>
      </c>
      <c r="F33" s="15">
        <v>1887.4</v>
      </c>
      <c r="G33" s="17" t="s">
        <v>27</v>
      </c>
      <c r="H33" s="17"/>
      <c r="I33" s="15">
        <f>ROUND(C33*F33/100,0)</f>
        <v>109205</v>
      </c>
      <c r="J33" s="24"/>
      <c r="M33" s="25"/>
    </row>
    <row r="34" spans="1:13" ht="39" customHeight="1">
      <c r="A34" s="11">
        <v>15</v>
      </c>
      <c r="B34" s="35" t="s">
        <v>30</v>
      </c>
      <c r="C34" s="35"/>
      <c r="D34" s="35"/>
      <c r="E34" s="35"/>
      <c r="F34" s="35"/>
      <c r="G34" s="27"/>
      <c r="H34" s="27"/>
      <c r="I34" s="21"/>
      <c r="M34" s="25"/>
    </row>
    <row r="35" spans="1:13" ht="24.95" customHeight="1">
      <c r="A35" s="11"/>
      <c r="B35" s="9"/>
      <c r="C35" s="15">
        <f>[3]Sheet1!C371*2</f>
        <v>2484</v>
      </c>
      <c r="D35" s="16"/>
      <c r="E35" s="34" t="s">
        <v>9</v>
      </c>
      <c r="F35" s="15">
        <v>180.5</v>
      </c>
      <c r="G35" s="17" t="s">
        <v>24</v>
      </c>
      <c r="H35" s="17"/>
      <c r="I35" s="15">
        <f>ROUND(C35*F35,0)</f>
        <v>448362</v>
      </c>
      <c r="M35" s="25"/>
    </row>
    <row r="36" spans="1:13" ht="27" customHeight="1">
      <c r="A36" s="37">
        <v>16</v>
      </c>
      <c r="B36" s="39" t="s">
        <v>31</v>
      </c>
      <c r="C36" s="39"/>
      <c r="D36" s="39"/>
      <c r="E36" s="39"/>
      <c r="F36" s="39"/>
      <c r="G36" s="39"/>
      <c r="H36" s="23"/>
      <c r="I36" s="23"/>
      <c r="M36" s="25"/>
    </row>
    <row r="37" spans="1:13" ht="24.95" customHeight="1">
      <c r="A37" s="11"/>
      <c r="B37" s="9"/>
      <c r="C37" s="15">
        <f>[3]Sheet1!C376*2</f>
        <v>16</v>
      </c>
      <c r="D37" s="16"/>
      <c r="E37" s="34" t="s">
        <v>9</v>
      </c>
      <c r="F37" s="15">
        <v>261.25</v>
      </c>
      <c r="G37" s="17" t="s">
        <v>32</v>
      </c>
      <c r="H37" s="17"/>
      <c r="I37" s="15">
        <f>ROUND(C37*F37,0)</f>
        <v>4180</v>
      </c>
      <c r="M37" s="25"/>
    </row>
    <row r="38" spans="1:13" ht="30.75" customHeight="1">
      <c r="A38" s="11">
        <v>17</v>
      </c>
      <c r="B38" s="35" t="s">
        <v>33</v>
      </c>
      <c r="C38" s="35"/>
      <c r="D38" s="35"/>
      <c r="E38" s="35"/>
      <c r="F38" s="35"/>
      <c r="G38" s="27"/>
      <c r="H38" s="27"/>
      <c r="I38" s="27"/>
      <c r="J38" s="27"/>
      <c r="K38" s="27"/>
      <c r="L38" s="27"/>
      <c r="M38" s="25"/>
    </row>
    <row r="39" spans="1:13" ht="24.95" customHeight="1">
      <c r="A39" s="11"/>
      <c r="B39" s="9"/>
      <c r="C39" s="15">
        <f>[3]Sheet1!C387*2</f>
        <v>2166</v>
      </c>
      <c r="D39" s="16"/>
      <c r="E39" s="34" t="s">
        <v>9</v>
      </c>
      <c r="F39" s="15">
        <v>27678.86</v>
      </c>
      <c r="G39" s="17" t="s">
        <v>27</v>
      </c>
      <c r="H39" s="17"/>
      <c r="I39" s="15">
        <f>ROUND(C39*F39/100,0)</f>
        <v>599524</v>
      </c>
      <c r="M39" s="25"/>
    </row>
    <row r="40" spans="1:13" ht="24.95" customHeight="1">
      <c r="A40" s="40">
        <v>18</v>
      </c>
      <c r="B40" s="35" t="s">
        <v>34</v>
      </c>
      <c r="C40" s="35"/>
      <c r="D40" s="35"/>
      <c r="E40" s="35"/>
      <c r="F40" s="35"/>
      <c r="G40" s="27"/>
      <c r="H40" s="27"/>
      <c r="I40" s="27"/>
      <c r="J40" s="27"/>
      <c r="K40" s="27"/>
      <c r="L40" s="27"/>
      <c r="M40" s="25"/>
    </row>
    <row r="41" spans="1:13" ht="24.95" customHeight="1">
      <c r="A41" s="11"/>
      <c r="B41" s="9"/>
      <c r="C41" s="15">
        <f>[3]Sheet1!C398*2</f>
        <v>7896</v>
      </c>
      <c r="D41" s="16"/>
      <c r="E41" s="34" t="s">
        <v>9</v>
      </c>
      <c r="F41" s="15">
        <v>28299.3</v>
      </c>
      <c r="G41" s="17" t="s">
        <v>27</v>
      </c>
      <c r="H41" s="17"/>
      <c r="I41" s="15">
        <f>ROUND(C41*F41/100,0)</f>
        <v>2234513</v>
      </c>
      <c r="M41" s="25"/>
    </row>
    <row r="42" spans="1:13" ht="19.5" customHeight="1">
      <c r="A42" s="40">
        <v>19</v>
      </c>
      <c r="B42" s="35" t="s">
        <v>35</v>
      </c>
      <c r="C42" s="35"/>
      <c r="D42" s="35"/>
      <c r="E42" s="35"/>
      <c r="F42" s="35"/>
      <c r="G42" s="27"/>
      <c r="H42" s="27"/>
      <c r="I42" s="21"/>
      <c r="M42" s="25"/>
    </row>
    <row r="43" spans="1:13" ht="24.95" customHeight="1">
      <c r="A43" s="11"/>
      <c r="B43" s="9"/>
      <c r="C43" s="15">
        <f>[3]Sheet1!C477*2</f>
        <v>14180</v>
      </c>
      <c r="D43" s="16"/>
      <c r="E43" s="34" t="s">
        <v>9</v>
      </c>
      <c r="F43" s="15">
        <v>442.75</v>
      </c>
      <c r="G43" s="17" t="s">
        <v>27</v>
      </c>
      <c r="H43" s="17"/>
      <c r="I43" s="15">
        <f>ROUND(C43*F43/100,0)</f>
        <v>62782</v>
      </c>
      <c r="M43" s="25"/>
    </row>
    <row r="44" spans="1:13" ht="20.25" customHeight="1">
      <c r="A44" s="40">
        <v>20</v>
      </c>
      <c r="B44" s="35" t="s">
        <v>36</v>
      </c>
      <c r="C44" s="41"/>
      <c r="D44" s="41"/>
      <c r="E44" s="41"/>
      <c r="F44" s="41"/>
      <c r="G44" s="23"/>
      <c r="H44" s="23"/>
      <c r="I44" s="20"/>
      <c r="M44" s="25"/>
    </row>
    <row r="45" spans="1:13" ht="24.95" customHeight="1">
      <c r="A45" s="11"/>
      <c r="B45" s="9"/>
      <c r="C45" s="15">
        <f>[3]Sheet1!C482*2</f>
        <v>14180</v>
      </c>
      <c r="D45" s="16"/>
      <c r="E45" s="34" t="s">
        <v>9</v>
      </c>
      <c r="F45" s="15">
        <v>1079.6500000000001</v>
      </c>
      <c r="G45" s="17" t="s">
        <v>27</v>
      </c>
      <c r="H45" s="17"/>
      <c r="I45" s="15">
        <f>ROUND(C45*F45/100,0)</f>
        <v>153094</v>
      </c>
      <c r="M45" s="25"/>
    </row>
    <row r="46" spans="1:13" ht="30" customHeight="1">
      <c r="A46" s="40">
        <v>21</v>
      </c>
      <c r="B46" s="35" t="s">
        <v>37</v>
      </c>
      <c r="C46" s="35"/>
      <c r="D46" s="35"/>
      <c r="E46" s="35"/>
      <c r="F46" s="35"/>
      <c r="G46" s="27"/>
      <c r="H46" s="27"/>
      <c r="M46" s="25"/>
    </row>
    <row r="47" spans="1:13" ht="24.95" customHeight="1">
      <c r="C47" s="15">
        <f>[3]Sheet1!C493*2</f>
        <v>5364</v>
      </c>
      <c r="D47" s="16"/>
      <c r="E47" s="34" t="s">
        <v>9</v>
      </c>
      <c r="F47" s="15">
        <v>2116.41</v>
      </c>
      <c r="G47" s="17" t="s">
        <v>27</v>
      </c>
      <c r="H47" s="17"/>
      <c r="I47" s="15">
        <f>ROUND(C47*F47/100,0)</f>
        <v>113524</v>
      </c>
      <c r="M47" s="25"/>
    </row>
    <row r="48" spans="1:13" ht="63" customHeight="1">
      <c r="A48" s="40">
        <v>22</v>
      </c>
      <c r="B48" s="35" t="s">
        <v>38</v>
      </c>
      <c r="C48" s="35"/>
      <c r="D48" s="35"/>
      <c r="E48" s="35"/>
      <c r="F48" s="35"/>
      <c r="G48" s="27"/>
      <c r="H48" s="27"/>
      <c r="M48" s="25"/>
    </row>
    <row r="49" spans="1:13" ht="24.95" customHeight="1">
      <c r="B49" s="9"/>
      <c r="C49" s="15">
        <f>[3]Sheet1!C559*2</f>
        <v>50800</v>
      </c>
      <c r="D49" s="16"/>
      <c r="E49" s="34" t="s">
        <v>9</v>
      </c>
      <c r="F49" s="15">
        <v>3444.38</v>
      </c>
      <c r="G49" s="17" t="s">
        <v>27</v>
      </c>
      <c r="H49" s="17"/>
      <c r="I49" s="15">
        <f>ROUND(C49*F49/100,0)</f>
        <v>1749745</v>
      </c>
      <c r="M49" s="25"/>
    </row>
    <row r="50" spans="1:13" ht="24.95" customHeight="1">
      <c r="B50" s="9"/>
      <c r="C50" s="15"/>
      <c r="D50" s="16"/>
      <c r="E50" s="34"/>
      <c r="F50" s="15"/>
      <c r="G50" s="15"/>
      <c r="H50" s="15"/>
      <c r="I50" s="15"/>
      <c r="M50" s="25"/>
    </row>
    <row r="51" spans="1:13" ht="46.5" customHeight="1">
      <c r="A51" s="40">
        <v>23</v>
      </c>
      <c r="B51" s="35" t="s">
        <v>39</v>
      </c>
      <c r="C51" s="35"/>
      <c r="D51" s="35"/>
      <c r="E51" s="35"/>
      <c r="F51" s="35"/>
      <c r="G51" s="27"/>
      <c r="H51" s="27"/>
      <c r="I51" s="23"/>
      <c r="M51" s="25"/>
    </row>
    <row r="52" spans="1:13" ht="24.95" customHeight="1">
      <c r="B52" s="9"/>
      <c r="C52" s="15">
        <f>[3]Sheet1!C573*2</f>
        <v>13896</v>
      </c>
      <c r="D52" s="16"/>
      <c r="E52" s="34" t="s">
        <v>9</v>
      </c>
      <c r="F52" s="15">
        <v>2567.9499999999998</v>
      </c>
      <c r="G52" s="17" t="s">
        <v>27</v>
      </c>
      <c r="H52" s="17"/>
      <c r="I52" s="15">
        <f>ROUND(C52*F52/100,0)</f>
        <v>356842</v>
      </c>
      <c r="M52" s="25"/>
    </row>
    <row r="53" spans="1:13" ht="24.95" customHeight="1">
      <c r="A53" s="11">
        <v>24</v>
      </c>
      <c r="B53" s="18" t="s">
        <v>40</v>
      </c>
      <c r="C53" s="18"/>
      <c r="D53" s="18"/>
      <c r="E53" s="18"/>
      <c r="F53" s="18"/>
      <c r="G53" s="13"/>
      <c r="H53" s="13"/>
      <c r="I53" s="13"/>
      <c r="J53" s="13"/>
      <c r="K53" s="13"/>
      <c r="L53" s="13"/>
      <c r="M53" s="25"/>
    </row>
    <row r="54" spans="1:13" ht="24.95" customHeight="1">
      <c r="A54" s="11"/>
      <c r="B54" s="9"/>
      <c r="C54" s="15">
        <f>[3]Sheet1!C595*2</f>
        <v>5970.18</v>
      </c>
      <c r="D54" s="16"/>
      <c r="E54" s="34" t="s">
        <v>9</v>
      </c>
      <c r="F54" s="15">
        <v>12.1</v>
      </c>
      <c r="G54" s="17" t="s">
        <v>14</v>
      </c>
      <c r="H54" s="17"/>
      <c r="I54" s="15">
        <f>ROUND(C54*F54,0)</f>
        <v>72239</v>
      </c>
      <c r="M54" s="25"/>
    </row>
    <row r="55" spans="1:13" ht="24.95" customHeight="1">
      <c r="A55" s="11">
        <v>25</v>
      </c>
      <c r="B55" s="18" t="s">
        <v>41</v>
      </c>
      <c r="C55" s="42"/>
      <c r="D55" s="42"/>
      <c r="E55" s="42"/>
      <c r="F55" s="42"/>
      <c r="I55" s="2"/>
    </row>
    <row r="56" spans="1:13" ht="24.95" customHeight="1">
      <c r="B56" s="24" t="s">
        <v>42</v>
      </c>
      <c r="C56" s="15">
        <f>[3]Sheet1!C600*2</f>
        <v>3229.7800000000007</v>
      </c>
      <c r="D56" s="16"/>
      <c r="E56" s="34" t="s">
        <v>9</v>
      </c>
      <c r="F56" s="15">
        <v>328.97</v>
      </c>
      <c r="G56" s="17" t="s">
        <v>12</v>
      </c>
      <c r="H56" s="17"/>
      <c r="I56" s="15">
        <f>ROUND(C56*F56/100,0)</f>
        <v>10625</v>
      </c>
    </row>
    <row r="57" spans="1:13" ht="24.95" customHeight="1">
      <c r="B57" s="24" t="s">
        <v>43</v>
      </c>
      <c r="C57" s="15">
        <f>[3]Sheet1!C604*2</f>
        <v>3229.7800000000007</v>
      </c>
      <c r="D57" s="16"/>
      <c r="E57" s="34" t="s">
        <v>9</v>
      </c>
      <c r="F57" s="15">
        <v>760.03</v>
      </c>
      <c r="G57" s="17" t="s">
        <v>12</v>
      </c>
      <c r="H57" s="17"/>
      <c r="I57" s="15">
        <f>ROUND(C57*F57/100,0)</f>
        <v>24547</v>
      </c>
    </row>
    <row r="58" spans="1:13" ht="24.95" customHeight="1">
      <c r="B58" s="24" t="s">
        <v>65</v>
      </c>
      <c r="C58" s="15">
        <f>[3]Sheet1!C605*2</f>
        <v>1107</v>
      </c>
      <c r="D58" s="16"/>
      <c r="E58" s="34" t="s">
        <v>9</v>
      </c>
      <c r="F58" s="15">
        <v>1191.01</v>
      </c>
      <c r="G58" s="17" t="s">
        <v>12</v>
      </c>
      <c r="H58" s="17"/>
      <c r="I58" s="15">
        <f>ROUND(C58*F58/100,0)</f>
        <v>13184</v>
      </c>
    </row>
    <row r="59" spans="1:13" ht="24.95" customHeight="1">
      <c r="A59" s="11">
        <v>26</v>
      </c>
      <c r="B59" s="26" t="s">
        <v>45</v>
      </c>
      <c r="C59" s="26"/>
      <c r="D59" s="26"/>
      <c r="E59" s="26"/>
      <c r="F59" s="26"/>
      <c r="G59" s="27"/>
      <c r="H59" s="27"/>
      <c r="I59" s="27"/>
      <c r="J59" s="27"/>
      <c r="K59" s="27"/>
      <c r="L59" s="27"/>
    </row>
    <row r="60" spans="1:13" ht="24.95" customHeight="1">
      <c r="B60" s="24" t="s">
        <v>42</v>
      </c>
      <c r="C60" s="15">
        <f>[3]Sheet1!C612*2</f>
        <v>17185</v>
      </c>
      <c r="D60" s="16"/>
      <c r="E60" s="34" t="s">
        <v>9</v>
      </c>
      <c r="F60" s="15">
        <v>169.09</v>
      </c>
      <c r="G60" s="17" t="s">
        <v>27</v>
      </c>
      <c r="H60" s="17"/>
      <c r="I60" s="15">
        <f>ROUND(C60*F60/100,0)</f>
        <v>29058</v>
      </c>
    </row>
    <row r="61" spans="1:13" ht="24.95" customHeight="1">
      <c r="B61" s="24" t="s">
        <v>43</v>
      </c>
      <c r="C61" s="15">
        <f>[3]Sheet1!C615*2</f>
        <v>17185</v>
      </c>
      <c r="D61" s="16"/>
      <c r="E61" s="34" t="s">
        <v>9</v>
      </c>
      <c r="F61" s="15">
        <v>416.24</v>
      </c>
      <c r="G61" s="17" t="s">
        <v>27</v>
      </c>
      <c r="H61" s="17"/>
      <c r="I61" s="15">
        <f>ROUND(C61*F61/100,0)</f>
        <v>71531</v>
      </c>
    </row>
    <row r="62" spans="1:13" ht="24.95" customHeight="1">
      <c r="B62" s="24" t="s">
        <v>65</v>
      </c>
      <c r="C62" s="15">
        <f>[3]Sheet1!C618*2</f>
        <v>2500</v>
      </c>
      <c r="D62" s="16"/>
      <c r="E62" s="34" t="s">
        <v>9</v>
      </c>
      <c r="F62" s="15">
        <v>663.39</v>
      </c>
      <c r="G62" s="17" t="s">
        <v>27</v>
      </c>
      <c r="H62" s="17"/>
      <c r="I62" s="15">
        <f>ROUND(C62*F62/100,0)</f>
        <v>16585</v>
      </c>
    </row>
    <row r="63" spans="1:13" ht="24.95" customHeight="1">
      <c r="I63" s="2"/>
    </row>
    <row r="64" spans="1:13" ht="24.95" customHeight="1">
      <c r="G64" s="43" t="s">
        <v>46</v>
      </c>
      <c r="H64" s="43"/>
      <c r="I64" s="44">
        <f>SUM(I6:I63)</f>
        <v>24794273</v>
      </c>
      <c r="K64" s="44">
        <f>SUM(K6:K63)</f>
        <v>0</v>
      </c>
      <c r="L64" s="45" t="e">
        <f>L6+L8+L10+L12+L14+L16+L18+#REF!+L20+L25+#REF!+L22+L56+L60+L63+#REF!+#REF!+#REF!+#REF!+#REF!+#REF!+#REF!+#REF!+#REF!+#REF!+#REF!</f>
        <v>#REF!</v>
      </c>
      <c r="M64" s="45" t="e">
        <f>M6+M8+M10+M12+M14+M16+M18+#REF!+M20+M25+#REF!+M22+M56+M60+M63+#REF!+#REF!+#REF!+#REF!+#REF!+#REF!+#REF!+#REF!+#REF!+#REF!+#REF!</f>
        <v>#REF!</v>
      </c>
    </row>
    <row r="65" spans="1:13" ht="24.95" customHeight="1">
      <c r="B65" s="2" t="s">
        <v>66</v>
      </c>
      <c r="K65" s="2" t="s">
        <v>48</v>
      </c>
      <c r="L65" s="46">
        <v>0.2</v>
      </c>
      <c r="M65" s="2" t="s">
        <v>49</v>
      </c>
    </row>
    <row r="66" spans="1:13" ht="24.95" customHeight="1">
      <c r="L66" s="46"/>
    </row>
    <row r="67" spans="1:13" ht="24.95" customHeight="1"/>
    <row r="68" spans="1:13" ht="24.95" customHeight="1">
      <c r="B68" s="2" t="s">
        <v>59</v>
      </c>
    </row>
    <row r="69" spans="1:13" ht="24.95" customHeight="1"/>
    <row r="70" spans="1:13" ht="24.95" customHeight="1"/>
    <row r="71" spans="1:13" ht="24.95" customHeight="1">
      <c r="B71" s="51" t="s">
        <v>67</v>
      </c>
    </row>
    <row r="72" spans="1:13" ht="91.5" customHeight="1">
      <c r="A72" s="22">
        <v>1</v>
      </c>
      <c r="B72" s="18" t="s">
        <v>52</v>
      </c>
      <c r="C72" s="18"/>
      <c r="D72" s="18"/>
      <c r="E72" s="18"/>
      <c r="F72" s="18"/>
      <c r="G72" s="19"/>
      <c r="H72" s="19"/>
      <c r="I72" s="19"/>
    </row>
    <row r="73" spans="1:13" ht="24.95" customHeight="1">
      <c r="A73" s="11"/>
      <c r="B73" s="9"/>
      <c r="C73" s="15">
        <f>[3]Sheet1!C117*2</f>
        <v>51.900219642857145</v>
      </c>
      <c r="D73" s="16"/>
      <c r="E73" s="15" t="s">
        <v>9</v>
      </c>
      <c r="F73" s="15"/>
      <c r="G73" s="17" t="s">
        <v>53</v>
      </c>
      <c r="H73" s="17"/>
      <c r="I73" s="15"/>
    </row>
    <row r="74" spans="1:13" ht="65.25" customHeight="1">
      <c r="A74" s="11">
        <v>2</v>
      </c>
      <c r="B74" s="48" t="s">
        <v>54</v>
      </c>
      <c r="C74" s="48"/>
      <c r="D74" s="48"/>
      <c r="E74" s="48"/>
      <c r="F74" s="48"/>
      <c r="G74" s="31"/>
      <c r="H74" s="31"/>
      <c r="I74" s="21"/>
    </row>
    <row r="75" spans="1:13" ht="24.95" customHeight="1">
      <c r="A75" s="11"/>
      <c r="B75" s="9"/>
      <c r="C75" s="15">
        <f>[3]Sheet1!C156*2</f>
        <v>10876.5</v>
      </c>
      <c r="D75" s="16"/>
      <c r="E75" s="34" t="s">
        <v>9</v>
      </c>
      <c r="F75" s="15"/>
      <c r="G75" s="17" t="s">
        <v>14</v>
      </c>
      <c r="H75" s="17"/>
      <c r="I75" s="15"/>
    </row>
    <row r="76" spans="1:13" ht="24.95" customHeight="1">
      <c r="A76" s="11"/>
      <c r="B76" s="9"/>
      <c r="C76" s="15"/>
      <c r="D76" s="16"/>
      <c r="E76" s="34"/>
      <c r="F76" s="15"/>
      <c r="G76" s="15"/>
      <c r="H76" s="15"/>
      <c r="I76" s="15"/>
    </row>
    <row r="77" spans="1:13" ht="64.5" customHeight="1">
      <c r="A77" s="11">
        <v>3</v>
      </c>
      <c r="B77" s="12" t="s">
        <v>62</v>
      </c>
      <c r="C77" s="12"/>
      <c r="D77" s="12"/>
      <c r="E77" s="12"/>
      <c r="F77" s="12"/>
      <c r="G77" s="19"/>
      <c r="H77" s="19"/>
      <c r="I77" s="19"/>
    </row>
    <row r="78" spans="1:13" ht="24.95" customHeight="1">
      <c r="A78" s="11"/>
      <c r="B78" s="9"/>
      <c r="C78" s="15">
        <f>[3]Sheet1!C446*2</f>
        <v>13608</v>
      </c>
      <c r="D78" s="16"/>
      <c r="E78" s="34" t="s">
        <v>9</v>
      </c>
      <c r="F78" s="15"/>
      <c r="G78" s="17" t="s">
        <v>24</v>
      </c>
      <c r="H78" s="17"/>
      <c r="I78" s="15"/>
    </row>
    <row r="79" spans="1:13" ht="33.75" customHeight="1">
      <c r="A79" s="32">
        <v>4</v>
      </c>
      <c r="B79" s="26" t="s">
        <v>68</v>
      </c>
      <c r="C79" s="26"/>
      <c r="D79" s="26"/>
      <c r="E79" s="26"/>
      <c r="F79" s="26"/>
      <c r="G79" s="49"/>
      <c r="H79" s="49"/>
      <c r="I79" s="49"/>
    </row>
    <row r="80" spans="1:13" ht="24.95" customHeight="1">
      <c r="A80" s="11"/>
      <c r="B80" s="9"/>
      <c r="C80" s="15">
        <f>[3]Sheet1!C580*2</f>
        <v>450</v>
      </c>
      <c r="D80" s="16"/>
      <c r="E80" s="34" t="s">
        <v>9</v>
      </c>
      <c r="F80" s="15"/>
      <c r="G80" s="17" t="s">
        <v>24</v>
      </c>
      <c r="H80" s="17"/>
      <c r="I80" s="15"/>
    </row>
    <row r="81" spans="1:9">
      <c r="A81" s="11">
        <v>5</v>
      </c>
      <c r="B81" s="28" t="s">
        <v>57</v>
      </c>
      <c r="C81" s="28"/>
      <c r="D81" s="28"/>
      <c r="E81" s="28"/>
      <c r="F81" s="28"/>
      <c r="G81" s="29"/>
      <c r="H81" s="29"/>
      <c r="I81" s="29"/>
    </row>
    <row r="82" spans="1:9">
      <c r="A82" s="11"/>
      <c r="B82" s="9"/>
      <c r="C82" s="15">
        <f>[3]Sheet1!C585*2</f>
        <v>780</v>
      </c>
      <c r="D82" s="16"/>
      <c r="E82" s="34" t="s">
        <v>9</v>
      </c>
      <c r="F82" s="15"/>
      <c r="G82" s="17" t="s">
        <v>24</v>
      </c>
      <c r="H82" s="17"/>
      <c r="I82" s="15"/>
    </row>
    <row r="83" spans="1:9">
      <c r="A83" s="40">
        <v>6</v>
      </c>
      <c r="B83" s="26" t="s">
        <v>58</v>
      </c>
      <c r="C83" s="26"/>
      <c r="D83" s="26"/>
      <c r="E83" s="26"/>
      <c r="F83" s="26"/>
      <c r="G83" s="27"/>
      <c r="H83" s="27"/>
      <c r="I83" s="27"/>
    </row>
    <row r="84" spans="1:9">
      <c r="A84" s="11"/>
      <c r="B84" s="9"/>
      <c r="C84" s="15">
        <f>[3]Sheet1!C590*2</f>
        <v>120</v>
      </c>
      <c r="D84" s="16"/>
      <c r="E84" s="34" t="s">
        <v>9</v>
      </c>
      <c r="F84" s="15"/>
      <c r="G84" s="17" t="s">
        <v>24</v>
      </c>
      <c r="H84" s="17"/>
      <c r="I84" s="15"/>
    </row>
    <row r="86" spans="1:9">
      <c r="G86" s="43" t="s">
        <v>46</v>
      </c>
      <c r="H86" s="43"/>
      <c r="I86" s="44"/>
    </row>
    <row r="89" spans="1:9">
      <c r="B89" s="50" t="s">
        <v>59</v>
      </c>
    </row>
  </sheetData>
  <mergeCells count="75">
    <mergeCell ref="G84:H84"/>
    <mergeCell ref="G86:H86"/>
    <mergeCell ref="J3:Q3"/>
    <mergeCell ref="G78:H78"/>
    <mergeCell ref="B79:F79"/>
    <mergeCell ref="G80:H80"/>
    <mergeCell ref="B81:F81"/>
    <mergeCell ref="G82:H82"/>
    <mergeCell ref="B83:F83"/>
    <mergeCell ref="G64:H64"/>
    <mergeCell ref="B72:F72"/>
    <mergeCell ref="G73:H73"/>
    <mergeCell ref="B74:F74"/>
    <mergeCell ref="G75:H75"/>
    <mergeCell ref="B77:F77"/>
    <mergeCell ref="G57:H57"/>
    <mergeCell ref="G58:H58"/>
    <mergeCell ref="B59:F59"/>
    <mergeCell ref="G60:H60"/>
    <mergeCell ref="G61:H61"/>
    <mergeCell ref="G62:H62"/>
    <mergeCell ref="B51:F51"/>
    <mergeCell ref="G52:H52"/>
    <mergeCell ref="B53:F53"/>
    <mergeCell ref="G54:H54"/>
    <mergeCell ref="B55:F55"/>
    <mergeCell ref="G56:H56"/>
    <mergeCell ref="B44:F44"/>
    <mergeCell ref="G45:H45"/>
    <mergeCell ref="B46:F46"/>
    <mergeCell ref="G47:H47"/>
    <mergeCell ref="B48:F48"/>
    <mergeCell ref="G49:H49"/>
    <mergeCell ref="B38:F38"/>
    <mergeCell ref="G39:H39"/>
    <mergeCell ref="B40:F40"/>
    <mergeCell ref="G41:H41"/>
    <mergeCell ref="B42:F42"/>
    <mergeCell ref="G43:H43"/>
    <mergeCell ref="G31:H31"/>
    <mergeCell ref="B32:F32"/>
    <mergeCell ref="G33:H33"/>
    <mergeCell ref="B34:F34"/>
    <mergeCell ref="G35:H35"/>
    <mergeCell ref="G37:H37"/>
    <mergeCell ref="B24:F24"/>
    <mergeCell ref="G25:H25"/>
    <mergeCell ref="B26:F26"/>
    <mergeCell ref="G27:H27"/>
    <mergeCell ref="G29:H29"/>
    <mergeCell ref="B30:F30"/>
    <mergeCell ref="B17:F17"/>
    <mergeCell ref="G18:H18"/>
    <mergeCell ref="B19:F19"/>
    <mergeCell ref="G20:H20"/>
    <mergeCell ref="B21:F21"/>
    <mergeCell ref="G22:H22"/>
    <mergeCell ref="B11:F11"/>
    <mergeCell ref="G12:H12"/>
    <mergeCell ref="B13:F13"/>
    <mergeCell ref="G14:H14"/>
    <mergeCell ref="B15:F15"/>
    <mergeCell ref="G16:H16"/>
    <mergeCell ref="B5:F5"/>
    <mergeCell ref="G6:H6"/>
    <mergeCell ref="B7:F7"/>
    <mergeCell ref="G8:H8"/>
    <mergeCell ref="B9:F9"/>
    <mergeCell ref="G10:H10"/>
    <mergeCell ref="A1:I1"/>
    <mergeCell ref="A2:B2"/>
    <mergeCell ref="C2:I2"/>
    <mergeCell ref="C3:D3"/>
    <mergeCell ref="E3:F3"/>
    <mergeCell ref="G3:H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Cat I Ph II</vt:lpstr>
      <vt:lpstr>Cat II Ph II</vt:lpstr>
      <vt:lpstr>Cat III Ph II</vt:lpstr>
      <vt:lpstr>Cat IV Ph II</vt:lpstr>
      <vt:lpstr>Mosque</vt:lpstr>
      <vt:lpstr>Dispensory </vt:lpstr>
      <vt:lpstr>Cat I Ph I</vt:lpstr>
      <vt:lpstr>Cat II PhI</vt:lpstr>
      <vt:lpstr>Cat III PhI</vt:lpstr>
      <vt:lpstr>Cat IV Ph1</vt:lpstr>
      <vt:lpstr>Sheet11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iqra</dc:creator>
  <cp:lastModifiedBy>iqra</cp:lastModifiedBy>
  <cp:lastPrinted>2017-03-08T16:05:00Z</cp:lastPrinted>
  <dcterms:created xsi:type="dcterms:W3CDTF">2017-03-08T15:49:52Z</dcterms:created>
  <dcterms:modified xsi:type="dcterms:W3CDTF">2017-03-08T16:05:43Z</dcterms:modified>
</cp:coreProperties>
</file>