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7" r:id="rId2"/>
    <sheet name="DWE MBldg (3)" sheetId="8" r:id="rId3"/>
    <sheet name="DWE MBldg (4)" sheetId="9" r:id="rId4"/>
    <sheet name="W.S &amp; S.F" sheetId="6" r:id="rId5"/>
  </sheets>
  <definedNames>
    <definedName name="_xlnm.Print_Area" localSheetId="0">'DWE MBldg'!$A$1:$AN$126</definedName>
    <definedName name="_xlnm.Print_Area" localSheetId="1">'DWE MBldg (2)'!$A$1:$AN$34</definedName>
    <definedName name="_xlnm.Print_Area" localSheetId="2">'DWE MBldg (3)'!$A$1:$AN$52</definedName>
    <definedName name="_xlnm.Print_Area" localSheetId="3">'DWE MBldg (4)'!$A$1:$AN$50</definedName>
    <definedName name="_xlnm.Print_Area" localSheetId="4">'W.S &amp; S.F'!$A$1:$AN$63</definedName>
    <definedName name="_xlnm.Print_Titles" localSheetId="0">'DWE MBldg'!$5:$5</definedName>
    <definedName name="_xlnm.Print_Titles" localSheetId="1">'DWE MBldg (2)'!$4:$4</definedName>
    <definedName name="_xlnm.Print_Titles" localSheetId="2">'DWE MBldg (3)'!$4:$4</definedName>
    <definedName name="_xlnm.Print_Titles" localSheetId="3">'DWE MBldg (4)'!$4:$4</definedName>
    <definedName name="_xlnm.Print_Titles" localSheetId="4">'W.S &amp; S.F'!$4:$4</definedName>
  </definedNames>
  <calcPr calcId="124519"/>
</workbook>
</file>

<file path=xl/calcChain.xml><?xml version="1.0" encoding="utf-8"?>
<calcChain xmlns="http://schemas.openxmlformats.org/spreadsheetml/2006/main">
  <c r="AK6" i="9"/>
  <c r="AK9"/>
  <c r="AK12"/>
  <c r="AK15"/>
  <c r="AK19"/>
  <c r="AK22"/>
  <c r="AK25"/>
  <c r="O28"/>
  <c r="AK28" s="1"/>
  <c r="AK36" s="1"/>
  <c r="AK31"/>
  <c r="AK34"/>
  <c r="AO36"/>
  <c r="AB54"/>
  <c r="AB55" s="1"/>
  <c r="AK6" i="8"/>
  <c r="AK9"/>
  <c r="AK12"/>
  <c r="AK15"/>
  <c r="AK18"/>
  <c r="AK21"/>
  <c r="AK24"/>
  <c r="O27"/>
  <c r="AK27"/>
  <c r="AK30"/>
  <c r="O33"/>
  <c r="AK33" s="1"/>
  <c r="AK36"/>
  <c r="AB56"/>
  <c r="AB57" s="1"/>
  <c r="AK6" i="7"/>
  <c r="AK9"/>
  <c r="O12"/>
  <c r="AK12"/>
  <c r="O15"/>
  <c r="AK15"/>
  <c r="AO20" s="1"/>
  <c r="AK18"/>
  <c r="AK20"/>
  <c r="AB38"/>
  <c r="AB39" s="1"/>
  <c r="AK38" i="8" l="1"/>
  <c r="AO38"/>
  <c r="E2" i="6" l="1"/>
  <c r="AB67"/>
  <c r="AB68" s="1"/>
  <c r="AO51"/>
  <c r="AK49"/>
  <c r="AK46"/>
  <c r="AK43"/>
  <c r="AK40"/>
  <c r="AK38"/>
  <c r="AK35"/>
  <c r="AK32"/>
  <c r="AK29"/>
  <c r="AK26"/>
  <c r="AK24"/>
  <c r="AK21"/>
  <c r="AK18"/>
  <c r="AK15"/>
  <c r="AK12"/>
  <c r="AK9"/>
  <c r="AK6"/>
  <c r="AK51" l="1"/>
  <c r="AK104" i="5"/>
  <c r="AK101" l="1"/>
  <c r="AK98"/>
  <c r="AK95"/>
  <c r="AK92"/>
  <c r="AK89" l="1"/>
  <c r="AK77"/>
  <c r="AK59"/>
  <c r="AK56"/>
  <c r="O68" l="1"/>
  <c r="AK16"/>
  <c r="AK19" l="1"/>
  <c r="AK83" l="1"/>
  <c r="AK80"/>
  <c r="AK71" l="1"/>
  <c r="AK62"/>
  <c r="AK31"/>
  <c r="AK7" l="1"/>
  <c r="AK25" l="1"/>
  <c r="AB130" l="1"/>
  <c r="AK34" l="1"/>
  <c r="AB131"/>
  <c r="AK10"/>
  <c r="AK28"/>
  <c r="AK53"/>
  <c r="AK74"/>
  <c r="AK86"/>
  <c r="AK110"/>
  <c r="AK22"/>
  <c r="AK44"/>
  <c r="AK13"/>
  <c r="AK107" l="1"/>
  <c r="AK50"/>
  <c r="AK41"/>
  <c r="AK38"/>
  <c r="AK65"/>
  <c r="AK47" l="1"/>
  <c r="AO44" s="1"/>
  <c r="AK68"/>
  <c r="AK112" l="1"/>
  <c r="AO112"/>
</calcChain>
</file>

<file path=xl/sharedStrings.xml><?xml version="1.0" encoding="utf-8"?>
<sst xmlns="http://schemas.openxmlformats.org/spreadsheetml/2006/main" count="681" uniqueCount="164">
  <si>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</si>
  <si>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</si>
  <si>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</si>
  <si>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</si>
  <si>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</si>
  <si>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</si>
  <si>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</si>
  <si>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</si>
  <si>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</si>
  <si>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</si>
  <si>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</si>
  <si>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</si>
  <si>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</si>
  <si>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</si>
  <si>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</si>
  <si>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</si>
  <si>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</si>
  <si>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</si>
  <si>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</si>
  <si>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</si>
  <si>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</si>
  <si>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</si>
  <si>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</si>
  <si>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</si>
  <si>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</si>
  <si>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</si>
  <si>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</si>
  <si>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</si>
  <si>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</si>
  <si>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</si>
  <si>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</si>
  <si>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</si>
  <si>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</si>
  <si>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</si>
  <si>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</si>
  <si>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</si>
  <si>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</si>
  <si>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</si>
  <si>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</si>
  <si>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</si>
  <si>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</si>
  <si>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</si>
  <si>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</si>
  <si>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</si>
  <si>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</si>
  <si>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</si>
  <si>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</si>
  <si>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</si>
  <si>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</si>
  <si>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</si>
  <si>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</si>
  <si>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</si>
  <si>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</si>
  <si>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</si>
  <si>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</si>
  <si>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</si>
  <si>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</si>
  <si>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</si>
  <si>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</si>
  <si>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</si>
  <si>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</si>
  <si>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</si>
  <si>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</si>
  <si>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</si>
  <si>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 xml:space="preserve">Pacca brick work in foundation and plinth in cement sand morter (1:6) Ratio.(S.I.No: 4-e, P.No: 21) </t>
  </si>
  <si>
    <t xml:space="preserve">                            (Rs. Eleven Thousand Nine Hundred Fourty Eight &amp; Ps. Thirty six)</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</si>
  <si>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</si>
  <si>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</si>
  <si>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</si>
  <si>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</si>
  <si>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</si>
  <si>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</si>
  <si>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</si>
  <si>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</si>
  <si>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</si>
  <si>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</si>
  <si>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</si>
  <si>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</si>
  <si>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</si>
  <si>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</si>
  <si>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</si>
  <si>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Removing window and sky light with chowkats. (S.I.No:33-b-P-12)</t>
  </si>
  <si>
    <t>No:</t>
  </si>
  <si>
    <t>P.No:</t>
  </si>
  <si>
    <t>Removing door with chowkats. (S.I.No:33-a-P-12)</t>
  </si>
  <si>
    <t>REHABILITATION , IMPROVEMENT / RENOVATION FOR MISSING FACILITIES IN EXISTING PRIMARY / ELEMENTARY SCHOOLS IN DISTRICT THARPARKAR (12-UNITS) ADP NO. 175 OF 2016-17. @ GBPS MUHAMMAD SIDDIQUE GAJU U/C CHACHRO TALUKA CHACHRO.</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</si>
  <si>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</si>
  <si>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</si>
  <si>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</si>
  <si>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</si>
  <si>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</si>
  <si>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</si>
  <si>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</si>
  <si>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(Rs. Four Hundred Twenty Five &amp; Eighty Four Paisa only)</t>
  </si>
  <si>
    <t xml:space="preserve">Scraping ordinary distemper, iol bound distemper or paint on walls .(S.I.No. 54-b, P.No. 13). </t>
  </si>
  <si>
    <t>(Rs. Two Hundred Twenty Six &amp; Eighty Eight Paisa only)</t>
  </si>
  <si>
    <t>Distempering Three Coats. (S.I.No. 24-c, P.No. 54).</t>
  </si>
  <si>
    <t>(Rs. One Thousand Seventy Nine &amp; Sixty Five Paisa only)</t>
  </si>
  <si>
    <t>Distempering Two Coats. (S.I.No. 24-b, P.No. 54).</t>
  </si>
  <si>
    <t>(Rs. One Thousand Fourty Three &amp; Ninty Paisa only)</t>
  </si>
  <si>
    <t>Painting new surface doors and windows any type, (including edges)  three coats.(S.I.No: 5-c, P.No: 70)</t>
  </si>
  <si>
    <t>(Rs. Two Thousand One Hundred Sixteen &amp; Fourty One Paisa only)</t>
  </si>
  <si>
    <t>Painting old surface doors and windows any type, (including edges)  two coats.(S.I.No: 4-c, P.No: 68)</t>
  </si>
  <si>
    <t>(Rs. One Thousand One Hundred Sixty &amp; Six Paisa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</si>
  <si>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</si>
  <si>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</si>
  <si>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</si>
  <si>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</si>
  <si>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</si>
  <si>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</si>
  <si>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</si>
  <si>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</si>
  <si>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</si>
  <si>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</si>
  <si>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</si>
  <si>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</si>
  <si>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</si>
  <si>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</si>
  <si>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</si>
  <si>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</si>
  <si>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</si>
  <si>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</si>
  <si>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</si>
  <si>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</si>
  <si>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</si>
  <si>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</si>
  <si>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</si>
  <si>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</si>
  <si>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</si>
  <si>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</si>
  <si>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</si>
  <si>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</si>
  <si>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</si>
  <si>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</si>
  <si>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</si>
  <si>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</si>
  <si>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</si>
  <si>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</si>
  <si>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(a) Rehabilitation, Renovation work of Existing  (M.Bldg:)</t>
  </si>
  <si>
    <t>Total (A\ = (a) in words &amp; figures_______________________________________________________________</t>
  </si>
  <si>
    <t>(e)-Water Supply &amp; Sanatary Fitting</t>
  </si>
  <si>
    <t>Total (A\ = (a+b+c+d+e) in words &amp; figures_______________________________________________________________</t>
  </si>
  <si>
    <t>Total (A\ = (b) in words &amp; figures_______________________________________________________________</t>
  </si>
  <si>
    <t>(Rs. Eight Hundred Fifty Nine &amp; Ninty Paisa only)</t>
  </si>
  <si>
    <t xml:space="preserve">Colour wash two coats .(S.I.No. 25-b, P.No. 54). </t>
  </si>
  <si>
    <t>(Rs. One Thousand Two Hundred Seventy Six &amp; Fifty Three Paisa only)</t>
  </si>
  <si>
    <t xml:space="preserve">Colour wash two coats i/c one coat of white wash .(S.I.No. 25-b+26-a, P.No. 54). </t>
  </si>
  <si>
    <t>(b) Rehabilitation / Renovation work of Existing Compound Wall</t>
  </si>
  <si>
    <t xml:space="preserve">                       (Rs. Thirty Four Thousand Five Hundred Twenty &amp; Ps. Thirty One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</si>
  <si>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</si>
  <si>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(Rs. Seven Hundred Twenty Six and Seventy Two Paisa only)</t>
  </si>
  <si>
    <t>Making and Fixing steel greated door with 1/16” thick sheeting i/c angle iron frame 2”x2” 3/8” and 3/4” square bars 4” Center of center with locking arrangement (S.I.No:24-P-92)</t>
  </si>
  <si>
    <t>(Rs. Twelve Thousand Three Hundred Fourty Six &amp; Sixty Five Paisa only)</t>
  </si>
  <si>
    <t>Pacca brick work other than building including striking of joints upto 20'ft height in (1:6) ratio. (S.I.No. 7-e, P.No: --).</t>
  </si>
  <si>
    <t>(Rupees:-Three thousend nine hundred Twelve and Eighty Five paisa only.)</t>
  </si>
  <si>
    <t>Damp proof of course with (cement, sand shingle concrete 1:2:4) 2" thick i/c 2coats of asphaltic mixture. ( S.I No: 28-b, Pno: 19)</t>
  </si>
  <si>
    <t>(Rs. Three Thousand One Hundred Seventy Six &amp; Ps. Twenty Five only)</t>
  </si>
  <si>
    <t>%0 Cft.</t>
  </si>
  <si>
    <t xml:space="preserve">Excavation in foundation of Building, Bridges and other structures i/c degbelling dressing, refilling around structure with excavated earth watering and ramming (In ordinary soil) lead upto 5 ft .(S.I.No: 18-b, P.No: 4) </t>
  </si>
  <si>
    <t>(c) Missing Facilities (Construction of Compound Wall 105 Rft)</t>
  </si>
  <si>
    <t>Total (A\ = (d) in words &amp; figures_______________________________________________________________</t>
  </si>
  <si>
    <t>(Rs. Ten Thousand Nine Hundred Sixteen &amp; Sixty Five Paisa only)</t>
  </si>
  <si>
    <t>Cement tiles (8"x8"x3/4") laid in 1:2 cement mortar over a bed of 3/4" thick cement mortar 1:2. (S.I.No. 13, P.No.41).</t>
  </si>
  <si>
    <t>(d) Missing Facilities  (UGW Tank &amp; Septic Tank  &amp; External development)</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</si>
</sst>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b/>
      <u/>
      <sz val="16"/>
      <name val="Times New Roman"/>
      <family val="1"/>
    </font>
    <font>
      <u/>
      <sz val="12"/>
      <name val="Times New Roman"/>
      <family val="1"/>
    </font>
    <font>
      <b/>
      <u/>
      <sz val="12"/>
      <name val="Times New Roman"/>
      <family val="1"/>
    </font>
    <font>
      <b/>
      <u/>
      <sz val="14"/>
      <name val="Times New Roman"/>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left"/>
    </xf>
    <xf numFmtId="0" fontId="2" fillId="0" borderId="0" xfId="1" applyFont="1" applyBorder="1" applyAlignment="1">
      <alignment horizontal="center" vertical="center"/>
    </xf>
    <xf numFmtId="0" fontId="22" fillId="0" borderId="0" xfId="0" applyFont="1" applyAlignment="1">
      <alignment vertical="top"/>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0" fillId="0" borderId="0" xfId="1" applyFont="1" applyBorder="1" applyAlignment="1">
      <alignment horizontal="center" vertical="center"/>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20" fillId="0" borderId="0" xfId="1" applyFont="1" applyBorder="1" applyAlignment="1">
      <alignment horizontal="center" vertical="top"/>
    </xf>
    <xf numFmtId="2" fontId="17" fillId="0" borderId="0" xfId="1" applyNumberFormat="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7" fillId="0" borderId="0" xfId="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3" fillId="0" borderId="0" xfId="1" applyNumberFormat="1" applyFont="1" applyAlignment="1">
      <alignment horizontal="justify" vertical="top" wrapText="1"/>
    </xf>
    <xf numFmtId="0" fontId="23"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2" fillId="0" borderId="0" xfId="0" applyFont="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 fillId="0" borderId="0" xfId="1" applyFont="1" applyBorder="1" applyAlignment="1">
      <alignment horizontal="right" vertical="center"/>
    </xf>
    <xf numFmtId="164" fontId="17" fillId="0" borderId="0" xfId="1" applyNumberFormat="1"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left" vertical="top"/>
    </xf>
    <xf numFmtId="0" fontId="16" fillId="0" borderId="7" xfId="1" applyFont="1" applyBorder="1" applyAlignment="1">
      <alignment horizontal="justify" vertical="justify" wrapText="1"/>
    </xf>
    <xf numFmtId="0" fontId="24" fillId="0" borderId="0" xfId="1" applyFont="1" applyAlignment="1">
      <alignment horizontal="justify" vertical="top" wrapText="1"/>
    </xf>
    <xf numFmtId="4" fontId="25" fillId="0" borderId="0" xfId="1" applyNumberFormat="1" applyFont="1" applyAlignment="1">
      <alignment horizontal="center" vertical="top" wrapText="1"/>
    </xf>
    <xf numFmtId="0" fontId="16" fillId="0" borderId="0" xfId="1" applyFont="1" applyBorder="1" applyAlignment="1">
      <alignment horizontal="justify" vertical="justify" wrapText="1"/>
    </xf>
    <xf numFmtId="4" fontId="24" fillId="0" borderId="0" xfId="1" applyNumberFormat="1" applyFont="1" applyAlignment="1">
      <alignment horizontal="justify" vertical="top" wrapText="1"/>
    </xf>
    <xf numFmtId="0" fontId="21" fillId="0" borderId="0" xfId="1" applyFont="1" applyBorder="1" applyAlignment="1">
      <alignment horizontal="justify" vertical="top"/>
    </xf>
    <xf numFmtId="0" fontId="5" fillId="0" borderId="0" xfId="0" applyFont="1" applyBorder="1" applyAlignment="1"/>
    <xf numFmtId="0" fontId="5" fillId="0" borderId="0" xfId="0" applyFont="1" applyBorder="1" applyAlignment="1">
      <alignment horizontal="center"/>
    </xf>
    <xf numFmtId="1" fontId="26" fillId="0" borderId="0" xfId="0" applyNumberFormat="1" applyFont="1" applyBorder="1" applyAlignment="1"/>
    <xf numFmtId="0" fontId="21" fillId="0" borderId="0" xfId="0" applyFont="1" applyBorder="1"/>
    <xf numFmtId="0" fontId="20" fillId="0" borderId="0" xfId="0" applyFont="1" applyBorder="1" applyAlignment="1">
      <alignment horizontal="center"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00B050"/>
  </sheetPr>
  <dimension ref="A1:AP131"/>
  <sheetViews>
    <sheetView tabSelected="1" view="pageBreakPreview" zoomScaleSheetLayoutView="100" workbookViewId="0">
      <selection activeCell="M9" sqref="M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8"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row>
    <row r="2" spans="1:40" ht="54" customHeight="1">
      <c r="A2" s="129" t="s">
        <v>38</v>
      </c>
      <c r="B2" s="129"/>
      <c r="C2" s="129"/>
      <c r="D2" s="129"/>
      <c r="E2" s="130" t="s">
        <v>85</v>
      </c>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row>
    <row r="3" spans="1:40" customFormat="1" ht="20.25" customHeight="1">
      <c r="A3" s="18"/>
      <c r="B3" s="95"/>
      <c r="C3" s="95"/>
      <c r="D3" s="95"/>
      <c r="E3" s="136" t="s">
        <v>138</v>
      </c>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row>
    <row r="4" spans="1:40" ht="4.5" customHeight="1" thickBot="1"/>
    <row r="5" spans="1:40" s="83" customFormat="1" ht="17.25" customHeight="1" thickTop="1" thickBot="1">
      <c r="A5" s="82" t="s">
        <v>1</v>
      </c>
      <c r="B5" s="132" t="s">
        <v>2</v>
      </c>
      <c r="C5" s="132"/>
      <c r="D5" s="132"/>
      <c r="E5" s="132"/>
      <c r="F5" s="132"/>
      <c r="G5" s="132"/>
      <c r="H5" s="132"/>
      <c r="I5" s="132"/>
      <c r="J5" s="132"/>
      <c r="K5" s="132"/>
      <c r="L5" s="132"/>
      <c r="M5" s="132"/>
      <c r="N5" s="133" t="s">
        <v>3</v>
      </c>
      <c r="O5" s="134"/>
      <c r="P5" s="134"/>
      <c r="Q5" s="134"/>
      <c r="R5" s="134"/>
      <c r="S5" s="134"/>
      <c r="T5" s="134"/>
      <c r="U5" s="134"/>
      <c r="V5" s="135"/>
      <c r="W5" s="133" t="s">
        <v>4</v>
      </c>
      <c r="X5" s="134"/>
      <c r="Y5" s="134"/>
      <c r="Z5" s="134"/>
      <c r="AA5" s="134"/>
      <c r="AB5" s="135"/>
      <c r="AC5" s="134" t="s">
        <v>5</v>
      </c>
      <c r="AD5" s="134"/>
      <c r="AE5" s="134"/>
      <c r="AF5" s="134"/>
      <c r="AG5" s="134"/>
      <c r="AH5" s="134"/>
      <c r="AI5" s="133" t="s">
        <v>6</v>
      </c>
      <c r="AJ5" s="134"/>
      <c r="AK5" s="134"/>
      <c r="AL5" s="134"/>
      <c r="AM5" s="134"/>
      <c r="AN5" s="135"/>
    </row>
    <row r="6" spans="1:40" s="22" customFormat="1" ht="14.25" customHeight="1" thickTop="1">
      <c r="A6" s="85">
        <v>1</v>
      </c>
      <c r="B6" s="20" t="s">
        <v>66</v>
      </c>
      <c r="C6" s="21"/>
      <c r="D6" s="21"/>
      <c r="E6" s="21"/>
      <c r="F6" s="21"/>
      <c r="G6" s="21"/>
      <c r="H6" s="21"/>
      <c r="I6" s="21"/>
      <c r="J6" s="21"/>
      <c r="K6" s="21"/>
      <c r="L6" s="21"/>
      <c r="AK6" s="127"/>
      <c r="AL6" s="127"/>
      <c r="AM6" s="127"/>
    </row>
    <row r="7" spans="1:40" s="23" customFormat="1" ht="12.75" customHeight="1">
      <c r="A7" s="6"/>
      <c r="N7" s="27"/>
      <c r="O7" s="115">
        <v>1747</v>
      </c>
      <c r="P7" s="115"/>
      <c r="Q7" s="115"/>
      <c r="R7" s="115"/>
      <c r="S7" s="137" t="s">
        <v>7</v>
      </c>
      <c r="T7" s="137"/>
      <c r="U7" s="28"/>
      <c r="V7" s="84"/>
      <c r="W7" s="121" t="s">
        <v>8</v>
      </c>
      <c r="X7" s="121"/>
      <c r="Y7" s="121"/>
      <c r="Z7" s="138">
        <v>529.38</v>
      </c>
      <c r="AA7" s="138"/>
      <c r="AB7" s="138"/>
      <c r="AC7" s="138"/>
      <c r="AD7" s="28"/>
      <c r="AE7" s="30" t="s">
        <v>12</v>
      </c>
      <c r="AF7" s="28"/>
      <c r="AG7" s="28"/>
      <c r="AH7" s="28"/>
      <c r="AI7" s="120" t="s">
        <v>9</v>
      </c>
      <c r="AJ7" s="120"/>
      <c r="AK7" s="116">
        <f>ROUND(O7*Z7/100,0)</f>
        <v>9248</v>
      </c>
      <c r="AL7" s="116"/>
      <c r="AM7" s="116"/>
      <c r="AN7" s="31" t="s">
        <v>10</v>
      </c>
    </row>
    <row r="8" spans="1:40" s="2" customFormat="1" ht="15">
      <c r="B8" s="119" t="s">
        <v>67</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3"/>
      <c r="AL8" s="3"/>
      <c r="AM8" s="3"/>
    </row>
    <row r="9" spans="1:40" s="22" customFormat="1" ht="13.5" customHeight="1">
      <c r="A9" s="19">
        <v>2</v>
      </c>
      <c r="B9" s="20" t="s">
        <v>41</v>
      </c>
      <c r="C9" s="4"/>
      <c r="D9" s="4"/>
      <c r="E9" s="4"/>
      <c r="F9" s="4"/>
      <c r="G9" s="4"/>
      <c r="H9" s="4"/>
      <c r="I9" s="4"/>
      <c r="J9" s="4"/>
      <c r="K9" s="4"/>
      <c r="L9" s="4"/>
      <c r="M9" s="4"/>
      <c r="N9" s="4"/>
      <c r="AK9" s="127"/>
      <c r="AL9" s="127"/>
      <c r="AM9" s="127"/>
    </row>
    <row r="10" spans="1:40" s="23" customFormat="1" ht="13.5" customHeight="1">
      <c r="F10" s="32"/>
      <c r="G10" s="32"/>
      <c r="H10" s="33"/>
      <c r="I10" s="6"/>
      <c r="J10" s="6"/>
      <c r="K10" s="34"/>
      <c r="L10" s="34"/>
      <c r="M10" s="34"/>
      <c r="N10" s="34"/>
      <c r="O10" s="115">
        <v>2055</v>
      </c>
      <c r="P10" s="115"/>
      <c r="Q10" s="115"/>
      <c r="R10" s="115"/>
      <c r="S10" s="35" t="s">
        <v>26</v>
      </c>
      <c r="T10" s="36"/>
      <c r="U10" s="36"/>
      <c r="V10" s="121" t="s">
        <v>8</v>
      </c>
      <c r="W10" s="121"/>
      <c r="X10" s="121"/>
      <c r="Y10" s="122">
        <v>378.13</v>
      </c>
      <c r="Z10" s="122"/>
      <c r="AA10" s="122"/>
      <c r="AB10" s="122"/>
      <c r="AC10" s="28"/>
      <c r="AD10" s="28" t="s">
        <v>27</v>
      </c>
      <c r="AE10" s="28"/>
      <c r="AF10" s="28"/>
      <c r="AG10" s="28"/>
      <c r="AH10" s="28"/>
      <c r="AI10" s="120" t="s">
        <v>9</v>
      </c>
      <c r="AJ10" s="120"/>
      <c r="AK10" s="116">
        <f>O10*Y10/100</f>
        <v>7770.5715</v>
      </c>
      <c r="AL10" s="116"/>
      <c r="AM10" s="116"/>
      <c r="AN10" s="31" t="s">
        <v>10</v>
      </c>
    </row>
    <row r="11" spans="1:40" s="2" customFormat="1" ht="15">
      <c r="B11" s="119" t="s">
        <v>48</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3"/>
      <c r="AL11" s="3"/>
      <c r="AM11" s="3"/>
    </row>
    <row r="12" spans="1:40" s="22" customFormat="1" ht="13.5" customHeight="1">
      <c r="A12" s="19">
        <v>3</v>
      </c>
      <c r="B12" s="20" t="s">
        <v>42</v>
      </c>
      <c r="C12" s="4"/>
      <c r="D12" s="4"/>
      <c r="E12" s="4"/>
      <c r="F12" s="4"/>
      <c r="G12" s="4"/>
      <c r="H12" s="4"/>
      <c r="I12" s="4"/>
      <c r="J12" s="4"/>
      <c r="K12" s="4"/>
      <c r="L12" s="4"/>
      <c r="M12" s="4"/>
      <c r="N12" s="4"/>
      <c r="AK12" s="127"/>
      <c r="AL12" s="127"/>
      <c r="AM12" s="127"/>
    </row>
    <row r="13" spans="1:40" s="23" customFormat="1" ht="13.5" customHeight="1">
      <c r="F13" s="32"/>
      <c r="G13" s="32"/>
      <c r="H13" s="33"/>
      <c r="I13" s="6"/>
      <c r="J13" s="6"/>
      <c r="K13" s="34"/>
      <c r="L13" s="34"/>
      <c r="M13" s="34"/>
      <c r="N13" s="34"/>
      <c r="O13" s="115">
        <v>89.1</v>
      </c>
      <c r="P13" s="115"/>
      <c r="Q13" s="115"/>
      <c r="R13" s="115"/>
      <c r="S13" s="35" t="s">
        <v>18</v>
      </c>
      <c r="T13" s="36"/>
      <c r="U13" s="36"/>
      <c r="V13" s="121" t="s">
        <v>8</v>
      </c>
      <c r="W13" s="121"/>
      <c r="X13" s="121"/>
      <c r="Y13" s="115">
        <v>126.04</v>
      </c>
      <c r="Z13" s="115"/>
      <c r="AA13" s="115"/>
      <c r="AB13" s="115"/>
      <c r="AC13" s="28"/>
      <c r="AD13" s="28" t="s">
        <v>19</v>
      </c>
      <c r="AE13" s="28"/>
      <c r="AF13" s="28"/>
      <c r="AG13" s="28"/>
      <c r="AH13" s="28"/>
      <c r="AI13" s="120" t="s">
        <v>9</v>
      </c>
      <c r="AJ13" s="120"/>
      <c r="AK13" s="116">
        <f>ROUND(O13*Y13,0)</f>
        <v>11230</v>
      </c>
      <c r="AL13" s="116"/>
      <c r="AM13" s="116"/>
      <c r="AN13" s="31" t="s">
        <v>10</v>
      </c>
    </row>
    <row r="14" spans="1:40" s="2" customFormat="1" ht="15">
      <c r="B14" s="119" t="s">
        <v>49</v>
      </c>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3"/>
      <c r="AL14" s="3"/>
      <c r="AM14" s="3"/>
    </row>
    <row r="15" spans="1:40" s="22" customFormat="1" ht="13.5" customHeight="1">
      <c r="A15" s="92">
        <v>4</v>
      </c>
      <c r="B15" s="20" t="s">
        <v>84</v>
      </c>
      <c r="C15" s="4"/>
      <c r="D15" s="4"/>
      <c r="E15" s="4"/>
      <c r="F15" s="4"/>
      <c r="G15" s="4"/>
      <c r="H15" s="4"/>
      <c r="I15" s="4"/>
      <c r="J15" s="4"/>
      <c r="K15" s="4"/>
      <c r="L15" s="4"/>
      <c r="M15" s="4"/>
      <c r="N15" s="4"/>
      <c r="AK15" s="127"/>
      <c r="AL15" s="127"/>
      <c r="AM15" s="127"/>
    </row>
    <row r="16" spans="1:40" s="23" customFormat="1" ht="13.5" customHeight="1">
      <c r="F16" s="32"/>
      <c r="G16" s="32"/>
      <c r="H16" s="33"/>
      <c r="I16" s="6"/>
      <c r="J16" s="6"/>
      <c r="K16" s="34"/>
      <c r="L16" s="34"/>
      <c r="M16" s="34"/>
      <c r="N16" s="34"/>
      <c r="O16" s="115">
        <v>1</v>
      </c>
      <c r="P16" s="115"/>
      <c r="Q16" s="115"/>
      <c r="R16" s="115"/>
      <c r="S16" s="93" t="s">
        <v>82</v>
      </c>
      <c r="T16" s="36"/>
      <c r="U16" s="36"/>
      <c r="V16" s="121" t="s">
        <v>8</v>
      </c>
      <c r="W16" s="121"/>
      <c r="X16" s="121"/>
      <c r="Y16" s="115">
        <v>142.18</v>
      </c>
      <c r="Z16" s="115"/>
      <c r="AA16" s="115"/>
      <c r="AB16" s="115"/>
      <c r="AC16" s="28"/>
      <c r="AD16" s="28" t="s">
        <v>83</v>
      </c>
      <c r="AE16" s="28"/>
      <c r="AF16" s="28"/>
      <c r="AG16" s="28"/>
      <c r="AH16" s="28"/>
      <c r="AI16" s="120" t="s">
        <v>9</v>
      </c>
      <c r="AJ16" s="120"/>
      <c r="AK16" s="116">
        <f t="shared" ref="AK16" si="0">ROUND(O16*Y16,0)</f>
        <v>142</v>
      </c>
      <c r="AL16" s="116"/>
      <c r="AM16" s="116"/>
      <c r="AN16" s="31" t="s">
        <v>10</v>
      </c>
    </row>
    <row r="17" spans="1:40" s="2" customFormat="1" ht="15">
      <c r="B17" s="119" t="s">
        <v>49</v>
      </c>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3"/>
      <c r="AL17" s="3"/>
      <c r="AM17" s="3"/>
    </row>
    <row r="18" spans="1:40" s="22" customFormat="1" ht="13.5" customHeight="1">
      <c r="A18" s="91">
        <v>5</v>
      </c>
      <c r="B18" s="20" t="s">
        <v>81</v>
      </c>
      <c r="C18" s="4"/>
      <c r="D18" s="4"/>
      <c r="E18" s="4"/>
      <c r="F18" s="4"/>
      <c r="G18" s="4"/>
      <c r="H18" s="4"/>
      <c r="I18" s="4"/>
      <c r="J18" s="4"/>
      <c r="K18" s="4"/>
      <c r="L18" s="4"/>
      <c r="M18" s="4"/>
      <c r="N18" s="4"/>
      <c r="AK18" s="127"/>
      <c r="AL18" s="127"/>
      <c r="AM18" s="127"/>
    </row>
    <row r="19" spans="1:40" s="23" customFormat="1" ht="13.5" customHeight="1">
      <c r="F19" s="32"/>
      <c r="G19" s="32"/>
      <c r="H19" s="33"/>
      <c r="I19" s="6"/>
      <c r="J19" s="6"/>
      <c r="K19" s="34"/>
      <c r="L19" s="34"/>
      <c r="M19" s="34"/>
      <c r="N19" s="34"/>
      <c r="O19" s="115">
        <v>3</v>
      </c>
      <c r="P19" s="115"/>
      <c r="Q19" s="115"/>
      <c r="R19" s="115"/>
      <c r="S19" s="90" t="s">
        <v>82</v>
      </c>
      <c r="T19" s="36"/>
      <c r="U19" s="36"/>
      <c r="V19" s="121" t="s">
        <v>8</v>
      </c>
      <c r="W19" s="121"/>
      <c r="X19" s="121"/>
      <c r="Y19" s="115">
        <v>102.85</v>
      </c>
      <c r="Z19" s="115"/>
      <c r="AA19" s="115"/>
      <c r="AB19" s="115"/>
      <c r="AC19" s="28"/>
      <c r="AD19" s="28" t="s">
        <v>83</v>
      </c>
      <c r="AE19" s="28"/>
      <c r="AF19" s="28"/>
      <c r="AG19" s="28"/>
      <c r="AH19" s="28"/>
      <c r="AI19" s="120" t="s">
        <v>9</v>
      </c>
      <c r="AJ19" s="120"/>
      <c r="AK19" s="116">
        <f t="shared" ref="AK19" si="1">ROUND(O19*Y19,0)</f>
        <v>309</v>
      </c>
      <c r="AL19" s="116"/>
      <c r="AM19" s="116"/>
      <c r="AN19" s="31" t="s">
        <v>10</v>
      </c>
    </row>
    <row r="20" spans="1:40" s="2" customFormat="1" ht="15">
      <c r="B20" s="119" t="s">
        <v>49</v>
      </c>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3"/>
      <c r="AL20" s="3"/>
      <c r="AM20" s="3"/>
    </row>
    <row r="21" spans="1:40" s="22" customFormat="1" ht="13.5" customHeight="1">
      <c r="A21" s="19">
        <v>6</v>
      </c>
      <c r="B21" s="20" t="s">
        <v>43</v>
      </c>
      <c r="C21" s="4"/>
      <c r="D21" s="4"/>
      <c r="E21" s="4"/>
      <c r="F21" s="4"/>
      <c r="G21" s="4"/>
      <c r="H21" s="4"/>
      <c r="I21" s="4"/>
      <c r="J21" s="4"/>
      <c r="K21" s="4"/>
      <c r="L21" s="4"/>
      <c r="M21" s="4"/>
      <c r="N21" s="4"/>
      <c r="AK21" s="127"/>
      <c r="AL21" s="127"/>
      <c r="AM21" s="127"/>
      <c r="AN21" s="39"/>
    </row>
    <row r="22" spans="1:40" s="23" customFormat="1" ht="13.5" customHeight="1">
      <c r="F22" s="32"/>
      <c r="G22" s="32"/>
      <c r="H22" s="33"/>
      <c r="I22" s="6"/>
      <c r="J22" s="6"/>
      <c r="K22" s="34"/>
      <c r="L22" s="34"/>
      <c r="M22" s="34"/>
      <c r="N22" s="34"/>
      <c r="O22" s="115">
        <v>1807</v>
      </c>
      <c r="P22" s="115"/>
      <c r="Q22" s="115"/>
      <c r="R22" s="115"/>
      <c r="S22" s="35" t="s">
        <v>26</v>
      </c>
      <c r="T22" s="36"/>
      <c r="U22" s="36"/>
      <c r="V22" s="29"/>
      <c r="W22" s="121" t="s">
        <v>8</v>
      </c>
      <c r="X22" s="121"/>
      <c r="Y22" s="121"/>
      <c r="Z22" s="115">
        <v>121</v>
      </c>
      <c r="AA22" s="115"/>
      <c r="AB22" s="115"/>
      <c r="AC22" s="115"/>
      <c r="AE22" s="28" t="s">
        <v>27</v>
      </c>
      <c r="AF22" s="28"/>
      <c r="AG22" s="28"/>
      <c r="AH22" s="28"/>
      <c r="AI22" s="120" t="s">
        <v>9</v>
      </c>
      <c r="AJ22" s="120"/>
      <c r="AK22" s="116">
        <f>ROUND(O22*Z22/100,0)</f>
        <v>2186</v>
      </c>
      <c r="AL22" s="116"/>
      <c r="AM22" s="116"/>
      <c r="AN22" s="31" t="s">
        <v>10</v>
      </c>
    </row>
    <row r="23" spans="1:40" s="2" customFormat="1" ht="15">
      <c r="B23" s="119" t="s">
        <v>50</v>
      </c>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3"/>
      <c r="AL23" s="3"/>
      <c r="AM23" s="3"/>
    </row>
    <row r="24" spans="1:40" s="81" customFormat="1" ht="16.5" customHeight="1">
      <c r="A24" s="80">
        <v>7</v>
      </c>
      <c r="B24" s="20" t="s">
        <v>64</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40"/>
      <c r="AL24" s="140"/>
      <c r="AM24" s="140"/>
    </row>
    <row r="25" spans="1:40" s="23" customFormat="1" ht="13.5" customHeight="1">
      <c r="F25" s="32"/>
      <c r="G25" s="32"/>
      <c r="H25" s="33"/>
      <c r="I25" s="6"/>
      <c r="J25" s="6"/>
      <c r="K25" s="34"/>
      <c r="L25" s="34"/>
      <c r="M25" s="34"/>
      <c r="N25" s="34"/>
      <c r="O25" s="115">
        <v>15</v>
      </c>
      <c r="P25" s="115"/>
      <c r="Q25" s="115"/>
      <c r="R25" s="115"/>
      <c r="S25" s="79" t="s">
        <v>7</v>
      </c>
      <c r="T25" s="36"/>
      <c r="U25" s="36"/>
      <c r="V25" s="77"/>
      <c r="W25" s="121" t="s">
        <v>8</v>
      </c>
      <c r="X25" s="121"/>
      <c r="Y25" s="121"/>
      <c r="Z25" s="115">
        <v>11948.36</v>
      </c>
      <c r="AA25" s="115"/>
      <c r="AB25" s="115"/>
      <c r="AC25" s="115"/>
      <c r="AE25" s="28" t="s">
        <v>12</v>
      </c>
      <c r="AF25" s="28"/>
      <c r="AG25" s="28"/>
      <c r="AH25" s="28"/>
      <c r="AI25" s="120" t="s">
        <v>9</v>
      </c>
      <c r="AJ25" s="120"/>
      <c r="AK25" s="116">
        <f>ROUND(O25*Z25/100,0)</f>
        <v>1792</v>
      </c>
      <c r="AL25" s="116"/>
      <c r="AM25" s="116"/>
      <c r="AN25" s="31" t="s">
        <v>10</v>
      </c>
    </row>
    <row r="26" spans="1:40" s="2" customFormat="1" ht="15">
      <c r="B26" s="119" t="s">
        <v>65</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3"/>
      <c r="AL26" s="3"/>
      <c r="AM26" s="3"/>
    </row>
    <row r="27" spans="1:40" s="47" customFormat="1" ht="13.5" customHeight="1">
      <c r="A27" s="45">
        <v>8</v>
      </c>
      <c r="B27" s="46" t="s">
        <v>11</v>
      </c>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139"/>
      <c r="AL27" s="139"/>
      <c r="AM27" s="139"/>
    </row>
    <row r="28" spans="1:40" s="6" customFormat="1" ht="13.5" customHeight="1">
      <c r="N28" s="27"/>
      <c r="O28" s="115">
        <v>4</v>
      </c>
      <c r="P28" s="115"/>
      <c r="Q28" s="115"/>
      <c r="R28" s="115"/>
      <c r="S28" s="121" t="s">
        <v>7</v>
      </c>
      <c r="T28" s="121"/>
      <c r="U28" s="28"/>
      <c r="V28" s="29"/>
      <c r="W28" s="121" t="s">
        <v>8</v>
      </c>
      <c r="X28" s="121"/>
      <c r="Y28" s="121"/>
      <c r="Z28" s="115">
        <v>8694.9500000000007</v>
      </c>
      <c r="AA28" s="115"/>
      <c r="AB28" s="115"/>
      <c r="AC28" s="115"/>
      <c r="AD28" s="28"/>
      <c r="AE28" s="28" t="s">
        <v>12</v>
      </c>
      <c r="AF28" s="28"/>
      <c r="AG28" s="28"/>
      <c r="AH28" s="28"/>
      <c r="AI28" s="120" t="s">
        <v>9</v>
      </c>
      <c r="AJ28" s="120"/>
      <c r="AK28" s="116">
        <f>ROUND(O28*Z28/100,0)</f>
        <v>348</v>
      </c>
      <c r="AL28" s="116"/>
      <c r="AM28" s="116"/>
      <c r="AN28" s="31" t="s">
        <v>10</v>
      </c>
    </row>
    <row r="29" spans="1:40" s="2" customFormat="1" ht="15">
      <c r="B29" s="119" t="s">
        <v>51</v>
      </c>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3"/>
      <c r="AL29" s="3"/>
      <c r="AM29" s="3"/>
    </row>
    <row r="30" spans="1:40" s="56" customFormat="1" ht="13.5" customHeight="1">
      <c r="A30" s="53">
        <v>9</v>
      </c>
      <c r="B30" s="54" t="s">
        <v>68</v>
      </c>
      <c r="C30" s="55"/>
      <c r="D30" s="55"/>
      <c r="E30" s="55"/>
      <c r="F30" s="55"/>
      <c r="G30" s="55"/>
      <c r="H30" s="55"/>
      <c r="I30" s="55"/>
      <c r="J30" s="55"/>
      <c r="K30" s="55"/>
      <c r="L30" s="55"/>
      <c r="AK30" s="160"/>
      <c r="AL30" s="160"/>
      <c r="AM30" s="160"/>
    </row>
    <row r="31" spans="1:40" s="41" customFormat="1" ht="13.5" customHeight="1">
      <c r="N31" s="42"/>
      <c r="O31" s="161">
        <v>1444</v>
      </c>
      <c r="P31" s="161"/>
      <c r="Q31" s="161"/>
      <c r="R31" s="161"/>
      <c r="S31" s="162" t="s">
        <v>7</v>
      </c>
      <c r="T31" s="162"/>
      <c r="U31" s="43"/>
      <c r="V31" s="87"/>
      <c r="W31" s="162" t="s">
        <v>8</v>
      </c>
      <c r="X31" s="162"/>
      <c r="Y31" s="162"/>
      <c r="Z31" s="161">
        <v>9954.31</v>
      </c>
      <c r="AA31" s="161"/>
      <c r="AB31" s="161"/>
      <c r="AC31" s="161"/>
      <c r="AD31" s="43"/>
      <c r="AE31" s="43" t="s">
        <v>12</v>
      </c>
      <c r="AF31" s="43"/>
      <c r="AG31" s="43"/>
      <c r="AH31" s="43"/>
      <c r="AI31" s="163" t="s">
        <v>9</v>
      </c>
      <c r="AJ31" s="163"/>
      <c r="AK31" s="164">
        <f>ROUND(O31*Z31/100,0)</f>
        <v>143740</v>
      </c>
      <c r="AL31" s="164"/>
      <c r="AM31" s="164"/>
      <c r="AN31" s="44" t="s">
        <v>10</v>
      </c>
    </row>
    <row r="32" spans="1:40" s="2" customFormat="1" ht="15">
      <c r="B32" s="119" t="s">
        <v>69</v>
      </c>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3"/>
      <c r="AL32" s="3"/>
      <c r="AM32" s="3"/>
    </row>
    <row r="33" spans="1:41" s="22" customFormat="1" ht="76.5" customHeight="1">
      <c r="A33" s="48">
        <v>10</v>
      </c>
      <c r="B33" s="117" t="s">
        <v>13</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8"/>
      <c r="AL33" s="118"/>
      <c r="AM33" s="118"/>
    </row>
    <row r="34" spans="1:41" s="6" customFormat="1" ht="14.25" customHeight="1">
      <c r="N34" s="27"/>
      <c r="O34" s="115">
        <v>522</v>
      </c>
      <c r="P34" s="115"/>
      <c r="Q34" s="115"/>
      <c r="R34" s="115"/>
      <c r="S34" s="121" t="s">
        <v>7</v>
      </c>
      <c r="T34" s="121"/>
      <c r="U34" s="28"/>
      <c r="V34" s="29"/>
      <c r="W34" s="121" t="s">
        <v>8</v>
      </c>
      <c r="X34" s="121"/>
      <c r="Y34" s="121"/>
      <c r="Z34" s="115">
        <v>337</v>
      </c>
      <c r="AA34" s="115"/>
      <c r="AB34" s="115"/>
      <c r="AC34" s="115"/>
      <c r="AD34" s="28"/>
      <c r="AE34" s="28" t="s">
        <v>14</v>
      </c>
      <c r="AF34" s="28"/>
      <c r="AG34" s="28"/>
      <c r="AH34" s="28"/>
      <c r="AI34" s="120" t="s">
        <v>9</v>
      </c>
      <c r="AJ34" s="120"/>
      <c r="AK34" s="116">
        <f>O34*Z34</f>
        <v>175914</v>
      </c>
      <c r="AL34" s="116"/>
      <c r="AM34" s="116"/>
      <c r="AN34" s="31" t="s">
        <v>10</v>
      </c>
    </row>
    <row r="35" spans="1:41" s="2" customFormat="1" ht="15">
      <c r="B35" s="119" t="s">
        <v>52</v>
      </c>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3"/>
      <c r="AL35" s="3"/>
      <c r="AM35" s="3"/>
    </row>
    <row r="36" spans="1:41" s="22" customFormat="1" ht="30" customHeight="1">
      <c r="A36" s="48">
        <v>11</v>
      </c>
      <c r="B36" s="117" t="s">
        <v>15</v>
      </c>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8"/>
      <c r="AL36" s="118"/>
      <c r="AM36" s="118"/>
    </row>
    <row r="37" spans="1:41" s="23" customFormat="1" ht="13.5" customHeight="1">
      <c r="A37" s="49" t="s">
        <v>16</v>
      </c>
      <c r="B37" s="50" t="s">
        <v>17</v>
      </c>
      <c r="L37" s="24"/>
      <c r="M37" s="25"/>
      <c r="N37" s="123"/>
      <c r="O37" s="123"/>
      <c r="P37" s="26"/>
      <c r="Q37" s="124"/>
      <c r="R37" s="124"/>
      <c r="S37" s="25"/>
      <c r="T37" s="125"/>
      <c r="U37" s="125"/>
      <c r="V37" s="125"/>
      <c r="AB37" s="126"/>
      <c r="AC37" s="126"/>
      <c r="AD37" s="126"/>
      <c r="AE37" s="126"/>
      <c r="AF37" s="123"/>
      <c r="AG37" s="123"/>
      <c r="AK37" s="127"/>
      <c r="AL37" s="127"/>
      <c r="AM37" s="127"/>
      <c r="AN37" s="40"/>
    </row>
    <row r="38" spans="1:41" s="23" customFormat="1" ht="13.5" customHeight="1">
      <c r="F38" s="32"/>
      <c r="G38" s="32"/>
      <c r="H38" s="33"/>
      <c r="I38" s="6"/>
      <c r="J38" s="45"/>
      <c r="K38" s="51"/>
      <c r="L38" s="34"/>
      <c r="M38" s="34"/>
      <c r="N38" s="34"/>
      <c r="O38" s="24"/>
      <c r="P38" s="115">
        <v>20.97</v>
      </c>
      <c r="Q38" s="115"/>
      <c r="R38" s="115"/>
      <c r="S38" s="30" t="s">
        <v>18</v>
      </c>
      <c r="T38" s="36"/>
      <c r="U38" s="36"/>
      <c r="V38" s="121" t="s">
        <v>8</v>
      </c>
      <c r="W38" s="121"/>
      <c r="X38" s="121"/>
      <c r="Y38" s="115">
        <v>5001.7</v>
      </c>
      <c r="Z38" s="115"/>
      <c r="AA38" s="115"/>
      <c r="AB38" s="115"/>
      <c r="AC38" s="28"/>
      <c r="AD38" s="28" t="s">
        <v>19</v>
      </c>
      <c r="AE38" s="28"/>
      <c r="AF38" s="28"/>
      <c r="AG38" s="28"/>
      <c r="AH38" s="28"/>
      <c r="AI38" s="120" t="s">
        <v>9</v>
      </c>
      <c r="AJ38" s="120"/>
      <c r="AK38" s="116">
        <f>ROUND(P38*Y38,0)</f>
        <v>104886</v>
      </c>
      <c r="AL38" s="116"/>
      <c r="AM38" s="116"/>
      <c r="AN38" s="31" t="s">
        <v>10</v>
      </c>
    </row>
    <row r="39" spans="1:41" s="2" customFormat="1" ht="15">
      <c r="B39" s="119" t="s">
        <v>53</v>
      </c>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3"/>
      <c r="AL39" s="3"/>
      <c r="AM39" s="3"/>
    </row>
    <row r="40" spans="1:41" s="23" customFormat="1" ht="13.5" customHeight="1">
      <c r="A40" s="49" t="s">
        <v>20</v>
      </c>
      <c r="B40" s="50" t="s">
        <v>21</v>
      </c>
      <c r="J40" s="45"/>
      <c r="K40" s="45"/>
      <c r="L40" s="24"/>
      <c r="M40" s="25"/>
      <c r="N40" s="123"/>
      <c r="O40" s="123"/>
      <c r="P40" s="26"/>
      <c r="Q40" s="124"/>
      <c r="R40" s="124"/>
      <c r="S40" s="25"/>
      <c r="T40" s="125"/>
      <c r="U40" s="125"/>
      <c r="V40" s="125"/>
      <c r="AB40" s="126"/>
      <c r="AC40" s="126"/>
      <c r="AD40" s="126"/>
      <c r="AE40" s="126"/>
      <c r="AF40" s="123"/>
      <c r="AG40" s="123"/>
      <c r="AK40" s="127"/>
      <c r="AL40" s="127"/>
      <c r="AM40" s="127"/>
      <c r="AN40" s="40"/>
    </row>
    <row r="41" spans="1:41" s="6" customFormat="1" ht="13.5" customHeight="1">
      <c r="H41" s="37"/>
      <c r="K41" s="34"/>
      <c r="L41" s="34"/>
      <c r="M41" s="34"/>
      <c r="N41" s="34"/>
      <c r="O41" s="24"/>
      <c r="P41" s="115">
        <v>4.66</v>
      </c>
      <c r="Q41" s="115"/>
      <c r="R41" s="115"/>
      <c r="S41" s="28" t="s">
        <v>18</v>
      </c>
      <c r="T41" s="52"/>
      <c r="U41" s="52"/>
      <c r="V41" s="121" t="s">
        <v>8</v>
      </c>
      <c r="W41" s="121"/>
      <c r="X41" s="121"/>
      <c r="Y41" s="115">
        <v>4820.2</v>
      </c>
      <c r="Z41" s="115"/>
      <c r="AA41" s="115"/>
      <c r="AB41" s="115"/>
      <c r="AC41" s="28"/>
      <c r="AD41" s="28" t="s">
        <v>19</v>
      </c>
      <c r="AE41" s="28"/>
      <c r="AF41" s="28"/>
      <c r="AG41" s="28"/>
      <c r="AH41" s="28"/>
      <c r="AI41" s="120" t="s">
        <v>9</v>
      </c>
      <c r="AJ41" s="120"/>
      <c r="AK41" s="116">
        <f>ROUND(P41*Y41,0)</f>
        <v>22462</v>
      </c>
      <c r="AL41" s="116"/>
      <c r="AM41" s="116"/>
      <c r="AN41" s="31" t="s">
        <v>10</v>
      </c>
    </row>
    <row r="42" spans="1:41" s="2" customFormat="1" ht="15">
      <c r="B42" s="119" t="s">
        <v>54</v>
      </c>
      <c r="C42" s="119"/>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3"/>
      <c r="AL42" s="3"/>
      <c r="AM42" s="3"/>
    </row>
    <row r="43" spans="1:41" s="5" customFormat="1" ht="15" customHeight="1">
      <c r="A43" s="19">
        <v>12</v>
      </c>
      <c r="B43" s="20" t="s">
        <v>22</v>
      </c>
      <c r="C43" s="20"/>
      <c r="D43" s="20"/>
      <c r="E43" s="20"/>
      <c r="F43" s="20"/>
      <c r="G43" s="20"/>
      <c r="H43" s="20"/>
      <c r="I43" s="20"/>
      <c r="J43" s="20"/>
      <c r="K43" s="20"/>
      <c r="L43" s="20"/>
      <c r="M43" s="20"/>
      <c r="N43" s="20"/>
      <c r="O43" s="20"/>
      <c r="P43" s="20"/>
      <c r="Q43" s="20"/>
      <c r="R43" s="20"/>
      <c r="S43" s="20"/>
      <c r="T43" s="20"/>
      <c r="U43" s="20"/>
      <c r="V43" s="20"/>
      <c r="W43" s="20"/>
      <c r="AK43" s="158"/>
      <c r="AL43" s="158"/>
      <c r="AM43" s="158"/>
    </row>
    <row r="44" spans="1:41" s="6" customFormat="1" ht="12.75">
      <c r="H44" s="37"/>
      <c r="K44" s="34"/>
      <c r="L44" s="34"/>
      <c r="M44" s="34"/>
      <c r="N44" s="34"/>
      <c r="O44" s="24"/>
      <c r="P44" s="115">
        <v>33.43</v>
      </c>
      <c r="Q44" s="115"/>
      <c r="R44" s="115"/>
      <c r="S44" s="28" t="s">
        <v>18</v>
      </c>
      <c r="T44" s="52"/>
      <c r="U44" s="52"/>
      <c r="V44" s="121" t="s">
        <v>8</v>
      </c>
      <c r="W44" s="121"/>
      <c r="X44" s="121"/>
      <c r="Y44" s="122">
        <v>3850</v>
      </c>
      <c r="Z44" s="122"/>
      <c r="AA44" s="122"/>
      <c r="AB44" s="122"/>
      <c r="AC44" s="28"/>
      <c r="AD44" s="28" t="s">
        <v>19</v>
      </c>
      <c r="AE44" s="28"/>
      <c r="AF44" s="28"/>
      <c r="AG44" s="28"/>
      <c r="AH44" s="120" t="s">
        <v>9</v>
      </c>
      <c r="AI44" s="120"/>
      <c r="AK44" s="116">
        <f>ROUND(P44*Y44,0)</f>
        <v>128706</v>
      </c>
      <c r="AL44" s="116"/>
      <c r="AM44" s="116"/>
      <c r="AN44" s="31" t="s">
        <v>10</v>
      </c>
      <c r="AO44" s="34">
        <f>AK34+AK38+AK41+AK47+AK44</f>
        <v>525347</v>
      </c>
    </row>
    <row r="45" spans="1:41" s="2" customFormat="1" ht="15">
      <c r="B45" s="119" t="s">
        <v>55</v>
      </c>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3"/>
      <c r="AL45" s="3"/>
      <c r="AM45" s="3"/>
    </row>
    <row r="46" spans="1:41" s="22" customFormat="1" ht="15" customHeight="1">
      <c r="A46" s="78">
        <v>13</v>
      </c>
      <c r="B46" s="20" t="s">
        <v>23</v>
      </c>
      <c r="C46" s="20"/>
      <c r="D46" s="20"/>
      <c r="E46" s="20"/>
      <c r="F46" s="20"/>
      <c r="G46" s="20"/>
      <c r="H46" s="20"/>
      <c r="I46" s="20"/>
      <c r="J46" s="20"/>
      <c r="K46" s="20"/>
      <c r="L46" s="20"/>
      <c r="M46" s="20"/>
      <c r="N46" s="20"/>
      <c r="O46" s="20"/>
      <c r="P46" s="20"/>
      <c r="Q46" s="20"/>
      <c r="R46" s="20"/>
      <c r="S46" s="20"/>
      <c r="T46" s="20"/>
      <c r="U46" s="20"/>
      <c r="V46" s="20"/>
      <c r="W46" s="20"/>
      <c r="AK46" s="127"/>
      <c r="AL46" s="127"/>
      <c r="AM46" s="127"/>
    </row>
    <row r="47" spans="1:41" s="6" customFormat="1" ht="12.75">
      <c r="H47" s="37"/>
      <c r="K47" s="34"/>
      <c r="L47" s="34"/>
      <c r="M47" s="34"/>
      <c r="N47" s="34"/>
      <c r="O47" s="24"/>
      <c r="P47" s="122">
        <v>26.12</v>
      </c>
      <c r="Q47" s="122"/>
      <c r="R47" s="122"/>
      <c r="S47" s="28" t="s">
        <v>18</v>
      </c>
      <c r="T47" s="52"/>
      <c r="U47" s="52"/>
      <c r="V47" s="121" t="s">
        <v>8</v>
      </c>
      <c r="W47" s="121"/>
      <c r="X47" s="121"/>
      <c r="Y47" s="122">
        <v>3575</v>
      </c>
      <c r="Z47" s="122"/>
      <c r="AA47" s="122"/>
      <c r="AB47" s="122"/>
      <c r="AC47" s="28"/>
      <c r="AD47" s="28" t="s">
        <v>19</v>
      </c>
      <c r="AE47" s="28"/>
      <c r="AF47" s="28"/>
      <c r="AG47" s="28"/>
      <c r="AH47" s="120" t="s">
        <v>9</v>
      </c>
      <c r="AI47" s="120"/>
      <c r="AK47" s="116">
        <f>ROUND(P47*Y47,0)</f>
        <v>93379</v>
      </c>
      <c r="AL47" s="116"/>
      <c r="AM47" s="116"/>
      <c r="AN47" s="31" t="s">
        <v>10</v>
      </c>
    </row>
    <row r="48" spans="1:41" s="2" customFormat="1" ht="15">
      <c r="B48" s="119" t="s">
        <v>55</v>
      </c>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3"/>
      <c r="AL48" s="3"/>
      <c r="AM48" s="3"/>
    </row>
    <row r="49" spans="1:40" s="5" customFormat="1" ht="15">
      <c r="A49" s="19">
        <v>14</v>
      </c>
      <c r="B49" s="117" t="s">
        <v>24</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58"/>
      <c r="AL49" s="158"/>
      <c r="AM49" s="158"/>
    </row>
    <row r="50" spans="1:40" s="6" customFormat="1" ht="12.75">
      <c r="H50" s="37"/>
      <c r="K50" s="34"/>
      <c r="L50" s="34"/>
      <c r="M50" s="34"/>
      <c r="N50" s="34"/>
      <c r="O50" s="24"/>
      <c r="P50" s="115">
        <v>101.97</v>
      </c>
      <c r="Q50" s="115"/>
      <c r="R50" s="115"/>
      <c r="S50" s="28" t="s">
        <v>18</v>
      </c>
      <c r="T50" s="52"/>
      <c r="U50" s="52"/>
      <c r="V50" s="121" t="s">
        <v>8</v>
      </c>
      <c r="W50" s="121"/>
      <c r="X50" s="121"/>
      <c r="Y50" s="115">
        <v>186.34</v>
      </c>
      <c r="Z50" s="115"/>
      <c r="AA50" s="115"/>
      <c r="AB50" s="115"/>
      <c r="AC50" s="28"/>
      <c r="AD50" s="28" t="s">
        <v>19</v>
      </c>
      <c r="AE50" s="28"/>
      <c r="AF50" s="28"/>
      <c r="AG50" s="28"/>
      <c r="AH50" s="120" t="s">
        <v>9</v>
      </c>
      <c r="AI50" s="120"/>
      <c r="AK50" s="116">
        <f>ROUND(P50*Y50,0)</f>
        <v>19001</v>
      </c>
      <c r="AL50" s="116"/>
      <c r="AM50" s="116"/>
      <c r="AN50" s="31" t="s">
        <v>10</v>
      </c>
    </row>
    <row r="51" spans="1:40" s="2" customFormat="1" ht="15">
      <c r="B51" s="119" t="s">
        <v>56</v>
      </c>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3"/>
      <c r="AL51" s="3"/>
      <c r="AM51" s="3"/>
    </row>
    <row r="52" spans="1:40" s="22" customFormat="1" ht="60" customHeight="1">
      <c r="A52" s="48">
        <v>15</v>
      </c>
      <c r="B52" s="117" t="s">
        <v>25</v>
      </c>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8"/>
      <c r="AL52" s="118"/>
      <c r="AM52" s="118"/>
    </row>
    <row r="53" spans="1:40" s="6" customFormat="1" ht="12.75">
      <c r="H53" s="37"/>
      <c r="K53" s="34"/>
      <c r="L53" s="34"/>
      <c r="M53" s="34"/>
      <c r="N53" s="34"/>
      <c r="O53" s="115">
        <v>2055</v>
      </c>
      <c r="P53" s="115"/>
      <c r="Q53" s="115"/>
      <c r="R53" s="115"/>
      <c r="S53" s="28" t="s">
        <v>26</v>
      </c>
      <c r="T53" s="52"/>
      <c r="U53" s="52"/>
      <c r="V53" s="121" t="s">
        <v>8</v>
      </c>
      <c r="W53" s="121"/>
      <c r="X53" s="121"/>
      <c r="Y53" s="115">
        <v>11443.1</v>
      </c>
      <c r="Z53" s="115"/>
      <c r="AA53" s="115"/>
      <c r="AB53" s="115"/>
      <c r="AC53" s="28"/>
      <c r="AD53" s="28" t="s">
        <v>27</v>
      </c>
      <c r="AE53" s="28"/>
      <c r="AF53" s="28"/>
      <c r="AG53" s="28"/>
      <c r="AH53" s="120" t="s">
        <v>9</v>
      </c>
      <c r="AI53" s="120"/>
      <c r="AK53" s="116">
        <f>ROUND(O53*Y53/100,0)</f>
        <v>235156</v>
      </c>
      <c r="AL53" s="116"/>
      <c r="AM53" s="116"/>
      <c r="AN53" s="31" t="s">
        <v>10</v>
      </c>
    </row>
    <row r="54" spans="1:40" s="2" customFormat="1" ht="15">
      <c r="B54" s="119" t="s">
        <v>57</v>
      </c>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3"/>
      <c r="AL54" s="3"/>
      <c r="AM54" s="3"/>
    </row>
    <row r="55" spans="1:40" s="5" customFormat="1" ht="15.75" customHeight="1">
      <c r="A55" s="94">
        <v>16</v>
      </c>
      <c r="B55" s="20" t="s">
        <v>86</v>
      </c>
      <c r="C55" s="4"/>
      <c r="D55" s="4"/>
      <c r="E55" s="4"/>
      <c r="F55" s="4"/>
      <c r="G55" s="4"/>
      <c r="H55" s="4"/>
      <c r="I55" s="4"/>
      <c r="J55" s="4"/>
      <c r="K55" s="4"/>
      <c r="L55" s="4"/>
      <c r="M55" s="4"/>
      <c r="N55" s="4"/>
      <c r="AK55" s="158"/>
      <c r="AL55" s="158"/>
      <c r="AM55" s="158"/>
    </row>
    <row r="56" spans="1:40" s="6" customFormat="1" ht="12.75">
      <c r="H56" s="37"/>
      <c r="K56" s="34"/>
      <c r="L56" s="34"/>
      <c r="M56" s="34"/>
      <c r="N56" s="34"/>
      <c r="O56" s="115">
        <v>50</v>
      </c>
      <c r="P56" s="115">
        <v>164</v>
      </c>
      <c r="Q56" s="115"/>
      <c r="R56" s="115"/>
      <c r="S56" s="28" t="s">
        <v>28</v>
      </c>
      <c r="T56" s="52"/>
      <c r="U56" s="52"/>
      <c r="V56" s="121" t="s">
        <v>8</v>
      </c>
      <c r="W56" s="121"/>
      <c r="X56" s="121"/>
      <c r="Y56" s="115">
        <v>228.9</v>
      </c>
      <c r="Z56" s="115"/>
      <c r="AA56" s="115"/>
      <c r="AB56" s="115"/>
      <c r="AC56" s="28"/>
      <c r="AD56" s="28" t="s">
        <v>87</v>
      </c>
      <c r="AE56" s="28"/>
      <c r="AF56" s="28"/>
      <c r="AG56" s="28"/>
      <c r="AH56" s="120" t="s">
        <v>9</v>
      </c>
      <c r="AI56" s="120"/>
      <c r="AK56" s="116">
        <f>O56*Y56</f>
        <v>11445</v>
      </c>
      <c r="AL56" s="116"/>
      <c r="AM56" s="116"/>
      <c r="AN56" s="31" t="s">
        <v>10</v>
      </c>
    </row>
    <row r="57" spans="1:40" s="2" customFormat="1" ht="15">
      <c r="B57" s="119" t="s">
        <v>88</v>
      </c>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3"/>
      <c r="AL57" s="3"/>
      <c r="AM57" s="3"/>
    </row>
    <row r="58" spans="1:40" s="22" customFormat="1" ht="30" customHeight="1">
      <c r="A58" s="48">
        <v>17</v>
      </c>
      <c r="B58" s="117" t="s">
        <v>89</v>
      </c>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8"/>
      <c r="AL58" s="118"/>
      <c r="AM58" s="118"/>
    </row>
    <row r="59" spans="1:40" s="6" customFormat="1" ht="12.75">
      <c r="H59" s="37"/>
      <c r="K59" s="34"/>
      <c r="L59" s="34"/>
      <c r="M59" s="34"/>
      <c r="N59" s="34"/>
      <c r="O59" s="115">
        <v>158</v>
      </c>
      <c r="P59" s="115"/>
      <c r="Q59" s="115"/>
      <c r="R59" s="115"/>
      <c r="S59" s="28" t="s">
        <v>28</v>
      </c>
      <c r="T59" s="52"/>
      <c r="U59" s="52"/>
      <c r="V59" s="121" t="s">
        <v>8</v>
      </c>
      <c r="W59" s="121"/>
      <c r="X59" s="121"/>
      <c r="Y59" s="115">
        <v>240.5</v>
      </c>
      <c r="Z59" s="115"/>
      <c r="AA59" s="115"/>
      <c r="AB59" s="115"/>
      <c r="AC59" s="28"/>
      <c r="AD59" s="28" t="s">
        <v>29</v>
      </c>
      <c r="AE59" s="28"/>
      <c r="AF59" s="28"/>
      <c r="AG59" s="28"/>
      <c r="AH59" s="120" t="s">
        <v>9</v>
      </c>
      <c r="AI59" s="120"/>
      <c r="AK59" s="116">
        <f>ROUND(O59*Y59,0)</f>
        <v>37999</v>
      </c>
      <c r="AL59" s="116"/>
      <c r="AM59" s="116"/>
      <c r="AN59" s="31" t="s">
        <v>10</v>
      </c>
    </row>
    <row r="60" spans="1:40" s="2" customFormat="1" ht="15">
      <c r="B60" s="119" t="s">
        <v>90</v>
      </c>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3"/>
      <c r="AL60" s="3"/>
      <c r="AM60" s="3"/>
    </row>
    <row r="61" spans="1:40" s="22" customFormat="1" ht="30" customHeight="1">
      <c r="A61" s="48">
        <v>18</v>
      </c>
      <c r="B61" s="117" t="s">
        <v>70</v>
      </c>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7"/>
      <c r="AH61" s="117"/>
      <c r="AI61" s="117"/>
      <c r="AJ61" s="117"/>
      <c r="AK61" s="118"/>
      <c r="AL61" s="118"/>
      <c r="AM61" s="118"/>
    </row>
    <row r="62" spans="1:40" s="6" customFormat="1" ht="12.75">
      <c r="H62" s="37"/>
      <c r="K62" s="34"/>
      <c r="L62" s="34"/>
      <c r="M62" s="34"/>
      <c r="N62" s="34"/>
      <c r="O62" s="115">
        <v>83</v>
      </c>
      <c r="P62" s="115"/>
      <c r="Q62" s="115"/>
      <c r="R62" s="115"/>
      <c r="S62" s="28" t="s">
        <v>28</v>
      </c>
      <c r="T62" s="52"/>
      <c r="U62" s="52"/>
      <c r="V62" s="121" t="s">
        <v>8</v>
      </c>
      <c r="W62" s="121"/>
      <c r="X62" s="121"/>
      <c r="Y62" s="115">
        <v>180.5</v>
      </c>
      <c r="Z62" s="115"/>
      <c r="AA62" s="115"/>
      <c r="AB62" s="115"/>
      <c r="AC62" s="28"/>
      <c r="AD62" s="28" t="s">
        <v>29</v>
      </c>
      <c r="AE62" s="28"/>
      <c r="AF62" s="28"/>
      <c r="AG62" s="28"/>
      <c r="AH62" s="120" t="s">
        <v>9</v>
      </c>
      <c r="AI62" s="120"/>
      <c r="AK62" s="116">
        <f>ROUND(O62*Y62,0)</f>
        <v>14982</v>
      </c>
      <c r="AL62" s="116"/>
      <c r="AM62" s="116"/>
      <c r="AN62" s="31" t="s">
        <v>10</v>
      </c>
    </row>
    <row r="63" spans="1:40" s="2" customFormat="1" ht="15">
      <c r="B63" s="119" t="s">
        <v>71</v>
      </c>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c r="AK63" s="3"/>
      <c r="AL63" s="3"/>
      <c r="AM63" s="3"/>
    </row>
    <row r="64" spans="1:40" s="5" customFormat="1" ht="15.75" customHeight="1">
      <c r="A64" s="19">
        <v>19</v>
      </c>
      <c r="B64" s="20" t="s">
        <v>30</v>
      </c>
      <c r="C64" s="4"/>
      <c r="D64" s="4"/>
      <c r="E64" s="4"/>
      <c r="F64" s="4"/>
      <c r="G64" s="4"/>
      <c r="H64" s="4"/>
      <c r="I64" s="4"/>
      <c r="J64" s="4"/>
      <c r="K64" s="4"/>
      <c r="L64" s="4"/>
      <c r="M64" s="4"/>
      <c r="N64" s="4"/>
      <c r="AK64" s="158"/>
      <c r="AL64" s="158"/>
      <c r="AM64" s="158"/>
    </row>
    <row r="65" spans="1:40" s="6" customFormat="1" ht="12.75">
      <c r="H65" s="37"/>
      <c r="K65" s="34"/>
      <c r="L65" s="34"/>
      <c r="M65" s="34"/>
      <c r="N65" s="34"/>
      <c r="O65" s="115">
        <v>5954</v>
      </c>
      <c r="P65" s="115"/>
      <c r="Q65" s="115"/>
      <c r="R65" s="115"/>
      <c r="S65" s="28" t="s">
        <v>26</v>
      </c>
      <c r="T65" s="52"/>
      <c r="U65" s="52"/>
      <c r="V65" s="121" t="s">
        <v>8</v>
      </c>
      <c r="W65" s="121"/>
      <c r="X65" s="121"/>
      <c r="Y65" s="115">
        <v>2206.6</v>
      </c>
      <c r="Z65" s="115"/>
      <c r="AA65" s="115"/>
      <c r="AB65" s="115"/>
      <c r="AC65" s="28"/>
      <c r="AD65" s="28" t="s">
        <v>27</v>
      </c>
      <c r="AE65" s="28"/>
      <c r="AF65" s="28"/>
      <c r="AG65" s="28"/>
      <c r="AH65" s="120" t="s">
        <v>9</v>
      </c>
      <c r="AI65" s="120"/>
      <c r="AK65" s="116">
        <f>ROUND(O65*Y65/100,0)</f>
        <v>131381</v>
      </c>
      <c r="AL65" s="116"/>
      <c r="AM65" s="116"/>
      <c r="AN65" s="31" t="s">
        <v>10</v>
      </c>
    </row>
    <row r="66" spans="1:40" s="2" customFormat="1" ht="15">
      <c r="B66" s="119" t="s">
        <v>58</v>
      </c>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3"/>
      <c r="AL66" s="3"/>
      <c r="AM66" s="3"/>
    </row>
    <row r="67" spans="1:40" s="5" customFormat="1" ht="15.75" customHeight="1">
      <c r="A67" s="19">
        <v>20</v>
      </c>
      <c r="B67" s="20" t="s">
        <v>31</v>
      </c>
      <c r="C67" s="4"/>
      <c r="D67" s="4"/>
      <c r="E67" s="4"/>
      <c r="F67" s="4"/>
      <c r="G67" s="4"/>
      <c r="H67" s="4"/>
      <c r="I67" s="4"/>
      <c r="J67" s="4"/>
      <c r="K67" s="4"/>
      <c r="L67" s="4"/>
      <c r="M67" s="4"/>
      <c r="N67" s="4"/>
      <c r="AK67" s="158"/>
      <c r="AL67" s="158"/>
      <c r="AM67" s="158"/>
    </row>
    <row r="68" spans="1:40" s="6" customFormat="1" ht="12.75">
      <c r="H68" s="37"/>
      <c r="K68" s="34"/>
      <c r="L68" s="34"/>
      <c r="M68" s="34"/>
      <c r="N68" s="34"/>
      <c r="O68" s="115">
        <f>O65</f>
        <v>5954</v>
      </c>
      <c r="P68" s="115"/>
      <c r="Q68" s="115"/>
      <c r="R68" s="115"/>
      <c r="S68" s="28" t="s">
        <v>26</v>
      </c>
      <c r="T68" s="52"/>
      <c r="U68" s="52"/>
      <c r="V68" s="121" t="s">
        <v>8</v>
      </c>
      <c r="W68" s="121"/>
      <c r="X68" s="121"/>
      <c r="Y68" s="115">
        <v>2197.52</v>
      </c>
      <c r="Z68" s="115"/>
      <c r="AA68" s="115"/>
      <c r="AB68" s="115"/>
      <c r="AC68" s="28"/>
      <c r="AD68" s="28" t="s">
        <v>27</v>
      </c>
      <c r="AE68" s="28"/>
      <c r="AF68" s="28"/>
      <c r="AG68" s="28"/>
      <c r="AH68" s="120" t="s">
        <v>9</v>
      </c>
      <c r="AI68" s="120"/>
      <c r="AK68" s="116">
        <f>ROUND(O68*Y68/100,0)</f>
        <v>130840</v>
      </c>
      <c r="AL68" s="116"/>
      <c r="AM68" s="116"/>
      <c r="AN68" s="31" t="s">
        <v>10</v>
      </c>
    </row>
    <row r="69" spans="1:40" s="2" customFormat="1" ht="15">
      <c r="B69" s="119" t="s">
        <v>59</v>
      </c>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3"/>
      <c r="AL69" s="3"/>
      <c r="AM69" s="3"/>
    </row>
    <row r="70" spans="1:40" s="5" customFormat="1" ht="15.75" customHeight="1">
      <c r="A70" s="88">
        <v>21</v>
      </c>
      <c r="B70" s="20" t="s">
        <v>72</v>
      </c>
      <c r="C70" s="4"/>
      <c r="D70" s="4"/>
      <c r="E70" s="4"/>
      <c r="F70" s="4"/>
      <c r="G70" s="4"/>
      <c r="H70" s="4"/>
      <c r="I70" s="4"/>
      <c r="J70" s="4"/>
      <c r="K70" s="4"/>
      <c r="L70" s="4"/>
      <c r="M70" s="4"/>
      <c r="N70" s="4"/>
      <c r="AK70" s="158"/>
      <c r="AL70" s="158"/>
      <c r="AM70" s="158"/>
    </row>
    <row r="71" spans="1:40" s="6" customFormat="1" ht="12.75">
      <c r="H71" s="37"/>
      <c r="K71" s="34"/>
      <c r="L71" s="34"/>
      <c r="M71" s="34"/>
      <c r="N71" s="34"/>
      <c r="O71" s="115">
        <v>240</v>
      </c>
      <c r="P71" s="115"/>
      <c r="Q71" s="115"/>
      <c r="R71" s="115"/>
      <c r="S71" s="28" t="s">
        <v>26</v>
      </c>
      <c r="T71" s="52"/>
      <c r="U71" s="52"/>
      <c r="V71" s="121" t="s">
        <v>8</v>
      </c>
      <c r="W71" s="121"/>
      <c r="X71" s="121"/>
      <c r="Y71" s="115">
        <v>28253.61</v>
      </c>
      <c r="Z71" s="115"/>
      <c r="AA71" s="115"/>
      <c r="AB71" s="115"/>
      <c r="AC71" s="28"/>
      <c r="AD71" s="28" t="s">
        <v>27</v>
      </c>
      <c r="AE71" s="28"/>
      <c r="AF71" s="28"/>
      <c r="AG71" s="28"/>
      <c r="AH71" s="120" t="s">
        <v>9</v>
      </c>
      <c r="AI71" s="120"/>
      <c r="AK71" s="116">
        <f>ROUND(O71*Y71/100,0)</f>
        <v>67809</v>
      </c>
      <c r="AL71" s="116"/>
      <c r="AM71" s="116"/>
      <c r="AN71" s="31" t="s">
        <v>10</v>
      </c>
    </row>
    <row r="72" spans="1:40" s="2" customFormat="1" ht="15">
      <c r="B72" s="119" t="s">
        <v>73</v>
      </c>
      <c r="C72" s="119"/>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9"/>
      <c r="AK72" s="3"/>
      <c r="AL72" s="3"/>
      <c r="AM72" s="3"/>
    </row>
    <row r="73" spans="1:40" s="57" customFormat="1" ht="13.5" customHeight="1">
      <c r="A73" s="58">
        <v>22</v>
      </c>
      <c r="B73" s="117" t="s">
        <v>45</v>
      </c>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8"/>
      <c r="AL73" s="118"/>
      <c r="AM73" s="118"/>
    </row>
    <row r="74" spans="1:40" s="6" customFormat="1" ht="12.75">
      <c r="H74" s="37"/>
      <c r="K74" s="34"/>
      <c r="L74" s="34"/>
      <c r="M74" s="34"/>
      <c r="N74" s="34"/>
      <c r="O74" s="24"/>
      <c r="P74" s="159">
        <v>69</v>
      </c>
      <c r="Q74" s="159"/>
      <c r="R74" s="159"/>
      <c r="S74" s="28" t="s">
        <v>26</v>
      </c>
      <c r="T74" s="52"/>
      <c r="U74" s="52"/>
      <c r="V74" s="121" t="s">
        <v>8</v>
      </c>
      <c r="W74" s="121"/>
      <c r="X74" s="121"/>
      <c r="Y74" s="115">
        <v>27678.86</v>
      </c>
      <c r="Z74" s="115"/>
      <c r="AA74" s="115"/>
      <c r="AB74" s="115"/>
      <c r="AC74" s="28"/>
      <c r="AD74" s="28" t="s">
        <v>27</v>
      </c>
      <c r="AE74" s="28"/>
      <c r="AF74" s="28"/>
      <c r="AG74" s="28"/>
      <c r="AH74" s="120" t="s">
        <v>9</v>
      </c>
      <c r="AI74" s="120"/>
      <c r="AK74" s="116">
        <f>ROUND(P74*Y74/100,0)</f>
        <v>19098</v>
      </c>
      <c r="AL74" s="116"/>
      <c r="AM74" s="116"/>
      <c r="AN74" s="31" t="s">
        <v>10</v>
      </c>
    </row>
    <row r="75" spans="1:40" s="2" customFormat="1" ht="15">
      <c r="B75" s="119" t="s">
        <v>60</v>
      </c>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9"/>
      <c r="AK75" s="3"/>
      <c r="AL75" s="3"/>
      <c r="AM75" s="3"/>
    </row>
    <row r="76" spans="1:40" s="5" customFormat="1" ht="15.75" customHeight="1">
      <c r="A76" s="94">
        <v>23</v>
      </c>
      <c r="B76" s="20" t="s">
        <v>91</v>
      </c>
      <c r="C76" s="4"/>
      <c r="D76" s="4"/>
      <c r="E76" s="4"/>
      <c r="F76" s="4"/>
      <c r="G76" s="4"/>
      <c r="H76" s="4"/>
      <c r="I76" s="4"/>
      <c r="J76" s="4"/>
      <c r="K76" s="4"/>
      <c r="L76" s="4"/>
      <c r="M76" s="4"/>
      <c r="N76" s="4"/>
      <c r="AK76" s="158"/>
      <c r="AL76" s="158"/>
      <c r="AM76" s="158"/>
    </row>
    <row r="77" spans="1:40" s="6" customFormat="1" ht="12.75">
      <c r="H77" s="37"/>
      <c r="K77" s="34"/>
      <c r="L77" s="34"/>
      <c r="M77" s="34"/>
      <c r="N77" s="34"/>
      <c r="O77" s="115">
        <v>166</v>
      </c>
      <c r="P77" s="115">
        <v>164</v>
      </c>
      <c r="Q77" s="115"/>
      <c r="R77" s="115"/>
      <c r="S77" s="28" t="s">
        <v>28</v>
      </c>
      <c r="T77" s="52"/>
      <c r="U77" s="52"/>
      <c r="V77" s="121" t="s">
        <v>8</v>
      </c>
      <c r="W77" s="121"/>
      <c r="X77" s="121"/>
      <c r="Y77" s="115">
        <v>902.93</v>
      </c>
      <c r="Z77" s="115"/>
      <c r="AA77" s="115"/>
      <c r="AB77" s="115"/>
      <c r="AC77" s="28"/>
      <c r="AD77" s="28" t="s">
        <v>29</v>
      </c>
      <c r="AE77" s="28"/>
      <c r="AF77" s="28"/>
      <c r="AG77" s="28"/>
      <c r="AH77" s="120" t="s">
        <v>9</v>
      </c>
      <c r="AI77" s="120"/>
      <c r="AK77" s="116">
        <f>O77*Y77</f>
        <v>149886.38</v>
      </c>
      <c r="AL77" s="116"/>
      <c r="AM77" s="116"/>
      <c r="AN77" s="31" t="s">
        <v>10</v>
      </c>
    </row>
    <row r="78" spans="1:40" s="2" customFormat="1" ht="15">
      <c r="B78" s="119" t="s">
        <v>92</v>
      </c>
      <c r="C78" s="119"/>
      <c r="D78" s="119"/>
      <c r="E78" s="119"/>
      <c r="F78" s="119"/>
      <c r="G78" s="119"/>
      <c r="H78" s="119"/>
      <c r="I78" s="119"/>
      <c r="J78" s="119"/>
      <c r="K78" s="119"/>
      <c r="L78" s="119"/>
      <c r="M78" s="119"/>
      <c r="N78" s="119"/>
      <c r="O78" s="119"/>
      <c r="P78" s="119"/>
      <c r="Q78" s="119"/>
      <c r="R78" s="119"/>
      <c r="S78" s="119"/>
      <c r="T78" s="119"/>
      <c r="U78" s="119"/>
      <c r="V78" s="119"/>
      <c r="W78" s="119"/>
      <c r="X78" s="119"/>
      <c r="Y78" s="119"/>
      <c r="Z78" s="119"/>
      <c r="AA78" s="119"/>
      <c r="AB78" s="119"/>
      <c r="AC78" s="119"/>
      <c r="AD78" s="119"/>
      <c r="AE78" s="119"/>
      <c r="AF78" s="119"/>
      <c r="AG78" s="119"/>
      <c r="AH78" s="119"/>
      <c r="AI78" s="119"/>
      <c r="AJ78" s="119"/>
      <c r="AK78" s="3"/>
      <c r="AL78" s="3"/>
      <c r="AM78" s="3"/>
    </row>
    <row r="79" spans="1:40" s="57" customFormat="1" ht="13.5" customHeight="1">
      <c r="A79" s="86">
        <v>24</v>
      </c>
      <c r="B79" s="117" t="s">
        <v>74</v>
      </c>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17"/>
      <c r="AB79" s="117"/>
      <c r="AC79" s="117"/>
      <c r="AD79" s="117"/>
      <c r="AE79" s="117"/>
      <c r="AF79" s="117"/>
      <c r="AG79" s="117"/>
      <c r="AH79" s="117"/>
      <c r="AI79" s="117"/>
      <c r="AJ79" s="117"/>
      <c r="AK79" s="118"/>
      <c r="AL79" s="118"/>
      <c r="AM79" s="118"/>
    </row>
    <row r="80" spans="1:40" s="6" customFormat="1" ht="12.75">
      <c r="H80" s="37"/>
      <c r="K80" s="34"/>
      <c r="L80" s="34"/>
      <c r="M80" s="34"/>
      <c r="N80" s="34"/>
      <c r="O80" s="89"/>
      <c r="P80" s="159">
        <v>32</v>
      </c>
      <c r="Q80" s="159"/>
      <c r="R80" s="159"/>
      <c r="S80" s="28" t="s">
        <v>26</v>
      </c>
      <c r="T80" s="52"/>
      <c r="U80" s="52"/>
      <c r="V80" s="121" t="s">
        <v>8</v>
      </c>
      <c r="W80" s="121"/>
      <c r="X80" s="121"/>
      <c r="Y80" s="115">
        <v>58.11</v>
      </c>
      <c r="Z80" s="115"/>
      <c r="AA80" s="115"/>
      <c r="AB80" s="115"/>
      <c r="AC80" s="28"/>
      <c r="AD80" s="28" t="s">
        <v>75</v>
      </c>
      <c r="AE80" s="28"/>
      <c r="AF80" s="28"/>
      <c r="AG80" s="28"/>
      <c r="AH80" s="120" t="s">
        <v>9</v>
      </c>
      <c r="AI80" s="120"/>
      <c r="AK80" s="116">
        <f>ROUND(P80*Y80,0)</f>
        <v>1860</v>
      </c>
      <c r="AL80" s="116"/>
      <c r="AM80" s="116"/>
      <c r="AN80" s="31" t="s">
        <v>10</v>
      </c>
    </row>
    <row r="81" spans="1:40" s="2" customFormat="1" ht="15">
      <c r="B81" s="119" t="s">
        <v>76</v>
      </c>
      <c r="C81" s="119"/>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3"/>
      <c r="AL81" s="3"/>
      <c r="AM81" s="3"/>
    </row>
    <row r="82" spans="1:40" s="57" customFormat="1" ht="13.5" customHeight="1">
      <c r="A82" s="86">
        <v>25</v>
      </c>
      <c r="B82" s="117" t="s">
        <v>77</v>
      </c>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8"/>
      <c r="AL82" s="118"/>
      <c r="AM82" s="118"/>
    </row>
    <row r="83" spans="1:40" s="6" customFormat="1" ht="12.75">
      <c r="H83" s="37"/>
      <c r="K83" s="34"/>
      <c r="L83" s="34"/>
      <c r="M83" s="34"/>
      <c r="N83" s="34"/>
      <c r="O83" s="89"/>
      <c r="P83" s="159">
        <v>66</v>
      </c>
      <c r="Q83" s="159"/>
      <c r="R83" s="159"/>
      <c r="S83" s="28" t="s">
        <v>78</v>
      </c>
      <c r="T83" s="52"/>
      <c r="U83" s="52"/>
      <c r="V83" s="121" t="s">
        <v>8</v>
      </c>
      <c r="W83" s="121"/>
      <c r="X83" s="121"/>
      <c r="Y83" s="115">
        <v>70.34</v>
      </c>
      <c r="Z83" s="115"/>
      <c r="AA83" s="115"/>
      <c r="AB83" s="115"/>
      <c r="AC83" s="28"/>
      <c r="AD83" s="28" t="s">
        <v>79</v>
      </c>
      <c r="AE83" s="28"/>
      <c r="AF83" s="28"/>
      <c r="AG83" s="28"/>
      <c r="AH83" s="120" t="s">
        <v>9</v>
      </c>
      <c r="AI83" s="120"/>
      <c r="AK83" s="116">
        <f>ROUND(P83*Y83,0)</f>
        <v>4642</v>
      </c>
      <c r="AL83" s="116"/>
      <c r="AM83" s="116"/>
      <c r="AN83" s="31" t="s">
        <v>10</v>
      </c>
    </row>
    <row r="84" spans="1:40" s="2" customFormat="1" ht="15">
      <c r="B84" s="119" t="s">
        <v>80</v>
      </c>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3"/>
      <c r="AL84" s="3"/>
      <c r="AM84" s="3"/>
    </row>
    <row r="85" spans="1:40" s="5" customFormat="1" ht="13.5" customHeight="1">
      <c r="A85" s="19">
        <v>26</v>
      </c>
      <c r="B85" s="20" t="s">
        <v>32</v>
      </c>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151"/>
      <c r="AL85" s="151"/>
      <c r="AM85" s="151"/>
    </row>
    <row r="86" spans="1:40" s="6" customFormat="1" ht="13.5" customHeight="1">
      <c r="K86" s="34"/>
      <c r="L86" s="34"/>
      <c r="M86" s="34"/>
      <c r="N86" s="34"/>
      <c r="O86" s="115">
        <v>1943</v>
      </c>
      <c r="P86" s="115"/>
      <c r="Q86" s="115"/>
      <c r="R86" s="115"/>
      <c r="S86" s="28" t="s">
        <v>26</v>
      </c>
      <c r="T86" s="52"/>
      <c r="U86" s="52"/>
      <c r="V86" s="121" t="s">
        <v>8</v>
      </c>
      <c r="W86" s="121"/>
      <c r="X86" s="121"/>
      <c r="Y86" s="115">
        <v>829.95</v>
      </c>
      <c r="Z86" s="115"/>
      <c r="AA86" s="115"/>
      <c r="AB86" s="115"/>
      <c r="AC86" s="28"/>
      <c r="AD86" s="28" t="s">
        <v>27</v>
      </c>
      <c r="AE86" s="28"/>
      <c r="AF86" s="28"/>
      <c r="AG86" s="28"/>
      <c r="AH86" s="120" t="s">
        <v>9</v>
      </c>
      <c r="AI86" s="120"/>
      <c r="AK86" s="116">
        <f>ROUND(O86*Y86/100,0)</f>
        <v>16126</v>
      </c>
      <c r="AL86" s="116"/>
      <c r="AM86" s="116"/>
      <c r="AN86" s="31" t="s">
        <v>10</v>
      </c>
    </row>
    <row r="87" spans="1:40" s="2" customFormat="1" ht="15">
      <c r="B87" s="119" t="s">
        <v>61</v>
      </c>
      <c r="C87" s="119"/>
      <c r="D87" s="119"/>
      <c r="E87" s="119"/>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19"/>
      <c r="AK87" s="3"/>
      <c r="AL87" s="3"/>
      <c r="AM87" s="3"/>
    </row>
    <row r="88" spans="1:40" s="5" customFormat="1" ht="13.5" customHeight="1">
      <c r="A88" s="97">
        <v>27</v>
      </c>
      <c r="B88" s="20" t="s">
        <v>32</v>
      </c>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151"/>
      <c r="AL88" s="151"/>
      <c r="AM88" s="151"/>
    </row>
    <row r="89" spans="1:40" s="6" customFormat="1" ht="13.5" customHeight="1">
      <c r="K89" s="34"/>
      <c r="L89" s="34"/>
      <c r="M89" s="34"/>
      <c r="N89" s="34"/>
      <c r="O89" s="115">
        <v>460</v>
      </c>
      <c r="P89" s="115"/>
      <c r="Q89" s="115"/>
      <c r="R89" s="115"/>
      <c r="S89" s="28" t="s">
        <v>26</v>
      </c>
      <c r="T89" s="52"/>
      <c r="U89" s="52"/>
      <c r="V89" s="121" t="s">
        <v>8</v>
      </c>
      <c r="W89" s="121"/>
      <c r="X89" s="121"/>
      <c r="Y89" s="115">
        <v>425.84</v>
      </c>
      <c r="Z89" s="115"/>
      <c r="AA89" s="115"/>
      <c r="AB89" s="115"/>
      <c r="AC89" s="28"/>
      <c r="AD89" s="28" t="s">
        <v>27</v>
      </c>
      <c r="AE89" s="28"/>
      <c r="AF89" s="28"/>
      <c r="AG89" s="28"/>
      <c r="AH89" s="120" t="s">
        <v>9</v>
      </c>
      <c r="AI89" s="120"/>
      <c r="AK89" s="116">
        <f>ROUND(O89*Y89/100,0)</f>
        <v>1959</v>
      </c>
      <c r="AL89" s="116"/>
      <c r="AM89" s="116"/>
      <c r="AN89" s="31" t="s">
        <v>10</v>
      </c>
    </row>
    <row r="90" spans="1:40" s="2" customFormat="1" ht="15">
      <c r="B90" s="119" t="s">
        <v>93</v>
      </c>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
      <c r="AL90" s="3"/>
      <c r="AM90" s="3"/>
    </row>
    <row r="91" spans="1:40" s="57" customFormat="1" ht="13.5" customHeight="1">
      <c r="A91" s="48">
        <v>28</v>
      </c>
      <c r="B91" s="59" t="s">
        <v>94</v>
      </c>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118"/>
      <c r="AL91" s="118"/>
      <c r="AM91" s="118"/>
    </row>
    <row r="92" spans="1:40" s="6" customFormat="1" ht="13.5" customHeight="1">
      <c r="K92" s="34"/>
      <c r="L92" s="34"/>
      <c r="M92" s="34"/>
      <c r="N92" s="34"/>
      <c r="O92" s="115">
        <v>2623</v>
      </c>
      <c r="P92" s="115"/>
      <c r="Q92" s="115"/>
      <c r="R92" s="115"/>
      <c r="S92" s="28" t="s">
        <v>26</v>
      </c>
      <c r="T92" s="52"/>
      <c r="U92" s="52"/>
      <c r="V92" s="121" t="s">
        <v>8</v>
      </c>
      <c r="W92" s="121"/>
      <c r="X92" s="121"/>
      <c r="Y92" s="115">
        <v>226.88</v>
      </c>
      <c r="Z92" s="115"/>
      <c r="AA92" s="115"/>
      <c r="AB92" s="115"/>
      <c r="AC92" s="28"/>
      <c r="AD92" s="28" t="s">
        <v>27</v>
      </c>
      <c r="AE92" s="28"/>
      <c r="AF92" s="28"/>
      <c r="AG92" s="28"/>
      <c r="AH92" s="120" t="s">
        <v>9</v>
      </c>
      <c r="AI92" s="120"/>
      <c r="AK92" s="116">
        <f>ROUND(O92*Y92/100,0)</f>
        <v>5951</v>
      </c>
      <c r="AL92" s="116"/>
      <c r="AM92" s="116"/>
      <c r="AN92" s="31" t="s">
        <v>10</v>
      </c>
    </row>
    <row r="93" spans="1:40" s="2" customFormat="1" ht="15">
      <c r="B93" s="119" t="s">
        <v>95</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3"/>
      <c r="AL93" s="3"/>
      <c r="AM93" s="3"/>
    </row>
    <row r="94" spans="1:40" s="57" customFormat="1" ht="13.5" customHeight="1">
      <c r="A94" s="48">
        <v>29</v>
      </c>
      <c r="B94" s="59" t="s">
        <v>96</v>
      </c>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118"/>
      <c r="AL94" s="118"/>
      <c r="AM94" s="118"/>
    </row>
    <row r="95" spans="1:40" s="6" customFormat="1" ht="13.5" customHeight="1">
      <c r="K95" s="34"/>
      <c r="L95" s="34"/>
      <c r="M95" s="34"/>
      <c r="N95" s="34"/>
      <c r="O95" s="115">
        <v>5368</v>
      </c>
      <c r="P95" s="115"/>
      <c r="Q95" s="115"/>
      <c r="R95" s="115"/>
      <c r="S95" s="28" t="s">
        <v>26</v>
      </c>
      <c r="T95" s="52"/>
      <c r="U95" s="52"/>
      <c r="V95" s="121" t="s">
        <v>8</v>
      </c>
      <c r="W95" s="121"/>
      <c r="X95" s="121"/>
      <c r="Y95" s="115">
        <v>1079.6500000000001</v>
      </c>
      <c r="Z95" s="115"/>
      <c r="AA95" s="115"/>
      <c r="AB95" s="115"/>
      <c r="AC95" s="28"/>
      <c r="AD95" s="28" t="s">
        <v>27</v>
      </c>
      <c r="AE95" s="28"/>
      <c r="AF95" s="28"/>
      <c r="AG95" s="28"/>
      <c r="AH95" s="120" t="s">
        <v>9</v>
      </c>
      <c r="AI95" s="120"/>
      <c r="AK95" s="116">
        <f>ROUND(O95*Y95/100,0)</f>
        <v>57956</v>
      </c>
      <c r="AL95" s="116"/>
      <c r="AM95" s="116"/>
      <c r="AN95" s="31" t="s">
        <v>10</v>
      </c>
    </row>
    <row r="96" spans="1:40" s="2" customFormat="1" ht="15">
      <c r="B96" s="119" t="s">
        <v>97</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3"/>
      <c r="AL96" s="3"/>
      <c r="AM96" s="3"/>
    </row>
    <row r="97" spans="1:42" s="57" customFormat="1" ht="13.5" customHeight="1">
      <c r="A97" s="48">
        <v>30</v>
      </c>
      <c r="B97" s="59" t="s">
        <v>98</v>
      </c>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118"/>
      <c r="AL97" s="118"/>
      <c r="AM97" s="118"/>
    </row>
    <row r="98" spans="1:42" s="6" customFormat="1" ht="13.5" customHeight="1">
      <c r="K98" s="34"/>
      <c r="L98" s="34"/>
      <c r="M98" s="34"/>
      <c r="N98" s="34"/>
      <c r="O98" s="115">
        <v>5070</v>
      </c>
      <c r="P98" s="115"/>
      <c r="Q98" s="115"/>
      <c r="R98" s="115"/>
      <c r="S98" s="28" t="s">
        <v>26</v>
      </c>
      <c r="T98" s="52"/>
      <c r="U98" s="52"/>
      <c r="V98" s="121" t="s">
        <v>8</v>
      </c>
      <c r="W98" s="121"/>
      <c r="X98" s="121"/>
      <c r="Y98" s="115">
        <v>1043.9000000000001</v>
      </c>
      <c r="Z98" s="115"/>
      <c r="AA98" s="115"/>
      <c r="AB98" s="115"/>
      <c r="AC98" s="28"/>
      <c r="AD98" s="28" t="s">
        <v>27</v>
      </c>
      <c r="AE98" s="28"/>
      <c r="AF98" s="28"/>
      <c r="AG98" s="28"/>
      <c r="AH98" s="120" t="s">
        <v>9</v>
      </c>
      <c r="AI98" s="120"/>
      <c r="AK98" s="116">
        <f>ROUND(O98*Y98/100,0)</f>
        <v>52926</v>
      </c>
      <c r="AL98" s="116"/>
      <c r="AM98" s="116"/>
      <c r="AN98" s="31" t="s">
        <v>10</v>
      </c>
    </row>
    <row r="99" spans="1:42" s="2" customFormat="1" ht="15">
      <c r="B99" s="119" t="s">
        <v>99</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19"/>
      <c r="AH99" s="119"/>
      <c r="AI99" s="119"/>
      <c r="AJ99" s="119"/>
      <c r="AK99" s="3"/>
      <c r="AL99" s="3"/>
      <c r="AM99" s="3"/>
    </row>
    <row r="100" spans="1:42" s="57" customFormat="1" ht="13.5" customHeight="1">
      <c r="A100" s="48">
        <v>31</v>
      </c>
      <c r="B100" s="59" t="s">
        <v>100</v>
      </c>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118"/>
      <c r="AL100" s="118"/>
      <c r="AM100" s="118"/>
    </row>
    <row r="101" spans="1:42" s="6" customFormat="1" ht="13.5" customHeight="1">
      <c r="K101" s="34"/>
      <c r="L101" s="34"/>
      <c r="M101" s="34"/>
      <c r="N101" s="34"/>
      <c r="O101" s="115">
        <v>283</v>
      </c>
      <c r="P101" s="115"/>
      <c r="Q101" s="115"/>
      <c r="R101" s="115"/>
      <c r="S101" s="28" t="s">
        <v>26</v>
      </c>
      <c r="T101" s="52"/>
      <c r="U101" s="52"/>
      <c r="V101" s="121" t="s">
        <v>8</v>
      </c>
      <c r="W101" s="121"/>
      <c r="X101" s="121"/>
      <c r="Y101" s="115">
        <v>2116.41</v>
      </c>
      <c r="Z101" s="115"/>
      <c r="AA101" s="115"/>
      <c r="AB101" s="115"/>
      <c r="AC101" s="28"/>
      <c r="AD101" s="28" t="s">
        <v>27</v>
      </c>
      <c r="AE101" s="28"/>
      <c r="AF101" s="28"/>
      <c r="AG101" s="28"/>
      <c r="AH101" s="120" t="s">
        <v>9</v>
      </c>
      <c r="AI101" s="120"/>
      <c r="AK101" s="116">
        <f>ROUND(O101*Y101/100,0)</f>
        <v>5989</v>
      </c>
      <c r="AL101" s="116"/>
      <c r="AM101" s="116"/>
      <c r="AN101" s="31" t="s">
        <v>10</v>
      </c>
    </row>
    <row r="102" spans="1:42" s="2" customFormat="1" ht="15">
      <c r="B102" s="119" t="s">
        <v>101</v>
      </c>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c r="AA102" s="119"/>
      <c r="AB102" s="119"/>
      <c r="AC102" s="119"/>
      <c r="AD102" s="119"/>
      <c r="AE102" s="119"/>
      <c r="AF102" s="119"/>
      <c r="AG102" s="119"/>
      <c r="AH102" s="119"/>
      <c r="AI102" s="119"/>
      <c r="AJ102" s="119"/>
      <c r="AK102" s="3"/>
      <c r="AL102" s="3"/>
      <c r="AM102" s="3"/>
    </row>
    <row r="103" spans="1:42" s="57" customFormat="1" ht="20.25" customHeight="1">
      <c r="A103" s="48">
        <v>32</v>
      </c>
      <c r="B103" s="165" t="s">
        <v>102</v>
      </c>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c r="AH103" s="165"/>
      <c r="AI103" s="165"/>
      <c r="AJ103" s="165"/>
      <c r="AK103" s="59"/>
      <c r="AL103" s="59"/>
      <c r="AM103" s="59"/>
      <c r="AN103" s="59"/>
    </row>
    <row r="104" spans="1:42" s="23" customFormat="1" ht="12.75">
      <c r="F104" s="32"/>
      <c r="G104" s="32"/>
      <c r="H104" s="33"/>
      <c r="I104" s="6"/>
      <c r="J104" s="6"/>
      <c r="K104" s="34"/>
      <c r="L104" s="34"/>
      <c r="M104" s="34"/>
      <c r="N104" s="34"/>
      <c r="O104" s="115">
        <v>312</v>
      </c>
      <c r="P104" s="115"/>
      <c r="Q104" s="115"/>
      <c r="R104" s="115"/>
      <c r="S104" s="30" t="s">
        <v>26</v>
      </c>
      <c r="T104" s="36"/>
      <c r="U104" s="36"/>
      <c r="V104" s="96"/>
      <c r="W104" s="121" t="s">
        <v>8</v>
      </c>
      <c r="X104" s="121"/>
      <c r="Y104" s="121"/>
      <c r="Z104" s="115">
        <v>1160.06</v>
      </c>
      <c r="AA104" s="115"/>
      <c r="AB104" s="115"/>
      <c r="AC104" s="115"/>
      <c r="AE104" s="28" t="s">
        <v>27</v>
      </c>
      <c r="AF104" s="28"/>
      <c r="AG104" s="28"/>
      <c r="AH104" s="28"/>
      <c r="AI104" s="120" t="s">
        <v>9</v>
      </c>
      <c r="AJ104" s="120"/>
      <c r="AK104" s="116">
        <f>ROUND(O104*Z104/100,0)</f>
        <v>3619</v>
      </c>
      <c r="AL104" s="116"/>
      <c r="AM104" s="116"/>
      <c r="AN104" s="31" t="s">
        <v>10</v>
      </c>
    </row>
    <row r="105" spans="1:42" s="2" customFormat="1" ht="15">
      <c r="B105" s="119" t="s">
        <v>103</v>
      </c>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c r="AA105" s="119"/>
      <c r="AB105" s="119"/>
      <c r="AC105" s="119"/>
      <c r="AD105" s="119"/>
      <c r="AE105" s="119"/>
      <c r="AF105" s="119"/>
      <c r="AG105" s="119"/>
      <c r="AH105" s="119"/>
      <c r="AI105" s="119"/>
      <c r="AJ105" s="119"/>
      <c r="AK105" s="3"/>
      <c r="AL105" s="3"/>
      <c r="AM105" s="3"/>
    </row>
    <row r="106" spans="1:42" s="5" customFormat="1" ht="31.5" customHeight="1">
      <c r="A106" s="19">
        <v>33</v>
      </c>
      <c r="B106" s="117" t="s">
        <v>33</v>
      </c>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c r="AI106" s="117"/>
      <c r="AJ106" s="117"/>
      <c r="AK106" s="151"/>
      <c r="AL106" s="151"/>
      <c r="AM106" s="151"/>
    </row>
    <row r="107" spans="1:42" s="6" customFormat="1" ht="13.5" customHeight="1">
      <c r="H107" s="37"/>
      <c r="K107" s="34"/>
      <c r="L107" s="34"/>
      <c r="M107" s="34"/>
      <c r="N107" s="34"/>
      <c r="O107" s="115">
        <v>885</v>
      </c>
      <c r="P107" s="115"/>
      <c r="Q107" s="115"/>
      <c r="R107" s="115"/>
      <c r="S107" s="28" t="s">
        <v>26</v>
      </c>
      <c r="T107" s="52"/>
      <c r="U107" s="52"/>
      <c r="V107" s="121" t="s">
        <v>8</v>
      </c>
      <c r="W107" s="121"/>
      <c r="X107" s="121"/>
      <c r="Y107" s="122">
        <v>1270.83</v>
      </c>
      <c r="Z107" s="122"/>
      <c r="AA107" s="122"/>
      <c r="AB107" s="122"/>
      <c r="AC107" s="28"/>
      <c r="AD107" s="28" t="s">
        <v>27</v>
      </c>
      <c r="AE107" s="28"/>
      <c r="AF107" s="28"/>
      <c r="AG107" s="28"/>
      <c r="AH107" s="120" t="s">
        <v>9</v>
      </c>
      <c r="AI107" s="120"/>
      <c r="AK107" s="116">
        <f>ROUND(O107*Y107/100,0)</f>
        <v>11247</v>
      </c>
      <c r="AL107" s="116"/>
      <c r="AM107" s="116"/>
      <c r="AN107" s="31" t="s">
        <v>10</v>
      </c>
    </row>
    <row r="108" spans="1:42" s="2" customFormat="1" ht="15">
      <c r="B108" s="119" t="s">
        <v>62</v>
      </c>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19"/>
      <c r="AC108" s="119"/>
      <c r="AD108" s="119"/>
      <c r="AE108" s="119"/>
      <c r="AF108" s="119"/>
      <c r="AG108" s="119"/>
      <c r="AH108" s="119"/>
      <c r="AI108" s="119"/>
      <c r="AJ108" s="119"/>
      <c r="AK108" s="3"/>
      <c r="AL108" s="3"/>
      <c r="AM108" s="3"/>
    </row>
    <row r="109" spans="1:42" s="5" customFormat="1" ht="31.5" customHeight="1">
      <c r="A109" s="48">
        <v>34</v>
      </c>
      <c r="B109" s="117" t="s">
        <v>46</v>
      </c>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51"/>
      <c r="AL109" s="151"/>
      <c r="AM109" s="151"/>
    </row>
    <row r="110" spans="1:42" s="6" customFormat="1" ht="15" customHeight="1">
      <c r="H110" s="37"/>
      <c r="K110" s="34"/>
      <c r="L110" s="34"/>
      <c r="M110" s="34"/>
      <c r="N110" s="34"/>
      <c r="O110" s="115">
        <v>1537</v>
      </c>
      <c r="P110" s="115"/>
      <c r="Q110" s="115"/>
      <c r="R110" s="115"/>
      <c r="S110" s="28" t="s">
        <v>26</v>
      </c>
      <c r="T110" s="52"/>
      <c r="U110" s="52"/>
      <c r="V110" s="121" t="s">
        <v>8</v>
      </c>
      <c r="W110" s="121"/>
      <c r="X110" s="121"/>
      <c r="Y110" s="115">
        <v>674.6</v>
      </c>
      <c r="Z110" s="115"/>
      <c r="AA110" s="115"/>
      <c r="AB110" s="115"/>
      <c r="AC110" s="28"/>
      <c r="AD110" s="28" t="s">
        <v>27</v>
      </c>
      <c r="AE110" s="28"/>
      <c r="AF110" s="28"/>
      <c r="AG110" s="28"/>
      <c r="AH110" s="120" t="s">
        <v>9</v>
      </c>
      <c r="AI110" s="120"/>
      <c r="AK110" s="116">
        <f>ROUND(O110*Y110/100,0)</f>
        <v>10369</v>
      </c>
      <c r="AL110" s="116"/>
      <c r="AM110" s="116"/>
      <c r="AN110" s="31" t="s">
        <v>10</v>
      </c>
    </row>
    <row r="111" spans="1:42" s="2" customFormat="1" ht="15">
      <c r="B111" s="119" t="s">
        <v>63</v>
      </c>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19"/>
      <c r="AE111" s="119"/>
      <c r="AF111" s="119"/>
      <c r="AG111" s="119"/>
      <c r="AH111" s="119"/>
      <c r="AI111" s="119"/>
      <c r="AJ111" s="119"/>
      <c r="AK111" s="3"/>
      <c r="AL111" s="3"/>
      <c r="AM111" s="3"/>
    </row>
    <row r="112" spans="1:42" s="32" customFormat="1" ht="15" customHeight="1">
      <c r="AC112" s="143" t="s">
        <v>34</v>
      </c>
      <c r="AD112" s="143"/>
      <c r="AE112" s="143"/>
      <c r="AF112" s="143"/>
      <c r="AG112" s="143"/>
      <c r="AH112" s="38" t="s">
        <v>9</v>
      </c>
      <c r="AI112" s="38"/>
      <c r="AJ112" s="60"/>
      <c r="AK112" s="144">
        <f>SUM(AK6:AM110)</f>
        <v>1692353.9515</v>
      </c>
      <c r="AL112" s="144"/>
      <c r="AM112" s="144"/>
      <c r="AN112" s="76" t="s">
        <v>10</v>
      </c>
      <c r="AO112" s="141" t="e">
        <f>#REF!+AK10+AK13+AK22+#REF!+AK28+AK34+AK38+AK41+#REF!+AK47+AK44+AK50+AK53+#REF!+#REF!+AK65+AK68+AK74+#REF!+AK86+#REF!+#REF!+AK107+#REF!+AK110</f>
        <v>#REF!</v>
      </c>
      <c r="AP112" s="141"/>
    </row>
    <row r="115" spans="1:41" ht="42" customHeight="1">
      <c r="A115" s="7" t="s">
        <v>35</v>
      </c>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9"/>
      <c r="AG115" s="9"/>
      <c r="AH115" s="9"/>
      <c r="AI115" s="9"/>
      <c r="AJ115" s="9"/>
      <c r="AK115" s="9"/>
      <c r="AL115" s="9"/>
      <c r="AM115" s="9"/>
      <c r="AN115" s="10"/>
      <c r="AO115" s="10"/>
    </row>
    <row r="116" spans="1:41" ht="13.5" thickBo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row>
    <row r="117" spans="1:41" ht="15.7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45" t="s">
        <v>34</v>
      </c>
      <c r="AD117" s="145"/>
      <c r="AE117" s="145"/>
      <c r="AF117" s="145"/>
      <c r="AG117" s="145"/>
      <c r="AH117" s="12" t="s">
        <v>9</v>
      </c>
      <c r="AI117" s="12"/>
      <c r="AJ117" s="146"/>
      <c r="AK117" s="146"/>
      <c r="AL117" s="146"/>
      <c r="AM117" s="146"/>
      <c r="AN117" s="142"/>
      <c r="AO117" s="142"/>
    </row>
    <row r="118" spans="1:41" ht="1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0"/>
      <c r="AF118" s="10"/>
      <c r="AG118" s="10"/>
      <c r="AH118" s="10"/>
      <c r="AI118" s="10"/>
      <c r="AJ118" s="10"/>
      <c r="AK118" s="10"/>
      <c r="AL118" s="10"/>
      <c r="AM118" s="10"/>
      <c r="AN118" s="10"/>
      <c r="AO118" s="10"/>
    </row>
    <row r="119" spans="1:41" ht="15.75">
      <c r="A119" s="8"/>
      <c r="B119" s="7" t="s">
        <v>139</v>
      </c>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9"/>
      <c r="AK119" s="9"/>
      <c r="AL119" s="10"/>
      <c r="AM119" s="10"/>
      <c r="AN119" s="10"/>
      <c r="AO119" s="10"/>
    </row>
    <row r="120" spans="1:41" ht="15.7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1" ht="15.75">
      <c r="A121" s="8"/>
      <c r="B121" s="7" t="s">
        <v>36</v>
      </c>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9"/>
      <c r="AF121" s="9"/>
      <c r="AG121" s="9"/>
      <c r="AH121" s="9"/>
      <c r="AI121" s="9"/>
      <c r="AJ121" s="9"/>
      <c r="AK121" s="9"/>
      <c r="AL121" s="10"/>
      <c r="AM121" s="10"/>
      <c r="AN121" s="10"/>
      <c r="AO121" s="10"/>
    </row>
    <row r="122" spans="1:41" ht="15.75">
      <c r="A122" s="14"/>
      <c r="B122" s="14"/>
      <c r="C122" s="14"/>
      <c r="D122" s="14"/>
      <c r="E122" s="14"/>
      <c r="F122" s="14"/>
      <c r="G122" s="14"/>
      <c r="H122" s="14"/>
      <c r="I122" s="14"/>
      <c r="J122" s="14"/>
      <c r="K122" s="14"/>
      <c r="L122" s="14"/>
      <c r="M122" s="14"/>
      <c r="N122" s="15"/>
      <c r="O122" s="15"/>
      <c r="P122" s="15"/>
      <c r="Q122" s="15"/>
      <c r="R122" s="15"/>
      <c r="S122" s="14"/>
      <c r="T122" s="14"/>
      <c r="U122" s="14"/>
      <c r="V122" s="14"/>
      <c r="W122" s="14"/>
      <c r="X122" s="14"/>
      <c r="Y122" s="14"/>
      <c r="Z122" s="14"/>
      <c r="AA122" s="14"/>
      <c r="AB122" s="14"/>
      <c r="AC122" s="14"/>
      <c r="AD122" s="14"/>
      <c r="AE122" s="16"/>
      <c r="AF122" s="16"/>
      <c r="AG122" s="16"/>
      <c r="AH122" s="16"/>
      <c r="AI122" s="16"/>
      <c r="AJ122" s="16"/>
      <c r="AK122" s="16"/>
    </row>
    <row r="123" spans="1:41" ht="15.75">
      <c r="A123" s="14"/>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9"/>
      <c r="AF123" s="9"/>
      <c r="AG123" s="9"/>
      <c r="AH123" s="9"/>
      <c r="AI123" s="9"/>
      <c r="AJ123" s="16"/>
      <c r="AK123" s="16"/>
    </row>
    <row r="124" spans="1:41" ht="12.75">
      <c r="A124" s="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row>
    <row r="125" spans="1:41">
      <c r="A125" s="1"/>
      <c r="B125" s="152" t="s">
        <v>37</v>
      </c>
      <c r="C125" s="152"/>
      <c r="D125" s="152"/>
      <c r="E125" s="152"/>
      <c r="F125" s="152"/>
      <c r="G125" s="152"/>
      <c r="H125" s="152"/>
      <c r="I125" s="152"/>
      <c r="J125" s="152"/>
      <c r="K125" s="152"/>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row>
    <row r="126" spans="1:41" ht="15">
      <c r="A126" s="1"/>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0"/>
    </row>
    <row r="128" spans="1:41" ht="15">
      <c r="A128" s="1"/>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row>
    <row r="129" spans="1:40" ht="15">
      <c r="A129" s="1"/>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0"/>
    </row>
    <row r="130" spans="1:40" s="65" customFormat="1" ht="15">
      <c r="A130" s="61"/>
      <c r="B130" s="153" t="s">
        <v>47</v>
      </c>
      <c r="C130" s="153"/>
      <c r="D130" s="153"/>
      <c r="E130" s="153"/>
      <c r="F130" s="153"/>
      <c r="G130" s="153"/>
      <c r="H130" s="153"/>
      <c r="I130" s="153"/>
      <c r="J130" s="62"/>
      <c r="K130" s="63"/>
      <c r="L130" s="62">
        <v>1</v>
      </c>
      <c r="M130" s="63" t="s">
        <v>39</v>
      </c>
      <c r="N130" s="154">
        <v>41.12</v>
      </c>
      <c r="O130" s="154"/>
      <c r="P130" s="64" t="s">
        <v>39</v>
      </c>
      <c r="Q130" s="155">
        <v>5.92</v>
      </c>
      <c r="R130" s="155"/>
      <c r="S130" s="62"/>
      <c r="T130" s="155"/>
      <c r="U130" s="155"/>
      <c r="AA130" s="65" t="s">
        <v>40</v>
      </c>
      <c r="AB130" s="155">
        <f>ROUND(L130*N130*Q130,0)</f>
        <v>243</v>
      </c>
      <c r="AC130" s="155"/>
      <c r="AD130" s="155"/>
      <c r="AE130" s="155"/>
      <c r="AF130" s="156" t="s">
        <v>26</v>
      </c>
      <c r="AG130" s="156"/>
      <c r="AK130" s="157"/>
      <c r="AL130" s="157"/>
      <c r="AM130" s="157"/>
      <c r="AN130" s="66"/>
    </row>
    <row r="131" spans="1:40" s="67" customFormat="1" ht="15">
      <c r="I131" s="68"/>
      <c r="J131" s="69"/>
      <c r="K131" s="68"/>
      <c r="M131" s="70"/>
      <c r="N131" s="71"/>
      <c r="O131" s="71"/>
      <c r="P131" s="68"/>
      <c r="Q131" s="72"/>
      <c r="R131" s="72"/>
      <c r="S131" s="73"/>
      <c r="T131" s="72"/>
      <c r="U131" s="72"/>
      <c r="V131" s="147" t="s">
        <v>44</v>
      </c>
      <c r="W131" s="147"/>
      <c r="X131" s="147"/>
      <c r="Y131" s="147"/>
      <c r="Z131" s="147"/>
      <c r="AA131" s="74" t="s">
        <v>40</v>
      </c>
      <c r="AB131" s="148">
        <f>SUM(AB128:AB130)</f>
        <v>243</v>
      </c>
      <c r="AC131" s="148"/>
      <c r="AD131" s="148"/>
      <c r="AE131" s="148"/>
      <c r="AF131" s="149" t="s">
        <v>26</v>
      </c>
      <c r="AG131" s="149"/>
      <c r="AH131" s="73"/>
      <c r="AI131" s="75"/>
      <c r="AJ131" s="75"/>
      <c r="AK131" s="150"/>
      <c r="AL131" s="150"/>
      <c r="AM131" s="150"/>
      <c r="AN131" s="75"/>
    </row>
  </sheetData>
  <mergeCells count="298">
    <mergeCell ref="AK97:AM97"/>
    <mergeCell ref="O98:R98"/>
    <mergeCell ref="V98:X98"/>
    <mergeCell ref="Y98:AB98"/>
    <mergeCell ref="AH98:AI98"/>
    <mergeCell ref="AK98:AM98"/>
    <mergeCell ref="B99:AJ99"/>
    <mergeCell ref="AK100:AM100"/>
    <mergeCell ref="O101:R101"/>
    <mergeCell ref="V101:X101"/>
    <mergeCell ref="Y101:AB101"/>
    <mergeCell ref="AH101:AI101"/>
    <mergeCell ref="AK101:AM101"/>
    <mergeCell ref="AK91:AM91"/>
    <mergeCell ref="O92:R92"/>
    <mergeCell ref="V92:X92"/>
    <mergeCell ref="Y92:AB92"/>
    <mergeCell ref="AH92:AI92"/>
    <mergeCell ref="AK92:AM92"/>
    <mergeCell ref="B93:AJ93"/>
    <mergeCell ref="AK94:AM94"/>
    <mergeCell ref="O95:R95"/>
    <mergeCell ref="V95:X95"/>
    <mergeCell ref="Y95:AB95"/>
    <mergeCell ref="AH95:AI95"/>
    <mergeCell ref="AK95:AM95"/>
    <mergeCell ref="AK80:AM80"/>
    <mergeCell ref="B81:AJ81"/>
    <mergeCell ref="AK88:AM88"/>
    <mergeCell ref="O89:R89"/>
    <mergeCell ref="V89:X89"/>
    <mergeCell ref="Y89:AB89"/>
    <mergeCell ref="AH89:AI89"/>
    <mergeCell ref="AK89:AM89"/>
    <mergeCell ref="B90:AJ90"/>
    <mergeCell ref="B84:AJ84"/>
    <mergeCell ref="O86:R86"/>
    <mergeCell ref="B87:AJ87"/>
    <mergeCell ref="V86:X86"/>
    <mergeCell ref="Y86:AB86"/>
    <mergeCell ref="AH86:AI86"/>
    <mergeCell ref="AH80:AI80"/>
    <mergeCell ref="B102:AJ102"/>
    <mergeCell ref="B103:AJ103"/>
    <mergeCell ref="O104:R104"/>
    <mergeCell ref="W104:Y104"/>
    <mergeCell ref="Z104:AC104"/>
    <mergeCell ref="AI104:AJ104"/>
    <mergeCell ref="AK104:AM104"/>
    <mergeCell ref="B105:AJ105"/>
    <mergeCell ref="AK64:AM64"/>
    <mergeCell ref="Y65:AB65"/>
    <mergeCell ref="AH65:AI65"/>
    <mergeCell ref="AK65:AM65"/>
    <mergeCell ref="AK76:AM76"/>
    <mergeCell ref="AK86:AM86"/>
    <mergeCell ref="AK85:AM85"/>
    <mergeCell ref="AK74:AM74"/>
    <mergeCell ref="AK68:AM68"/>
    <mergeCell ref="AK73:AM73"/>
    <mergeCell ref="O65:R65"/>
    <mergeCell ref="V65:X65"/>
    <mergeCell ref="V77:X77"/>
    <mergeCell ref="Y77:AB77"/>
    <mergeCell ref="AH77:AI77"/>
    <mergeCell ref="AK77:AM77"/>
    <mergeCell ref="AK47:AM47"/>
    <mergeCell ref="AK43:AM43"/>
    <mergeCell ref="AK46:AM46"/>
    <mergeCell ref="B48:AJ48"/>
    <mergeCell ref="P44:R44"/>
    <mergeCell ref="AK71:AM71"/>
    <mergeCell ref="B72:AJ72"/>
    <mergeCell ref="AK67:AM67"/>
    <mergeCell ref="B69:AJ69"/>
    <mergeCell ref="O68:R68"/>
    <mergeCell ref="V68:X68"/>
    <mergeCell ref="O71:R71"/>
    <mergeCell ref="V71:X71"/>
    <mergeCell ref="Y71:AB71"/>
    <mergeCell ref="AH71:AI71"/>
    <mergeCell ref="O53:R53"/>
    <mergeCell ref="V53:X53"/>
    <mergeCell ref="Y53:AB53"/>
    <mergeCell ref="O62:R62"/>
    <mergeCell ref="V47:X47"/>
    <mergeCell ref="Y47:AB47"/>
    <mergeCell ref="AH47:AI47"/>
    <mergeCell ref="V62:X62"/>
    <mergeCell ref="Y62:AB62"/>
    <mergeCell ref="AH62:AI62"/>
    <mergeCell ref="AK62:AM62"/>
    <mergeCell ref="B63:AJ63"/>
    <mergeCell ref="B54:AJ54"/>
    <mergeCell ref="AH53:AI53"/>
    <mergeCell ref="AK53:AM53"/>
    <mergeCell ref="B61:AJ61"/>
    <mergeCell ref="AK61:AM61"/>
    <mergeCell ref="AK55:AM55"/>
    <mergeCell ref="O56:R56"/>
    <mergeCell ref="V56:X56"/>
    <mergeCell ref="Y56:AB56"/>
    <mergeCell ref="AH56:AI56"/>
    <mergeCell ref="AK56:AM56"/>
    <mergeCell ref="B57:AJ57"/>
    <mergeCell ref="B58:AJ58"/>
    <mergeCell ref="AK58:AM58"/>
    <mergeCell ref="O59:R59"/>
    <mergeCell ref="V59:X59"/>
    <mergeCell ref="Y59:AB59"/>
    <mergeCell ref="AH59:AI59"/>
    <mergeCell ref="AK59:AM59"/>
    <mergeCell ref="B60:AJ60"/>
    <mergeCell ref="S34:T34"/>
    <mergeCell ref="W34:Y34"/>
    <mergeCell ref="Z34:AC34"/>
    <mergeCell ref="AI34:AJ34"/>
    <mergeCell ref="AK30:AM30"/>
    <mergeCell ref="B52:AJ52"/>
    <mergeCell ref="AK52:AM52"/>
    <mergeCell ref="P50:R50"/>
    <mergeCell ref="V50:X50"/>
    <mergeCell ref="Y50:AB50"/>
    <mergeCell ref="AH50:AI50"/>
    <mergeCell ref="AK50:AM50"/>
    <mergeCell ref="B51:AJ51"/>
    <mergeCell ref="O31:R31"/>
    <mergeCell ref="S31:T31"/>
    <mergeCell ref="W31:Y31"/>
    <mergeCell ref="Z31:AC31"/>
    <mergeCell ref="AI31:AJ31"/>
    <mergeCell ref="AK31:AM31"/>
    <mergeCell ref="B32:AJ32"/>
    <mergeCell ref="B45:AJ45"/>
    <mergeCell ref="B49:AJ49"/>
    <mergeCell ref="AK49:AM49"/>
    <mergeCell ref="P47:R47"/>
    <mergeCell ref="B78:AJ78"/>
    <mergeCell ref="Y68:AB68"/>
    <mergeCell ref="AH68:AI68"/>
    <mergeCell ref="B66:AJ66"/>
    <mergeCell ref="AK70:AM70"/>
    <mergeCell ref="B73:AJ73"/>
    <mergeCell ref="B79:AJ79"/>
    <mergeCell ref="AK82:AM82"/>
    <mergeCell ref="AK83:AM83"/>
    <mergeCell ref="P83:R83"/>
    <mergeCell ref="AK79:AM79"/>
    <mergeCell ref="P74:R74"/>
    <mergeCell ref="V74:X74"/>
    <mergeCell ref="Y74:AB74"/>
    <mergeCell ref="AH74:AI74"/>
    <mergeCell ref="V83:X83"/>
    <mergeCell ref="Y83:AB83"/>
    <mergeCell ref="AH83:AI83"/>
    <mergeCell ref="B75:AJ75"/>
    <mergeCell ref="O77:R77"/>
    <mergeCell ref="P80:R80"/>
    <mergeCell ref="B82:AJ82"/>
    <mergeCell ref="V80:X80"/>
    <mergeCell ref="Y80:AB80"/>
    <mergeCell ref="B96:AJ96"/>
    <mergeCell ref="V131:Z131"/>
    <mergeCell ref="AB131:AE131"/>
    <mergeCell ref="AF131:AG131"/>
    <mergeCell ref="AK131:AM131"/>
    <mergeCell ref="B106:AJ106"/>
    <mergeCell ref="AK106:AM106"/>
    <mergeCell ref="B109:AJ109"/>
    <mergeCell ref="AK109:AM109"/>
    <mergeCell ref="O107:R107"/>
    <mergeCell ref="V107:X107"/>
    <mergeCell ref="Y107:AB107"/>
    <mergeCell ref="AH107:AI107"/>
    <mergeCell ref="AK107:AM107"/>
    <mergeCell ref="B125:K125"/>
    <mergeCell ref="B130:I130"/>
    <mergeCell ref="N130:O130"/>
    <mergeCell ref="Q130:R130"/>
    <mergeCell ref="T130:U130"/>
    <mergeCell ref="AB130:AE130"/>
    <mergeCell ref="AF130:AG130"/>
    <mergeCell ref="AK130:AM130"/>
    <mergeCell ref="B108:AJ108"/>
    <mergeCell ref="B111:AJ111"/>
    <mergeCell ref="AO112:AP112"/>
    <mergeCell ref="AN117:AO117"/>
    <mergeCell ref="O110:R110"/>
    <mergeCell ref="V110:X110"/>
    <mergeCell ref="Y110:AB110"/>
    <mergeCell ref="AH110:AI110"/>
    <mergeCell ref="AK110:AM110"/>
    <mergeCell ref="AC112:AG112"/>
    <mergeCell ref="AK112:AM112"/>
    <mergeCell ref="AC117:AG117"/>
    <mergeCell ref="AJ117:AM117"/>
    <mergeCell ref="AI41:AJ41"/>
    <mergeCell ref="AK41:AM41"/>
    <mergeCell ref="N40:O40"/>
    <mergeCell ref="Q40:R40"/>
    <mergeCell ref="T40:V40"/>
    <mergeCell ref="AB40:AE40"/>
    <mergeCell ref="AF40:AG40"/>
    <mergeCell ref="AK40:AM40"/>
    <mergeCell ref="P38:R38"/>
    <mergeCell ref="V38:X38"/>
    <mergeCell ref="Y38:AB38"/>
    <mergeCell ref="O28:R28"/>
    <mergeCell ref="S28:T28"/>
    <mergeCell ref="W28:Y28"/>
    <mergeCell ref="Z28:AC28"/>
    <mergeCell ref="AI28:AJ28"/>
    <mergeCell ref="AK28:AM28"/>
    <mergeCell ref="AI25:AJ25"/>
    <mergeCell ref="B26:AJ26"/>
    <mergeCell ref="B29:AJ29"/>
    <mergeCell ref="AK25:AM25"/>
    <mergeCell ref="O25:R25"/>
    <mergeCell ref="W25:Y25"/>
    <mergeCell ref="Z25:AC25"/>
    <mergeCell ref="O7:R7"/>
    <mergeCell ref="S7:T7"/>
    <mergeCell ref="W7:Y7"/>
    <mergeCell ref="Z7:AC7"/>
    <mergeCell ref="AI7:AJ7"/>
    <mergeCell ref="AK7:AM7"/>
    <mergeCell ref="B8:AJ8"/>
    <mergeCell ref="AK27:AM27"/>
    <mergeCell ref="B23:AJ23"/>
    <mergeCell ref="AK15:AM15"/>
    <mergeCell ref="O16:R16"/>
    <mergeCell ref="V16:X16"/>
    <mergeCell ref="Y16:AB16"/>
    <mergeCell ref="AI16:AJ16"/>
    <mergeCell ref="AK16:AM16"/>
    <mergeCell ref="B17:AJ17"/>
    <mergeCell ref="B14:AJ14"/>
    <mergeCell ref="AK24:AM24"/>
    <mergeCell ref="O13:R13"/>
    <mergeCell ref="V13:X13"/>
    <mergeCell ref="Y13:AB13"/>
    <mergeCell ref="AI13:AJ13"/>
    <mergeCell ref="AK13:AM13"/>
    <mergeCell ref="AK9:AM9"/>
    <mergeCell ref="A1:AM1"/>
    <mergeCell ref="A2:D2"/>
    <mergeCell ref="E2:AN2"/>
    <mergeCell ref="B5:M5"/>
    <mergeCell ref="N5:V5"/>
    <mergeCell ref="W5:AB5"/>
    <mergeCell ref="AC5:AH5"/>
    <mergeCell ref="AI5:AN5"/>
    <mergeCell ref="AK6:AM6"/>
    <mergeCell ref="E3:AN3"/>
    <mergeCell ref="B11:AJ11"/>
    <mergeCell ref="O10:R10"/>
    <mergeCell ref="V10:X10"/>
    <mergeCell ref="Y10:AB10"/>
    <mergeCell ref="AI10:AJ10"/>
    <mergeCell ref="AK10:AM10"/>
    <mergeCell ref="AK12:AM12"/>
    <mergeCell ref="O22:R22"/>
    <mergeCell ref="W22:Y22"/>
    <mergeCell ref="Z22:AC22"/>
    <mergeCell ref="AI22:AJ22"/>
    <mergeCell ref="AK22:AM22"/>
    <mergeCell ref="AK18:AM18"/>
    <mergeCell ref="O19:R19"/>
    <mergeCell ref="V19:X19"/>
    <mergeCell ref="Y19:AB19"/>
    <mergeCell ref="AI19:AJ19"/>
    <mergeCell ref="AK19:AM19"/>
    <mergeCell ref="B20:AJ20"/>
    <mergeCell ref="AK21:AM21"/>
    <mergeCell ref="O34:R34"/>
    <mergeCell ref="AK34:AM34"/>
    <mergeCell ref="B33:AJ33"/>
    <mergeCell ref="AK33:AM33"/>
    <mergeCell ref="B35:AJ35"/>
    <mergeCell ref="B39:AJ39"/>
    <mergeCell ref="AI38:AJ38"/>
    <mergeCell ref="B42:AJ42"/>
    <mergeCell ref="V44:X44"/>
    <mergeCell ref="Y44:AB44"/>
    <mergeCell ref="AH44:AI44"/>
    <mergeCell ref="AK44:AM44"/>
    <mergeCell ref="AK38:AM38"/>
    <mergeCell ref="B36:AJ36"/>
    <mergeCell ref="AK36:AM36"/>
    <mergeCell ref="N37:O37"/>
    <mergeCell ref="Q37:R37"/>
    <mergeCell ref="T37:V37"/>
    <mergeCell ref="AB37:AE37"/>
    <mergeCell ref="AF37:AG37"/>
    <mergeCell ref="AK37:AM37"/>
    <mergeCell ref="P41:R41"/>
    <mergeCell ref="V41:X41"/>
    <mergeCell ref="Y41:AB41"/>
  </mergeCells>
  <pageMargins left="0.45" right="0.1" top="0.32" bottom="0.69" header="0.26" footer="0.25"/>
  <pageSetup paperSize="5" scale="81" orientation="portrait" horizontalDpi="300" verticalDpi="300" r:id="rId1"/>
  <headerFooter alignWithMargins="0"/>
  <rowBreaks count="1" manualBreakCount="1">
    <brk id="66"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39"/>
  <sheetViews>
    <sheetView view="pageBreakPreview" zoomScaleSheetLayoutView="100" workbookViewId="0">
      <selection activeCell="O15" sqref="O15:R1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8"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row>
    <row r="2" spans="1:40" ht="48" customHeight="1">
      <c r="A2" s="129" t="s">
        <v>38</v>
      </c>
      <c r="B2" s="129"/>
      <c r="C2" s="129"/>
      <c r="D2" s="129"/>
      <c r="E2" s="170" t="s">
        <v>85</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19.5" thickBot="1">
      <c r="E3" s="168" t="s">
        <v>147</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32" t="s">
        <v>2</v>
      </c>
      <c r="C4" s="132"/>
      <c r="D4" s="132"/>
      <c r="E4" s="132"/>
      <c r="F4" s="132"/>
      <c r="G4" s="132"/>
      <c r="H4" s="132"/>
      <c r="I4" s="132"/>
      <c r="J4" s="132"/>
      <c r="K4" s="132"/>
      <c r="L4" s="132"/>
      <c r="M4" s="132"/>
      <c r="N4" s="133" t="s">
        <v>3</v>
      </c>
      <c r="O4" s="134"/>
      <c r="P4" s="134"/>
      <c r="Q4" s="134"/>
      <c r="R4" s="134"/>
      <c r="S4" s="134"/>
      <c r="T4" s="134"/>
      <c r="U4" s="134"/>
      <c r="V4" s="135"/>
      <c r="W4" s="133" t="s">
        <v>4</v>
      </c>
      <c r="X4" s="134"/>
      <c r="Y4" s="134"/>
      <c r="Z4" s="134"/>
      <c r="AA4" s="134"/>
      <c r="AB4" s="135"/>
      <c r="AC4" s="134" t="s">
        <v>5</v>
      </c>
      <c r="AD4" s="134"/>
      <c r="AE4" s="134"/>
      <c r="AF4" s="134"/>
      <c r="AG4" s="134"/>
      <c r="AH4" s="134"/>
      <c r="AI4" s="133" t="s">
        <v>6</v>
      </c>
      <c r="AJ4" s="134"/>
      <c r="AK4" s="134"/>
      <c r="AL4" s="134"/>
      <c r="AM4" s="134"/>
      <c r="AN4" s="135"/>
    </row>
    <row r="5" spans="1:40" s="22" customFormat="1" ht="13.5" customHeight="1" thickTop="1">
      <c r="A5" s="111">
        <v>1</v>
      </c>
      <c r="B5" s="20" t="s">
        <v>43</v>
      </c>
      <c r="C5" s="4"/>
      <c r="D5" s="4"/>
      <c r="E5" s="4"/>
      <c r="F5" s="4"/>
      <c r="G5" s="4"/>
      <c r="H5" s="4"/>
      <c r="I5" s="4"/>
      <c r="J5" s="4"/>
      <c r="K5" s="4"/>
      <c r="L5" s="4"/>
      <c r="M5" s="4"/>
      <c r="N5" s="4"/>
      <c r="AK5" s="127"/>
      <c r="AL5" s="127"/>
      <c r="AM5" s="127"/>
      <c r="AN5" s="39"/>
    </row>
    <row r="6" spans="1:40" s="23" customFormat="1" ht="13.5" customHeight="1">
      <c r="F6" s="32"/>
      <c r="G6" s="32"/>
      <c r="H6" s="33"/>
      <c r="I6" s="6"/>
      <c r="J6" s="6"/>
      <c r="K6" s="34"/>
      <c r="L6" s="34"/>
      <c r="M6" s="34"/>
      <c r="N6" s="34"/>
      <c r="O6" s="115">
        <v>1199</v>
      </c>
      <c r="P6" s="115"/>
      <c r="Q6" s="115"/>
      <c r="R6" s="115"/>
      <c r="S6" s="113" t="s">
        <v>26</v>
      </c>
      <c r="T6" s="36"/>
      <c r="U6" s="36"/>
      <c r="V6" s="107"/>
      <c r="W6" s="121" t="s">
        <v>8</v>
      </c>
      <c r="X6" s="121"/>
      <c r="Y6" s="121"/>
      <c r="Z6" s="115">
        <v>121</v>
      </c>
      <c r="AA6" s="115"/>
      <c r="AB6" s="115"/>
      <c r="AC6" s="115"/>
      <c r="AE6" s="28" t="s">
        <v>27</v>
      </c>
      <c r="AF6" s="28"/>
      <c r="AG6" s="28"/>
      <c r="AH6" s="28"/>
      <c r="AI6" s="120" t="s">
        <v>9</v>
      </c>
      <c r="AJ6" s="120"/>
      <c r="AK6" s="116">
        <f>ROUND(O6*Z6/100,0)</f>
        <v>1451</v>
      </c>
      <c r="AL6" s="116"/>
      <c r="AM6" s="116"/>
      <c r="AN6" s="31" t="s">
        <v>10</v>
      </c>
    </row>
    <row r="7" spans="1:40" s="2" customFormat="1" ht="15">
      <c r="B7" s="119" t="s">
        <v>50</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3"/>
      <c r="AL7" s="3"/>
      <c r="AM7" s="3"/>
    </row>
    <row r="8" spans="1:40" s="5" customFormat="1" ht="15.75" customHeight="1">
      <c r="A8" s="111">
        <v>2</v>
      </c>
      <c r="B8" s="20" t="s">
        <v>30</v>
      </c>
      <c r="C8" s="4"/>
      <c r="D8" s="4"/>
      <c r="E8" s="4"/>
      <c r="F8" s="4"/>
      <c r="G8" s="4"/>
      <c r="H8" s="4"/>
      <c r="I8" s="4"/>
      <c r="J8" s="4"/>
      <c r="K8" s="4"/>
      <c r="L8" s="4"/>
      <c r="M8" s="4"/>
      <c r="N8" s="4"/>
      <c r="AK8" s="158"/>
      <c r="AL8" s="158"/>
      <c r="AM8" s="158"/>
    </row>
    <row r="9" spans="1:40" s="6" customFormat="1" ht="12.75">
      <c r="H9" s="37"/>
      <c r="K9" s="34"/>
      <c r="L9" s="34"/>
      <c r="M9" s="34"/>
      <c r="N9" s="34"/>
      <c r="O9" s="115">
        <v>1199</v>
      </c>
      <c r="P9" s="115"/>
      <c r="Q9" s="115"/>
      <c r="R9" s="115"/>
      <c r="S9" s="28" t="s">
        <v>26</v>
      </c>
      <c r="T9" s="52"/>
      <c r="U9" s="52"/>
      <c r="V9" s="121" t="s">
        <v>8</v>
      </c>
      <c r="W9" s="121"/>
      <c r="X9" s="121"/>
      <c r="Y9" s="115">
        <v>2206.6</v>
      </c>
      <c r="Z9" s="115"/>
      <c r="AA9" s="115"/>
      <c r="AB9" s="115"/>
      <c r="AC9" s="28"/>
      <c r="AD9" s="28" t="s">
        <v>27</v>
      </c>
      <c r="AE9" s="28"/>
      <c r="AF9" s="28"/>
      <c r="AG9" s="28"/>
      <c r="AH9" s="120" t="s">
        <v>9</v>
      </c>
      <c r="AI9" s="120"/>
      <c r="AK9" s="116">
        <f>ROUND(O9*Y9/100,0)</f>
        <v>26457</v>
      </c>
      <c r="AL9" s="116"/>
      <c r="AM9" s="116"/>
      <c r="AN9" s="31" t="s">
        <v>10</v>
      </c>
    </row>
    <row r="10" spans="1:40" s="2" customFormat="1" ht="15">
      <c r="B10" s="119" t="s">
        <v>58</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3"/>
      <c r="AL10" s="3"/>
      <c r="AM10" s="3"/>
    </row>
    <row r="11" spans="1:40" s="5" customFormat="1" ht="15.75" customHeight="1">
      <c r="A11" s="111">
        <v>3</v>
      </c>
      <c r="B11" s="20" t="s">
        <v>31</v>
      </c>
      <c r="C11" s="4"/>
      <c r="D11" s="4"/>
      <c r="E11" s="4"/>
      <c r="F11" s="4"/>
      <c r="G11" s="4"/>
      <c r="H11" s="4"/>
      <c r="I11" s="4"/>
      <c r="J11" s="4"/>
      <c r="K11" s="4"/>
      <c r="L11" s="4"/>
      <c r="M11" s="4"/>
      <c r="N11" s="4"/>
      <c r="AK11" s="158"/>
      <c r="AL11" s="158"/>
      <c r="AM11" s="158"/>
    </row>
    <row r="12" spans="1:40" s="6" customFormat="1" ht="12.75">
      <c r="H12" s="37"/>
      <c r="K12" s="34"/>
      <c r="L12" s="34"/>
      <c r="M12" s="34"/>
      <c r="N12" s="34"/>
      <c r="O12" s="115">
        <f>O9</f>
        <v>1199</v>
      </c>
      <c r="P12" s="115"/>
      <c r="Q12" s="115"/>
      <c r="R12" s="115"/>
      <c r="S12" s="28" t="s">
        <v>26</v>
      </c>
      <c r="T12" s="52"/>
      <c r="U12" s="52"/>
      <c r="V12" s="121" t="s">
        <v>8</v>
      </c>
      <c r="W12" s="121"/>
      <c r="X12" s="121"/>
      <c r="Y12" s="115">
        <v>2197.52</v>
      </c>
      <c r="Z12" s="115"/>
      <c r="AA12" s="115"/>
      <c r="AB12" s="115"/>
      <c r="AC12" s="28"/>
      <c r="AD12" s="28" t="s">
        <v>27</v>
      </c>
      <c r="AE12" s="28"/>
      <c r="AF12" s="28"/>
      <c r="AG12" s="28"/>
      <c r="AH12" s="120" t="s">
        <v>9</v>
      </c>
      <c r="AI12" s="120"/>
      <c r="AK12" s="116">
        <f>ROUND(O12*Y12/100,0)</f>
        <v>26348</v>
      </c>
      <c r="AL12" s="116"/>
      <c r="AM12" s="116"/>
      <c r="AN12" s="31" t="s">
        <v>10</v>
      </c>
    </row>
    <row r="13" spans="1:40" s="2" customFormat="1" ht="15">
      <c r="B13" s="119" t="s">
        <v>59</v>
      </c>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3"/>
      <c r="AL13" s="3"/>
      <c r="AM13" s="3"/>
    </row>
    <row r="14" spans="1:40" s="57" customFormat="1" ht="13.5" customHeight="1">
      <c r="A14" s="48">
        <v>4</v>
      </c>
      <c r="B14" s="59" t="s">
        <v>146</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118"/>
      <c r="AL14" s="118"/>
      <c r="AM14" s="118"/>
    </row>
    <row r="15" spans="1:40" s="6" customFormat="1" ht="13.5" customHeight="1">
      <c r="K15" s="34"/>
      <c r="L15" s="34"/>
      <c r="M15" s="34"/>
      <c r="N15" s="34"/>
      <c r="O15" s="115">
        <f>O12</f>
        <v>1199</v>
      </c>
      <c r="P15" s="115"/>
      <c r="Q15" s="115"/>
      <c r="R15" s="115"/>
      <c r="S15" s="28" t="s">
        <v>26</v>
      </c>
      <c r="T15" s="52"/>
      <c r="U15" s="52"/>
      <c r="V15" s="121" t="s">
        <v>8</v>
      </c>
      <c r="W15" s="121"/>
      <c r="X15" s="121"/>
      <c r="Y15" s="115">
        <v>1276.53</v>
      </c>
      <c r="Z15" s="115"/>
      <c r="AA15" s="115"/>
      <c r="AB15" s="115"/>
      <c r="AC15" s="28"/>
      <c r="AD15" s="28" t="s">
        <v>27</v>
      </c>
      <c r="AE15" s="28"/>
      <c r="AF15" s="28"/>
      <c r="AG15" s="28"/>
      <c r="AH15" s="120" t="s">
        <v>9</v>
      </c>
      <c r="AI15" s="120"/>
      <c r="AK15" s="116">
        <f>ROUND(O15*Y15/100,0)</f>
        <v>15306</v>
      </c>
      <c r="AL15" s="116"/>
      <c r="AM15" s="116"/>
      <c r="AN15" s="31" t="s">
        <v>10</v>
      </c>
    </row>
    <row r="16" spans="1:40" s="2" customFormat="1" ht="15">
      <c r="B16" s="119" t="s">
        <v>145</v>
      </c>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3"/>
      <c r="AL16" s="3"/>
      <c r="AM16" s="3"/>
    </row>
    <row r="17" spans="1:42" s="57" customFormat="1" ht="13.5" customHeight="1">
      <c r="A17" s="48">
        <v>5</v>
      </c>
      <c r="B17" s="59" t="s">
        <v>144</v>
      </c>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118"/>
      <c r="AL17" s="118"/>
      <c r="AM17" s="118"/>
    </row>
    <row r="18" spans="1:42" s="6" customFormat="1" ht="13.5" customHeight="1">
      <c r="K18" s="34"/>
      <c r="L18" s="34"/>
      <c r="M18" s="34"/>
      <c r="N18" s="34"/>
      <c r="O18" s="115">
        <v>1115</v>
      </c>
      <c r="P18" s="115"/>
      <c r="Q18" s="115"/>
      <c r="R18" s="115"/>
      <c r="S18" s="28" t="s">
        <v>26</v>
      </c>
      <c r="T18" s="52"/>
      <c r="U18" s="52"/>
      <c r="V18" s="121" t="s">
        <v>8</v>
      </c>
      <c r="W18" s="121"/>
      <c r="X18" s="121"/>
      <c r="Y18" s="115">
        <v>859.9</v>
      </c>
      <c r="Z18" s="115"/>
      <c r="AA18" s="115"/>
      <c r="AB18" s="115"/>
      <c r="AC18" s="28"/>
      <c r="AD18" s="28" t="s">
        <v>27</v>
      </c>
      <c r="AE18" s="28"/>
      <c r="AF18" s="28"/>
      <c r="AG18" s="28"/>
      <c r="AH18" s="120" t="s">
        <v>9</v>
      </c>
      <c r="AI18" s="120"/>
      <c r="AK18" s="116">
        <f>ROUND(O18*Y18/100,0)</f>
        <v>9588</v>
      </c>
      <c r="AL18" s="116"/>
      <c r="AM18" s="116"/>
      <c r="AN18" s="31" t="s">
        <v>10</v>
      </c>
    </row>
    <row r="19" spans="1:42" s="2" customFormat="1" ht="15">
      <c r="B19" s="119" t="s">
        <v>143</v>
      </c>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3"/>
      <c r="AL19" s="3"/>
      <c r="AM19" s="3"/>
    </row>
    <row r="20" spans="1:42" s="32" customFormat="1" ht="15" customHeight="1">
      <c r="AC20" s="143" t="s">
        <v>34</v>
      </c>
      <c r="AD20" s="143"/>
      <c r="AE20" s="143"/>
      <c r="AF20" s="143"/>
      <c r="AG20" s="143"/>
      <c r="AH20" s="38" t="s">
        <v>9</v>
      </c>
      <c r="AI20" s="38"/>
      <c r="AJ20" s="60"/>
      <c r="AK20" s="144">
        <f>SUM(AK6:AM19)</f>
        <v>79150</v>
      </c>
      <c r="AL20" s="144"/>
      <c r="AM20" s="144"/>
      <c r="AN20" s="76" t="s">
        <v>10</v>
      </c>
      <c r="AO20" s="141" t="e">
        <f>#REF!+#REF!+#REF!+#REF!+#REF!+#REF!+#REF!+#REF!+#REF!+#REF!+#REF!+#REF!+#REF!+#REF!+#REF!+#REF!+AK9+#REF!+#REF!+#REF!+#REF!+AK15+#REF!+#REF!+#REF!+#REF!</f>
        <v>#REF!</v>
      </c>
      <c r="AP20" s="141"/>
    </row>
    <row r="23" spans="1:42" ht="42" customHeight="1">
      <c r="A23" s="7" t="s">
        <v>35</v>
      </c>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9"/>
      <c r="AG23" s="9"/>
      <c r="AH23" s="9"/>
      <c r="AI23" s="9"/>
      <c r="AJ23" s="9"/>
      <c r="AK23" s="9"/>
      <c r="AL23" s="9"/>
      <c r="AM23" s="9"/>
      <c r="AN23" s="10"/>
      <c r="AO23" s="10"/>
    </row>
    <row r="24" spans="1:42" ht="13.5" thickBot="1">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row>
    <row r="25" spans="1:42" ht="15.7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45" t="s">
        <v>34</v>
      </c>
      <c r="AD25" s="145"/>
      <c r="AE25" s="145"/>
      <c r="AF25" s="145"/>
      <c r="AG25" s="145"/>
      <c r="AH25" s="12" t="s">
        <v>9</v>
      </c>
      <c r="AI25" s="12"/>
      <c r="AJ25" s="146"/>
      <c r="AK25" s="146"/>
      <c r="AL25" s="146"/>
      <c r="AM25" s="146"/>
      <c r="AN25" s="142"/>
      <c r="AO25" s="142"/>
    </row>
    <row r="26" spans="1:42" ht="1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0"/>
      <c r="AF26" s="10"/>
      <c r="AG26" s="10"/>
      <c r="AH26" s="10"/>
      <c r="AI26" s="10"/>
      <c r="AJ26" s="10"/>
      <c r="AK26" s="10"/>
      <c r="AL26" s="10"/>
      <c r="AM26" s="10"/>
      <c r="AN26" s="10"/>
      <c r="AO26" s="10"/>
    </row>
    <row r="27" spans="1:42" ht="15.75">
      <c r="A27" s="8"/>
      <c r="B27" s="7" t="s">
        <v>142</v>
      </c>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9"/>
      <c r="AF27" s="9"/>
      <c r="AG27" s="9"/>
      <c r="AH27" s="9"/>
      <c r="AI27" s="9"/>
      <c r="AJ27" s="9"/>
      <c r="AK27" s="9"/>
      <c r="AL27" s="10"/>
      <c r="AM27" s="10"/>
      <c r="AN27" s="10"/>
      <c r="AO27" s="10"/>
    </row>
    <row r="28" spans="1:42" ht="15.75">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9"/>
      <c r="AF28" s="9"/>
      <c r="AG28" s="9"/>
      <c r="AH28" s="9"/>
      <c r="AI28" s="9"/>
      <c r="AJ28" s="9"/>
      <c r="AK28" s="9"/>
      <c r="AL28" s="10"/>
      <c r="AM28" s="10"/>
      <c r="AN28" s="10"/>
      <c r="AO28" s="10"/>
    </row>
    <row r="29" spans="1:42" ht="42.75" customHeight="1">
      <c r="A29" s="8"/>
      <c r="B29" s="7" t="s">
        <v>36</v>
      </c>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9"/>
      <c r="AF29" s="9"/>
      <c r="AG29" s="9"/>
      <c r="AH29" s="9"/>
      <c r="AI29" s="9"/>
      <c r="AJ29" s="9"/>
      <c r="AK29" s="9"/>
      <c r="AL29" s="10"/>
      <c r="AM29" s="10"/>
      <c r="AN29" s="10"/>
      <c r="AO29" s="10"/>
    </row>
    <row r="30" spans="1:42" ht="15.75">
      <c r="A30" s="14"/>
      <c r="B30" s="14"/>
      <c r="C30" s="14"/>
      <c r="D30" s="14"/>
      <c r="E30" s="14"/>
      <c r="F30" s="14"/>
      <c r="G30" s="14"/>
      <c r="H30" s="14"/>
      <c r="I30" s="14"/>
      <c r="J30" s="14"/>
      <c r="K30" s="14"/>
      <c r="L30" s="14"/>
      <c r="M30" s="14"/>
      <c r="N30" s="15"/>
      <c r="O30" s="15"/>
      <c r="P30" s="15"/>
      <c r="Q30" s="15"/>
      <c r="R30" s="15"/>
      <c r="S30" s="14"/>
      <c r="T30" s="14"/>
      <c r="U30" s="14"/>
      <c r="V30" s="14"/>
      <c r="W30" s="14"/>
      <c r="X30" s="14"/>
      <c r="Y30" s="14"/>
      <c r="Z30" s="14"/>
      <c r="AA30" s="14"/>
      <c r="AB30" s="14"/>
      <c r="AC30" s="14"/>
      <c r="AD30" s="14"/>
      <c r="AE30" s="16"/>
      <c r="AF30" s="16"/>
      <c r="AG30" s="16"/>
      <c r="AH30" s="16"/>
      <c r="AI30" s="16"/>
      <c r="AJ30" s="16"/>
      <c r="AK30" s="16"/>
    </row>
    <row r="31" spans="1:42" ht="15.75">
      <c r="A31" s="14"/>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16"/>
      <c r="AK31" s="16"/>
    </row>
    <row r="32" spans="1:42" ht="12.75">
      <c r="A32" s="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row>
    <row r="33" spans="1:40">
      <c r="A33" s="1"/>
      <c r="B33" s="152" t="s">
        <v>37</v>
      </c>
      <c r="C33" s="152"/>
      <c r="D33" s="152"/>
      <c r="E33" s="152"/>
      <c r="F33" s="152"/>
      <c r="G33" s="152"/>
      <c r="H33" s="152"/>
      <c r="I33" s="152"/>
      <c r="J33" s="152"/>
      <c r="K33" s="152"/>
      <c r="L33" s="10"/>
      <c r="M33" s="10"/>
      <c r="N33" s="10"/>
      <c r="O33" s="10"/>
      <c r="P33" s="10"/>
      <c r="Q33" s="10"/>
      <c r="R33" s="10"/>
      <c r="S33" s="10"/>
      <c r="T33" s="10"/>
      <c r="U33" s="10"/>
      <c r="V33" s="10"/>
      <c r="W33" s="10"/>
      <c r="X33" s="10"/>
      <c r="Y33" s="10"/>
      <c r="Z33" s="10"/>
      <c r="AA33" s="10"/>
      <c r="AB33" s="10"/>
      <c r="AC33" s="10"/>
      <c r="AD33" s="10"/>
      <c r="AE33" s="10"/>
      <c r="AF33" s="10"/>
      <c r="AG33" s="10"/>
      <c r="AH33" s="10"/>
      <c r="AI33" s="10"/>
    </row>
    <row r="34" spans="1:40" ht="15">
      <c r="A34" s="1"/>
      <c r="L34" s="17"/>
      <c r="M34" s="17"/>
      <c r="N34" s="17"/>
      <c r="O34" s="17"/>
      <c r="P34" s="17"/>
      <c r="Q34" s="17"/>
      <c r="R34" s="17"/>
      <c r="S34" s="17"/>
      <c r="T34" s="17"/>
      <c r="U34" s="17"/>
      <c r="V34" s="17"/>
      <c r="W34" s="17"/>
      <c r="X34" s="17"/>
      <c r="Y34" s="17"/>
      <c r="Z34" s="17"/>
      <c r="AA34" s="17"/>
      <c r="AB34" s="17"/>
      <c r="AC34" s="17"/>
      <c r="AD34" s="17"/>
      <c r="AE34" s="17"/>
      <c r="AF34" s="17"/>
      <c r="AG34" s="17"/>
      <c r="AH34" s="17"/>
      <c r="AI34" s="10"/>
    </row>
    <row r="36" spans="1:40" ht="15">
      <c r="A36" s="1"/>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row>
    <row r="37" spans="1:40" ht="15">
      <c r="A37" s="1"/>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0"/>
    </row>
    <row r="38" spans="1:40" s="65" customFormat="1" ht="15">
      <c r="A38" s="61"/>
      <c r="B38" s="153" t="s">
        <v>47</v>
      </c>
      <c r="C38" s="153"/>
      <c r="D38" s="153"/>
      <c r="E38" s="153"/>
      <c r="F38" s="153"/>
      <c r="G38" s="153"/>
      <c r="H38" s="153"/>
      <c r="I38" s="153"/>
      <c r="J38" s="110"/>
      <c r="K38" s="109"/>
      <c r="L38" s="110">
        <v>1</v>
      </c>
      <c r="M38" s="109" t="s">
        <v>39</v>
      </c>
      <c r="N38" s="154">
        <v>41.12</v>
      </c>
      <c r="O38" s="154"/>
      <c r="P38" s="64" t="s">
        <v>39</v>
      </c>
      <c r="Q38" s="155">
        <v>5.92</v>
      </c>
      <c r="R38" s="155"/>
      <c r="S38" s="110"/>
      <c r="T38" s="155"/>
      <c r="U38" s="155"/>
      <c r="AA38" s="65" t="s">
        <v>40</v>
      </c>
      <c r="AB38" s="155">
        <f>ROUND(L38*N38*Q38,0)</f>
        <v>243</v>
      </c>
      <c r="AC38" s="155"/>
      <c r="AD38" s="155"/>
      <c r="AE38" s="155"/>
      <c r="AF38" s="156" t="s">
        <v>26</v>
      </c>
      <c r="AG38" s="156"/>
      <c r="AK38" s="157"/>
      <c r="AL38" s="157"/>
      <c r="AM38" s="157"/>
      <c r="AN38" s="66"/>
    </row>
    <row r="39" spans="1:40" s="67" customFormat="1" ht="15">
      <c r="I39" s="68"/>
      <c r="J39" s="69"/>
      <c r="K39" s="68"/>
      <c r="M39" s="70"/>
      <c r="N39" s="71"/>
      <c r="O39" s="71"/>
      <c r="P39" s="68"/>
      <c r="Q39" s="72"/>
      <c r="R39" s="72"/>
      <c r="S39" s="73"/>
      <c r="T39" s="72"/>
      <c r="U39" s="72"/>
      <c r="V39" s="147" t="s">
        <v>44</v>
      </c>
      <c r="W39" s="147"/>
      <c r="X39" s="147"/>
      <c r="Y39" s="147"/>
      <c r="Z39" s="147"/>
      <c r="AA39" s="74" t="s">
        <v>40</v>
      </c>
      <c r="AB39" s="148">
        <f>SUM(AB36:AB38)</f>
        <v>243</v>
      </c>
      <c r="AC39" s="148"/>
      <c r="AD39" s="148"/>
      <c r="AE39" s="148"/>
      <c r="AF39" s="149" t="s">
        <v>26</v>
      </c>
      <c r="AG39" s="149"/>
      <c r="AH39" s="73"/>
      <c r="AI39" s="75"/>
      <c r="AJ39" s="75"/>
      <c r="AK39" s="150"/>
      <c r="AL39" s="150"/>
      <c r="AM39" s="150"/>
      <c r="AN39" s="75"/>
    </row>
  </sheetData>
  <mergeCells count="62">
    <mergeCell ref="AK15:AM15"/>
    <mergeCell ref="AK14:AM14"/>
    <mergeCell ref="AK11:AM11"/>
    <mergeCell ref="O12:R12"/>
    <mergeCell ref="V12:X12"/>
    <mergeCell ref="Y12:AB12"/>
    <mergeCell ref="AH12:AI12"/>
    <mergeCell ref="AK12:AM12"/>
    <mergeCell ref="B10:AJ10"/>
    <mergeCell ref="B13:AJ13"/>
    <mergeCell ref="V15:X15"/>
    <mergeCell ref="Y15:AB15"/>
    <mergeCell ref="AK5:AM5"/>
    <mergeCell ref="O6:R6"/>
    <mergeCell ref="W6:Y6"/>
    <mergeCell ref="Z6:AC6"/>
    <mergeCell ref="AI6:AJ6"/>
    <mergeCell ref="AK6:AM6"/>
    <mergeCell ref="AB39:AE39"/>
    <mergeCell ref="AF39:AG39"/>
    <mergeCell ref="AO20:AP20"/>
    <mergeCell ref="AN25:AO25"/>
    <mergeCell ref="AC20:AG20"/>
    <mergeCell ref="AK20:AM20"/>
    <mergeCell ref="AC25:AG25"/>
    <mergeCell ref="AJ25:AM25"/>
    <mergeCell ref="AK39:AM39"/>
    <mergeCell ref="AB38:AE38"/>
    <mergeCell ref="AF38:AG38"/>
    <mergeCell ref="AK38:AM38"/>
    <mergeCell ref="B33:K33"/>
    <mergeCell ref="B38:I38"/>
    <mergeCell ref="N38:O38"/>
    <mergeCell ref="Q38:R38"/>
    <mergeCell ref="T38:U38"/>
    <mergeCell ref="V39:Z39"/>
    <mergeCell ref="E3:AN3"/>
    <mergeCell ref="AK8:AM8"/>
    <mergeCell ref="Y9:AB9"/>
    <mergeCell ref="AH9:AI9"/>
    <mergeCell ref="AK9:AM9"/>
    <mergeCell ref="O15:R15"/>
    <mergeCell ref="B7:AJ7"/>
    <mergeCell ref="AH15:AI15"/>
    <mergeCell ref="O9:R9"/>
    <mergeCell ref="V9:X9"/>
    <mergeCell ref="B16:AJ16"/>
    <mergeCell ref="B19:AJ19"/>
    <mergeCell ref="A1:AM1"/>
    <mergeCell ref="A2:D2"/>
    <mergeCell ref="E2:AN2"/>
    <mergeCell ref="B4:M4"/>
    <mergeCell ref="N4:V4"/>
    <mergeCell ref="W4:AB4"/>
    <mergeCell ref="AC4:AH4"/>
    <mergeCell ref="AI4:AN4"/>
    <mergeCell ref="AK17:AM17"/>
    <mergeCell ref="AK18:AM18"/>
    <mergeCell ref="O18:R18"/>
    <mergeCell ref="V18:X18"/>
    <mergeCell ref="Y18:AB18"/>
    <mergeCell ref="AH18:AI18"/>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7"/>
  <sheetViews>
    <sheetView view="pageBreakPreview" zoomScaleSheetLayoutView="100" workbookViewId="0">
      <selection activeCell="I50" sqref="I5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8"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row>
    <row r="2" spans="1:40" ht="48" customHeight="1">
      <c r="A2" s="129" t="s">
        <v>38</v>
      </c>
      <c r="B2" s="129"/>
      <c r="C2" s="129"/>
      <c r="D2" s="129"/>
      <c r="E2" s="170" t="s">
        <v>85</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19.5" thickBot="1">
      <c r="E3" s="168" t="s">
        <v>159</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32" t="s">
        <v>2</v>
      </c>
      <c r="C4" s="132"/>
      <c r="D4" s="132"/>
      <c r="E4" s="132"/>
      <c r="F4" s="132"/>
      <c r="G4" s="132"/>
      <c r="H4" s="132"/>
      <c r="I4" s="132"/>
      <c r="J4" s="132"/>
      <c r="K4" s="132"/>
      <c r="L4" s="132"/>
      <c r="M4" s="132"/>
      <c r="N4" s="133" t="s">
        <v>3</v>
      </c>
      <c r="O4" s="134"/>
      <c r="P4" s="134"/>
      <c r="Q4" s="134"/>
      <c r="R4" s="134"/>
      <c r="S4" s="134"/>
      <c r="T4" s="134"/>
      <c r="U4" s="134"/>
      <c r="V4" s="135"/>
      <c r="W4" s="133" t="s">
        <v>4</v>
      </c>
      <c r="X4" s="134"/>
      <c r="Y4" s="134"/>
      <c r="Z4" s="134"/>
      <c r="AA4" s="134"/>
      <c r="AB4" s="135"/>
      <c r="AC4" s="134" t="s">
        <v>5</v>
      </c>
      <c r="AD4" s="134"/>
      <c r="AE4" s="134"/>
      <c r="AF4" s="134"/>
      <c r="AG4" s="134"/>
      <c r="AH4" s="134"/>
      <c r="AI4" s="133" t="s">
        <v>6</v>
      </c>
      <c r="AJ4" s="134"/>
      <c r="AK4" s="134"/>
      <c r="AL4" s="134"/>
      <c r="AM4" s="134"/>
      <c r="AN4" s="135"/>
    </row>
    <row r="5" spans="1:40" s="81" customFormat="1" ht="16.5" customHeight="1" thickTop="1">
      <c r="A5" s="114">
        <v>1</v>
      </c>
      <c r="B5" s="20" t="s">
        <v>158</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0"/>
      <c r="AL5" s="140"/>
      <c r="AM5" s="140"/>
    </row>
    <row r="6" spans="1:40" s="23" customFormat="1" ht="13.5" customHeight="1">
      <c r="F6" s="32"/>
      <c r="G6" s="32"/>
      <c r="H6" s="33"/>
      <c r="I6" s="6"/>
      <c r="J6" s="6"/>
      <c r="K6" s="34"/>
      <c r="L6" s="34"/>
      <c r="M6" s="34"/>
      <c r="N6" s="34"/>
      <c r="O6" s="115">
        <v>441</v>
      </c>
      <c r="P6" s="115"/>
      <c r="Q6" s="115"/>
      <c r="R6" s="115"/>
      <c r="S6" s="113" t="s">
        <v>7</v>
      </c>
      <c r="T6" s="36"/>
      <c r="U6" s="36"/>
      <c r="V6" s="107"/>
      <c r="W6" s="121" t="s">
        <v>8</v>
      </c>
      <c r="X6" s="121"/>
      <c r="Y6" s="121"/>
      <c r="Z6" s="115">
        <v>3176.25</v>
      </c>
      <c r="AA6" s="115"/>
      <c r="AB6" s="115"/>
      <c r="AC6" s="115"/>
      <c r="AE6" s="28" t="s">
        <v>157</v>
      </c>
      <c r="AF6" s="28"/>
      <c r="AG6" s="28"/>
      <c r="AH6" s="28"/>
      <c r="AI6" s="120" t="s">
        <v>9</v>
      </c>
      <c r="AJ6" s="120"/>
      <c r="AK6" s="116">
        <f>ROUND(O6*Z6/1000,0)</f>
        <v>1401</v>
      </c>
      <c r="AL6" s="116"/>
      <c r="AM6" s="116"/>
      <c r="AN6" s="31" t="s">
        <v>10</v>
      </c>
    </row>
    <row r="7" spans="1:40" s="2" customFormat="1" ht="15">
      <c r="B7" s="119" t="s">
        <v>156</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3"/>
      <c r="AL7" s="3"/>
      <c r="AM7" s="3"/>
    </row>
    <row r="8" spans="1:40" s="47" customFormat="1" ht="13.5" customHeight="1">
      <c r="A8" s="45">
        <v>2</v>
      </c>
      <c r="B8" s="46" t="s">
        <v>11</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139"/>
      <c r="AL8" s="139"/>
      <c r="AM8" s="139"/>
    </row>
    <row r="9" spans="1:40" s="6" customFormat="1" ht="13.5" customHeight="1">
      <c r="N9" s="27"/>
      <c r="O9" s="115">
        <v>110</v>
      </c>
      <c r="P9" s="115"/>
      <c r="Q9" s="115"/>
      <c r="R9" s="115"/>
      <c r="S9" s="121" t="s">
        <v>7</v>
      </c>
      <c r="T9" s="121"/>
      <c r="U9" s="28"/>
      <c r="V9" s="107"/>
      <c r="W9" s="121" t="s">
        <v>8</v>
      </c>
      <c r="X9" s="121"/>
      <c r="Y9" s="121"/>
      <c r="Z9" s="115">
        <v>8694.9500000000007</v>
      </c>
      <c r="AA9" s="115"/>
      <c r="AB9" s="115"/>
      <c r="AC9" s="115"/>
      <c r="AD9" s="28"/>
      <c r="AE9" s="28" t="s">
        <v>12</v>
      </c>
      <c r="AF9" s="28"/>
      <c r="AG9" s="28"/>
      <c r="AH9" s="28"/>
      <c r="AI9" s="120" t="s">
        <v>9</v>
      </c>
      <c r="AJ9" s="120"/>
      <c r="AK9" s="116">
        <f>ROUND(O9*Z9/100,0)</f>
        <v>9564</v>
      </c>
      <c r="AL9" s="116"/>
      <c r="AM9" s="116"/>
      <c r="AN9" s="31" t="s">
        <v>10</v>
      </c>
    </row>
    <row r="10" spans="1:40" s="2" customFormat="1" ht="15">
      <c r="B10" s="119" t="s">
        <v>51</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3"/>
      <c r="AL10" s="3"/>
      <c r="AM10" s="3"/>
    </row>
    <row r="11" spans="1:40" s="81" customFormat="1" ht="16.5" customHeight="1">
      <c r="A11" s="114">
        <v>3</v>
      </c>
      <c r="B11" s="20" t="s">
        <v>64</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0"/>
      <c r="AL11" s="140"/>
      <c r="AM11" s="140"/>
    </row>
    <row r="12" spans="1:40" s="23" customFormat="1" ht="13.5" customHeight="1">
      <c r="F12" s="32"/>
      <c r="G12" s="32"/>
      <c r="H12" s="33"/>
      <c r="I12" s="6"/>
      <c r="J12" s="6"/>
      <c r="K12" s="34"/>
      <c r="L12" s="34"/>
      <c r="M12" s="34"/>
      <c r="N12" s="34"/>
      <c r="O12" s="115">
        <v>496</v>
      </c>
      <c r="P12" s="115"/>
      <c r="Q12" s="115"/>
      <c r="R12" s="115"/>
      <c r="S12" s="113" t="s">
        <v>7</v>
      </c>
      <c r="T12" s="36"/>
      <c r="U12" s="36"/>
      <c r="V12" s="107"/>
      <c r="W12" s="121" t="s">
        <v>8</v>
      </c>
      <c r="X12" s="121"/>
      <c r="Y12" s="121"/>
      <c r="Z12" s="115">
        <v>11948.36</v>
      </c>
      <c r="AA12" s="115"/>
      <c r="AB12" s="115"/>
      <c r="AC12" s="115"/>
      <c r="AE12" s="28" t="s">
        <v>12</v>
      </c>
      <c r="AF12" s="28"/>
      <c r="AG12" s="28"/>
      <c r="AH12" s="28"/>
      <c r="AI12" s="120" t="s">
        <v>9</v>
      </c>
      <c r="AJ12" s="120"/>
      <c r="AK12" s="116">
        <f>ROUND(O12*Z12/100,0)</f>
        <v>59264</v>
      </c>
      <c r="AL12" s="116"/>
      <c r="AM12" s="116"/>
      <c r="AN12" s="31" t="s">
        <v>10</v>
      </c>
    </row>
    <row r="13" spans="1:40" s="2" customFormat="1" ht="15">
      <c r="B13" s="119" t="s">
        <v>65</v>
      </c>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3"/>
      <c r="AL13" s="3"/>
      <c r="AM13" s="3"/>
    </row>
    <row r="14" spans="1:40" s="175" customFormat="1" ht="16.5" customHeight="1">
      <c r="A14" s="114">
        <v>4</v>
      </c>
      <c r="B14" s="20" t="s">
        <v>155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76"/>
      <c r="AL14" s="176"/>
      <c r="AM14" s="176"/>
    </row>
    <row r="15" spans="1:40" s="172" customFormat="1">
      <c r="N15" s="174"/>
      <c r="O15" s="115">
        <v>88</v>
      </c>
      <c r="P15" s="115"/>
      <c r="Q15" s="115"/>
      <c r="R15" s="115"/>
      <c r="S15" s="113" t="s">
        <v>7</v>
      </c>
      <c r="T15" s="36"/>
      <c r="U15" s="36"/>
      <c r="V15" s="107"/>
      <c r="W15" s="121" t="s">
        <v>8</v>
      </c>
      <c r="X15" s="121"/>
      <c r="Y15" s="121"/>
      <c r="Z15" s="115">
        <v>3912.85</v>
      </c>
      <c r="AA15" s="115"/>
      <c r="AB15" s="115"/>
      <c r="AC15" s="115"/>
      <c r="AD15" s="23"/>
      <c r="AE15" s="28" t="s">
        <v>12</v>
      </c>
      <c r="AF15" s="28"/>
      <c r="AG15" s="28"/>
      <c r="AH15" s="28"/>
      <c r="AI15" s="120" t="s">
        <v>9</v>
      </c>
      <c r="AJ15" s="120"/>
      <c r="AK15" s="116">
        <f>ROUND(O15*Z15/100,0)</f>
        <v>3443</v>
      </c>
      <c r="AL15" s="116"/>
      <c r="AM15" s="116"/>
      <c r="AN15" s="31" t="s">
        <v>10</v>
      </c>
    </row>
    <row r="16" spans="1:40" s="172" customFormat="1">
      <c r="B16" s="173" t="s">
        <v>154</v>
      </c>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row>
    <row r="17" spans="1:40" s="56" customFormat="1" ht="13.5" customHeight="1">
      <c r="A17" s="53">
        <v>5</v>
      </c>
      <c r="B17" s="54" t="s">
        <v>153</v>
      </c>
      <c r="C17" s="55"/>
      <c r="D17" s="55"/>
      <c r="E17" s="55"/>
      <c r="F17" s="55"/>
      <c r="G17" s="55"/>
      <c r="H17" s="55"/>
      <c r="I17" s="55"/>
      <c r="J17" s="55"/>
      <c r="K17" s="55"/>
      <c r="L17" s="55"/>
      <c r="AK17" s="160"/>
      <c r="AL17" s="160"/>
      <c r="AM17" s="160"/>
    </row>
    <row r="18" spans="1:40" s="41" customFormat="1" ht="13.5" customHeight="1">
      <c r="N18" s="42"/>
      <c r="O18" s="161">
        <v>541</v>
      </c>
      <c r="P18" s="161"/>
      <c r="Q18" s="161"/>
      <c r="R18" s="161"/>
      <c r="S18" s="162" t="s">
        <v>7</v>
      </c>
      <c r="T18" s="162"/>
      <c r="U18" s="43"/>
      <c r="V18" s="108"/>
      <c r="W18" s="162" t="s">
        <v>8</v>
      </c>
      <c r="X18" s="162"/>
      <c r="Y18" s="162"/>
      <c r="Z18" s="161">
        <v>12346.65</v>
      </c>
      <c r="AA18" s="161"/>
      <c r="AB18" s="161"/>
      <c r="AC18" s="161"/>
      <c r="AD18" s="43"/>
      <c r="AE18" s="43" t="s">
        <v>12</v>
      </c>
      <c r="AF18" s="43"/>
      <c r="AG18" s="43"/>
      <c r="AH18" s="43"/>
      <c r="AI18" s="163" t="s">
        <v>9</v>
      </c>
      <c r="AJ18" s="163"/>
      <c r="AK18" s="164">
        <f>ROUND(O18*Z18/100,0)</f>
        <v>66795</v>
      </c>
      <c r="AL18" s="164"/>
      <c r="AM18" s="164"/>
      <c r="AN18" s="44" t="s">
        <v>10</v>
      </c>
    </row>
    <row r="19" spans="1:40" s="2" customFormat="1" ht="15">
      <c r="B19" s="119" t="s">
        <v>152</v>
      </c>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3"/>
      <c r="AL19" s="3"/>
      <c r="AM19" s="3"/>
    </row>
    <row r="20" spans="1:40" s="56" customFormat="1" ht="13.5" customHeight="1">
      <c r="A20" s="53">
        <v>6</v>
      </c>
      <c r="B20" s="54" t="s">
        <v>151</v>
      </c>
      <c r="C20" s="55"/>
      <c r="D20" s="55"/>
      <c r="E20" s="55"/>
      <c r="F20" s="55"/>
      <c r="G20" s="55"/>
      <c r="H20" s="55"/>
      <c r="I20" s="55"/>
      <c r="J20" s="55"/>
      <c r="K20" s="55"/>
      <c r="L20" s="55"/>
      <c r="AK20" s="160"/>
      <c r="AL20" s="160"/>
      <c r="AM20" s="160"/>
    </row>
    <row r="21" spans="1:40" s="41" customFormat="1" ht="13.5" customHeight="1">
      <c r="N21" s="42"/>
      <c r="O21" s="161">
        <v>48</v>
      </c>
      <c r="P21" s="161"/>
      <c r="Q21" s="161"/>
      <c r="R21" s="161"/>
      <c r="S21" s="162" t="s">
        <v>7</v>
      </c>
      <c r="T21" s="162"/>
      <c r="U21" s="43"/>
      <c r="V21" s="108"/>
      <c r="W21" s="162" t="s">
        <v>8</v>
      </c>
      <c r="X21" s="162"/>
      <c r="Y21" s="162"/>
      <c r="Z21" s="161">
        <v>726.72</v>
      </c>
      <c r="AA21" s="161"/>
      <c r="AB21" s="161"/>
      <c r="AC21" s="161"/>
      <c r="AD21" s="43"/>
      <c r="AE21" s="43" t="s">
        <v>29</v>
      </c>
      <c r="AF21" s="43"/>
      <c r="AG21" s="43"/>
      <c r="AH21" s="43"/>
      <c r="AI21" s="163" t="s">
        <v>9</v>
      </c>
      <c r="AJ21" s="163"/>
      <c r="AK21" s="164">
        <f>O21*Z21</f>
        <v>34882.559999999998</v>
      </c>
      <c r="AL21" s="164"/>
      <c r="AM21" s="164"/>
      <c r="AN21" s="44" t="s">
        <v>10</v>
      </c>
    </row>
    <row r="22" spans="1:40" s="2" customFormat="1" ht="15">
      <c r="B22" s="119" t="s">
        <v>150</v>
      </c>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3"/>
      <c r="AL22" s="3"/>
      <c r="AM22" s="3"/>
    </row>
    <row r="23" spans="1:40" s="5" customFormat="1" ht="15.75" customHeight="1">
      <c r="A23" s="111">
        <v>7</v>
      </c>
      <c r="B23" s="20" t="s">
        <v>30</v>
      </c>
      <c r="C23" s="4"/>
      <c r="D23" s="4"/>
      <c r="E23" s="4"/>
      <c r="F23" s="4"/>
      <c r="G23" s="4"/>
      <c r="H23" s="4"/>
      <c r="I23" s="4"/>
      <c r="J23" s="4"/>
      <c r="K23" s="4"/>
      <c r="L23" s="4"/>
      <c r="M23" s="4"/>
      <c r="N23" s="4"/>
      <c r="AK23" s="158"/>
      <c r="AL23" s="158"/>
      <c r="AM23" s="158"/>
    </row>
    <row r="24" spans="1:40" s="6" customFormat="1" ht="12.75">
      <c r="H24" s="37"/>
      <c r="K24" s="34"/>
      <c r="L24" s="34"/>
      <c r="M24" s="34"/>
      <c r="N24" s="34"/>
      <c r="O24" s="115">
        <v>1604</v>
      </c>
      <c r="P24" s="115"/>
      <c r="Q24" s="115"/>
      <c r="R24" s="115"/>
      <c r="S24" s="28" t="s">
        <v>26</v>
      </c>
      <c r="T24" s="52"/>
      <c r="U24" s="52"/>
      <c r="V24" s="121" t="s">
        <v>8</v>
      </c>
      <c r="W24" s="121"/>
      <c r="X24" s="121"/>
      <c r="Y24" s="115">
        <v>2206.6</v>
      </c>
      <c r="Z24" s="115"/>
      <c r="AA24" s="115"/>
      <c r="AB24" s="115"/>
      <c r="AC24" s="28"/>
      <c r="AD24" s="28" t="s">
        <v>27</v>
      </c>
      <c r="AE24" s="28"/>
      <c r="AF24" s="28"/>
      <c r="AG24" s="28"/>
      <c r="AH24" s="120" t="s">
        <v>9</v>
      </c>
      <c r="AI24" s="120"/>
      <c r="AK24" s="116">
        <f>ROUND(O24*Y24/100,0)</f>
        <v>35394</v>
      </c>
      <c r="AL24" s="116"/>
      <c r="AM24" s="116"/>
      <c r="AN24" s="31" t="s">
        <v>10</v>
      </c>
    </row>
    <row r="25" spans="1:40" s="2" customFormat="1" ht="15">
      <c r="B25" s="119" t="s">
        <v>58</v>
      </c>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3"/>
      <c r="AL25" s="3"/>
      <c r="AM25" s="3"/>
    </row>
    <row r="26" spans="1:40" s="5" customFormat="1" ht="15.75" customHeight="1">
      <c r="A26" s="111">
        <v>8</v>
      </c>
      <c r="B26" s="20" t="s">
        <v>31</v>
      </c>
      <c r="C26" s="4"/>
      <c r="D26" s="4"/>
      <c r="E26" s="4"/>
      <c r="F26" s="4"/>
      <c r="G26" s="4"/>
      <c r="H26" s="4"/>
      <c r="I26" s="4"/>
      <c r="J26" s="4"/>
      <c r="K26" s="4"/>
      <c r="L26" s="4"/>
      <c r="M26" s="4"/>
      <c r="N26" s="4"/>
      <c r="AK26" s="158"/>
      <c r="AL26" s="158"/>
      <c r="AM26" s="158"/>
    </row>
    <row r="27" spans="1:40" s="6" customFormat="1" ht="12.75">
      <c r="H27" s="37"/>
      <c r="K27" s="34"/>
      <c r="L27" s="34"/>
      <c r="M27" s="34"/>
      <c r="N27" s="34"/>
      <c r="O27" s="115">
        <f>O24</f>
        <v>1604</v>
      </c>
      <c r="P27" s="115"/>
      <c r="Q27" s="115"/>
      <c r="R27" s="115"/>
      <c r="S27" s="28" t="s">
        <v>26</v>
      </c>
      <c r="T27" s="52"/>
      <c r="U27" s="52"/>
      <c r="V27" s="121" t="s">
        <v>8</v>
      </c>
      <c r="W27" s="121"/>
      <c r="X27" s="121"/>
      <c r="Y27" s="115">
        <v>2197.52</v>
      </c>
      <c r="Z27" s="115"/>
      <c r="AA27" s="115"/>
      <c r="AB27" s="115"/>
      <c r="AC27" s="28"/>
      <c r="AD27" s="28" t="s">
        <v>27</v>
      </c>
      <c r="AE27" s="28"/>
      <c r="AF27" s="28"/>
      <c r="AG27" s="28"/>
      <c r="AH27" s="120" t="s">
        <v>9</v>
      </c>
      <c r="AI27" s="120"/>
      <c r="AK27" s="116">
        <f>ROUND(O27*Y27/100,0)</f>
        <v>35248</v>
      </c>
      <c r="AL27" s="116"/>
      <c r="AM27" s="116"/>
      <c r="AN27" s="31" t="s">
        <v>10</v>
      </c>
    </row>
    <row r="28" spans="1:40" s="2" customFormat="1" ht="15">
      <c r="B28" s="119" t="s">
        <v>59</v>
      </c>
      <c r="C28" s="119"/>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3"/>
      <c r="AL28" s="3"/>
      <c r="AM28" s="3"/>
    </row>
    <row r="29" spans="1:40" s="171" customFormat="1" ht="60.75" customHeight="1">
      <c r="A29" s="114">
        <v>9</v>
      </c>
      <c r="B29" s="169" t="s">
        <v>149</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40"/>
      <c r="AL29" s="140"/>
      <c r="AM29" s="140"/>
    </row>
    <row r="30" spans="1:40" s="6" customFormat="1" ht="12.75">
      <c r="H30" s="37"/>
      <c r="K30" s="34"/>
      <c r="L30" s="34"/>
      <c r="M30" s="34"/>
      <c r="N30" s="34"/>
      <c r="O30" s="115">
        <v>56</v>
      </c>
      <c r="P30" s="115"/>
      <c r="Q30" s="115"/>
      <c r="R30" s="115"/>
      <c r="S30" s="28" t="s">
        <v>26</v>
      </c>
      <c r="T30" s="52"/>
      <c r="U30" s="52"/>
      <c r="V30" s="121" t="s">
        <v>8</v>
      </c>
      <c r="W30" s="121"/>
      <c r="X30" s="121"/>
      <c r="Y30" s="115">
        <v>34520.31</v>
      </c>
      <c r="Z30" s="115"/>
      <c r="AA30" s="115"/>
      <c r="AB30" s="115"/>
      <c r="AC30" s="28"/>
      <c r="AD30" s="28" t="s">
        <v>27</v>
      </c>
      <c r="AE30" s="28"/>
      <c r="AF30" s="28"/>
      <c r="AG30" s="28"/>
      <c r="AH30" s="120" t="s">
        <v>9</v>
      </c>
      <c r="AI30" s="120"/>
      <c r="AK30" s="116">
        <f>ROUND(O30*Y30/100,0)</f>
        <v>19331</v>
      </c>
      <c r="AL30" s="116"/>
      <c r="AM30" s="116"/>
      <c r="AN30" s="31" t="s">
        <v>10</v>
      </c>
    </row>
    <row r="31" spans="1:40" s="2" customFormat="1" ht="15">
      <c r="B31" s="119" t="s">
        <v>148</v>
      </c>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3"/>
      <c r="AL31" s="3"/>
      <c r="AM31" s="3"/>
    </row>
    <row r="32" spans="1:40" s="57" customFormat="1" ht="13.5" customHeight="1">
      <c r="A32" s="48">
        <v>10</v>
      </c>
      <c r="B32" s="59" t="s">
        <v>146</v>
      </c>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118"/>
      <c r="AL32" s="118"/>
      <c r="AM32" s="118"/>
    </row>
    <row r="33" spans="1:42" s="6" customFormat="1" ht="13.5" customHeight="1">
      <c r="K33" s="34"/>
      <c r="L33" s="34"/>
      <c r="M33" s="34"/>
      <c r="N33" s="34"/>
      <c r="O33" s="115">
        <f>O27</f>
        <v>1604</v>
      </c>
      <c r="P33" s="115"/>
      <c r="Q33" s="115"/>
      <c r="R33" s="115"/>
      <c r="S33" s="28" t="s">
        <v>26</v>
      </c>
      <c r="T33" s="52"/>
      <c r="U33" s="52"/>
      <c r="V33" s="121" t="s">
        <v>8</v>
      </c>
      <c r="W33" s="121"/>
      <c r="X33" s="121"/>
      <c r="Y33" s="115">
        <v>1276.53</v>
      </c>
      <c r="Z33" s="115"/>
      <c r="AA33" s="115"/>
      <c r="AB33" s="115"/>
      <c r="AC33" s="28"/>
      <c r="AD33" s="28" t="s">
        <v>27</v>
      </c>
      <c r="AE33" s="28"/>
      <c r="AF33" s="28"/>
      <c r="AG33" s="28"/>
      <c r="AH33" s="120" t="s">
        <v>9</v>
      </c>
      <c r="AI33" s="120"/>
      <c r="AK33" s="116">
        <f>ROUND(O33*Y33/100,0)</f>
        <v>20476</v>
      </c>
      <c r="AL33" s="116"/>
      <c r="AM33" s="116"/>
      <c r="AN33" s="31" t="s">
        <v>10</v>
      </c>
    </row>
    <row r="34" spans="1:42" s="2" customFormat="1" ht="15">
      <c r="B34" s="119" t="s">
        <v>145</v>
      </c>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3"/>
      <c r="AL34" s="3"/>
      <c r="AM34" s="3"/>
    </row>
    <row r="35" spans="1:42" s="5" customFormat="1" ht="29.25" customHeight="1">
      <c r="A35" s="111">
        <v>11</v>
      </c>
      <c r="B35" s="117" t="s">
        <v>33</v>
      </c>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51"/>
      <c r="AL35" s="151"/>
      <c r="AM35" s="151"/>
    </row>
    <row r="36" spans="1:42" s="6" customFormat="1" ht="13.5" customHeight="1">
      <c r="H36" s="37"/>
      <c r="K36" s="34"/>
      <c r="L36" s="34"/>
      <c r="M36" s="34"/>
      <c r="N36" s="34"/>
      <c r="O36" s="115">
        <v>96</v>
      </c>
      <c r="P36" s="115"/>
      <c r="Q36" s="115"/>
      <c r="R36" s="115"/>
      <c r="S36" s="28" t="s">
        <v>26</v>
      </c>
      <c r="T36" s="52"/>
      <c r="U36" s="52"/>
      <c r="V36" s="121" t="s">
        <v>8</v>
      </c>
      <c r="W36" s="121"/>
      <c r="X36" s="121"/>
      <c r="Y36" s="122">
        <v>1270.83</v>
      </c>
      <c r="Z36" s="122"/>
      <c r="AA36" s="122"/>
      <c r="AB36" s="122"/>
      <c r="AC36" s="28"/>
      <c r="AD36" s="28" t="s">
        <v>27</v>
      </c>
      <c r="AE36" s="28"/>
      <c r="AF36" s="28"/>
      <c r="AG36" s="28"/>
      <c r="AH36" s="120" t="s">
        <v>9</v>
      </c>
      <c r="AI36" s="120"/>
      <c r="AK36" s="116">
        <f>ROUND(O36*Y36/100,0)</f>
        <v>1220</v>
      </c>
      <c r="AL36" s="116"/>
      <c r="AM36" s="116"/>
      <c r="AN36" s="31" t="s">
        <v>10</v>
      </c>
    </row>
    <row r="37" spans="1:42" s="2" customFormat="1" ht="15">
      <c r="B37" s="119" t="s">
        <v>62</v>
      </c>
      <c r="C37" s="119"/>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3"/>
      <c r="AL37" s="3"/>
      <c r="AM37" s="3"/>
    </row>
    <row r="38" spans="1:42" s="32" customFormat="1" ht="15" customHeight="1">
      <c r="AC38" s="143" t="s">
        <v>34</v>
      </c>
      <c r="AD38" s="143"/>
      <c r="AE38" s="143"/>
      <c r="AF38" s="143"/>
      <c r="AG38" s="143"/>
      <c r="AH38" s="38" t="s">
        <v>9</v>
      </c>
      <c r="AI38" s="38"/>
      <c r="AJ38" s="60"/>
      <c r="AK38" s="144">
        <f>SUM(AK6:AM37)</f>
        <v>287018.56</v>
      </c>
      <c r="AL38" s="144"/>
      <c r="AM38" s="144"/>
      <c r="AN38" s="76" t="s">
        <v>10</v>
      </c>
      <c r="AO38" s="141" t="e">
        <f>#REF!+#REF!+#REF!+#REF!+#REF!+#REF!+#REF!+#REF!+#REF!+#REF!+#REF!+#REF!+#REF!+#REF!+#REF!+#REF!+AK24+#REF!+#REF!+#REF!+#REF!+AK33+#REF!+#REF!+#REF!+#REF!</f>
        <v>#REF!</v>
      </c>
      <c r="AP38" s="141"/>
    </row>
    <row r="41" spans="1:42" ht="42" customHeight="1">
      <c r="A41" s="7" t="s">
        <v>35</v>
      </c>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9"/>
      <c r="AG41" s="9"/>
      <c r="AH41" s="9"/>
      <c r="AI41" s="9"/>
      <c r="AJ41" s="9"/>
      <c r="AK41" s="9"/>
      <c r="AL41" s="9"/>
      <c r="AM41" s="9"/>
      <c r="AN41" s="10"/>
      <c r="AO41" s="10"/>
    </row>
    <row r="42" spans="1:42" ht="13.5" thickBo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row>
    <row r="43" spans="1:42" ht="15.7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45" t="s">
        <v>34</v>
      </c>
      <c r="AD43" s="145"/>
      <c r="AE43" s="145"/>
      <c r="AF43" s="145"/>
      <c r="AG43" s="145"/>
      <c r="AH43" s="12" t="s">
        <v>9</v>
      </c>
      <c r="AI43" s="12"/>
      <c r="AJ43" s="146"/>
      <c r="AK43" s="146"/>
      <c r="AL43" s="146"/>
      <c r="AM43" s="146"/>
      <c r="AN43" s="142"/>
      <c r="AO43" s="142"/>
    </row>
    <row r="44" spans="1:42" ht="1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0"/>
      <c r="AF44" s="10"/>
      <c r="AG44" s="10"/>
      <c r="AH44" s="10"/>
      <c r="AI44" s="10"/>
      <c r="AJ44" s="10"/>
      <c r="AK44" s="10"/>
      <c r="AL44" s="10"/>
      <c r="AM44" s="10"/>
      <c r="AN44" s="10"/>
      <c r="AO44" s="10"/>
    </row>
    <row r="45" spans="1:42" ht="15.75">
      <c r="A45" s="8"/>
      <c r="B45" s="7"/>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8"/>
      <c r="B46" s="7" t="s">
        <v>142</v>
      </c>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9"/>
      <c r="AK46" s="9"/>
      <c r="AL46" s="10"/>
      <c r="AM46" s="10"/>
      <c r="AN46" s="10"/>
      <c r="AO46" s="10"/>
    </row>
    <row r="47" spans="1:42" ht="15.7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9"/>
      <c r="AK47" s="9"/>
      <c r="AL47" s="10"/>
      <c r="AM47" s="10"/>
      <c r="AN47" s="10"/>
      <c r="AO47" s="10"/>
    </row>
    <row r="48" spans="1:42" ht="42.75" customHeight="1">
      <c r="A48" s="8"/>
      <c r="B48" s="7" t="s">
        <v>36</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0" ht="15.75">
      <c r="A49" s="14"/>
      <c r="B49" s="14"/>
      <c r="C49" s="14"/>
      <c r="D49" s="14"/>
      <c r="E49" s="14"/>
      <c r="F49" s="14"/>
      <c r="G49" s="14"/>
      <c r="H49" s="14"/>
      <c r="I49" s="14"/>
      <c r="J49" s="14"/>
      <c r="K49" s="14"/>
      <c r="L49" s="14"/>
      <c r="M49" s="14"/>
      <c r="N49" s="15"/>
      <c r="O49" s="15"/>
      <c r="P49" s="15"/>
      <c r="Q49" s="15"/>
      <c r="R49" s="15"/>
      <c r="S49" s="14"/>
      <c r="T49" s="14"/>
      <c r="U49" s="14"/>
      <c r="V49" s="14"/>
      <c r="W49" s="14"/>
      <c r="X49" s="14"/>
      <c r="Y49" s="14"/>
      <c r="Z49" s="14"/>
      <c r="AA49" s="14"/>
      <c r="AB49" s="14"/>
      <c r="AC49" s="14"/>
      <c r="AD49" s="14"/>
      <c r="AE49" s="16"/>
      <c r="AF49" s="16"/>
      <c r="AG49" s="16"/>
      <c r="AH49" s="16"/>
      <c r="AI49" s="16"/>
      <c r="AJ49" s="16"/>
      <c r="AK49" s="16"/>
    </row>
    <row r="50" spans="1:40" ht="15.75">
      <c r="A50" s="14"/>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16"/>
      <c r="AK50" s="16"/>
    </row>
    <row r="51" spans="1:40" ht="12.75">
      <c r="A51" s="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40">
      <c r="A52" s="1"/>
      <c r="B52" s="152" t="s">
        <v>37</v>
      </c>
      <c r="C52" s="152"/>
      <c r="D52" s="152"/>
      <c r="E52" s="152"/>
      <c r="F52" s="152"/>
      <c r="G52" s="152"/>
      <c r="H52" s="152"/>
      <c r="I52" s="152"/>
      <c r="J52" s="152"/>
      <c r="K52" s="152"/>
      <c r="L52" s="10"/>
      <c r="M52" s="10"/>
      <c r="N52" s="10"/>
      <c r="O52" s="10"/>
      <c r="P52" s="10"/>
      <c r="Q52" s="10"/>
      <c r="R52" s="10"/>
      <c r="S52" s="10"/>
      <c r="T52" s="10"/>
      <c r="U52" s="10"/>
      <c r="V52" s="10"/>
      <c r="W52" s="10"/>
      <c r="X52" s="10"/>
      <c r="Y52" s="10"/>
      <c r="Z52" s="10"/>
      <c r="AA52" s="10"/>
      <c r="AB52" s="10"/>
      <c r="AC52" s="10"/>
      <c r="AD52" s="10"/>
      <c r="AE52" s="10"/>
      <c r="AF52" s="10"/>
      <c r="AG52" s="10"/>
      <c r="AH52" s="10"/>
      <c r="AI52" s="10"/>
    </row>
    <row r="53" spans="1:40" ht="15">
      <c r="A53" s="1"/>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4" spans="1:40" ht="15">
      <c r="A54" s="1"/>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row>
    <row r="55" spans="1:40" ht="15">
      <c r="A55" s="1"/>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0"/>
    </row>
    <row r="56" spans="1:40" s="65" customFormat="1" ht="15">
      <c r="A56" s="61"/>
      <c r="B56" s="153" t="s">
        <v>47</v>
      </c>
      <c r="C56" s="153"/>
      <c r="D56" s="153"/>
      <c r="E56" s="153"/>
      <c r="F56" s="153"/>
      <c r="G56" s="153"/>
      <c r="H56" s="153"/>
      <c r="I56" s="153"/>
      <c r="J56" s="110"/>
      <c r="K56" s="109"/>
      <c r="L56" s="110">
        <v>1</v>
      </c>
      <c r="M56" s="109" t="s">
        <v>39</v>
      </c>
      <c r="N56" s="154">
        <v>41.12</v>
      </c>
      <c r="O56" s="154"/>
      <c r="P56" s="64" t="s">
        <v>39</v>
      </c>
      <c r="Q56" s="155">
        <v>5.92</v>
      </c>
      <c r="R56" s="155"/>
      <c r="S56" s="110"/>
      <c r="T56" s="155"/>
      <c r="U56" s="155"/>
      <c r="AA56" s="65" t="s">
        <v>40</v>
      </c>
      <c r="AB56" s="155">
        <f>ROUND(L56*N56*Q56,0)</f>
        <v>243</v>
      </c>
      <c r="AC56" s="155"/>
      <c r="AD56" s="155"/>
      <c r="AE56" s="155"/>
      <c r="AF56" s="156" t="s">
        <v>26</v>
      </c>
      <c r="AG56" s="156"/>
      <c r="AK56" s="157"/>
      <c r="AL56" s="157"/>
      <c r="AM56" s="157"/>
      <c r="AN56" s="66"/>
    </row>
    <row r="57" spans="1:40" s="67" customFormat="1" ht="15">
      <c r="I57" s="68"/>
      <c r="J57" s="69"/>
      <c r="K57" s="68"/>
      <c r="M57" s="70"/>
      <c r="N57" s="71"/>
      <c r="O57" s="71"/>
      <c r="P57" s="68"/>
      <c r="Q57" s="72"/>
      <c r="R57" s="72"/>
      <c r="S57" s="73"/>
      <c r="T57" s="72"/>
      <c r="U57" s="72"/>
      <c r="V57" s="147" t="s">
        <v>44</v>
      </c>
      <c r="W57" s="147"/>
      <c r="X57" s="147"/>
      <c r="Y57" s="147"/>
      <c r="Z57" s="147"/>
      <c r="AA57" s="74" t="s">
        <v>40</v>
      </c>
      <c r="AB57" s="148">
        <f>SUM(AB54:AB56)</f>
        <v>243</v>
      </c>
      <c r="AC57" s="148"/>
      <c r="AD57" s="148"/>
      <c r="AE57" s="148"/>
      <c r="AF57" s="149" t="s">
        <v>26</v>
      </c>
      <c r="AG57" s="149"/>
      <c r="AH57" s="73"/>
      <c r="AI57" s="75"/>
      <c r="AJ57" s="75"/>
      <c r="AK57" s="150"/>
      <c r="AL57" s="150"/>
      <c r="AM57" s="150"/>
      <c r="AN57" s="75"/>
    </row>
  </sheetData>
  <mergeCells count="109">
    <mergeCell ref="B13:AJ13"/>
    <mergeCell ref="AK11:AM11"/>
    <mergeCell ref="AK8:AM8"/>
    <mergeCell ref="O9:R9"/>
    <mergeCell ref="S9:T9"/>
    <mergeCell ref="W9:Y9"/>
    <mergeCell ref="Z9:AC9"/>
    <mergeCell ref="AI9:AJ9"/>
    <mergeCell ref="AK9:AM9"/>
    <mergeCell ref="AI15:AJ15"/>
    <mergeCell ref="AK15:AM15"/>
    <mergeCell ref="B16:AN16"/>
    <mergeCell ref="AK5:AM5"/>
    <mergeCell ref="O6:R6"/>
    <mergeCell ref="W6:Y6"/>
    <mergeCell ref="Z6:AC6"/>
    <mergeCell ref="AI6:AJ6"/>
    <mergeCell ref="AK6:AM6"/>
    <mergeCell ref="B7:AJ7"/>
    <mergeCell ref="S18:T18"/>
    <mergeCell ref="W18:Y18"/>
    <mergeCell ref="Z18:AC18"/>
    <mergeCell ref="AI18:AJ18"/>
    <mergeCell ref="AK18:AM18"/>
    <mergeCell ref="B10:AJ10"/>
    <mergeCell ref="AK14:AM14"/>
    <mergeCell ref="O15:R15"/>
    <mergeCell ref="W15:Y15"/>
    <mergeCell ref="Z15:AC15"/>
    <mergeCell ref="E3:AN3"/>
    <mergeCell ref="AK20:AM20"/>
    <mergeCell ref="O21:R21"/>
    <mergeCell ref="S21:T21"/>
    <mergeCell ref="W21:Y21"/>
    <mergeCell ref="Z21:AC21"/>
    <mergeCell ref="AI21:AJ21"/>
    <mergeCell ref="AK21:AM21"/>
    <mergeCell ref="AK17:AM17"/>
    <mergeCell ref="O18:R18"/>
    <mergeCell ref="AK23:AM23"/>
    <mergeCell ref="Y24:AB24"/>
    <mergeCell ref="A1:AM1"/>
    <mergeCell ref="A2:D2"/>
    <mergeCell ref="E2:AN2"/>
    <mergeCell ref="B4:M4"/>
    <mergeCell ref="N4:V4"/>
    <mergeCell ref="W4:AB4"/>
    <mergeCell ref="AC4:AH4"/>
    <mergeCell ref="AI4:AN4"/>
    <mergeCell ref="B22:AJ22"/>
    <mergeCell ref="B35:AJ35"/>
    <mergeCell ref="AK35:AM35"/>
    <mergeCell ref="O36:R36"/>
    <mergeCell ref="AB56:AE56"/>
    <mergeCell ref="AF56:AG56"/>
    <mergeCell ref="AK56:AM56"/>
    <mergeCell ref="B31:AJ31"/>
    <mergeCell ref="B29:AJ29"/>
    <mergeCell ref="AK29:AM29"/>
    <mergeCell ref="O12:R12"/>
    <mergeCell ref="W12:Y12"/>
    <mergeCell ref="Z12:AC12"/>
    <mergeCell ref="AI12:AJ12"/>
    <mergeCell ref="AK12:AM12"/>
    <mergeCell ref="V57:Z57"/>
    <mergeCell ref="AB57:AE57"/>
    <mergeCell ref="AF57:AG57"/>
    <mergeCell ref="AK57:AM57"/>
    <mergeCell ref="B19:AJ19"/>
    <mergeCell ref="AN43:AO43"/>
    <mergeCell ref="AC38:AG38"/>
    <mergeCell ref="AK38:AM38"/>
    <mergeCell ref="AC43:AG43"/>
    <mergeCell ref="AJ43:AM43"/>
    <mergeCell ref="Y30:AB30"/>
    <mergeCell ref="AH30:AI30"/>
    <mergeCell ref="AK30:AM30"/>
    <mergeCell ref="AO38:AP38"/>
    <mergeCell ref="AK36:AM36"/>
    <mergeCell ref="AH24:AI24"/>
    <mergeCell ref="B52:K52"/>
    <mergeCell ref="AK24:AM24"/>
    <mergeCell ref="O33:R33"/>
    <mergeCell ref="V33:X33"/>
    <mergeCell ref="Y33:AB33"/>
    <mergeCell ref="AK26:AM26"/>
    <mergeCell ref="AK27:AM27"/>
    <mergeCell ref="AK33:AM33"/>
    <mergeCell ref="AK32:AM32"/>
    <mergeCell ref="Y36:AB36"/>
    <mergeCell ref="AH36:AI36"/>
    <mergeCell ref="B37:AJ37"/>
    <mergeCell ref="B34:AJ34"/>
    <mergeCell ref="O27:R27"/>
    <mergeCell ref="V27:X27"/>
    <mergeCell ref="Y27:AB27"/>
    <mergeCell ref="AH27:AI27"/>
    <mergeCell ref="B28:AJ28"/>
    <mergeCell ref="AH33:AI33"/>
    <mergeCell ref="B56:I56"/>
    <mergeCell ref="N56:O56"/>
    <mergeCell ref="Q56:R56"/>
    <mergeCell ref="T56:U56"/>
    <mergeCell ref="O24:R24"/>
    <mergeCell ref="V24:X24"/>
    <mergeCell ref="O30:R30"/>
    <mergeCell ref="V30:X30"/>
    <mergeCell ref="B25:AJ25"/>
    <mergeCell ref="V36:X36"/>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WWV55"/>
  <sheetViews>
    <sheetView view="pageBreakPreview" zoomScaleSheetLayoutView="100" workbookViewId="0">
      <selection activeCell="J47" sqref="J4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8"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row>
    <row r="2" spans="1:40" ht="48" customHeight="1">
      <c r="A2" s="129" t="s">
        <v>38</v>
      </c>
      <c r="B2" s="129"/>
      <c r="C2" s="129"/>
      <c r="D2" s="129"/>
      <c r="E2" s="170" t="s">
        <v>85</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19.5" thickBot="1">
      <c r="E3" s="168" t="s">
        <v>163</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32" t="s">
        <v>2</v>
      </c>
      <c r="C4" s="132"/>
      <c r="D4" s="132"/>
      <c r="E4" s="132"/>
      <c r="F4" s="132"/>
      <c r="G4" s="132"/>
      <c r="H4" s="132"/>
      <c r="I4" s="132"/>
      <c r="J4" s="132"/>
      <c r="K4" s="132"/>
      <c r="L4" s="132"/>
      <c r="M4" s="132"/>
      <c r="N4" s="133" t="s">
        <v>3</v>
      </c>
      <c r="O4" s="134"/>
      <c r="P4" s="134"/>
      <c r="Q4" s="134"/>
      <c r="R4" s="134"/>
      <c r="S4" s="134"/>
      <c r="T4" s="134"/>
      <c r="U4" s="134"/>
      <c r="V4" s="135"/>
      <c r="W4" s="133" t="s">
        <v>4</v>
      </c>
      <c r="X4" s="134"/>
      <c r="Y4" s="134"/>
      <c r="Z4" s="134"/>
      <c r="AA4" s="134"/>
      <c r="AB4" s="135"/>
      <c r="AC4" s="134" t="s">
        <v>5</v>
      </c>
      <c r="AD4" s="134"/>
      <c r="AE4" s="134"/>
      <c r="AF4" s="134"/>
      <c r="AG4" s="134"/>
      <c r="AH4" s="134"/>
      <c r="AI4" s="133" t="s">
        <v>6</v>
      </c>
      <c r="AJ4" s="134"/>
      <c r="AK4" s="134"/>
      <c r="AL4" s="134"/>
      <c r="AM4" s="134"/>
      <c r="AN4" s="135"/>
    </row>
    <row r="5" spans="1:40" s="81" customFormat="1" ht="16.5" customHeight="1" thickTop="1">
      <c r="A5" s="114">
        <v>1</v>
      </c>
      <c r="B5" s="20" t="s">
        <v>158</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0"/>
      <c r="AL5" s="140"/>
      <c r="AM5" s="140"/>
    </row>
    <row r="6" spans="1:40" s="23" customFormat="1" ht="13.5" customHeight="1">
      <c r="F6" s="32"/>
      <c r="G6" s="32"/>
      <c r="H6" s="33"/>
      <c r="I6" s="6"/>
      <c r="J6" s="6"/>
      <c r="K6" s="34"/>
      <c r="L6" s="34"/>
      <c r="M6" s="34"/>
      <c r="N6" s="34"/>
      <c r="O6" s="115">
        <v>864</v>
      </c>
      <c r="P6" s="115"/>
      <c r="Q6" s="115"/>
      <c r="R6" s="115"/>
      <c r="S6" s="113" t="s">
        <v>7</v>
      </c>
      <c r="T6" s="36"/>
      <c r="U6" s="36"/>
      <c r="V6" s="107"/>
      <c r="W6" s="121" t="s">
        <v>8</v>
      </c>
      <c r="X6" s="121"/>
      <c r="Y6" s="121"/>
      <c r="Z6" s="115">
        <v>3176.25</v>
      </c>
      <c r="AA6" s="115"/>
      <c r="AB6" s="115"/>
      <c r="AC6" s="115"/>
      <c r="AE6" s="28" t="s">
        <v>157</v>
      </c>
      <c r="AF6" s="28"/>
      <c r="AG6" s="28"/>
      <c r="AH6" s="28"/>
      <c r="AI6" s="120" t="s">
        <v>9</v>
      </c>
      <c r="AJ6" s="120"/>
      <c r="AK6" s="116">
        <f>ROUND(O6*Z6/1000,0)</f>
        <v>2744</v>
      </c>
      <c r="AL6" s="116"/>
      <c r="AM6" s="116"/>
      <c r="AN6" s="31" t="s">
        <v>10</v>
      </c>
    </row>
    <row r="7" spans="1:40" s="2" customFormat="1" ht="15">
      <c r="B7" s="119" t="s">
        <v>156</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3"/>
      <c r="AL7" s="3"/>
      <c r="AM7" s="3"/>
    </row>
    <row r="8" spans="1:40" s="47" customFormat="1" ht="13.5" customHeight="1">
      <c r="A8" s="45">
        <v>2</v>
      </c>
      <c r="B8" s="46" t="s">
        <v>11</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139"/>
      <c r="AL8" s="139"/>
      <c r="AM8" s="139"/>
    </row>
    <row r="9" spans="1:40" s="6" customFormat="1" ht="13.5" customHeight="1">
      <c r="N9" s="27"/>
      <c r="O9" s="115">
        <v>72</v>
      </c>
      <c r="P9" s="115"/>
      <c r="Q9" s="115"/>
      <c r="R9" s="115"/>
      <c r="S9" s="121" t="s">
        <v>7</v>
      </c>
      <c r="T9" s="121"/>
      <c r="U9" s="28"/>
      <c r="V9" s="107"/>
      <c r="W9" s="121" t="s">
        <v>8</v>
      </c>
      <c r="X9" s="121"/>
      <c r="Y9" s="121"/>
      <c r="Z9" s="115">
        <v>8694.9500000000007</v>
      </c>
      <c r="AA9" s="115"/>
      <c r="AB9" s="115"/>
      <c r="AC9" s="115"/>
      <c r="AD9" s="28"/>
      <c r="AE9" s="28" t="s">
        <v>12</v>
      </c>
      <c r="AF9" s="28"/>
      <c r="AG9" s="28"/>
      <c r="AH9" s="28"/>
      <c r="AI9" s="120" t="s">
        <v>9</v>
      </c>
      <c r="AJ9" s="120"/>
      <c r="AK9" s="116">
        <f>ROUND(O9*Z9/100,0)</f>
        <v>6260</v>
      </c>
      <c r="AL9" s="116"/>
      <c r="AM9" s="116"/>
      <c r="AN9" s="31" t="s">
        <v>10</v>
      </c>
    </row>
    <row r="10" spans="1:40" s="2" customFormat="1" ht="15">
      <c r="B10" s="119" t="s">
        <v>51</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3"/>
      <c r="AL10" s="3"/>
      <c r="AM10" s="3"/>
    </row>
    <row r="11" spans="1:40" s="81" customFormat="1" ht="16.5" customHeight="1">
      <c r="A11" s="114">
        <v>3</v>
      </c>
      <c r="B11" s="20" t="s">
        <v>64</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0"/>
      <c r="AL11" s="140"/>
      <c r="AM11" s="140"/>
    </row>
    <row r="12" spans="1:40" s="23" customFormat="1" ht="13.5" customHeight="1">
      <c r="F12" s="32"/>
      <c r="G12" s="32"/>
      <c r="H12" s="33"/>
      <c r="I12" s="6"/>
      <c r="J12" s="6"/>
      <c r="K12" s="34"/>
      <c r="L12" s="34"/>
      <c r="M12" s="34"/>
      <c r="N12" s="34"/>
      <c r="O12" s="115">
        <v>217</v>
      </c>
      <c r="P12" s="115"/>
      <c r="Q12" s="115"/>
      <c r="R12" s="115"/>
      <c r="S12" s="113" t="s">
        <v>7</v>
      </c>
      <c r="T12" s="36"/>
      <c r="U12" s="36"/>
      <c r="V12" s="107"/>
      <c r="W12" s="121" t="s">
        <v>8</v>
      </c>
      <c r="X12" s="121"/>
      <c r="Y12" s="121"/>
      <c r="Z12" s="115">
        <v>11948.36</v>
      </c>
      <c r="AA12" s="115"/>
      <c r="AB12" s="115"/>
      <c r="AC12" s="115"/>
      <c r="AE12" s="28" t="s">
        <v>12</v>
      </c>
      <c r="AF12" s="28"/>
      <c r="AG12" s="28"/>
      <c r="AH12" s="28"/>
      <c r="AI12" s="120" t="s">
        <v>9</v>
      </c>
      <c r="AJ12" s="120"/>
      <c r="AK12" s="116">
        <f>ROUND(O12*Z12/100,0)</f>
        <v>25928</v>
      </c>
      <c r="AL12" s="116"/>
      <c r="AM12" s="116"/>
      <c r="AN12" s="31" t="s">
        <v>10</v>
      </c>
    </row>
    <row r="13" spans="1:40" s="2" customFormat="1" ht="15">
      <c r="B13" s="119" t="s">
        <v>65</v>
      </c>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3"/>
      <c r="AL13" s="3"/>
      <c r="AM13" s="3"/>
    </row>
    <row r="14" spans="1:40" s="22" customFormat="1" ht="76.5" customHeight="1">
      <c r="A14" s="48">
        <v>4</v>
      </c>
      <c r="B14" s="117" t="s">
        <v>13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8"/>
      <c r="AL14" s="118"/>
      <c r="AM14" s="118"/>
    </row>
    <row r="15" spans="1:40" s="6" customFormat="1" ht="14.25" customHeight="1">
      <c r="N15" s="27"/>
      <c r="O15" s="115">
        <v>64</v>
      </c>
      <c r="P15" s="115"/>
      <c r="Q15" s="115"/>
      <c r="R15" s="115"/>
      <c r="S15" s="121" t="s">
        <v>7</v>
      </c>
      <c r="T15" s="121"/>
      <c r="U15" s="28"/>
      <c r="V15" s="107"/>
      <c r="W15" s="121" t="s">
        <v>8</v>
      </c>
      <c r="X15" s="121"/>
      <c r="Y15" s="121"/>
      <c r="Z15" s="115">
        <v>337</v>
      </c>
      <c r="AA15" s="115"/>
      <c r="AB15" s="115"/>
      <c r="AC15" s="115"/>
      <c r="AD15" s="28"/>
      <c r="AE15" s="28" t="s">
        <v>14</v>
      </c>
      <c r="AF15" s="28"/>
      <c r="AG15" s="28"/>
      <c r="AH15" s="28"/>
      <c r="AI15" s="120" t="s">
        <v>9</v>
      </c>
      <c r="AJ15" s="120"/>
      <c r="AK15" s="116">
        <f>O15*Z15</f>
        <v>21568</v>
      </c>
      <c r="AL15" s="116"/>
      <c r="AM15" s="116"/>
      <c r="AN15" s="31" t="s">
        <v>10</v>
      </c>
    </row>
    <row r="16" spans="1:40" s="2" customFormat="1" ht="15">
      <c r="B16" s="119" t="s">
        <v>52</v>
      </c>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3"/>
      <c r="AL16" s="3"/>
      <c r="AM16" s="3"/>
    </row>
    <row r="17" spans="1:40" s="22" customFormat="1" ht="30" customHeight="1">
      <c r="A17" s="48">
        <v>5</v>
      </c>
      <c r="B17" s="117" t="s">
        <v>15</v>
      </c>
      <c r="C17" s="117"/>
      <c r="D17" s="117"/>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8"/>
      <c r="AL17" s="118"/>
      <c r="AM17" s="118"/>
    </row>
    <row r="18" spans="1:40" s="23" customFormat="1" ht="13.5" customHeight="1">
      <c r="A18" s="49" t="s">
        <v>16</v>
      </c>
      <c r="B18" s="50" t="s">
        <v>17</v>
      </c>
      <c r="L18" s="112"/>
      <c r="M18" s="25"/>
      <c r="N18" s="123"/>
      <c r="O18" s="123"/>
      <c r="P18" s="26"/>
      <c r="Q18" s="124"/>
      <c r="R18" s="124"/>
      <c r="S18" s="25"/>
      <c r="T18" s="125"/>
      <c r="U18" s="125"/>
      <c r="V18" s="125"/>
      <c r="AB18" s="126"/>
      <c r="AC18" s="126"/>
      <c r="AD18" s="126"/>
      <c r="AE18" s="126"/>
      <c r="AF18" s="123"/>
      <c r="AG18" s="123"/>
      <c r="AK18" s="127"/>
      <c r="AL18" s="127"/>
      <c r="AM18" s="127"/>
      <c r="AN18" s="40"/>
    </row>
    <row r="19" spans="1:40" s="23" customFormat="1" ht="13.5" customHeight="1">
      <c r="F19" s="32"/>
      <c r="G19" s="32"/>
      <c r="H19" s="33"/>
      <c r="I19" s="6"/>
      <c r="J19" s="45"/>
      <c r="K19" s="51"/>
      <c r="L19" s="34"/>
      <c r="M19" s="34"/>
      <c r="N19" s="34"/>
      <c r="O19" s="112"/>
      <c r="P19" s="115">
        <v>2.57</v>
      </c>
      <c r="Q19" s="115"/>
      <c r="R19" s="115"/>
      <c r="S19" s="30" t="s">
        <v>18</v>
      </c>
      <c r="T19" s="36"/>
      <c r="U19" s="36"/>
      <c r="V19" s="121" t="s">
        <v>8</v>
      </c>
      <c r="W19" s="121"/>
      <c r="X19" s="121"/>
      <c r="Y19" s="115">
        <v>5001.7</v>
      </c>
      <c r="Z19" s="115"/>
      <c r="AA19" s="115"/>
      <c r="AB19" s="115"/>
      <c r="AC19" s="28"/>
      <c r="AD19" s="28" t="s">
        <v>19</v>
      </c>
      <c r="AE19" s="28"/>
      <c r="AF19" s="28"/>
      <c r="AG19" s="28"/>
      <c r="AH19" s="28"/>
      <c r="AI19" s="120" t="s">
        <v>9</v>
      </c>
      <c r="AJ19" s="120"/>
      <c r="AK19" s="116">
        <f>ROUND(P19*Y19,0)</f>
        <v>12854</v>
      </c>
      <c r="AL19" s="116"/>
      <c r="AM19" s="116"/>
      <c r="AN19" s="31" t="s">
        <v>10</v>
      </c>
    </row>
    <row r="20" spans="1:40" s="2" customFormat="1" ht="15">
      <c r="B20" s="119" t="s">
        <v>53</v>
      </c>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3"/>
      <c r="AL20" s="3"/>
      <c r="AM20" s="3"/>
    </row>
    <row r="21" spans="1:40" s="23" customFormat="1" ht="13.5" customHeight="1">
      <c r="A21" s="49" t="s">
        <v>20</v>
      </c>
      <c r="B21" s="50" t="s">
        <v>21</v>
      </c>
      <c r="J21" s="45"/>
      <c r="K21" s="45"/>
      <c r="L21" s="112"/>
      <c r="M21" s="25"/>
      <c r="N21" s="123"/>
      <c r="O21" s="123"/>
      <c r="P21" s="26"/>
      <c r="Q21" s="124"/>
      <c r="R21" s="124"/>
      <c r="S21" s="25"/>
      <c r="T21" s="125"/>
      <c r="U21" s="125"/>
      <c r="V21" s="125"/>
      <c r="AB21" s="126"/>
      <c r="AC21" s="126"/>
      <c r="AD21" s="126"/>
      <c r="AE21" s="126"/>
      <c r="AF21" s="123"/>
      <c r="AG21" s="123"/>
      <c r="AK21" s="127"/>
      <c r="AL21" s="127"/>
      <c r="AM21" s="127"/>
      <c r="AN21" s="40"/>
    </row>
    <row r="22" spans="1:40" s="6" customFormat="1" ht="13.5" customHeight="1">
      <c r="H22" s="37"/>
      <c r="K22" s="34"/>
      <c r="L22" s="34"/>
      <c r="M22" s="34"/>
      <c r="N22" s="34"/>
      <c r="O22" s="112"/>
      <c r="P22" s="115">
        <v>0.56999999999999995</v>
      </c>
      <c r="Q22" s="115"/>
      <c r="R22" s="115"/>
      <c r="S22" s="28" t="s">
        <v>18</v>
      </c>
      <c r="T22" s="52"/>
      <c r="U22" s="52"/>
      <c r="V22" s="121" t="s">
        <v>8</v>
      </c>
      <c r="W22" s="121"/>
      <c r="X22" s="121"/>
      <c r="Y22" s="115">
        <v>4820.2</v>
      </c>
      <c r="Z22" s="115"/>
      <c r="AA22" s="115"/>
      <c r="AB22" s="115"/>
      <c r="AC22" s="28"/>
      <c r="AD22" s="28" t="s">
        <v>19</v>
      </c>
      <c r="AE22" s="28"/>
      <c r="AF22" s="28"/>
      <c r="AG22" s="28"/>
      <c r="AH22" s="28"/>
      <c r="AI22" s="120" t="s">
        <v>9</v>
      </c>
      <c r="AJ22" s="120"/>
      <c r="AK22" s="116">
        <f>ROUND(P22*Y22,0)</f>
        <v>2748</v>
      </c>
      <c r="AL22" s="116"/>
      <c r="AM22" s="116"/>
      <c r="AN22" s="31" t="s">
        <v>10</v>
      </c>
    </row>
    <row r="23" spans="1:40" s="2" customFormat="1" ht="15">
      <c r="B23" s="119" t="s">
        <v>54</v>
      </c>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3"/>
      <c r="AL23" s="3"/>
      <c r="AM23" s="3"/>
    </row>
    <row r="24" spans="1:40" s="5" customFormat="1" ht="15.75" customHeight="1">
      <c r="A24" s="111">
        <v>6</v>
      </c>
      <c r="B24" s="20" t="s">
        <v>30</v>
      </c>
      <c r="C24" s="4"/>
      <c r="D24" s="4"/>
      <c r="E24" s="4"/>
      <c r="F24" s="4"/>
      <c r="G24" s="4"/>
      <c r="H24" s="4"/>
      <c r="I24" s="4"/>
      <c r="J24" s="4"/>
      <c r="K24" s="4"/>
      <c r="L24" s="4"/>
      <c r="M24" s="4"/>
      <c r="N24" s="4"/>
      <c r="AK24" s="158"/>
      <c r="AL24" s="158"/>
      <c r="AM24" s="158"/>
    </row>
    <row r="25" spans="1:40" s="6" customFormat="1" ht="12.75">
      <c r="H25" s="37"/>
      <c r="K25" s="34"/>
      <c r="L25" s="34"/>
      <c r="M25" s="34"/>
      <c r="N25" s="34"/>
      <c r="O25" s="115">
        <v>408</v>
      </c>
      <c r="P25" s="115"/>
      <c r="Q25" s="115"/>
      <c r="R25" s="115"/>
      <c r="S25" s="28" t="s">
        <v>26</v>
      </c>
      <c r="T25" s="52"/>
      <c r="U25" s="52"/>
      <c r="V25" s="121" t="s">
        <v>8</v>
      </c>
      <c r="W25" s="121"/>
      <c r="X25" s="121"/>
      <c r="Y25" s="115">
        <v>2206.6</v>
      </c>
      <c r="Z25" s="115"/>
      <c r="AA25" s="115"/>
      <c r="AB25" s="115"/>
      <c r="AC25" s="28"/>
      <c r="AD25" s="28" t="s">
        <v>27</v>
      </c>
      <c r="AE25" s="28"/>
      <c r="AF25" s="28"/>
      <c r="AG25" s="28"/>
      <c r="AH25" s="120" t="s">
        <v>9</v>
      </c>
      <c r="AI25" s="120"/>
      <c r="AK25" s="116">
        <f>ROUND(O25*Y25/100,0)</f>
        <v>9003</v>
      </c>
      <c r="AL25" s="116"/>
      <c r="AM25" s="116"/>
      <c r="AN25" s="31" t="s">
        <v>10</v>
      </c>
    </row>
    <row r="26" spans="1:40" s="2" customFormat="1" ht="15">
      <c r="B26" s="119" t="s">
        <v>58</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3"/>
      <c r="AL26" s="3"/>
      <c r="AM26" s="3"/>
    </row>
    <row r="27" spans="1:40" s="5" customFormat="1" ht="15.75" customHeight="1">
      <c r="A27" s="111">
        <v>7</v>
      </c>
      <c r="B27" s="20" t="s">
        <v>31</v>
      </c>
      <c r="C27" s="4"/>
      <c r="D27" s="4"/>
      <c r="E27" s="4"/>
      <c r="F27" s="4"/>
      <c r="G27" s="4"/>
      <c r="H27" s="4"/>
      <c r="I27" s="4"/>
      <c r="J27" s="4"/>
      <c r="K27" s="4"/>
      <c r="L27" s="4"/>
      <c r="M27" s="4"/>
      <c r="N27" s="4"/>
      <c r="AK27" s="158"/>
      <c r="AL27" s="158"/>
      <c r="AM27" s="158"/>
    </row>
    <row r="28" spans="1:40" s="6" customFormat="1" ht="12.75">
      <c r="H28" s="37"/>
      <c r="K28" s="34"/>
      <c r="L28" s="34"/>
      <c r="M28" s="34"/>
      <c r="N28" s="34"/>
      <c r="O28" s="115">
        <f>O25</f>
        <v>408</v>
      </c>
      <c r="P28" s="115"/>
      <c r="Q28" s="115"/>
      <c r="R28" s="115"/>
      <c r="S28" s="28" t="s">
        <v>26</v>
      </c>
      <c r="T28" s="52"/>
      <c r="U28" s="52"/>
      <c r="V28" s="121" t="s">
        <v>8</v>
      </c>
      <c r="W28" s="121"/>
      <c r="X28" s="121"/>
      <c r="Y28" s="115">
        <v>2197.52</v>
      </c>
      <c r="Z28" s="115"/>
      <c r="AA28" s="115"/>
      <c r="AB28" s="115"/>
      <c r="AC28" s="28"/>
      <c r="AD28" s="28" t="s">
        <v>27</v>
      </c>
      <c r="AE28" s="28"/>
      <c r="AF28" s="28"/>
      <c r="AG28" s="28"/>
      <c r="AH28" s="120" t="s">
        <v>9</v>
      </c>
      <c r="AI28" s="120"/>
      <c r="AK28" s="116">
        <f>ROUND(O28*Y28/100,0)</f>
        <v>8966</v>
      </c>
      <c r="AL28" s="116"/>
      <c r="AM28" s="116"/>
      <c r="AN28" s="31" t="s">
        <v>10</v>
      </c>
    </row>
    <row r="29" spans="1:40" s="2" customFormat="1" ht="15">
      <c r="B29" s="119" t="s">
        <v>59</v>
      </c>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3"/>
      <c r="AL29" s="3"/>
      <c r="AM29" s="3"/>
    </row>
    <row r="30" spans="1:40" s="171" customFormat="1" ht="60.75" customHeight="1">
      <c r="A30" s="114">
        <v>8</v>
      </c>
      <c r="B30" s="169" t="s">
        <v>149</v>
      </c>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40"/>
      <c r="AL30" s="140"/>
      <c r="AM30" s="140"/>
    </row>
    <row r="31" spans="1:40" s="6" customFormat="1" ht="12.75">
      <c r="H31" s="37"/>
      <c r="K31" s="34"/>
      <c r="L31" s="34"/>
      <c r="M31" s="34"/>
      <c r="N31" s="34"/>
      <c r="O31" s="115">
        <v>396</v>
      </c>
      <c r="P31" s="115"/>
      <c r="Q31" s="115"/>
      <c r="R31" s="115"/>
      <c r="S31" s="28" t="s">
        <v>26</v>
      </c>
      <c r="T31" s="52"/>
      <c r="U31" s="52"/>
      <c r="V31" s="121" t="s">
        <v>8</v>
      </c>
      <c r="W31" s="121"/>
      <c r="X31" s="121"/>
      <c r="Y31" s="115">
        <v>34520.31</v>
      </c>
      <c r="Z31" s="115"/>
      <c r="AA31" s="115"/>
      <c r="AB31" s="115"/>
      <c r="AC31" s="28"/>
      <c r="AD31" s="28" t="s">
        <v>27</v>
      </c>
      <c r="AE31" s="28"/>
      <c r="AF31" s="28"/>
      <c r="AG31" s="28"/>
      <c r="AH31" s="120" t="s">
        <v>9</v>
      </c>
      <c r="AI31" s="120"/>
      <c r="AK31" s="116">
        <f>ROUND(O31*Y31/100,0)</f>
        <v>136700</v>
      </c>
      <c r="AL31" s="116"/>
      <c r="AM31" s="116"/>
      <c r="AN31" s="31" t="s">
        <v>10</v>
      </c>
    </row>
    <row r="32" spans="1:40" s="2" customFormat="1" ht="15">
      <c r="B32" s="119" t="s">
        <v>148</v>
      </c>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3"/>
      <c r="AL32" s="3"/>
      <c r="AM32" s="3"/>
    </row>
    <row r="33" spans="1:42" s="57" customFormat="1" ht="13.5" customHeight="1">
      <c r="A33" s="106">
        <v>9</v>
      </c>
      <c r="B33" s="117" t="s">
        <v>162</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8"/>
      <c r="AL33" s="118"/>
      <c r="AM33" s="118"/>
    </row>
    <row r="34" spans="1:42" s="6" customFormat="1" ht="12.75">
      <c r="H34" s="37"/>
      <c r="K34" s="34"/>
      <c r="L34" s="34"/>
      <c r="M34" s="34"/>
      <c r="N34" s="34"/>
      <c r="O34" s="112"/>
      <c r="P34" s="159">
        <v>2215</v>
      </c>
      <c r="Q34" s="159"/>
      <c r="R34" s="159"/>
      <c r="S34" s="28" t="s">
        <v>26</v>
      </c>
      <c r="T34" s="52"/>
      <c r="U34" s="52"/>
      <c r="V34" s="121" t="s">
        <v>8</v>
      </c>
      <c r="W34" s="121"/>
      <c r="X34" s="121"/>
      <c r="Y34" s="115">
        <v>10916.65</v>
      </c>
      <c r="Z34" s="115"/>
      <c r="AA34" s="115"/>
      <c r="AB34" s="115"/>
      <c r="AC34" s="28"/>
      <c r="AD34" s="28" t="s">
        <v>27</v>
      </c>
      <c r="AE34" s="28"/>
      <c r="AF34" s="28"/>
      <c r="AG34" s="28"/>
      <c r="AH34" s="120" t="s">
        <v>9</v>
      </c>
      <c r="AI34" s="120"/>
      <c r="AK34" s="116">
        <f>ROUND(P34*Y34/100,0)</f>
        <v>241804</v>
      </c>
      <c r="AL34" s="116"/>
      <c r="AM34" s="116"/>
      <c r="AN34" s="31" t="s">
        <v>10</v>
      </c>
    </row>
    <row r="35" spans="1:42" s="2" customFormat="1" ht="15">
      <c r="B35" s="119" t="s">
        <v>161</v>
      </c>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3"/>
      <c r="AL35" s="3"/>
      <c r="AM35" s="3"/>
    </row>
    <row r="36" spans="1:42" s="32" customFormat="1" ht="15" customHeight="1">
      <c r="AC36" s="143" t="s">
        <v>34</v>
      </c>
      <c r="AD36" s="143"/>
      <c r="AE36" s="143"/>
      <c r="AF36" s="143"/>
      <c r="AG36" s="143"/>
      <c r="AH36" s="38" t="s">
        <v>9</v>
      </c>
      <c r="AI36" s="38"/>
      <c r="AJ36" s="60"/>
      <c r="AK36" s="144">
        <f>SUM(AK6:AM34)</f>
        <v>468575</v>
      </c>
      <c r="AL36" s="144"/>
      <c r="AM36" s="144"/>
      <c r="AN36" s="76" t="s">
        <v>10</v>
      </c>
      <c r="AO36" s="141" t="e">
        <f>#REF!+#REF!+#REF!+#REF!+#REF!+#REF!+#REF!+#REF!+#REF!+#REF!+#REF!+#REF!+#REF!+#REF!+#REF!+#REF!+AK25+#REF!+#REF!+#REF!+#REF!+#REF!+#REF!+#REF!+#REF!+#REF!</f>
        <v>#REF!</v>
      </c>
      <c r="AP36" s="141"/>
    </row>
    <row r="39" spans="1:42" ht="42" customHeight="1">
      <c r="A39" s="7" t="s">
        <v>35</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9"/>
      <c r="AG39" s="9"/>
      <c r="AH39" s="9"/>
      <c r="AI39" s="9"/>
      <c r="AJ39" s="9"/>
      <c r="AK39" s="9"/>
      <c r="AL39" s="9"/>
      <c r="AM39" s="9"/>
      <c r="AN39" s="10"/>
      <c r="AO39" s="10"/>
    </row>
    <row r="40" spans="1:42" ht="13.5" thickBo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row>
    <row r="41" spans="1:42" ht="15.7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45" t="s">
        <v>34</v>
      </c>
      <c r="AD41" s="145"/>
      <c r="AE41" s="145"/>
      <c r="AF41" s="145"/>
      <c r="AG41" s="145"/>
      <c r="AH41" s="12" t="s">
        <v>9</v>
      </c>
      <c r="AI41" s="12"/>
      <c r="AJ41" s="146"/>
      <c r="AK41" s="146"/>
      <c r="AL41" s="146"/>
      <c r="AM41" s="146"/>
      <c r="AN41" s="142"/>
      <c r="AO41" s="142"/>
    </row>
    <row r="42" spans="1:42" ht="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0"/>
      <c r="AF42" s="10"/>
      <c r="AG42" s="10"/>
      <c r="AH42" s="10"/>
      <c r="AI42" s="10"/>
      <c r="AJ42" s="10"/>
      <c r="AK42" s="10"/>
      <c r="AL42" s="10"/>
      <c r="AM42" s="10"/>
      <c r="AN42" s="10"/>
      <c r="AO42" s="10"/>
    </row>
    <row r="43" spans="1:42" ht="15.75">
      <c r="A43" s="8"/>
      <c r="B43" s="7" t="s">
        <v>160</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15.7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52.5" customHeight="1">
      <c r="A45" s="8"/>
      <c r="B45" s="7" t="s">
        <v>36</v>
      </c>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14"/>
      <c r="B46" s="14"/>
      <c r="C46" s="14"/>
      <c r="D46" s="14"/>
      <c r="E46" s="14"/>
      <c r="F46" s="14"/>
      <c r="G46" s="14"/>
      <c r="H46" s="14"/>
      <c r="I46" s="14"/>
      <c r="J46" s="14"/>
      <c r="K46" s="14"/>
      <c r="L46" s="14"/>
      <c r="M46" s="14"/>
      <c r="N46" s="15"/>
      <c r="O46" s="15"/>
      <c r="P46" s="15"/>
      <c r="Q46" s="15"/>
      <c r="R46" s="15"/>
      <c r="S46" s="14"/>
      <c r="T46" s="14"/>
      <c r="U46" s="14"/>
      <c r="V46" s="14"/>
      <c r="W46" s="14"/>
      <c r="X46" s="14"/>
      <c r="Y46" s="14"/>
      <c r="Z46" s="14"/>
      <c r="AA46" s="14"/>
      <c r="AB46" s="14"/>
      <c r="AC46" s="14"/>
      <c r="AD46" s="14"/>
      <c r="AE46" s="16"/>
      <c r="AF46" s="16"/>
      <c r="AG46" s="16"/>
      <c r="AH46" s="16"/>
      <c r="AI46" s="16"/>
      <c r="AJ46" s="16"/>
      <c r="AK46" s="16"/>
    </row>
    <row r="47" spans="1:42" ht="15.75">
      <c r="A47" s="14"/>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16"/>
      <c r="AK47" s="16"/>
    </row>
    <row r="48" spans="1:42" ht="12.75">
      <c r="A48" s="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40">
      <c r="A49" s="1"/>
      <c r="B49" s="152" t="s">
        <v>37</v>
      </c>
      <c r="C49" s="152"/>
      <c r="D49" s="152"/>
      <c r="E49" s="152"/>
      <c r="F49" s="152"/>
      <c r="G49" s="152"/>
      <c r="H49" s="152"/>
      <c r="I49" s="152"/>
      <c r="J49" s="152"/>
      <c r="K49" s="152"/>
      <c r="L49" s="10"/>
      <c r="M49" s="10"/>
      <c r="N49" s="10"/>
      <c r="O49" s="10"/>
      <c r="P49" s="10"/>
      <c r="Q49" s="10"/>
      <c r="R49" s="10"/>
      <c r="S49" s="10"/>
      <c r="T49" s="10"/>
      <c r="U49" s="10"/>
      <c r="V49" s="10"/>
      <c r="W49" s="10"/>
      <c r="X49" s="10"/>
      <c r="Y49" s="10"/>
      <c r="Z49" s="10"/>
      <c r="AA49" s="10"/>
      <c r="AB49" s="10"/>
      <c r="AC49" s="10"/>
      <c r="AD49" s="10"/>
      <c r="AE49" s="10"/>
      <c r="AF49" s="10"/>
      <c r="AG49" s="10"/>
      <c r="AH49" s="10"/>
      <c r="AI49" s="10"/>
    </row>
    <row r="50" spans="1:40" ht="15">
      <c r="A50" s="1"/>
      <c r="L50" s="17"/>
      <c r="M50" s="17"/>
      <c r="N50" s="17"/>
      <c r="O50" s="17"/>
      <c r="P50" s="17"/>
      <c r="Q50" s="17"/>
      <c r="R50" s="17"/>
      <c r="S50" s="17"/>
      <c r="T50" s="17"/>
      <c r="U50" s="17"/>
      <c r="V50" s="17"/>
      <c r="W50" s="17"/>
      <c r="X50" s="17"/>
      <c r="Y50" s="17"/>
      <c r="Z50" s="17"/>
      <c r="AA50" s="17"/>
      <c r="AB50" s="17"/>
      <c r="AC50" s="17"/>
      <c r="AD50" s="17"/>
      <c r="AE50" s="17"/>
      <c r="AF50" s="17"/>
      <c r="AG50" s="17"/>
      <c r="AH50" s="17"/>
      <c r="AI50" s="10"/>
    </row>
    <row r="52" spans="1:40"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40" ht="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4" spans="1:40" s="65" customFormat="1" ht="15">
      <c r="A54" s="61"/>
      <c r="B54" s="153" t="s">
        <v>47</v>
      </c>
      <c r="C54" s="153"/>
      <c r="D54" s="153"/>
      <c r="E54" s="153"/>
      <c r="F54" s="153"/>
      <c r="G54" s="153"/>
      <c r="H54" s="153"/>
      <c r="I54" s="153"/>
      <c r="J54" s="110"/>
      <c r="K54" s="109"/>
      <c r="L54" s="110">
        <v>1</v>
      </c>
      <c r="M54" s="109" t="s">
        <v>39</v>
      </c>
      <c r="N54" s="154">
        <v>41.12</v>
      </c>
      <c r="O54" s="154"/>
      <c r="P54" s="64" t="s">
        <v>39</v>
      </c>
      <c r="Q54" s="155">
        <v>5.92</v>
      </c>
      <c r="R54" s="155"/>
      <c r="S54" s="110"/>
      <c r="T54" s="155"/>
      <c r="U54" s="155"/>
      <c r="AA54" s="65" t="s">
        <v>40</v>
      </c>
      <c r="AB54" s="155">
        <f>ROUND(L54*N54*Q54,0)</f>
        <v>243</v>
      </c>
      <c r="AC54" s="155"/>
      <c r="AD54" s="155"/>
      <c r="AE54" s="155"/>
      <c r="AF54" s="156" t="s">
        <v>26</v>
      </c>
      <c r="AG54" s="156"/>
      <c r="AK54" s="157"/>
      <c r="AL54" s="157"/>
      <c r="AM54" s="157"/>
      <c r="AN54" s="66"/>
    </row>
    <row r="55" spans="1:40" s="67" customFormat="1" ht="15">
      <c r="I55" s="68"/>
      <c r="J55" s="69"/>
      <c r="K55" s="68"/>
      <c r="M55" s="70"/>
      <c r="N55" s="71"/>
      <c r="O55" s="71"/>
      <c r="P55" s="68"/>
      <c r="Q55" s="72"/>
      <c r="R55" s="72"/>
      <c r="S55" s="73"/>
      <c r="T55" s="72"/>
      <c r="U55" s="72"/>
      <c r="V55" s="147" t="s">
        <v>44</v>
      </c>
      <c r="W55" s="147"/>
      <c r="X55" s="147"/>
      <c r="Y55" s="147"/>
      <c r="Z55" s="147"/>
      <c r="AA55" s="74" t="s">
        <v>40</v>
      </c>
      <c r="AB55" s="148">
        <f>SUM(AB52:AB54)</f>
        <v>243</v>
      </c>
      <c r="AC55" s="148"/>
      <c r="AD55" s="148"/>
      <c r="AE55" s="148"/>
      <c r="AF55" s="149" t="s">
        <v>26</v>
      </c>
      <c r="AG55" s="149"/>
      <c r="AH55" s="73"/>
      <c r="AI55" s="75"/>
      <c r="AJ55" s="75"/>
      <c r="AK55" s="150"/>
      <c r="AL55" s="150"/>
      <c r="AM55" s="150"/>
      <c r="AN55" s="75"/>
    </row>
  </sheetData>
  <mergeCells count="114">
    <mergeCell ref="V31:X31"/>
    <mergeCell ref="AK24:AM24"/>
    <mergeCell ref="Y25:AB25"/>
    <mergeCell ref="AK25:AM25"/>
    <mergeCell ref="Y34:AB34"/>
    <mergeCell ref="AK27:AM27"/>
    <mergeCell ref="AK28:AM28"/>
    <mergeCell ref="B26:AJ26"/>
    <mergeCell ref="O28:R28"/>
    <mergeCell ref="V28:X28"/>
    <mergeCell ref="P34:R34"/>
    <mergeCell ref="V34:X34"/>
    <mergeCell ref="B20:AJ20"/>
    <mergeCell ref="N21:O21"/>
    <mergeCell ref="Q21:R21"/>
    <mergeCell ref="T21:V21"/>
    <mergeCell ref="AB21:AE21"/>
    <mergeCell ref="AF21:AG21"/>
    <mergeCell ref="O25:R25"/>
    <mergeCell ref="V25:X25"/>
    <mergeCell ref="P19:R19"/>
    <mergeCell ref="V19:X19"/>
    <mergeCell ref="Y19:AB19"/>
    <mergeCell ref="AI19:AJ19"/>
    <mergeCell ref="AK19:AM19"/>
    <mergeCell ref="B23:AJ23"/>
    <mergeCell ref="N18:O18"/>
    <mergeCell ref="Q18:R18"/>
    <mergeCell ref="T18:V18"/>
    <mergeCell ref="AB18:AE18"/>
    <mergeCell ref="AF18:AG18"/>
    <mergeCell ref="AK18:AM18"/>
    <mergeCell ref="AK15:AM15"/>
    <mergeCell ref="B16:AJ16"/>
    <mergeCell ref="AK21:AM21"/>
    <mergeCell ref="P22:R22"/>
    <mergeCell ref="V22:X22"/>
    <mergeCell ref="Y22:AB22"/>
    <mergeCell ref="AI22:AJ22"/>
    <mergeCell ref="AK22:AM22"/>
    <mergeCell ref="B17:AJ17"/>
    <mergeCell ref="AK17:AM17"/>
    <mergeCell ref="B10:AJ10"/>
    <mergeCell ref="O15:R15"/>
    <mergeCell ref="S15:T15"/>
    <mergeCell ref="W15:Y15"/>
    <mergeCell ref="Z15:AC15"/>
    <mergeCell ref="AI15:AJ15"/>
    <mergeCell ref="B14:AJ14"/>
    <mergeCell ref="AK14:AM14"/>
    <mergeCell ref="B13:AJ13"/>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A1:AM1"/>
    <mergeCell ref="A2:D2"/>
    <mergeCell ref="E2:AN2"/>
    <mergeCell ref="B4:M4"/>
    <mergeCell ref="N4:V4"/>
    <mergeCell ref="W4:AB4"/>
    <mergeCell ref="AC4:AH4"/>
    <mergeCell ref="AI4:AN4"/>
    <mergeCell ref="E3:AN3"/>
    <mergeCell ref="AK30:AM30"/>
    <mergeCell ref="AK34:AM34"/>
    <mergeCell ref="AK33:AM33"/>
    <mergeCell ref="B49:K49"/>
    <mergeCell ref="B54:I54"/>
    <mergeCell ref="N54:O54"/>
    <mergeCell ref="Q54:R54"/>
    <mergeCell ref="T54:U54"/>
    <mergeCell ref="O31:R31"/>
    <mergeCell ref="B33:AJ33"/>
    <mergeCell ref="AK6:AM6"/>
    <mergeCell ref="V55:Z55"/>
    <mergeCell ref="AB55:AE55"/>
    <mergeCell ref="AF55:AG55"/>
    <mergeCell ref="AK55:AM55"/>
    <mergeCell ref="AB54:AE54"/>
    <mergeCell ref="AF54:AG54"/>
    <mergeCell ref="AK54:AM54"/>
    <mergeCell ref="B32:AJ32"/>
    <mergeCell ref="B30:AJ30"/>
    <mergeCell ref="Y31:AB31"/>
    <mergeCell ref="AH31:AI31"/>
    <mergeCell ref="AK31:AM31"/>
    <mergeCell ref="AO36:AP36"/>
    <mergeCell ref="B35:AJ35"/>
    <mergeCell ref="AK5:AM5"/>
    <mergeCell ref="O6:R6"/>
    <mergeCell ref="W6:Y6"/>
    <mergeCell ref="Z6:AC6"/>
    <mergeCell ref="AI6:AJ6"/>
    <mergeCell ref="Y28:AB28"/>
    <mergeCell ref="AH28:AI28"/>
    <mergeCell ref="B29:AJ29"/>
    <mergeCell ref="AH34:AI34"/>
    <mergeCell ref="AH25:AI25"/>
    <mergeCell ref="AN41:AO41"/>
    <mergeCell ref="AC36:AG36"/>
    <mergeCell ref="AK36:AM36"/>
    <mergeCell ref="AC41:AG41"/>
    <mergeCell ref="AJ41:AM41"/>
  </mergeCells>
  <pageMargins left="0.45" right="0.1" top="0.52" bottom="0.69" header="0.24" footer="0.25"/>
  <pageSetup paperSize="5" scale="85" orientation="portrait" horizontalDpi="300" verticalDpi="300" r:id="rId1"/>
  <headerFooter alignWithMargins="0">
    <oddHeader>Page &amp;P</oddHeader>
  </headerFooter>
</worksheet>
</file>

<file path=xl/worksheets/sheet5.xml><?xml version="1.0" encoding="utf-8"?>
<worksheet xmlns="http://schemas.openxmlformats.org/spreadsheetml/2006/main" xmlns:r="http://schemas.openxmlformats.org/officeDocument/2006/relationships">
  <sheetPr>
    <tabColor rgb="FF00B050"/>
  </sheetPr>
  <dimension ref="A1:AP68"/>
  <sheetViews>
    <sheetView view="pageBreakPreview" zoomScaleSheetLayoutView="100" workbookViewId="0">
      <selection activeCell="O55" sqref="O5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8"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row>
    <row r="2" spans="1:40" ht="48" customHeight="1">
      <c r="A2" s="129" t="s">
        <v>38</v>
      </c>
      <c r="B2" s="129"/>
      <c r="C2" s="129"/>
      <c r="D2" s="129"/>
      <c r="E2" s="130" t="str">
        <f>'DWE MBldg'!E2:AN2</f>
        <v>REHABILITATION , IMPROVEMENT / RENOVATION FOR MISSING FACILITIES IN EXISTING PRIMARY / ELEMENTARY SCHOOLS IN DISTRICT THARPARKAR (12-UNITS) ADP NO. 175 OF 2016-17. @ GBPS MUHAMMAD SIDDIQUE GAJU U/C CHACHRO TALUKA CHACHRO.</v>
      </c>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20.25" customHeight="1" thickBot="1">
      <c r="E3" s="168" t="s">
        <v>140</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32" t="s">
        <v>2</v>
      </c>
      <c r="C4" s="132"/>
      <c r="D4" s="132"/>
      <c r="E4" s="132"/>
      <c r="F4" s="132"/>
      <c r="G4" s="132"/>
      <c r="H4" s="132"/>
      <c r="I4" s="132"/>
      <c r="J4" s="132"/>
      <c r="K4" s="132"/>
      <c r="L4" s="132"/>
      <c r="M4" s="132"/>
      <c r="N4" s="133" t="s">
        <v>3</v>
      </c>
      <c r="O4" s="134"/>
      <c r="P4" s="134"/>
      <c r="Q4" s="134"/>
      <c r="R4" s="134"/>
      <c r="S4" s="134"/>
      <c r="T4" s="134"/>
      <c r="U4" s="134"/>
      <c r="V4" s="135"/>
      <c r="W4" s="133" t="s">
        <v>4</v>
      </c>
      <c r="X4" s="134"/>
      <c r="Y4" s="134"/>
      <c r="Z4" s="134"/>
      <c r="AA4" s="134"/>
      <c r="AB4" s="135"/>
      <c r="AC4" s="134" t="s">
        <v>5</v>
      </c>
      <c r="AD4" s="134"/>
      <c r="AE4" s="134"/>
      <c r="AF4" s="134"/>
      <c r="AG4" s="134"/>
      <c r="AH4" s="134"/>
      <c r="AI4" s="133" t="s">
        <v>6</v>
      </c>
      <c r="AJ4" s="134"/>
      <c r="AK4" s="134"/>
      <c r="AL4" s="134"/>
      <c r="AM4" s="134"/>
      <c r="AN4" s="135"/>
    </row>
    <row r="5" spans="1:40" s="81" customFormat="1" ht="30" customHeight="1" thickTop="1">
      <c r="A5" s="104">
        <v>1</v>
      </c>
      <c r="B5" s="166" t="s">
        <v>104</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40"/>
      <c r="AL5" s="140"/>
      <c r="AM5" s="140"/>
    </row>
    <row r="6" spans="1:40" s="23" customFormat="1" ht="13.5" customHeight="1">
      <c r="F6" s="32"/>
      <c r="G6" s="32"/>
      <c r="H6" s="33"/>
      <c r="I6" s="6"/>
      <c r="J6" s="6"/>
      <c r="K6" s="34"/>
      <c r="L6" s="34"/>
      <c r="M6" s="34"/>
      <c r="N6" s="34"/>
      <c r="O6" s="115">
        <v>3</v>
      </c>
      <c r="P6" s="115"/>
      <c r="Q6" s="115"/>
      <c r="R6" s="115"/>
      <c r="S6" s="103" t="s">
        <v>105</v>
      </c>
      <c r="T6" s="36"/>
      <c r="U6" s="36"/>
      <c r="V6" s="98"/>
      <c r="W6" s="121" t="s">
        <v>8</v>
      </c>
      <c r="X6" s="121"/>
      <c r="Y6" s="121"/>
      <c r="Z6" s="115">
        <v>4846.6000000000004</v>
      </c>
      <c r="AA6" s="115"/>
      <c r="AB6" s="115"/>
      <c r="AC6" s="115"/>
      <c r="AE6" s="28" t="s">
        <v>106</v>
      </c>
      <c r="AF6" s="28"/>
      <c r="AG6" s="28"/>
      <c r="AH6" s="28"/>
      <c r="AI6" s="120" t="s">
        <v>9</v>
      </c>
      <c r="AJ6" s="120"/>
      <c r="AK6" s="116">
        <f>O6*Z6</f>
        <v>14539.800000000001</v>
      </c>
      <c r="AL6" s="116"/>
      <c r="AM6" s="116"/>
      <c r="AN6" s="31" t="s">
        <v>10</v>
      </c>
    </row>
    <row r="7" spans="1:40" s="2" customFormat="1" ht="15">
      <c r="B7" s="119" t="s">
        <v>107</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3"/>
      <c r="AL7" s="3"/>
      <c r="AM7" s="3"/>
    </row>
    <row r="8" spans="1:40" s="81" customFormat="1" ht="42.75" customHeight="1">
      <c r="A8" s="104">
        <v>2</v>
      </c>
      <c r="B8" s="169" t="s">
        <v>108</v>
      </c>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40"/>
      <c r="AL8" s="140"/>
      <c r="AM8" s="140"/>
    </row>
    <row r="9" spans="1:40" s="23" customFormat="1" ht="13.5" customHeight="1">
      <c r="F9" s="32"/>
      <c r="G9" s="32"/>
      <c r="H9" s="33"/>
      <c r="I9" s="6"/>
      <c r="J9" s="6"/>
      <c r="K9" s="34"/>
      <c r="L9" s="34"/>
      <c r="M9" s="34"/>
      <c r="N9" s="34"/>
      <c r="O9" s="115">
        <v>1</v>
      </c>
      <c r="P9" s="115"/>
      <c r="Q9" s="115"/>
      <c r="R9" s="115"/>
      <c r="S9" s="103" t="s">
        <v>105</v>
      </c>
      <c r="T9" s="36"/>
      <c r="U9" s="36"/>
      <c r="V9" s="98"/>
      <c r="W9" s="121" t="s">
        <v>8</v>
      </c>
      <c r="X9" s="121"/>
      <c r="Y9" s="121"/>
      <c r="Z9" s="115">
        <v>4694.8</v>
      </c>
      <c r="AA9" s="115"/>
      <c r="AB9" s="115"/>
      <c r="AC9" s="115"/>
      <c r="AE9" s="28" t="s">
        <v>106</v>
      </c>
      <c r="AF9" s="28"/>
      <c r="AG9" s="28"/>
      <c r="AH9" s="28"/>
      <c r="AI9" s="120" t="s">
        <v>9</v>
      </c>
      <c r="AJ9" s="120"/>
      <c r="AK9" s="116">
        <f>O9*Z9</f>
        <v>4694.8</v>
      </c>
      <c r="AL9" s="116"/>
      <c r="AM9" s="116"/>
      <c r="AN9" s="31" t="s">
        <v>10</v>
      </c>
    </row>
    <row r="10" spans="1:40" s="2" customFormat="1" ht="15">
      <c r="B10" s="119" t="s">
        <v>109</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3"/>
      <c r="AL10" s="3"/>
      <c r="AM10" s="3"/>
    </row>
    <row r="11" spans="1:40" s="81" customFormat="1" ht="27.75" customHeight="1">
      <c r="A11" s="104">
        <v>3</v>
      </c>
      <c r="B11" s="169" t="s">
        <v>110</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40"/>
      <c r="AL11" s="140"/>
      <c r="AM11" s="140"/>
    </row>
    <row r="12" spans="1:40" s="23" customFormat="1" ht="13.5" customHeight="1">
      <c r="F12" s="32"/>
      <c r="G12" s="32"/>
      <c r="H12" s="33"/>
      <c r="I12" s="6"/>
      <c r="J12" s="6"/>
      <c r="K12" s="34"/>
      <c r="L12" s="34"/>
      <c r="M12" s="34"/>
      <c r="N12" s="34"/>
      <c r="O12" s="115">
        <v>1</v>
      </c>
      <c r="P12" s="115"/>
      <c r="Q12" s="115"/>
      <c r="R12" s="115"/>
      <c r="S12" s="103" t="s">
        <v>105</v>
      </c>
      <c r="T12" s="36"/>
      <c r="U12" s="36"/>
      <c r="V12" s="98"/>
      <c r="W12" s="121" t="s">
        <v>8</v>
      </c>
      <c r="X12" s="121"/>
      <c r="Y12" s="121"/>
      <c r="Z12" s="115">
        <v>2533.4699999999998</v>
      </c>
      <c r="AA12" s="115"/>
      <c r="AB12" s="115"/>
      <c r="AC12" s="115"/>
      <c r="AE12" s="28" t="s">
        <v>106</v>
      </c>
      <c r="AF12" s="28"/>
      <c r="AG12" s="28"/>
      <c r="AH12" s="28"/>
      <c r="AI12" s="120" t="s">
        <v>9</v>
      </c>
      <c r="AJ12" s="120"/>
      <c r="AK12" s="116">
        <f>O12*Z12</f>
        <v>2533.4699999999998</v>
      </c>
      <c r="AL12" s="116"/>
      <c r="AM12" s="116"/>
      <c r="AN12" s="31" t="s">
        <v>10</v>
      </c>
    </row>
    <row r="13" spans="1:40" s="2" customFormat="1" ht="15">
      <c r="B13" s="119" t="s">
        <v>111</v>
      </c>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3"/>
      <c r="AL13" s="3"/>
      <c r="AM13" s="3"/>
    </row>
    <row r="14" spans="1:40" s="81" customFormat="1" ht="45.75" customHeight="1">
      <c r="A14" s="104">
        <v>4</v>
      </c>
      <c r="B14" s="169" t="s">
        <v>112</v>
      </c>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40"/>
      <c r="AL14" s="140"/>
      <c r="AM14" s="140"/>
    </row>
    <row r="15" spans="1:40" s="23" customFormat="1" ht="13.5" customHeight="1">
      <c r="F15" s="32"/>
      <c r="G15" s="32"/>
      <c r="H15" s="33"/>
      <c r="I15" s="6"/>
      <c r="J15" s="6"/>
      <c r="K15" s="34"/>
      <c r="L15" s="34"/>
      <c r="M15" s="34"/>
      <c r="N15" s="34"/>
      <c r="O15" s="115">
        <v>3</v>
      </c>
      <c r="P15" s="115"/>
      <c r="Q15" s="115"/>
      <c r="R15" s="115"/>
      <c r="S15" s="103" t="s">
        <v>105</v>
      </c>
      <c r="T15" s="36"/>
      <c r="U15" s="36"/>
      <c r="V15" s="98"/>
      <c r="W15" s="121" t="s">
        <v>8</v>
      </c>
      <c r="X15" s="121"/>
      <c r="Y15" s="121"/>
      <c r="Z15" s="115">
        <v>1671.58</v>
      </c>
      <c r="AA15" s="115"/>
      <c r="AB15" s="115"/>
      <c r="AC15" s="115"/>
      <c r="AE15" s="28" t="s">
        <v>106</v>
      </c>
      <c r="AF15" s="28"/>
      <c r="AG15" s="28"/>
      <c r="AH15" s="28"/>
      <c r="AI15" s="120" t="s">
        <v>9</v>
      </c>
      <c r="AJ15" s="120"/>
      <c r="AK15" s="116">
        <f>O15*Z15</f>
        <v>5014.74</v>
      </c>
      <c r="AL15" s="116"/>
      <c r="AM15" s="116"/>
      <c r="AN15" s="31" t="s">
        <v>10</v>
      </c>
    </row>
    <row r="16" spans="1:40" s="2" customFormat="1" ht="15">
      <c r="B16" s="119" t="s">
        <v>111</v>
      </c>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3"/>
      <c r="AL16" s="3"/>
      <c r="AM16" s="3"/>
    </row>
    <row r="17" spans="1:40" s="81" customFormat="1" ht="28.5" customHeight="1">
      <c r="A17" s="104">
        <v>5</v>
      </c>
      <c r="B17" s="169" t="s">
        <v>113</v>
      </c>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40"/>
      <c r="AL17" s="140"/>
      <c r="AM17" s="140"/>
    </row>
    <row r="18" spans="1:40" s="23" customFormat="1" ht="13.5" customHeight="1">
      <c r="F18" s="32"/>
      <c r="G18" s="32"/>
      <c r="H18" s="33"/>
      <c r="I18" s="6"/>
      <c r="J18" s="6"/>
      <c r="K18" s="34"/>
      <c r="L18" s="34"/>
      <c r="M18" s="34"/>
      <c r="N18" s="34"/>
      <c r="O18" s="115">
        <v>1</v>
      </c>
      <c r="P18" s="115"/>
      <c r="Q18" s="115"/>
      <c r="R18" s="115"/>
      <c r="S18" s="103" t="s">
        <v>105</v>
      </c>
      <c r="T18" s="36"/>
      <c r="U18" s="36"/>
      <c r="V18" s="98"/>
      <c r="W18" s="121" t="s">
        <v>8</v>
      </c>
      <c r="X18" s="121"/>
      <c r="Y18" s="121"/>
      <c r="Z18" s="115">
        <v>447.15</v>
      </c>
      <c r="AA18" s="115"/>
      <c r="AB18" s="115"/>
      <c r="AC18" s="115"/>
      <c r="AE18" s="28" t="s">
        <v>106</v>
      </c>
      <c r="AF18" s="28"/>
      <c r="AG18" s="28"/>
      <c r="AH18" s="28"/>
      <c r="AI18" s="120" t="s">
        <v>9</v>
      </c>
      <c r="AJ18" s="120"/>
      <c r="AK18" s="116">
        <f>O18*Z18</f>
        <v>447.15</v>
      </c>
      <c r="AL18" s="116"/>
      <c r="AM18" s="116"/>
      <c r="AN18" s="31" t="s">
        <v>10</v>
      </c>
    </row>
    <row r="19" spans="1:40" s="2" customFormat="1" ht="15">
      <c r="B19" s="119" t="s">
        <v>114</v>
      </c>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3"/>
      <c r="AL19" s="3"/>
      <c r="AM19" s="3"/>
    </row>
    <row r="20" spans="1:40" s="81" customFormat="1" ht="28.5" customHeight="1">
      <c r="A20" s="104">
        <v>6</v>
      </c>
      <c r="B20" s="169" t="s">
        <v>115</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40"/>
      <c r="AL20" s="140"/>
      <c r="AM20" s="140"/>
    </row>
    <row r="21" spans="1:40" s="23" customFormat="1" ht="13.5" customHeight="1">
      <c r="F21" s="32"/>
      <c r="G21" s="32"/>
      <c r="H21" s="33"/>
      <c r="I21" s="6"/>
      <c r="J21" s="6"/>
      <c r="K21" s="34"/>
      <c r="L21" s="34"/>
      <c r="M21" s="34"/>
      <c r="N21" s="34"/>
      <c r="O21" s="115">
        <v>1</v>
      </c>
      <c r="P21" s="115"/>
      <c r="Q21" s="115"/>
      <c r="R21" s="115"/>
      <c r="S21" s="103" t="s">
        <v>105</v>
      </c>
      <c r="T21" s="36"/>
      <c r="U21" s="36"/>
      <c r="V21" s="98"/>
      <c r="W21" s="121" t="s">
        <v>8</v>
      </c>
      <c r="X21" s="121"/>
      <c r="Y21" s="121"/>
      <c r="Z21" s="115">
        <v>1269.95</v>
      </c>
      <c r="AA21" s="115"/>
      <c r="AB21" s="115"/>
      <c r="AC21" s="115"/>
      <c r="AE21" s="28" t="s">
        <v>106</v>
      </c>
      <c r="AF21" s="28"/>
      <c r="AG21" s="28"/>
      <c r="AH21" s="28"/>
      <c r="AI21" s="120" t="s">
        <v>9</v>
      </c>
      <c r="AJ21" s="120"/>
      <c r="AK21" s="116">
        <f>O21*Z21</f>
        <v>1269.95</v>
      </c>
      <c r="AL21" s="116"/>
      <c r="AM21" s="116"/>
      <c r="AN21" s="31" t="s">
        <v>10</v>
      </c>
    </row>
    <row r="22" spans="1:40" s="2" customFormat="1" ht="15">
      <c r="B22" s="119" t="s">
        <v>116</v>
      </c>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3"/>
      <c r="AL22" s="3"/>
      <c r="AM22" s="3"/>
    </row>
    <row r="23" spans="1:40" s="81" customFormat="1" ht="63" customHeight="1">
      <c r="A23" s="104">
        <v>7</v>
      </c>
      <c r="B23" s="169" t="s">
        <v>117</v>
      </c>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40"/>
      <c r="AL23" s="140"/>
      <c r="AM23" s="140"/>
    </row>
    <row r="24" spans="1:40" s="23" customFormat="1" ht="13.5" customHeight="1">
      <c r="A24" s="99" t="s">
        <v>118</v>
      </c>
      <c r="F24" s="32"/>
      <c r="G24" s="32"/>
      <c r="H24" s="33"/>
      <c r="I24" s="6"/>
      <c r="J24" s="6"/>
      <c r="K24" s="34"/>
      <c r="L24" s="34"/>
      <c r="M24" s="34"/>
      <c r="N24" s="34"/>
      <c r="O24" s="115">
        <v>100</v>
      </c>
      <c r="P24" s="115"/>
      <c r="Q24" s="115"/>
      <c r="R24" s="115"/>
      <c r="S24" s="103" t="s">
        <v>119</v>
      </c>
      <c r="T24" s="36"/>
      <c r="U24" s="36"/>
      <c r="V24" s="98"/>
      <c r="W24" s="121" t="s">
        <v>8</v>
      </c>
      <c r="X24" s="121"/>
      <c r="Y24" s="121"/>
      <c r="Z24" s="115">
        <v>73.209999999999994</v>
      </c>
      <c r="AA24" s="115"/>
      <c r="AB24" s="115"/>
      <c r="AC24" s="115"/>
      <c r="AE24" s="28" t="s">
        <v>87</v>
      </c>
      <c r="AF24" s="28"/>
      <c r="AG24" s="28"/>
      <c r="AH24" s="28"/>
      <c r="AI24" s="120" t="s">
        <v>9</v>
      </c>
      <c r="AJ24" s="120"/>
      <c r="AK24" s="116">
        <f>O24*Z24</f>
        <v>7320.9999999999991</v>
      </c>
      <c r="AL24" s="116"/>
      <c r="AM24" s="116"/>
      <c r="AN24" s="31" t="s">
        <v>10</v>
      </c>
    </row>
    <row r="25" spans="1:40" s="2" customFormat="1" ht="15">
      <c r="B25" s="119" t="s">
        <v>120</v>
      </c>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3"/>
      <c r="AL25" s="3"/>
      <c r="AM25" s="3"/>
    </row>
    <row r="26" spans="1:40" s="23" customFormat="1" ht="13.5" customHeight="1">
      <c r="A26" s="99" t="s">
        <v>121</v>
      </c>
      <c r="F26" s="32"/>
      <c r="G26" s="32"/>
      <c r="H26" s="33"/>
      <c r="I26" s="6"/>
      <c r="J26" s="6"/>
      <c r="K26" s="34"/>
      <c r="L26" s="34"/>
      <c r="M26" s="34"/>
      <c r="N26" s="34"/>
      <c r="O26" s="115">
        <v>100</v>
      </c>
      <c r="P26" s="115"/>
      <c r="Q26" s="115"/>
      <c r="R26" s="115"/>
      <c r="S26" s="103" t="s">
        <v>119</v>
      </c>
      <c r="T26" s="36"/>
      <c r="U26" s="36"/>
      <c r="V26" s="98"/>
      <c r="W26" s="121" t="s">
        <v>8</v>
      </c>
      <c r="X26" s="121"/>
      <c r="Y26" s="121"/>
      <c r="Z26" s="115">
        <v>95.79</v>
      </c>
      <c r="AA26" s="115"/>
      <c r="AB26" s="115"/>
      <c r="AC26" s="115"/>
      <c r="AE26" s="28" t="s">
        <v>87</v>
      </c>
      <c r="AF26" s="28"/>
      <c r="AG26" s="28"/>
      <c r="AH26" s="28"/>
      <c r="AI26" s="120" t="s">
        <v>9</v>
      </c>
      <c r="AJ26" s="120"/>
      <c r="AK26" s="116">
        <f>O26*Z26</f>
        <v>9579</v>
      </c>
      <c r="AL26" s="116"/>
      <c r="AM26" s="116"/>
      <c r="AN26" s="31" t="s">
        <v>10</v>
      </c>
    </row>
    <row r="27" spans="1:40" s="2" customFormat="1" ht="15">
      <c r="B27" s="119" t="s">
        <v>122</v>
      </c>
      <c r="C27" s="119"/>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3"/>
      <c r="AL27" s="3"/>
      <c r="AM27" s="3"/>
    </row>
    <row r="28" spans="1:40" s="81" customFormat="1" ht="16.5">
      <c r="A28" s="104">
        <v>8</v>
      </c>
      <c r="B28" s="169" t="s">
        <v>123</v>
      </c>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40"/>
      <c r="AL28" s="140"/>
      <c r="AM28" s="140"/>
    </row>
    <row r="29" spans="1:40" s="23" customFormat="1" ht="13.5" customHeight="1">
      <c r="A29" s="99"/>
      <c r="F29" s="32"/>
      <c r="G29" s="32"/>
      <c r="H29" s="33"/>
      <c r="I29" s="6"/>
      <c r="J29" s="6"/>
      <c r="K29" s="34"/>
      <c r="L29" s="34"/>
      <c r="M29" s="34"/>
      <c r="N29" s="34"/>
      <c r="O29" s="115">
        <v>3</v>
      </c>
      <c r="P29" s="115"/>
      <c r="Q29" s="115"/>
      <c r="R29" s="115"/>
      <c r="S29" s="103" t="s">
        <v>105</v>
      </c>
      <c r="T29" s="36"/>
      <c r="U29" s="36"/>
      <c r="V29" s="98"/>
      <c r="W29" s="121" t="s">
        <v>8</v>
      </c>
      <c r="X29" s="121"/>
      <c r="Y29" s="121"/>
      <c r="Z29" s="115">
        <v>1109.46</v>
      </c>
      <c r="AA29" s="115"/>
      <c r="AB29" s="115"/>
      <c r="AC29" s="115"/>
      <c r="AE29" s="28" t="s">
        <v>106</v>
      </c>
      <c r="AF29" s="28"/>
      <c r="AG29" s="28"/>
      <c r="AH29" s="28"/>
      <c r="AI29" s="120" t="s">
        <v>9</v>
      </c>
      <c r="AJ29" s="120"/>
      <c r="AK29" s="116">
        <f>O29*Z29</f>
        <v>3328.38</v>
      </c>
      <c r="AL29" s="116"/>
      <c r="AM29" s="116"/>
      <c r="AN29" s="31" t="s">
        <v>10</v>
      </c>
    </row>
    <row r="30" spans="1:40" s="2" customFormat="1" ht="15">
      <c r="B30" s="119" t="s">
        <v>124</v>
      </c>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3"/>
      <c r="AL30" s="3"/>
      <c r="AM30" s="3"/>
    </row>
    <row r="31" spans="1:40" s="47" customFormat="1" ht="13.5" customHeight="1">
      <c r="A31" s="45">
        <v>9</v>
      </c>
      <c r="B31" s="169" t="s">
        <v>125</v>
      </c>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39"/>
      <c r="AL31" s="139"/>
      <c r="AM31" s="139"/>
    </row>
    <row r="32" spans="1:40" s="23" customFormat="1" ht="13.5" customHeight="1">
      <c r="A32" s="99"/>
      <c r="F32" s="32"/>
      <c r="G32" s="32"/>
      <c r="H32" s="33"/>
      <c r="I32" s="6"/>
      <c r="J32" s="6"/>
      <c r="K32" s="34"/>
      <c r="L32" s="34"/>
      <c r="M32" s="34"/>
      <c r="N32" s="34"/>
      <c r="O32" s="115">
        <v>1</v>
      </c>
      <c r="P32" s="115"/>
      <c r="Q32" s="115"/>
      <c r="R32" s="115"/>
      <c r="S32" s="103" t="s">
        <v>105</v>
      </c>
      <c r="T32" s="36"/>
      <c r="U32" s="36"/>
      <c r="V32" s="98"/>
      <c r="W32" s="121" t="s">
        <v>8</v>
      </c>
      <c r="X32" s="121"/>
      <c r="Y32" s="121"/>
      <c r="Z32" s="115">
        <v>1384.24</v>
      </c>
      <c r="AA32" s="115"/>
      <c r="AB32" s="115"/>
      <c r="AC32" s="115"/>
      <c r="AE32" s="28" t="s">
        <v>106</v>
      </c>
      <c r="AF32" s="28"/>
      <c r="AG32" s="28"/>
      <c r="AH32" s="28"/>
      <c r="AI32" s="120" t="s">
        <v>9</v>
      </c>
      <c r="AJ32" s="120"/>
      <c r="AK32" s="116">
        <f>O32*Z32</f>
        <v>1384.24</v>
      </c>
      <c r="AL32" s="116"/>
      <c r="AM32" s="116"/>
      <c r="AN32" s="31" t="s">
        <v>10</v>
      </c>
    </row>
    <row r="33" spans="1:40" s="2" customFormat="1" ht="15">
      <c r="B33" s="119" t="s">
        <v>126</v>
      </c>
      <c r="C33" s="119"/>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3"/>
      <c r="AL33" s="3"/>
      <c r="AM33" s="3"/>
    </row>
    <row r="34" spans="1:40" s="47" customFormat="1" ht="13.5" customHeight="1">
      <c r="A34" s="45">
        <v>10</v>
      </c>
      <c r="B34" s="169" t="s">
        <v>127</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39"/>
      <c r="AL34" s="139"/>
      <c r="AM34" s="139"/>
    </row>
    <row r="35" spans="1:40" s="23" customFormat="1" ht="13.5" customHeight="1">
      <c r="A35" s="99"/>
      <c r="F35" s="32"/>
      <c r="G35" s="32"/>
      <c r="H35" s="33"/>
      <c r="I35" s="6"/>
      <c r="J35" s="6"/>
      <c r="K35" s="34"/>
      <c r="L35" s="34"/>
      <c r="M35" s="34"/>
      <c r="N35" s="34"/>
      <c r="O35" s="115">
        <v>3</v>
      </c>
      <c r="P35" s="115"/>
      <c r="Q35" s="115"/>
      <c r="R35" s="115"/>
      <c r="S35" s="103" t="s">
        <v>105</v>
      </c>
      <c r="T35" s="36"/>
      <c r="U35" s="36"/>
      <c r="V35" s="98"/>
      <c r="W35" s="121" t="s">
        <v>8</v>
      </c>
      <c r="X35" s="121"/>
      <c r="Y35" s="121"/>
      <c r="Z35" s="115">
        <v>877.8</v>
      </c>
      <c r="AA35" s="115"/>
      <c r="AB35" s="115"/>
      <c r="AC35" s="115"/>
      <c r="AE35" s="28" t="s">
        <v>106</v>
      </c>
      <c r="AF35" s="28"/>
      <c r="AG35" s="28"/>
      <c r="AH35" s="28"/>
      <c r="AI35" s="120" t="s">
        <v>9</v>
      </c>
      <c r="AJ35" s="120"/>
      <c r="AK35" s="116">
        <f>O35*Z35</f>
        <v>2633.3999999999996</v>
      </c>
      <c r="AL35" s="116"/>
      <c r="AM35" s="116"/>
      <c r="AN35" s="31" t="s">
        <v>10</v>
      </c>
    </row>
    <row r="36" spans="1:40" s="2" customFormat="1" ht="15">
      <c r="B36" s="119" t="s">
        <v>128</v>
      </c>
      <c r="C36" s="119"/>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3"/>
      <c r="AL36" s="3"/>
      <c r="AM36" s="3"/>
    </row>
    <row r="37" spans="1:40" s="47" customFormat="1" ht="13.5" customHeight="1">
      <c r="A37" s="45">
        <v>11</v>
      </c>
      <c r="B37" s="169" t="s">
        <v>129</v>
      </c>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39"/>
      <c r="AL37" s="139"/>
      <c r="AM37" s="139"/>
    </row>
    <row r="38" spans="1:40" s="23" customFormat="1" ht="13.5" customHeight="1">
      <c r="A38" s="99" t="s">
        <v>118</v>
      </c>
      <c r="F38" s="32"/>
      <c r="G38" s="32"/>
      <c r="H38" s="33"/>
      <c r="I38" s="6"/>
      <c r="J38" s="6"/>
      <c r="K38" s="34"/>
      <c r="L38" s="34"/>
      <c r="M38" s="34"/>
      <c r="N38" s="34"/>
      <c r="O38" s="115">
        <v>1</v>
      </c>
      <c r="P38" s="115"/>
      <c r="Q38" s="115"/>
      <c r="R38" s="115"/>
      <c r="S38" s="103" t="s">
        <v>105</v>
      </c>
      <c r="T38" s="36"/>
      <c r="U38" s="36"/>
      <c r="V38" s="98"/>
      <c r="W38" s="121" t="s">
        <v>8</v>
      </c>
      <c r="X38" s="121"/>
      <c r="Y38" s="121"/>
      <c r="Z38" s="115">
        <v>200.42</v>
      </c>
      <c r="AA38" s="115"/>
      <c r="AB38" s="115"/>
      <c r="AC38" s="115"/>
      <c r="AE38" s="28" t="s">
        <v>106</v>
      </c>
      <c r="AF38" s="28"/>
      <c r="AG38" s="28"/>
      <c r="AH38" s="28"/>
      <c r="AI38" s="120" t="s">
        <v>9</v>
      </c>
      <c r="AJ38" s="120"/>
      <c r="AK38" s="116">
        <f>O38*Z38</f>
        <v>200.42</v>
      </c>
      <c r="AL38" s="116"/>
      <c r="AM38" s="116"/>
      <c r="AN38" s="31" t="s">
        <v>10</v>
      </c>
    </row>
    <row r="39" spans="1:40" s="2" customFormat="1" ht="15">
      <c r="B39" s="119" t="s">
        <v>130</v>
      </c>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3"/>
      <c r="AL39" s="3"/>
      <c r="AM39" s="3"/>
    </row>
    <row r="40" spans="1:40" s="23" customFormat="1" ht="13.5" customHeight="1">
      <c r="A40" s="99" t="s">
        <v>121</v>
      </c>
      <c r="F40" s="32"/>
      <c r="G40" s="32"/>
      <c r="H40" s="33"/>
      <c r="I40" s="6"/>
      <c r="J40" s="6"/>
      <c r="K40" s="34"/>
      <c r="L40" s="34"/>
      <c r="M40" s="34"/>
      <c r="N40" s="34"/>
      <c r="O40" s="115">
        <v>1</v>
      </c>
      <c r="P40" s="115"/>
      <c r="Q40" s="115"/>
      <c r="R40" s="115"/>
      <c r="S40" s="103" t="s">
        <v>105</v>
      </c>
      <c r="T40" s="36"/>
      <c r="U40" s="36"/>
      <c r="V40" s="98"/>
      <c r="W40" s="121" t="s">
        <v>8</v>
      </c>
      <c r="X40" s="121"/>
      <c r="Y40" s="121"/>
      <c r="Z40" s="115">
        <v>271.92</v>
      </c>
      <c r="AA40" s="115"/>
      <c r="AB40" s="115"/>
      <c r="AC40" s="115"/>
      <c r="AE40" s="28" t="s">
        <v>106</v>
      </c>
      <c r="AF40" s="28"/>
      <c r="AG40" s="28"/>
      <c r="AH40" s="28"/>
      <c r="AI40" s="120" t="s">
        <v>9</v>
      </c>
      <c r="AJ40" s="120"/>
      <c r="AK40" s="116">
        <f>O40*Z40</f>
        <v>271.92</v>
      </c>
      <c r="AL40" s="116"/>
      <c r="AM40" s="116"/>
      <c r="AN40" s="31" t="s">
        <v>10</v>
      </c>
    </row>
    <row r="41" spans="1:40" s="2" customFormat="1" ht="15">
      <c r="B41" s="119" t="s">
        <v>131</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3"/>
      <c r="AL41" s="3"/>
      <c r="AM41" s="3"/>
    </row>
    <row r="42" spans="1:40" s="81" customFormat="1" ht="42.75" customHeight="1">
      <c r="A42" s="105">
        <v>12</v>
      </c>
      <c r="B42" s="169" t="s">
        <v>132</v>
      </c>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40"/>
      <c r="AL42" s="140"/>
      <c r="AM42" s="140"/>
    </row>
    <row r="43" spans="1:40" s="23" customFormat="1" ht="13.5" customHeight="1">
      <c r="A43" s="99"/>
      <c r="F43" s="32"/>
      <c r="G43" s="32"/>
      <c r="H43" s="33"/>
      <c r="I43" s="6"/>
      <c r="J43" s="6"/>
      <c r="K43" s="34"/>
      <c r="L43" s="34"/>
      <c r="M43" s="34"/>
      <c r="N43" s="34"/>
      <c r="O43" s="115">
        <v>25</v>
      </c>
      <c r="P43" s="115"/>
      <c r="Q43" s="115"/>
      <c r="R43" s="115"/>
      <c r="S43" s="103" t="s">
        <v>119</v>
      </c>
      <c r="T43" s="36"/>
      <c r="U43" s="36"/>
      <c r="V43" s="98"/>
      <c r="W43" s="121" t="s">
        <v>8</v>
      </c>
      <c r="X43" s="121"/>
      <c r="Y43" s="121"/>
      <c r="Z43" s="115">
        <v>146.57</v>
      </c>
      <c r="AA43" s="115"/>
      <c r="AB43" s="115"/>
      <c r="AC43" s="115"/>
      <c r="AE43" s="28" t="s">
        <v>87</v>
      </c>
      <c r="AF43" s="28"/>
      <c r="AG43" s="28"/>
      <c r="AH43" s="28"/>
      <c r="AI43" s="120" t="s">
        <v>9</v>
      </c>
      <c r="AJ43" s="120"/>
      <c r="AK43" s="116">
        <f>O43*Z43</f>
        <v>3664.25</v>
      </c>
      <c r="AL43" s="116"/>
      <c r="AM43" s="116"/>
      <c r="AN43" s="31" t="s">
        <v>10</v>
      </c>
    </row>
    <row r="44" spans="1:40" s="2" customFormat="1" ht="15">
      <c r="B44" s="119" t="s">
        <v>133</v>
      </c>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3"/>
      <c r="AL44" s="3"/>
      <c r="AM44" s="3"/>
    </row>
    <row r="45" spans="1:40" s="47" customFormat="1" ht="42.75" customHeight="1">
      <c r="A45" s="102">
        <v>13</v>
      </c>
      <c r="B45" s="169" t="s">
        <v>134</v>
      </c>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39"/>
      <c r="AL45" s="139"/>
      <c r="AM45" s="139"/>
    </row>
    <row r="46" spans="1:40" s="23" customFormat="1" ht="13.5" customHeight="1">
      <c r="A46" s="99"/>
      <c r="F46" s="32"/>
      <c r="G46" s="32"/>
      <c r="H46" s="33"/>
      <c r="I46" s="6"/>
      <c r="J46" s="6"/>
      <c r="K46" s="34"/>
      <c r="L46" s="34"/>
      <c r="M46" s="34"/>
      <c r="N46" s="34"/>
      <c r="O46" s="115">
        <v>1</v>
      </c>
      <c r="P46" s="115"/>
      <c r="Q46" s="115"/>
      <c r="R46" s="115"/>
      <c r="S46" s="103" t="s">
        <v>105</v>
      </c>
      <c r="T46" s="36"/>
      <c r="U46" s="36"/>
      <c r="V46" s="98"/>
      <c r="W46" s="121" t="s">
        <v>8</v>
      </c>
      <c r="X46" s="121"/>
      <c r="Y46" s="121"/>
      <c r="Z46" s="115">
        <v>21989.61</v>
      </c>
      <c r="AA46" s="115"/>
      <c r="AB46" s="115"/>
      <c r="AC46" s="115"/>
      <c r="AE46" s="28" t="s">
        <v>106</v>
      </c>
      <c r="AF46" s="28"/>
      <c r="AG46" s="28"/>
      <c r="AH46" s="28"/>
      <c r="AI46" s="120" t="s">
        <v>9</v>
      </c>
      <c r="AJ46" s="120"/>
      <c r="AK46" s="116">
        <f>O46*Z46</f>
        <v>21989.61</v>
      </c>
      <c r="AL46" s="116"/>
      <c r="AM46" s="116"/>
      <c r="AN46" s="31" t="s">
        <v>10</v>
      </c>
    </row>
    <row r="47" spans="1:40" s="2" customFormat="1" ht="15">
      <c r="B47" s="119" t="s">
        <v>135</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3"/>
      <c r="AL47" s="3"/>
      <c r="AM47" s="3"/>
    </row>
    <row r="48" spans="1:40" s="47" customFormat="1" ht="18" customHeight="1">
      <c r="A48" s="102">
        <v>14</v>
      </c>
      <c r="B48" s="169" t="s">
        <v>136</v>
      </c>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39"/>
      <c r="AL48" s="139"/>
      <c r="AM48" s="139"/>
    </row>
    <row r="49" spans="1:42" s="23" customFormat="1" ht="13.5" customHeight="1">
      <c r="A49" s="99"/>
      <c r="F49" s="32"/>
      <c r="G49" s="32"/>
      <c r="H49" s="33"/>
      <c r="I49" s="6"/>
      <c r="J49" s="6"/>
      <c r="K49" s="34"/>
      <c r="L49" s="34"/>
      <c r="M49" s="34"/>
      <c r="N49" s="34"/>
      <c r="O49" s="115">
        <v>1</v>
      </c>
      <c r="P49" s="115"/>
      <c r="Q49" s="115"/>
      <c r="R49" s="115"/>
      <c r="S49" s="103" t="s">
        <v>105</v>
      </c>
      <c r="T49" s="36"/>
      <c r="U49" s="36"/>
      <c r="V49" s="98"/>
      <c r="W49" s="121" t="s">
        <v>8</v>
      </c>
      <c r="X49" s="121"/>
      <c r="Y49" s="121"/>
      <c r="Z49" s="115">
        <v>5494.59</v>
      </c>
      <c r="AA49" s="115"/>
      <c r="AB49" s="115"/>
      <c r="AC49" s="115"/>
      <c r="AE49" s="28" t="s">
        <v>106</v>
      </c>
      <c r="AF49" s="28"/>
      <c r="AG49" s="28"/>
      <c r="AH49" s="28"/>
      <c r="AI49" s="120" t="s">
        <v>9</v>
      </c>
      <c r="AJ49" s="120"/>
      <c r="AK49" s="116">
        <f>O49*Z49</f>
        <v>5494.59</v>
      </c>
      <c r="AL49" s="116"/>
      <c r="AM49" s="116"/>
      <c r="AN49" s="31" t="s">
        <v>10</v>
      </c>
    </row>
    <row r="50" spans="1:42" s="2" customFormat="1" ht="15">
      <c r="B50" s="119" t="s">
        <v>137</v>
      </c>
      <c r="C50" s="119"/>
      <c r="D50" s="119"/>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3"/>
      <c r="AL50" s="3"/>
      <c r="AM50" s="3"/>
    </row>
    <row r="51" spans="1:42" s="32" customFormat="1" ht="15" customHeight="1">
      <c r="AC51" s="143" t="s">
        <v>34</v>
      </c>
      <c r="AD51" s="143"/>
      <c r="AE51" s="143"/>
      <c r="AF51" s="143"/>
      <c r="AG51" s="143"/>
      <c r="AH51" s="38" t="s">
        <v>9</v>
      </c>
      <c r="AI51" s="38"/>
      <c r="AJ51" s="60"/>
      <c r="AK51" s="144">
        <f>SUM(AK6:AM49)</f>
        <v>84366.720000000001</v>
      </c>
      <c r="AL51" s="144"/>
      <c r="AM51" s="144"/>
      <c r="AN51" s="76" t="s">
        <v>10</v>
      </c>
      <c r="AO51" s="141" t="e">
        <f>#REF!+#REF!+#REF!+#REF!+#REF!+#REF!+#REF!+#REF!+#REF!+#REF!+#REF!+#REF!+#REF!+#REF!+#REF!+#REF!+#REF!+#REF!+#REF!+#REF!+#REF!+#REF!+#REF!+#REF!+#REF!+#REF!</f>
        <v>#REF!</v>
      </c>
      <c r="AP51" s="141"/>
    </row>
    <row r="53" spans="1:42" ht="42" customHeight="1">
      <c r="A53" s="7" t="s">
        <v>35</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45" t="s">
        <v>34</v>
      </c>
      <c r="AD55" s="145"/>
      <c r="AE55" s="145"/>
      <c r="AF55" s="145"/>
      <c r="AG55" s="145"/>
      <c r="AH55" s="12" t="s">
        <v>9</v>
      </c>
      <c r="AI55" s="12"/>
      <c r="AJ55" s="146"/>
      <c r="AK55" s="146"/>
      <c r="AL55" s="146"/>
      <c r="AM55" s="146"/>
      <c r="AN55" s="142"/>
      <c r="AO55" s="142"/>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141</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62.25" customHeight="1">
      <c r="A58" s="8"/>
      <c r="B58" s="7" t="s">
        <v>36</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52" t="s">
        <v>37</v>
      </c>
      <c r="C62" s="152"/>
      <c r="D62" s="152"/>
      <c r="E62" s="152"/>
      <c r="F62" s="152"/>
      <c r="G62" s="152"/>
      <c r="H62" s="152"/>
      <c r="I62" s="152"/>
      <c r="J62" s="152"/>
      <c r="K62" s="152"/>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65" customFormat="1" ht="15">
      <c r="A67" s="61"/>
      <c r="B67" s="153" t="s">
        <v>47</v>
      </c>
      <c r="C67" s="153"/>
      <c r="D67" s="153"/>
      <c r="E67" s="153"/>
      <c r="F67" s="153"/>
      <c r="G67" s="153"/>
      <c r="H67" s="153"/>
      <c r="I67" s="153"/>
      <c r="J67" s="101"/>
      <c r="K67" s="100"/>
      <c r="L67" s="101">
        <v>1</v>
      </c>
      <c r="M67" s="100" t="s">
        <v>39</v>
      </c>
      <c r="N67" s="154">
        <v>41.12</v>
      </c>
      <c r="O67" s="154"/>
      <c r="P67" s="64" t="s">
        <v>39</v>
      </c>
      <c r="Q67" s="155">
        <v>5.92</v>
      </c>
      <c r="R67" s="155"/>
      <c r="S67" s="101"/>
      <c r="T67" s="155"/>
      <c r="U67" s="155"/>
      <c r="AA67" s="65" t="s">
        <v>40</v>
      </c>
      <c r="AB67" s="155">
        <f>ROUND(L67*N67*Q67,0)</f>
        <v>243</v>
      </c>
      <c r="AC67" s="155"/>
      <c r="AD67" s="155"/>
      <c r="AE67" s="155"/>
      <c r="AF67" s="156" t="s">
        <v>26</v>
      </c>
      <c r="AG67" s="156"/>
      <c r="AK67" s="157"/>
      <c r="AL67" s="157"/>
      <c r="AM67" s="157"/>
      <c r="AN67" s="66"/>
    </row>
    <row r="68" spans="1:40" s="67" customFormat="1" ht="15">
      <c r="I68" s="68"/>
      <c r="J68" s="69"/>
      <c r="K68" s="68"/>
      <c r="M68" s="70"/>
      <c r="N68" s="71"/>
      <c r="O68" s="71"/>
      <c r="P68" s="68"/>
      <c r="Q68" s="72"/>
      <c r="R68" s="72"/>
      <c r="S68" s="73"/>
      <c r="T68" s="72"/>
      <c r="U68" s="72"/>
      <c r="V68" s="147" t="s">
        <v>44</v>
      </c>
      <c r="W68" s="147"/>
      <c r="X68" s="147"/>
      <c r="Y68" s="147"/>
      <c r="Z68" s="147"/>
      <c r="AA68" s="74" t="s">
        <v>40</v>
      </c>
      <c r="AB68" s="148">
        <f>SUM(AB65:AB67)</f>
        <v>243</v>
      </c>
      <c r="AC68" s="148"/>
      <c r="AD68" s="148"/>
      <c r="AE68" s="148"/>
      <c r="AF68" s="149" t="s">
        <v>26</v>
      </c>
      <c r="AG68" s="149"/>
      <c r="AH68" s="73"/>
      <c r="AI68" s="75"/>
      <c r="AJ68" s="75"/>
      <c r="AK68" s="150"/>
      <c r="AL68" s="150"/>
      <c r="AM68" s="150"/>
      <c r="AN68" s="75"/>
    </row>
  </sheetData>
  <mergeCells count="151">
    <mergeCell ref="AF67:AG67"/>
    <mergeCell ref="AK67:AM67"/>
    <mergeCell ref="V68:Z68"/>
    <mergeCell ref="AB68:AE68"/>
    <mergeCell ref="AF68:AG68"/>
    <mergeCell ref="AK68:AM68"/>
    <mergeCell ref="B62:K62"/>
    <mergeCell ref="B67:I67"/>
    <mergeCell ref="N67:O67"/>
    <mergeCell ref="Q67:R67"/>
    <mergeCell ref="T67:U67"/>
    <mergeCell ref="AB67:AE67"/>
    <mergeCell ref="B50:AJ50"/>
    <mergeCell ref="AC51:AG51"/>
    <mergeCell ref="AK51:AM51"/>
    <mergeCell ref="AO51:AP51"/>
    <mergeCell ref="AC55:AG55"/>
    <mergeCell ref="AJ55:AM55"/>
    <mergeCell ref="AN55:AO55"/>
    <mergeCell ref="B47:AJ47"/>
    <mergeCell ref="B48:AJ48"/>
    <mergeCell ref="AK48:AM48"/>
    <mergeCell ref="O49:R49"/>
    <mergeCell ref="W49:Y49"/>
    <mergeCell ref="Z49:AC49"/>
    <mergeCell ref="AI49:AJ49"/>
    <mergeCell ref="AK49:AM49"/>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DWE MBldg</vt:lpstr>
      <vt:lpstr>DWE MBldg (2)</vt:lpstr>
      <vt:lpstr>DWE MBldg (3)</vt:lpstr>
      <vt:lpstr>DWE MBldg (4)</vt:lpstr>
      <vt:lpstr>W.S &amp; S.F</vt:lpstr>
      <vt:lpstr>'DWE MBldg'!Print_Area</vt:lpstr>
      <vt:lpstr>'DWE MBldg (2)'!Print_Area</vt:lpstr>
      <vt:lpstr>'DWE MBldg (3)'!Print_Area</vt:lpstr>
      <vt:lpstr>'DWE MBldg (4)'!Print_Area</vt:lpstr>
      <vt:lpstr>'W.S &amp; S.F'!Print_Area</vt:lpstr>
      <vt:lpstr>'DWE MBldg'!Print_Titles</vt:lpstr>
      <vt:lpstr>'DWE MBldg (2)'!Print_Titles</vt:lpstr>
      <vt:lpstr>'DWE MBldg (3)'!Print_Titles</vt:lpstr>
      <vt:lpstr>'DWE MBldg (4)'!Print_Titles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2017-03-08T08:00:48Z</dcterms:modified>
</cp:coreProperties>
</file>