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DWE MBldg (2)" sheetId="8" r:id="rId2"/>
    <sheet name="DWE MBldg (3)" sheetId="9" r:id="rId3"/>
    <sheet name="W.S &amp; S.F" sheetId="7" r:id="rId4"/>
  </sheets>
  <definedNames>
    <definedName name="_xlnm.Print_Area" localSheetId="0">'DWE MBldg'!$A$1:$AN$89</definedName>
    <definedName name="_xlnm.Print_Area" localSheetId="1">'DWE MBldg (2)'!$A$1:$AN$86</definedName>
    <definedName name="_xlnm.Print_Area" localSheetId="2">'DWE MBldg (3)'!$A$1:$AN$53</definedName>
    <definedName name="_xlnm.Print_Area" localSheetId="3">'W.S &amp; S.F'!$A$1:$AN$36</definedName>
    <definedName name="_xlnm.Print_Titles" localSheetId="0">'DWE MBldg'!$4:$4</definedName>
    <definedName name="_xlnm.Print_Titles" localSheetId="1">'DWE MBldg (2)'!$4:$4</definedName>
    <definedName name="_xlnm.Print_Titles" localSheetId="2">'DWE MBldg (3)'!$4:$4</definedName>
    <definedName name="_xlnm.Print_Titles" localSheetId="3">'W.S &amp; S.F'!$4:$4</definedName>
  </definedNames>
  <calcPr calcId="124519"/>
</workbook>
</file>

<file path=xl/calcChain.xml><?xml version="1.0" encoding="utf-8"?>
<calcChain xmlns="http://schemas.openxmlformats.org/spreadsheetml/2006/main">
  <c r="AK6" i="9"/>
  <c r="AK9"/>
  <c r="AK12"/>
  <c r="AK15"/>
  <c r="AK18"/>
  <c r="AK22"/>
  <c r="AK25"/>
  <c r="AK28"/>
  <c r="O31"/>
  <c r="AK31"/>
  <c r="AK34"/>
  <c r="AK37"/>
  <c r="AK39"/>
  <c r="AO39"/>
  <c r="AB57"/>
  <c r="AB58"/>
  <c r="AK6" i="8"/>
  <c r="AK9"/>
  <c r="AK12"/>
  <c r="AK15"/>
  <c r="AK18"/>
  <c r="AK21"/>
  <c r="AK24"/>
  <c r="AK27"/>
  <c r="AK31"/>
  <c r="AK34"/>
  <c r="AK37"/>
  <c r="AK40"/>
  <c r="AK43"/>
  <c r="AK46"/>
  <c r="AK49"/>
  <c r="AK52"/>
  <c r="AK55"/>
  <c r="O58"/>
  <c r="AK58" s="1"/>
  <c r="AK72" s="1"/>
  <c r="AK61"/>
  <c r="AK64"/>
  <c r="AK67"/>
  <c r="AK70"/>
  <c r="AO72"/>
  <c r="AB90"/>
  <c r="AB91"/>
  <c r="E2" i="7" l="1"/>
  <c r="AB40"/>
  <c r="AB41" s="1"/>
  <c r="AO24"/>
  <c r="AK22"/>
  <c r="AK19"/>
  <c r="AK17"/>
  <c r="AK14"/>
  <c r="AK11"/>
  <c r="AK9"/>
  <c r="AK6"/>
  <c r="AK73" i="5"/>
  <c r="AK24" i="7" l="1"/>
  <c r="AK67" i="5"/>
  <c r="AK70"/>
  <c r="AK61" l="1"/>
  <c r="AK52" l="1"/>
  <c r="O43" l="1"/>
  <c r="AK12"/>
  <c r="AK9"/>
  <c r="AK6"/>
  <c r="AK58" l="1"/>
  <c r="AK55"/>
  <c r="AK49"/>
  <c r="AK15" l="1"/>
  <c r="AK25" l="1"/>
  <c r="AB93" l="1"/>
  <c r="AB94" l="1"/>
  <c r="AK37"/>
  <c r="AK46"/>
  <c r="AK28"/>
  <c r="AK64" l="1"/>
  <c r="AK34"/>
  <c r="AK22"/>
  <c r="AK19"/>
  <c r="AK40"/>
  <c r="AK31" l="1"/>
  <c r="AK43"/>
  <c r="AK75" s="1"/>
  <c r="AO28" l="1"/>
  <c r="AO75"/>
</calcChain>
</file>

<file path=xl/sharedStrings.xml><?xml version="1.0" encoding="utf-8"?>
<sst xmlns="http://schemas.openxmlformats.org/spreadsheetml/2006/main" count="559" uniqueCount="129">
  <si>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</si>
  <si>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</si>
  <si>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</si>
  <si>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</si>
  <si>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</si>
  <si>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</si>
  <si>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</si>
  <si>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</si>
  <si>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</si>
  <si>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</si>
  <si>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</si>
  <si>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</si>
  <si>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</si>
  <si>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</si>
  <si>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</si>
  <si>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</si>
  <si>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</si>
  <si>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</si>
  <si>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</si>
  <si>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</si>
  <si>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</si>
  <si>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</si>
  <si>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</si>
  <si>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</si>
  <si>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</si>
  <si>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</si>
  <si>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</si>
  <si>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</si>
  <si>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</si>
  <si>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</si>
  <si>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</si>
  <si>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</si>
  <si>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</si>
  <si>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</si>
  <si>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</si>
  <si>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</si>
  <si>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</si>
  <si>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</si>
  <si>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</si>
  <si>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</si>
  <si>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LAV F/S P.F</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</si>
  <si>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</si>
  <si>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</si>
  <si>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</si>
  <si>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</si>
  <si>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</si>
  <si>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</si>
  <si>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</si>
  <si>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</si>
  <si>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</si>
  <si>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</si>
  <si>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</si>
  <si>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Pacca brick work in mud mortar in building in Ground floor. (S.I.No. 1-b, P.No: 20).</t>
  </si>
  <si>
    <t xml:space="preserve">                          (Rs. Nine Thousand Nine Hundred Fifty Four &amp; Ps. Thirty One Only)</t>
  </si>
  <si>
    <t xml:space="preserve">Colour wash two coats i/c one coat of white wash .(S.I.No. 25-b+26-a, P.No. 54). </t>
  </si>
  <si>
    <t>(Rs. One Thousand Two Hundred Seventy Six &amp; Fifty Three Paisa only)</t>
  </si>
  <si>
    <t>Cement tiles (8"x8"x3/4") laid in 1:2 cement mortar over a bed of 3/4" thick cement mortar 1:2. (S.I.No. 13, P.No.41).</t>
  </si>
  <si>
    <t>(Rs. Ten Thousand Nine Hundred Sixteen &amp; Sixty Five Paisa only)</t>
  </si>
  <si>
    <r>
      <t xml:space="preserve">REHABILITATION , IMPROVEMENT / RENOVATION FOR MISSING FACILITIES IN EXISTING PRIMARY / ELEMENTARY SCHOOLS IN DISTRICT THARPARKAR (12-UNITS) ADP NO. 175 OF 2016-17. </t>
    </r>
    <r>
      <rPr>
        <b/>
        <u/>
        <sz val="11"/>
        <rFont val="Times New Roman"/>
        <family val="1"/>
      </rPr>
      <t>@  GBPS ABDUL RAHIMANI PARO PANAT,</t>
    </r>
    <r>
      <rPr>
        <u/>
        <sz val="11"/>
        <rFont val="Times New Roman"/>
        <family val="1"/>
      </rPr>
      <t xml:space="preserve"> TALUKA DAHILI.</t>
    </r>
  </si>
  <si>
    <t>Dismantling brick work in mud morter .(S.I.No: 12, P.No: 10)</t>
  </si>
  <si>
    <t>(Rs. Five Hundred Twenty Nine &amp; Thirty Eight Paisa only)</t>
  </si>
  <si>
    <t>Dismantling 2nd class tile roofing .(S.I.No: 22-b, P.No: 11 )</t>
  </si>
  <si>
    <t>(Rs. Three Hundred Seventy Eight &amp; Thirteen Paisa only)</t>
  </si>
  <si>
    <t xml:space="preserve">Dismantling rolled steel beams, iron rails etc.(S.I.No: 42, P.No: 13) </t>
  </si>
  <si>
    <t>(Rs. One Hundred Twenty Six &amp; Four Paisa only)</t>
  </si>
  <si>
    <t>Cement pointing sturck on walls ration 1:2. (S.I.No. 19-a, P.No.53).</t>
  </si>
  <si>
    <t>(Rs. One Thousand Two Hundred Eighty Seven &amp; Fourty Four Paisa only)</t>
  </si>
  <si>
    <t xml:space="preserve">1st class deodar wood wrought joinary in doors and window etc fixed in position i/c chowakts helds fasts hings iron towers bolts cleats handles and cork with hocks etc deadar 1 ¾” thick. (S.I.No: 7-b-P-58) only shutter
</t>
  </si>
  <si>
    <t xml:space="preserve">Colour wash two coats .(S.I.No. 25-b, P.No. 54). </t>
  </si>
  <si>
    <t>(Rs. Eight Hundred Fifty Nine &amp; Ninty Paisa only)</t>
  </si>
  <si>
    <t>Painting old surface doors and windows any type, (including edges)  two coats.(S.I.No: 4-c, P.No: 68)</t>
  </si>
  <si>
    <t>(Rs. One Thousand One Hundred Sixty &amp; Six Paisa only)</t>
  </si>
  <si>
    <t>Painting old surface guards, bars, gates, iron bars, gratings,railings(including standards braces,etc).And similar open work two coats (S.I.No. 4-d, P.No: 69 ).</t>
  </si>
  <si>
    <t>(Rs. Six Hundred Seventy Four &amp; Sixty Paisa only)</t>
  </si>
  <si>
    <t>Painting new surface doors and windows any type, (including edges)  three coats.(S.I.No: 5-c, P.No: 70)</t>
  </si>
  <si>
    <t>(Rs. Two Thousand One Hundred Sixteen &amp; Fourty One Paisa only)</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</si>
  <si>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</si>
  <si>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</si>
  <si>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</si>
  <si>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</si>
  <si>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</si>
  <si>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</si>
  <si>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</si>
  <si>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</si>
  <si>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</si>
  <si>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</si>
  <si>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</si>
  <si>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</si>
  <si>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</si>
  <si>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</si>
  <si>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</si>
  <si>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</si>
  <si>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</si>
  <si>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</si>
  <si>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(a) Rehabilitation / Renovation Work of Main Building</t>
  </si>
  <si>
    <t>Total (A) = (a) in words &amp; figures_______________________________________________________________</t>
  </si>
  <si>
    <t>(d)-Water Supply &amp; Sanatary Fitting</t>
  </si>
  <si>
    <t>Total (A) = (a+b+c+d) in words &amp; figures_______________________________________________________________</t>
  </si>
  <si>
    <t>Total (A) = (b) in words &amp; figures_______________________________________________________________</t>
  </si>
  <si>
    <t xml:space="preserve">                       (Rs. Thirty Four Thousand Five Hundred Twenty &amp; Ps. Thirty One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</si>
  <si>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</si>
  <si>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Laying floor of approved with glazed tile ¼”  thick in white cement 1:2 over ¾” thick cement morter 1:2 complete. (S.I.No. 24, P.No.43).</t>
  </si>
  <si>
    <t xml:space="preserve">                                (Rs. One Hundred Eighty &amp; PS. Fifty Only)</t>
  </si>
  <si>
    <t>Sft</t>
  </si>
  <si>
    <t>Supplying and fixing in position iron/steel grill of 3/4" X 1/4" size flat iron of approved design including painting 3 coats etc. complete (weight not to be less then 3.7 lbs/ sq. foot of finished grill. (S.I.No. 26, P.No. 93).</t>
  </si>
  <si>
    <t>(Rs. Seven Hundred Twenty Six and Seventy Two Paisa only)</t>
  </si>
  <si>
    <t>Making and Fixing steel greated door with 1/16” thick sheeting i/c angle iron frame 2”x2” 3/8” and 3/4” square bars 4” Center of center with locking arrangement (S.I.No:24-P-92)</t>
  </si>
  <si>
    <t>(Rupees:-Two hundred thirty one and sixty paisa only.)</t>
  </si>
  <si>
    <t>Providing and fixing iron steel grill doors with angle iron frame 1½” X 1½” X 1/4 with approved design and looking arrangement embedded is masonry as per instruction of Engineer/Incharge (S.I.No: 31-P-94).</t>
  </si>
  <si>
    <t>(Rs. Twelve Thousand Three Hundred Fourty Six &amp; Sixty Five Paisa only)</t>
  </si>
  <si>
    <t>Pacca brick work other than building including striking of joints upto 20'ft height in (1:6) ratio. (S.I.No. 7-e, P.No: --).</t>
  </si>
  <si>
    <t xml:space="preserve">                          (Rs. Three Thousand Six Hundred Thirty Only)</t>
  </si>
  <si>
    <t>%0 Cft.</t>
  </si>
  <si>
    <t>Filling, watering and ramming earth under floor with new earth (Excavated from outside) lead up to one chain and lift upto 5 feet. (S.I.No. 22, P.No: 4).</t>
  </si>
  <si>
    <t>(Rupees:-Three thousend nine hundred Twelve and Eighty Five paisa only.)</t>
  </si>
  <si>
    <t>Damp proof of course with (cement, sand shingle concrete 1:2:4) 2" thick i/c 2coats of asphaltic mixture. ( S.I No: 28-b, Pno: 19)</t>
  </si>
  <si>
    <t xml:space="preserve">                            (Rs. Eleven Thousand Nine Hundred Fourty Eight &amp; Ps. Thirty six)</t>
  </si>
  <si>
    <t xml:space="preserve">Pacca brick work in foundation and plinth in cement sand morter (1:6) Ratio.(S.I.No: 4-e, P.No: 21) </t>
  </si>
  <si>
    <t>(Rs. Eight Thousand Six Hundred Ninty Four &amp; Ninty Five Paisa only)</t>
  </si>
  <si>
    <t>Cement concrete brick or stone ballast 1½” to 2” guage ratio 1:5:10. (S.I.No.4-c, P.No.15).</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</si>
  <si>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</si>
  <si>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</si>
  <si>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(b) Construction of Lav: Block &amp; C/Wall</t>
  </si>
  <si>
    <r>
      <rPr>
        <u/>
        <sz val="12"/>
        <rFont val="Times New Roman"/>
        <family val="1"/>
      </rPr>
      <t>REHABILITATION , IMPROVEMENT / RENOVATION FOR MISSING FACILITIES IN EXISTING PRIMARY / ELEMENTARY SCHOOLS IN DISTRICT THARPARKAR (12-UNITS) ADP NO. 175 OF 2016-17</t>
    </r>
    <r>
      <rPr>
        <b/>
        <u/>
        <sz val="12"/>
        <rFont val="Times New Roman"/>
        <family val="1"/>
      </rPr>
      <t xml:space="preserve">. @  GBPS ABDUL RAHIMANI PARO PANAT, </t>
    </r>
    <r>
      <rPr>
        <u/>
        <sz val="12"/>
        <rFont val="Times New Roman"/>
        <family val="1"/>
      </rPr>
      <t>TALUKA DAHILI.</t>
    </r>
  </si>
  <si>
    <t>Total (A) = (c) in words &amp; figures_______________________________________________________________</t>
  </si>
  <si>
    <t>(Rupees:-Three thousend fifty six and thirty five paisa only.)</t>
  </si>
  <si>
    <t>Tiles (size 12"x6"x2") laid in 1:6 cement mortar over 3/4" thick cement mortar 1:6. (S.I.No.11, P.no.41).</t>
  </si>
  <si>
    <t>(c) Construction U.G Tank, Septic Tank, Plate Farm  &amp; Protection Wall.</t>
  </si>
  <si>
    <r>
      <rPr>
        <u/>
        <sz val="12"/>
        <rFont val="Times New Roman"/>
        <family val="1"/>
      </rPr>
      <t>REHABILITATION , IMPROVEMENT / RENOVATION FOR MISSING FACILITIES IN EXISTING PRIMARY / ELEMENTARY SCHOOLS IN DISTRICT THARPARKAR (12-UNITS) ADP NO. 175 OF 2016-17.</t>
    </r>
    <r>
      <rPr>
        <b/>
        <u/>
        <sz val="12"/>
        <rFont val="Times New Roman"/>
        <family val="1"/>
      </rPr>
      <t xml:space="preserve"> @  GBPS ABDUL RAHIMANI PARO PANAT,</t>
    </r>
    <r>
      <rPr>
        <u/>
        <sz val="12"/>
        <rFont val="Times New Roman"/>
        <family val="1"/>
      </rPr>
      <t xml:space="preserve"> TALUKA DAHILI</t>
    </r>
    <r>
      <rPr>
        <b/>
        <u/>
        <sz val="12"/>
        <rFont val="Times New Roman"/>
        <family val="1"/>
      </rPr>
      <t>.</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</si>
</sst>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1"/>
      <name val="Times New Roman"/>
      <family val="1"/>
    </font>
    <font>
      <b/>
      <u/>
      <sz val="14"/>
      <name val="Arial"/>
      <family val="2"/>
    </font>
    <font>
      <u/>
      <sz val="12"/>
      <name val="Times New Roman"/>
      <family val="1"/>
    </font>
    <font>
      <b/>
      <u/>
      <sz val="12"/>
      <name val="Times New Roman"/>
      <family val="1"/>
    </font>
    <font>
      <b/>
      <u/>
      <sz val="14"/>
      <name val="Times New Roman"/>
      <family val="1"/>
    </font>
    <font>
      <b/>
      <sz val="11"/>
      <name val="Book Antiqua"/>
      <family val="1"/>
    </font>
    <font>
      <sz val="11"/>
      <name val="Book Antiqua"/>
      <family val="1"/>
    </font>
    <font>
      <b/>
      <i/>
      <sz val="8"/>
      <name val="Arial"/>
      <family val="2"/>
    </font>
    <font>
      <sz val="8"/>
      <name val="Eras Medium ITC"/>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Fill="1" applyBorder="1" applyAlignment="1">
      <alignment horizontal="center"/>
    </xf>
    <xf numFmtId="0" fontId="17"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Border="1" applyAlignment="1">
      <alignment horizontal="left"/>
    </xf>
    <xf numFmtId="0" fontId="1"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Border="1" applyAlignment="1">
      <alignment horizontal="center"/>
    </xf>
    <xf numFmtId="0" fontId="17" fillId="0" borderId="0" xfId="1" applyFont="1" applyBorder="1" applyAlignment="1">
      <alignment horizontal="right"/>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9" fillId="0" borderId="0" xfId="1" applyFont="1" applyBorder="1" applyAlignment="1"/>
    <xf numFmtId="0" fontId="17" fillId="0" borderId="0" xfId="1" applyFont="1" applyBorder="1" applyAlignment="1">
      <alignment horizontal="left"/>
    </xf>
    <xf numFmtId="0" fontId="26" fillId="0" borderId="0" xfId="1" applyFont="1" applyBorder="1" applyAlignment="1">
      <alignment horizontal="center" vertical="top"/>
    </xf>
    <xf numFmtId="0" fontId="27" fillId="0" borderId="0" xfId="1" applyFont="1" applyBorder="1"/>
    <xf numFmtId="0" fontId="4" fillId="0" borderId="0" xfId="1" applyFont="1" applyBorder="1" applyAlignment="1"/>
    <xf numFmtId="0" fontId="26" fillId="0" borderId="0" xfId="1" applyFont="1" applyBorder="1" applyAlignment="1">
      <alignment horizontal="center" vertical="center"/>
    </xf>
    <xf numFmtId="0" fontId="28" fillId="0" borderId="0" xfId="1" applyFont="1" applyBorder="1" applyAlignment="1">
      <alignment horizontal="right"/>
    </xf>
    <xf numFmtId="0" fontId="29" fillId="0" borderId="0" xfId="1" applyFont="1" applyBorder="1" applyAlignment="1">
      <alignment vertical="center"/>
    </xf>
    <xf numFmtId="0" fontId="16"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left"/>
    </xf>
    <xf numFmtId="0" fontId="17" fillId="0" borderId="0" xfId="1" applyFont="1" applyFill="1" applyBorder="1" applyAlignment="1">
      <alignment horizont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 fillId="0" borderId="0" xfId="1" applyFont="1" applyBorder="1" applyAlignment="1">
      <alignment horizontal="center"/>
    </xf>
    <xf numFmtId="0" fontId="2" fillId="0" borderId="0" xfId="1" applyFont="1" applyBorder="1" applyAlignment="1">
      <alignment horizontal="center" vertical="center"/>
    </xf>
    <xf numFmtId="0" fontId="26" fillId="0" borderId="0" xfId="1" applyFont="1" applyBorder="1" applyAlignment="1">
      <alignment horizontal="center" vertical="top"/>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center" vertical="center"/>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justify" vertical="top"/>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2" fillId="0" borderId="7" xfId="1" applyFont="1" applyBorder="1" applyAlignment="1">
      <alignment horizontal="center" vertical="center"/>
    </xf>
    <xf numFmtId="0" fontId="1" fillId="0" borderId="0" xfId="1" applyFont="1" applyFill="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2" fontId="17" fillId="0" borderId="0" xfId="1" applyNumberFormat="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 fillId="0" borderId="0" xfId="1" applyFont="1" applyBorder="1" applyAlignment="1">
      <alignment horizontal="right"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justify" vertical="top" wrapText="1"/>
    </xf>
    <xf numFmtId="0" fontId="16" fillId="0" borderId="0" xfId="1" applyFont="1" applyBorder="1" applyAlignment="1">
      <alignment horizontal="justify" vertical="justify" wrapText="1"/>
    </xf>
    <xf numFmtId="0" fontId="26" fillId="0" borderId="0" xfId="1" applyFont="1" applyBorder="1" applyAlignment="1">
      <alignment horizontal="center" vertical="top"/>
    </xf>
    <xf numFmtId="0" fontId="16" fillId="0" borderId="0" xfId="1" applyFont="1" applyBorder="1" applyAlignment="1">
      <alignment horizontal="center"/>
    </xf>
    <xf numFmtId="0" fontId="16" fillId="0" borderId="8" xfId="1" applyFont="1" applyBorder="1" applyAlignment="1">
      <alignment horizontal="justify" vertical="justify" wrapText="1"/>
    </xf>
    <xf numFmtId="4" fontId="23" fillId="0" borderId="0" xfId="1" applyNumberFormat="1" applyFont="1" applyAlignment="1">
      <alignment horizontal="justify" vertical="top" wrapText="1"/>
    </xf>
    <xf numFmtId="0" fontId="24" fillId="0" borderId="0" xfId="1" applyFont="1" applyAlignment="1">
      <alignment horizontal="justify" vertical="top" wrapText="1"/>
    </xf>
    <xf numFmtId="4" fontId="25" fillId="0" borderId="0" xfId="1" applyNumberFormat="1" applyFont="1" applyAlignment="1">
      <alignment horizontal="center" vertical="top" wrapText="1"/>
    </xf>
    <xf numFmtId="0" fontId="27" fillId="0" borderId="0" xfId="1" applyFont="1" applyBorder="1" applyAlignment="1">
      <alignment horizontal="justify" vertical="top"/>
    </xf>
    <xf numFmtId="0" fontId="5" fillId="0" borderId="0" xfId="0" applyFont="1" applyBorder="1" applyAlignment="1"/>
    <xf numFmtId="0" fontId="5" fillId="0" borderId="0" xfId="0" applyFont="1" applyBorder="1" applyAlignment="1">
      <alignment horizontal="center"/>
    </xf>
    <xf numFmtId="1" fontId="30" fillId="0" borderId="0" xfId="0" applyNumberFormat="1" applyFont="1" applyBorder="1" applyAlignment="1"/>
    <xf numFmtId="0" fontId="27" fillId="0" borderId="0" xfId="0" applyFont="1" applyBorder="1"/>
    <xf numFmtId="0" fontId="26" fillId="0" borderId="0" xfId="0" applyFont="1" applyBorder="1" applyAlignment="1">
      <alignment horizontal="center" vertical="top"/>
    </xf>
    <xf numFmtId="0" fontId="16" fillId="0" borderId="0" xfId="1" applyFont="1" applyBorder="1" applyAlignment="1"/>
    <xf numFmtId="4" fontId="24" fillId="0" borderId="0" xfId="1" applyNumberFormat="1" applyFont="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50"/>
  </sheetPr>
  <dimension ref="A1:AP94"/>
  <sheetViews>
    <sheetView tabSelected="1" view="pageBreakPreview" topLeftCell="A58" zoomScaleSheetLayoutView="100" workbookViewId="0">
      <selection activeCell="E85" sqref="E8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45.75" customHeight="1">
      <c r="A2" s="115" t="s">
        <v>36</v>
      </c>
      <c r="B2" s="115"/>
      <c r="C2" s="115"/>
      <c r="D2" s="115"/>
      <c r="E2" s="116" t="s">
        <v>58</v>
      </c>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row>
    <row r="3" spans="1:40" ht="20.25" customHeight="1" thickBot="1">
      <c r="E3" s="122" t="s">
        <v>94</v>
      </c>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row>
    <row r="4" spans="1:40" s="73" customFormat="1" ht="17.25" customHeight="1" thickTop="1" thickBot="1">
      <c r="A4" s="72" t="s">
        <v>1</v>
      </c>
      <c r="B4" s="118" t="s">
        <v>2</v>
      </c>
      <c r="C4" s="118"/>
      <c r="D4" s="118"/>
      <c r="E4" s="118"/>
      <c r="F4" s="118"/>
      <c r="G4" s="118"/>
      <c r="H4" s="118"/>
      <c r="I4" s="118"/>
      <c r="J4" s="118"/>
      <c r="K4" s="118"/>
      <c r="L4" s="118"/>
      <c r="M4" s="118"/>
      <c r="N4" s="119" t="s">
        <v>3</v>
      </c>
      <c r="O4" s="120"/>
      <c r="P4" s="120"/>
      <c r="Q4" s="120"/>
      <c r="R4" s="120"/>
      <c r="S4" s="120"/>
      <c r="T4" s="120"/>
      <c r="U4" s="120"/>
      <c r="V4" s="121"/>
      <c r="W4" s="119" t="s">
        <v>4</v>
      </c>
      <c r="X4" s="120"/>
      <c r="Y4" s="120"/>
      <c r="Z4" s="120"/>
      <c r="AA4" s="120"/>
      <c r="AB4" s="121"/>
      <c r="AC4" s="120" t="s">
        <v>5</v>
      </c>
      <c r="AD4" s="120"/>
      <c r="AE4" s="120"/>
      <c r="AF4" s="120"/>
      <c r="AG4" s="120"/>
      <c r="AH4" s="120"/>
      <c r="AI4" s="119" t="s">
        <v>6</v>
      </c>
      <c r="AJ4" s="120"/>
      <c r="AK4" s="120"/>
      <c r="AL4" s="120"/>
      <c r="AM4" s="120"/>
      <c r="AN4" s="121"/>
    </row>
    <row r="5" spans="1:40" s="21" customFormat="1" ht="14.25" customHeight="1" thickTop="1">
      <c r="A5" s="82">
        <v>1</v>
      </c>
      <c r="B5" s="20" t="s">
        <v>59</v>
      </c>
      <c r="C5" s="88"/>
      <c r="D5" s="88"/>
      <c r="E5" s="88"/>
      <c r="F5" s="88"/>
      <c r="G5" s="88"/>
      <c r="H5" s="88"/>
      <c r="I5" s="88"/>
      <c r="J5" s="88"/>
      <c r="K5" s="88"/>
      <c r="L5" s="88"/>
      <c r="AK5" s="128"/>
      <c r="AL5" s="128"/>
      <c r="AM5" s="128"/>
    </row>
    <row r="6" spans="1:40" s="22" customFormat="1" ht="12.75" customHeight="1">
      <c r="A6" s="6"/>
      <c r="N6" s="26"/>
      <c r="O6" s="106">
        <v>309</v>
      </c>
      <c r="P6" s="106"/>
      <c r="Q6" s="106"/>
      <c r="R6" s="106"/>
      <c r="S6" s="152" t="s">
        <v>7</v>
      </c>
      <c r="T6" s="152"/>
      <c r="U6" s="27"/>
      <c r="V6" s="80"/>
      <c r="W6" s="107" t="s">
        <v>8</v>
      </c>
      <c r="X6" s="107"/>
      <c r="Y6" s="107"/>
      <c r="Z6" s="153">
        <v>529.38</v>
      </c>
      <c r="AA6" s="153"/>
      <c r="AB6" s="153"/>
      <c r="AC6" s="153"/>
      <c r="AD6" s="27"/>
      <c r="AE6" s="28" t="s">
        <v>11</v>
      </c>
      <c r="AF6" s="27"/>
      <c r="AG6" s="27"/>
      <c r="AH6" s="27"/>
      <c r="AI6" s="108" t="s">
        <v>9</v>
      </c>
      <c r="AJ6" s="108"/>
      <c r="AK6" s="109">
        <f>ROUND(O6*Z6/100,0)</f>
        <v>1636</v>
      </c>
      <c r="AL6" s="109"/>
      <c r="AM6" s="109"/>
      <c r="AN6" s="29" t="s">
        <v>10</v>
      </c>
    </row>
    <row r="7" spans="1:40" s="2" customFormat="1" ht="15">
      <c r="B7" s="105" t="s">
        <v>60</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21" customFormat="1" ht="13.5" customHeight="1">
      <c r="A8" s="82">
        <v>2</v>
      </c>
      <c r="B8" s="20" t="s">
        <v>61</v>
      </c>
      <c r="C8" s="4"/>
      <c r="D8" s="4"/>
      <c r="E8" s="4"/>
      <c r="F8" s="4"/>
      <c r="G8" s="4"/>
      <c r="H8" s="4"/>
      <c r="I8" s="4"/>
      <c r="J8" s="4"/>
      <c r="K8" s="4"/>
      <c r="L8" s="4"/>
      <c r="M8" s="4"/>
      <c r="N8" s="4"/>
      <c r="AK8" s="128"/>
      <c r="AL8" s="128"/>
      <c r="AM8" s="128"/>
    </row>
    <row r="9" spans="1:40" s="22" customFormat="1" ht="13.5" customHeight="1">
      <c r="F9" s="30"/>
      <c r="G9" s="30"/>
      <c r="H9" s="31"/>
      <c r="I9" s="6"/>
      <c r="J9" s="6"/>
      <c r="K9" s="32"/>
      <c r="L9" s="32"/>
      <c r="M9" s="32"/>
      <c r="N9" s="32"/>
      <c r="O9" s="106">
        <v>725</v>
      </c>
      <c r="P9" s="106"/>
      <c r="Q9" s="106"/>
      <c r="R9" s="106"/>
      <c r="S9" s="77" t="s">
        <v>25</v>
      </c>
      <c r="T9" s="33"/>
      <c r="U9" s="33"/>
      <c r="V9" s="107" t="s">
        <v>8</v>
      </c>
      <c r="W9" s="107"/>
      <c r="X9" s="107"/>
      <c r="Y9" s="153">
        <v>378.13</v>
      </c>
      <c r="Z9" s="153"/>
      <c r="AA9" s="153"/>
      <c r="AB9" s="153"/>
      <c r="AC9" s="27"/>
      <c r="AD9" s="27" t="s">
        <v>26</v>
      </c>
      <c r="AE9" s="27"/>
      <c r="AF9" s="27"/>
      <c r="AG9" s="27"/>
      <c r="AH9" s="27"/>
      <c r="AI9" s="108" t="s">
        <v>9</v>
      </c>
      <c r="AJ9" s="108"/>
      <c r="AK9" s="109">
        <f>O9*Y9/100</f>
        <v>2741.4425000000001</v>
      </c>
      <c r="AL9" s="109"/>
      <c r="AM9" s="109"/>
      <c r="AN9" s="29" t="s">
        <v>10</v>
      </c>
    </row>
    <row r="10" spans="1:40" s="2" customFormat="1" ht="15">
      <c r="B10" s="105" t="s">
        <v>62</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21" customFormat="1" ht="13.5" customHeight="1">
      <c r="A11" s="82">
        <v>3</v>
      </c>
      <c r="B11" s="20" t="s">
        <v>63</v>
      </c>
      <c r="C11" s="4"/>
      <c r="D11" s="4"/>
      <c r="E11" s="4"/>
      <c r="F11" s="4"/>
      <c r="G11" s="4"/>
      <c r="H11" s="4"/>
      <c r="I11" s="4"/>
      <c r="J11" s="4"/>
      <c r="K11" s="4"/>
      <c r="L11" s="4"/>
      <c r="M11" s="4"/>
      <c r="N11" s="4"/>
      <c r="AK11" s="128"/>
      <c r="AL11" s="128"/>
      <c r="AM11" s="128"/>
    </row>
    <row r="12" spans="1:40" s="22" customFormat="1" ht="13.5" customHeight="1">
      <c r="F12" s="30"/>
      <c r="G12" s="30"/>
      <c r="H12" s="31"/>
      <c r="I12" s="6"/>
      <c r="J12" s="6"/>
      <c r="K12" s="32"/>
      <c r="L12" s="32"/>
      <c r="M12" s="32"/>
      <c r="N12" s="32"/>
      <c r="O12" s="106">
        <v>27.94</v>
      </c>
      <c r="P12" s="106"/>
      <c r="Q12" s="106"/>
      <c r="R12" s="106"/>
      <c r="S12" s="77" t="s">
        <v>17</v>
      </c>
      <c r="T12" s="33"/>
      <c r="U12" s="33"/>
      <c r="V12" s="107" t="s">
        <v>8</v>
      </c>
      <c r="W12" s="107"/>
      <c r="X12" s="107"/>
      <c r="Y12" s="106">
        <v>126.04</v>
      </c>
      <c r="Z12" s="106"/>
      <c r="AA12" s="106"/>
      <c r="AB12" s="106"/>
      <c r="AC12" s="27"/>
      <c r="AD12" s="27" t="s">
        <v>18</v>
      </c>
      <c r="AE12" s="27"/>
      <c r="AF12" s="27"/>
      <c r="AG12" s="27"/>
      <c r="AH12" s="27"/>
      <c r="AI12" s="108" t="s">
        <v>9</v>
      </c>
      <c r="AJ12" s="108"/>
      <c r="AK12" s="109">
        <f>ROUND(O12*Y12,0)</f>
        <v>3522</v>
      </c>
      <c r="AL12" s="109"/>
      <c r="AM12" s="109"/>
      <c r="AN12" s="29" t="s">
        <v>10</v>
      </c>
    </row>
    <row r="13" spans="1:40" s="2" customFormat="1" ht="15">
      <c r="B13" s="105" t="s">
        <v>64</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21" customFormat="1" ht="76.5" customHeight="1">
      <c r="A14" s="42">
        <v>4</v>
      </c>
      <c r="B14" s="113" t="s">
        <v>12</v>
      </c>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1"/>
      <c r="AL14" s="111"/>
      <c r="AM14" s="111"/>
    </row>
    <row r="15" spans="1:40" s="6" customFormat="1" ht="14.25" customHeight="1">
      <c r="N15" s="26"/>
      <c r="O15" s="106">
        <v>88</v>
      </c>
      <c r="P15" s="106"/>
      <c r="Q15" s="106"/>
      <c r="R15" s="106"/>
      <c r="S15" s="107" t="s">
        <v>7</v>
      </c>
      <c r="T15" s="107"/>
      <c r="U15" s="27"/>
      <c r="V15" s="75"/>
      <c r="W15" s="107" t="s">
        <v>8</v>
      </c>
      <c r="X15" s="107"/>
      <c r="Y15" s="107"/>
      <c r="Z15" s="106">
        <v>337</v>
      </c>
      <c r="AA15" s="106"/>
      <c r="AB15" s="106"/>
      <c r="AC15" s="106"/>
      <c r="AD15" s="27"/>
      <c r="AE15" s="27" t="s">
        <v>13</v>
      </c>
      <c r="AF15" s="27"/>
      <c r="AG15" s="27"/>
      <c r="AH15" s="27"/>
      <c r="AI15" s="108" t="s">
        <v>9</v>
      </c>
      <c r="AJ15" s="108"/>
      <c r="AK15" s="109">
        <f>O15*Z15</f>
        <v>29656</v>
      </c>
      <c r="AL15" s="109"/>
      <c r="AM15" s="109"/>
      <c r="AN15" s="29" t="s">
        <v>10</v>
      </c>
    </row>
    <row r="16" spans="1:40" s="2" customFormat="1" ht="15">
      <c r="B16" s="105" t="s">
        <v>41</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1" s="21" customFormat="1" ht="30" customHeight="1">
      <c r="A17" s="42">
        <v>5</v>
      </c>
      <c r="B17" s="113" t="s">
        <v>14</v>
      </c>
      <c r="C17" s="113"/>
      <c r="D17" s="113"/>
      <c r="E17" s="113"/>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1"/>
      <c r="AL17" s="111"/>
      <c r="AM17" s="111"/>
    </row>
    <row r="18" spans="1:41" s="22" customFormat="1" ht="13.5" customHeight="1">
      <c r="A18" s="43" t="s">
        <v>15</v>
      </c>
      <c r="B18" s="44" t="s">
        <v>16</v>
      </c>
      <c r="L18" s="23"/>
      <c r="M18" s="24"/>
      <c r="N18" s="124"/>
      <c r="O18" s="124"/>
      <c r="P18" s="25"/>
      <c r="Q18" s="125"/>
      <c r="R18" s="125"/>
      <c r="S18" s="24"/>
      <c r="T18" s="126"/>
      <c r="U18" s="126"/>
      <c r="V18" s="126"/>
      <c r="AB18" s="127"/>
      <c r="AC18" s="127"/>
      <c r="AD18" s="127"/>
      <c r="AE18" s="127"/>
      <c r="AF18" s="124"/>
      <c r="AG18" s="124"/>
      <c r="AK18" s="128"/>
      <c r="AL18" s="128"/>
      <c r="AM18" s="128"/>
      <c r="AN18" s="36"/>
    </row>
    <row r="19" spans="1:41" s="22" customFormat="1" ht="13.5" customHeight="1">
      <c r="F19" s="30"/>
      <c r="G19" s="30"/>
      <c r="H19" s="31"/>
      <c r="I19" s="6"/>
      <c r="J19" s="41"/>
      <c r="K19" s="45"/>
      <c r="L19" s="32"/>
      <c r="M19" s="32"/>
      <c r="N19" s="32"/>
      <c r="O19" s="23"/>
      <c r="P19" s="106">
        <v>3.54</v>
      </c>
      <c r="Q19" s="106"/>
      <c r="R19" s="106"/>
      <c r="S19" s="28" t="s">
        <v>17</v>
      </c>
      <c r="T19" s="33"/>
      <c r="U19" s="33"/>
      <c r="V19" s="107" t="s">
        <v>8</v>
      </c>
      <c r="W19" s="107"/>
      <c r="X19" s="107"/>
      <c r="Y19" s="106">
        <v>5001.7</v>
      </c>
      <c r="Z19" s="106"/>
      <c r="AA19" s="106"/>
      <c r="AB19" s="106"/>
      <c r="AC19" s="27"/>
      <c r="AD19" s="27" t="s">
        <v>18</v>
      </c>
      <c r="AE19" s="27"/>
      <c r="AF19" s="27"/>
      <c r="AG19" s="27"/>
      <c r="AH19" s="27"/>
      <c r="AI19" s="108" t="s">
        <v>9</v>
      </c>
      <c r="AJ19" s="108"/>
      <c r="AK19" s="109">
        <f>ROUND(P19*Y19,0)</f>
        <v>17706</v>
      </c>
      <c r="AL19" s="109"/>
      <c r="AM19" s="109"/>
      <c r="AN19" s="29" t="s">
        <v>10</v>
      </c>
    </row>
    <row r="20" spans="1:41" s="2" customFormat="1" ht="15">
      <c r="B20" s="105" t="s">
        <v>42</v>
      </c>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3"/>
      <c r="AL20" s="3"/>
      <c r="AM20" s="3"/>
    </row>
    <row r="21" spans="1:41" s="22" customFormat="1" ht="13.5" customHeight="1">
      <c r="A21" s="43" t="s">
        <v>19</v>
      </c>
      <c r="B21" s="44" t="s">
        <v>20</v>
      </c>
      <c r="J21" s="41"/>
      <c r="K21" s="41"/>
      <c r="L21" s="23"/>
      <c r="M21" s="24"/>
      <c r="N21" s="124"/>
      <c r="O21" s="124"/>
      <c r="P21" s="25"/>
      <c r="Q21" s="125"/>
      <c r="R21" s="125"/>
      <c r="S21" s="24"/>
      <c r="T21" s="126"/>
      <c r="U21" s="126"/>
      <c r="V21" s="126"/>
      <c r="AB21" s="127"/>
      <c r="AC21" s="127"/>
      <c r="AD21" s="127"/>
      <c r="AE21" s="127"/>
      <c r="AF21" s="124"/>
      <c r="AG21" s="124"/>
      <c r="AK21" s="128"/>
      <c r="AL21" s="128"/>
      <c r="AM21" s="128"/>
      <c r="AN21" s="36"/>
    </row>
    <row r="22" spans="1:41" s="6" customFormat="1" ht="13.5" customHeight="1">
      <c r="H22" s="34"/>
      <c r="K22" s="32"/>
      <c r="L22" s="32"/>
      <c r="M22" s="32"/>
      <c r="N22" s="32"/>
      <c r="O22" s="23"/>
      <c r="P22" s="106">
        <v>0.79</v>
      </c>
      <c r="Q22" s="106"/>
      <c r="R22" s="106"/>
      <c r="S22" s="27" t="s">
        <v>17</v>
      </c>
      <c r="T22" s="46"/>
      <c r="U22" s="46"/>
      <c r="V22" s="107" t="s">
        <v>8</v>
      </c>
      <c r="W22" s="107"/>
      <c r="X22" s="107"/>
      <c r="Y22" s="106">
        <v>4820.2</v>
      </c>
      <c r="Z22" s="106"/>
      <c r="AA22" s="106"/>
      <c r="AB22" s="106"/>
      <c r="AC22" s="27"/>
      <c r="AD22" s="27" t="s">
        <v>18</v>
      </c>
      <c r="AE22" s="27"/>
      <c r="AF22" s="27"/>
      <c r="AG22" s="27"/>
      <c r="AH22" s="27"/>
      <c r="AI22" s="108" t="s">
        <v>9</v>
      </c>
      <c r="AJ22" s="108"/>
      <c r="AK22" s="109">
        <f>ROUND(P22*Y22,0)</f>
        <v>3808</v>
      </c>
      <c r="AL22" s="109"/>
      <c r="AM22" s="109"/>
      <c r="AN22" s="29" t="s">
        <v>10</v>
      </c>
    </row>
    <row r="23" spans="1:41" s="2" customFormat="1" ht="15">
      <c r="B23" s="105" t="s">
        <v>43</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3"/>
      <c r="AL23" s="3"/>
      <c r="AM23" s="3"/>
    </row>
    <row r="24" spans="1:41" s="50" customFormat="1" ht="13.5" customHeight="1">
      <c r="A24" s="47">
        <v>6</v>
      </c>
      <c r="B24" s="48" t="s">
        <v>52</v>
      </c>
      <c r="C24" s="49"/>
      <c r="D24" s="49"/>
      <c r="E24" s="49"/>
      <c r="F24" s="49"/>
      <c r="G24" s="49"/>
      <c r="H24" s="49"/>
      <c r="I24" s="49"/>
      <c r="J24" s="49"/>
      <c r="K24" s="49"/>
      <c r="L24" s="49"/>
      <c r="AK24" s="123"/>
      <c r="AL24" s="123"/>
      <c r="AM24" s="123"/>
    </row>
    <row r="25" spans="1:41" s="37" customFormat="1" ht="13.5" customHeight="1">
      <c r="N25" s="38"/>
      <c r="O25" s="135">
        <v>365</v>
      </c>
      <c r="P25" s="135"/>
      <c r="Q25" s="135"/>
      <c r="R25" s="135"/>
      <c r="S25" s="148" t="s">
        <v>7</v>
      </c>
      <c r="T25" s="148"/>
      <c r="U25" s="39"/>
      <c r="V25" s="74"/>
      <c r="W25" s="148" t="s">
        <v>8</v>
      </c>
      <c r="X25" s="148"/>
      <c r="Y25" s="148"/>
      <c r="Z25" s="135">
        <v>9954.31</v>
      </c>
      <c r="AA25" s="135"/>
      <c r="AB25" s="135"/>
      <c r="AC25" s="135"/>
      <c r="AD25" s="39"/>
      <c r="AE25" s="39" t="s">
        <v>11</v>
      </c>
      <c r="AF25" s="39"/>
      <c r="AG25" s="39"/>
      <c r="AH25" s="39"/>
      <c r="AI25" s="149" t="s">
        <v>9</v>
      </c>
      <c r="AJ25" s="149"/>
      <c r="AK25" s="150">
        <f>ROUND(O25*Z25/100,0)</f>
        <v>36333</v>
      </c>
      <c r="AL25" s="150"/>
      <c r="AM25" s="150"/>
      <c r="AN25" s="40" t="s">
        <v>10</v>
      </c>
    </row>
    <row r="26" spans="1:41" s="2" customFormat="1" ht="15">
      <c r="B26" s="105" t="s">
        <v>53</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3"/>
      <c r="AL26" s="3"/>
      <c r="AM26" s="3"/>
    </row>
    <row r="27" spans="1:41" s="5" customFormat="1" ht="15" customHeight="1">
      <c r="A27" s="19">
        <v>7</v>
      </c>
      <c r="B27" s="20" t="s">
        <v>21</v>
      </c>
      <c r="C27" s="20"/>
      <c r="D27" s="20"/>
      <c r="E27" s="20"/>
      <c r="F27" s="20"/>
      <c r="G27" s="20"/>
      <c r="H27" s="20"/>
      <c r="I27" s="20"/>
      <c r="J27" s="20"/>
      <c r="K27" s="20"/>
      <c r="L27" s="20"/>
      <c r="M27" s="20"/>
      <c r="N27" s="20"/>
      <c r="O27" s="20"/>
      <c r="P27" s="20"/>
      <c r="Q27" s="20"/>
      <c r="R27" s="20"/>
      <c r="S27" s="20"/>
      <c r="T27" s="20"/>
      <c r="U27" s="20"/>
      <c r="V27" s="20"/>
      <c r="W27" s="20"/>
      <c r="AK27" s="151"/>
      <c r="AL27" s="151"/>
      <c r="AM27" s="151"/>
    </row>
    <row r="28" spans="1:41" s="6" customFormat="1" ht="12.75">
      <c r="H28" s="34"/>
      <c r="K28" s="32"/>
      <c r="L28" s="32"/>
      <c r="M28" s="32"/>
      <c r="N28" s="32"/>
      <c r="O28" s="23"/>
      <c r="P28" s="106">
        <v>3.71</v>
      </c>
      <c r="Q28" s="106"/>
      <c r="R28" s="106"/>
      <c r="S28" s="27" t="s">
        <v>17</v>
      </c>
      <c r="T28" s="46"/>
      <c r="U28" s="46"/>
      <c r="V28" s="107" t="s">
        <v>8</v>
      </c>
      <c r="W28" s="107"/>
      <c r="X28" s="107"/>
      <c r="Y28" s="140">
        <v>3850</v>
      </c>
      <c r="Z28" s="140"/>
      <c r="AA28" s="140"/>
      <c r="AB28" s="140"/>
      <c r="AC28" s="27"/>
      <c r="AD28" s="27" t="s">
        <v>18</v>
      </c>
      <c r="AE28" s="27"/>
      <c r="AF28" s="27"/>
      <c r="AG28" s="27"/>
      <c r="AH28" s="108" t="s">
        <v>9</v>
      </c>
      <c r="AI28" s="108"/>
      <c r="AK28" s="109">
        <f>ROUND(P28*Y28,0)</f>
        <v>14284</v>
      </c>
      <c r="AL28" s="109"/>
      <c r="AM28" s="109"/>
      <c r="AN28" s="29" t="s">
        <v>10</v>
      </c>
      <c r="AO28" s="32" t="e">
        <f>#REF!+AK19+AK22+AK31+AK28</f>
        <v>#REF!</v>
      </c>
    </row>
    <row r="29" spans="1:41" s="2" customFormat="1" ht="15">
      <c r="B29" s="105" t="s">
        <v>44</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3"/>
      <c r="AL29" s="3"/>
      <c r="AM29" s="3"/>
    </row>
    <row r="30" spans="1:41" s="21" customFormat="1" ht="15" customHeight="1">
      <c r="A30" s="71">
        <v>8</v>
      </c>
      <c r="B30" s="20" t="s">
        <v>22</v>
      </c>
      <c r="C30" s="20"/>
      <c r="D30" s="20"/>
      <c r="E30" s="20"/>
      <c r="F30" s="20"/>
      <c r="G30" s="20"/>
      <c r="H30" s="20"/>
      <c r="I30" s="20"/>
      <c r="J30" s="20"/>
      <c r="K30" s="20"/>
      <c r="L30" s="20"/>
      <c r="M30" s="20"/>
      <c r="N30" s="20"/>
      <c r="O30" s="20"/>
      <c r="P30" s="20"/>
      <c r="Q30" s="20"/>
      <c r="R30" s="20"/>
      <c r="S30" s="20"/>
      <c r="T30" s="20"/>
      <c r="U30" s="20"/>
      <c r="V30" s="20"/>
      <c r="W30" s="20"/>
      <c r="AK30" s="128"/>
      <c r="AL30" s="128"/>
      <c r="AM30" s="128"/>
    </row>
    <row r="31" spans="1:41" s="6" customFormat="1" ht="12.75">
      <c r="H31" s="34"/>
      <c r="K31" s="32"/>
      <c r="L31" s="32"/>
      <c r="M31" s="32"/>
      <c r="N31" s="32"/>
      <c r="O31" s="23"/>
      <c r="P31" s="140">
        <v>8.44</v>
      </c>
      <c r="Q31" s="140"/>
      <c r="R31" s="140"/>
      <c r="S31" s="27" t="s">
        <v>17</v>
      </c>
      <c r="T31" s="46"/>
      <c r="U31" s="46"/>
      <c r="V31" s="107" t="s">
        <v>8</v>
      </c>
      <c r="W31" s="107"/>
      <c r="X31" s="107"/>
      <c r="Y31" s="140">
        <v>3575</v>
      </c>
      <c r="Z31" s="140"/>
      <c r="AA31" s="140"/>
      <c r="AB31" s="140"/>
      <c r="AC31" s="27"/>
      <c r="AD31" s="27" t="s">
        <v>18</v>
      </c>
      <c r="AE31" s="27"/>
      <c r="AF31" s="27"/>
      <c r="AG31" s="27"/>
      <c r="AH31" s="108" t="s">
        <v>9</v>
      </c>
      <c r="AI31" s="108"/>
      <c r="AK31" s="109">
        <f>ROUND(P31*Y31,0)</f>
        <v>30173</v>
      </c>
      <c r="AL31" s="109"/>
      <c r="AM31" s="109"/>
      <c r="AN31" s="29" t="s">
        <v>10</v>
      </c>
    </row>
    <row r="32" spans="1:41" s="2" customFormat="1" ht="15">
      <c r="B32" s="105" t="s">
        <v>44</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0" s="5" customFormat="1" ht="15">
      <c r="A33" s="19">
        <v>9</v>
      </c>
      <c r="B33" s="113" t="s">
        <v>23</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51"/>
      <c r="AL33" s="151"/>
      <c r="AM33" s="151"/>
    </row>
    <row r="34" spans="1:40" s="6" customFormat="1" ht="12.75">
      <c r="H34" s="34"/>
      <c r="K34" s="32"/>
      <c r="L34" s="32"/>
      <c r="M34" s="32"/>
      <c r="N34" s="32"/>
      <c r="O34" s="23"/>
      <c r="P34" s="106">
        <v>31.65</v>
      </c>
      <c r="Q34" s="106"/>
      <c r="R34" s="106"/>
      <c r="S34" s="27" t="s">
        <v>17</v>
      </c>
      <c r="T34" s="46"/>
      <c r="U34" s="46"/>
      <c r="V34" s="107" t="s">
        <v>8</v>
      </c>
      <c r="W34" s="107"/>
      <c r="X34" s="107"/>
      <c r="Y34" s="106">
        <v>186.34</v>
      </c>
      <c r="Z34" s="106"/>
      <c r="AA34" s="106"/>
      <c r="AB34" s="106"/>
      <c r="AC34" s="27"/>
      <c r="AD34" s="27" t="s">
        <v>18</v>
      </c>
      <c r="AE34" s="27"/>
      <c r="AF34" s="27"/>
      <c r="AG34" s="27"/>
      <c r="AH34" s="108" t="s">
        <v>9</v>
      </c>
      <c r="AI34" s="108"/>
      <c r="AK34" s="109">
        <f>ROUND(P34*Y34,0)</f>
        <v>5898</v>
      </c>
      <c r="AL34" s="109"/>
      <c r="AM34" s="109"/>
      <c r="AN34" s="29" t="s">
        <v>10</v>
      </c>
    </row>
    <row r="35" spans="1:40" s="2" customFormat="1" ht="15">
      <c r="B35" s="105" t="s">
        <v>45</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0" s="21" customFormat="1" ht="60" customHeight="1">
      <c r="A36" s="42">
        <v>10</v>
      </c>
      <c r="B36" s="113" t="s">
        <v>24</v>
      </c>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1"/>
      <c r="AL36" s="111"/>
      <c r="AM36" s="111"/>
    </row>
    <row r="37" spans="1:40" s="6" customFormat="1" ht="12.75">
      <c r="H37" s="34"/>
      <c r="K37" s="32"/>
      <c r="L37" s="32"/>
      <c r="M37" s="32"/>
      <c r="N37" s="32"/>
      <c r="O37" s="106">
        <v>725</v>
      </c>
      <c r="P37" s="106"/>
      <c r="Q37" s="106"/>
      <c r="R37" s="106"/>
      <c r="S37" s="27" t="s">
        <v>25</v>
      </c>
      <c r="T37" s="46"/>
      <c r="U37" s="46"/>
      <c r="V37" s="107" t="s">
        <v>8</v>
      </c>
      <c r="W37" s="107"/>
      <c r="X37" s="107"/>
      <c r="Y37" s="106">
        <v>11443.1</v>
      </c>
      <c r="Z37" s="106"/>
      <c r="AA37" s="106"/>
      <c r="AB37" s="106"/>
      <c r="AC37" s="27"/>
      <c r="AD37" s="27" t="s">
        <v>26</v>
      </c>
      <c r="AE37" s="27"/>
      <c r="AF37" s="27"/>
      <c r="AG37" s="27"/>
      <c r="AH37" s="108" t="s">
        <v>9</v>
      </c>
      <c r="AI37" s="108"/>
      <c r="AK37" s="109">
        <f>ROUND(O37*Y37/100,0)</f>
        <v>82962</v>
      </c>
      <c r="AL37" s="109"/>
      <c r="AM37" s="109"/>
      <c r="AN37" s="29" t="s">
        <v>10</v>
      </c>
    </row>
    <row r="38" spans="1:40" s="2" customFormat="1" ht="15">
      <c r="B38" s="105" t="s">
        <v>46</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3"/>
      <c r="AL38" s="3"/>
      <c r="AM38" s="3"/>
    </row>
    <row r="39" spans="1:40" s="5" customFormat="1" ht="15.75" customHeight="1">
      <c r="A39" s="19">
        <v>11</v>
      </c>
      <c r="B39" s="20" t="s">
        <v>28</v>
      </c>
      <c r="C39" s="4"/>
      <c r="D39" s="4"/>
      <c r="E39" s="4"/>
      <c r="F39" s="4"/>
      <c r="G39" s="4"/>
      <c r="H39" s="4"/>
      <c r="I39" s="4"/>
      <c r="J39" s="4"/>
      <c r="K39" s="4"/>
      <c r="L39" s="4"/>
      <c r="M39" s="4"/>
      <c r="N39" s="4"/>
      <c r="AK39" s="151"/>
      <c r="AL39" s="151"/>
      <c r="AM39" s="151"/>
    </row>
    <row r="40" spans="1:40" s="6" customFormat="1" ht="12.75">
      <c r="H40" s="34"/>
      <c r="K40" s="32"/>
      <c r="L40" s="32"/>
      <c r="M40" s="32"/>
      <c r="N40" s="32"/>
      <c r="O40" s="106">
        <v>1111</v>
      </c>
      <c r="P40" s="106"/>
      <c r="Q40" s="106"/>
      <c r="R40" s="106"/>
      <c r="S40" s="27" t="s">
        <v>25</v>
      </c>
      <c r="T40" s="46"/>
      <c r="U40" s="46"/>
      <c r="V40" s="107" t="s">
        <v>8</v>
      </c>
      <c r="W40" s="107"/>
      <c r="X40" s="107"/>
      <c r="Y40" s="106">
        <v>2206.6</v>
      </c>
      <c r="Z40" s="106"/>
      <c r="AA40" s="106"/>
      <c r="AB40" s="106"/>
      <c r="AC40" s="27"/>
      <c r="AD40" s="27" t="s">
        <v>26</v>
      </c>
      <c r="AE40" s="27"/>
      <c r="AF40" s="27"/>
      <c r="AG40" s="27"/>
      <c r="AH40" s="108" t="s">
        <v>9</v>
      </c>
      <c r="AI40" s="108"/>
      <c r="AK40" s="109">
        <f>ROUND(O40*Y40/100,0)</f>
        <v>24515</v>
      </c>
      <c r="AL40" s="109"/>
      <c r="AM40" s="109"/>
      <c r="AN40" s="29" t="s">
        <v>10</v>
      </c>
    </row>
    <row r="41" spans="1:40" s="2" customFormat="1" ht="15">
      <c r="B41" s="105" t="s">
        <v>47</v>
      </c>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3"/>
      <c r="AL41" s="3"/>
      <c r="AM41" s="3"/>
    </row>
    <row r="42" spans="1:40" s="5" customFormat="1" ht="15.75" customHeight="1">
      <c r="A42" s="19">
        <v>12</v>
      </c>
      <c r="B42" s="20" t="s">
        <v>29</v>
      </c>
      <c r="C42" s="4"/>
      <c r="D42" s="4"/>
      <c r="E42" s="4"/>
      <c r="F42" s="4"/>
      <c r="G42" s="4"/>
      <c r="H42" s="4"/>
      <c r="I42" s="4"/>
      <c r="J42" s="4"/>
      <c r="K42" s="4"/>
      <c r="L42" s="4"/>
      <c r="M42" s="4"/>
      <c r="N42" s="4"/>
      <c r="AK42" s="151"/>
      <c r="AL42" s="151"/>
      <c r="AM42" s="151"/>
    </row>
    <row r="43" spans="1:40" s="6" customFormat="1" ht="12.75">
      <c r="H43" s="34"/>
      <c r="K43" s="32"/>
      <c r="L43" s="32"/>
      <c r="M43" s="32"/>
      <c r="N43" s="32"/>
      <c r="O43" s="106">
        <f>O40</f>
        <v>1111</v>
      </c>
      <c r="P43" s="106"/>
      <c r="Q43" s="106"/>
      <c r="R43" s="106"/>
      <c r="S43" s="27" t="s">
        <v>25</v>
      </c>
      <c r="T43" s="46"/>
      <c r="U43" s="46"/>
      <c r="V43" s="107" t="s">
        <v>8</v>
      </c>
      <c r="W43" s="107"/>
      <c r="X43" s="107"/>
      <c r="Y43" s="106">
        <v>2197.52</v>
      </c>
      <c r="Z43" s="106"/>
      <c r="AA43" s="106"/>
      <c r="AB43" s="106"/>
      <c r="AC43" s="27"/>
      <c r="AD43" s="27" t="s">
        <v>26</v>
      </c>
      <c r="AE43" s="27"/>
      <c r="AF43" s="27"/>
      <c r="AG43" s="27"/>
      <c r="AH43" s="108" t="s">
        <v>9</v>
      </c>
      <c r="AI43" s="108"/>
      <c r="AK43" s="109">
        <f>ROUND(O43*Y43/100,0)</f>
        <v>24414</v>
      </c>
      <c r="AL43" s="109"/>
      <c r="AM43" s="109"/>
      <c r="AN43" s="29" t="s">
        <v>10</v>
      </c>
    </row>
    <row r="44" spans="1:40" s="2" customFormat="1" ht="15">
      <c r="B44" s="105" t="s">
        <v>48</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3"/>
      <c r="AL44" s="3"/>
      <c r="AM44" s="3"/>
    </row>
    <row r="45" spans="1:40" s="51" customFormat="1" ht="13.5" customHeight="1">
      <c r="A45" s="52">
        <v>13</v>
      </c>
      <c r="B45" s="113" t="s">
        <v>65</v>
      </c>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3"/>
      <c r="AK45" s="111"/>
      <c r="AL45" s="111"/>
      <c r="AM45" s="111"/>
    </row>
    <row r="46" spans="1:40" s="6" customFormat="1" ht="12.75">
      <c r="H46" s="34"/>
      <c r="K46" s="32"/>
      <c r="L46" s="32"/>
      <c r="M46" s="32"/>
      <c r="N46" s="32"/>
      <c r="O46" s="23"/>
      <c r="P46" s="112">
        <v>985</v>
      </c>
      <c r="Q46" s="112"/>
      <c r="R46" s="112"/>
      <c r="S46" s="27" t="s">
        <v>25</v>
      </c>
      <c r="T46" s="46"/>
      <c r="U46" s="46"/>
      <c r="V46" s="107" t="s">
        <v>8</v>
      </c>
      <c r="W46" s="107"/>
      <c r="X46" s="107"/>
      <c r="Y46" s="106">
        <v>1287.44</v>
      </c>
      <c r="Z46" s="106"/>
      <c r="AA46" s="106"/>
      <c r="AB46" s="106"/>
      <c r="AC46" s="27"/>
      <c r="AD46" s="27" t="s">
        <v>26</v>
      </c>
      <c r="AE46" s="27"/>
      <c r="AF46" s="27"/>
      <c r="AG46" s="27"/>
      <c r="AH46" s="108" t="s">
        <v>9</v>
      </c>
      <c r="AI46" s="108"/>
      <c r="AK46" s="109">
        <f>ROUND(P46*Y46/100,0)</f>
        <v>12681</v>
      </c>
      <c r="AL46" s="109"/>
      <c r="AM46" s="109"/>
      <c r="AN46" s="29" t="s">
        <v>10</v>
      </c>
    </row>
    <row r="47" spans="1:40" s="2" customFormat="1" ht="15">
      <c r="B47" s="105" t="s">
        <v>66</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3"/>
      <c r="AL47" s="3"/>
      <c r="AM47" s="3"/>
    </row>
    <row r="48" spans="1:40" s="51" customFormat="1" ht="13.5" customHeight="1">
      <c r="A48" s="76">
        <v>14</v>
      </c>
      <c r="B48" s="113" t="s">
        <v>56</v>
      </c>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111"/>
      <c r="AL48" s="111"/>
      <c r="AM48" s="111"/>
    </row>
    <row r="49" spans="1:40" s="6" customFormat="1" ht="12.75">
      <c r="H49" s="34"/>
      <c r="K49" s="32"/>
      <c r="L49" s="32"/>
      <c r="M49" s="32"/>
      <c r="N49" s="32"/>
      <c r="O49" s="78"/>
      <c r="P49" s="112">
        <v>118</v>
      </c>
      <c r="Q49" s="112"/>
      <c r="R49" s="112"/>
      <c r="S49" s="27" t="s">
        <v>25</v>
      </c>
      <c r="T49" s="46"/>
      <c r="U49" s="46"/>
      <c r="V49" s="107" t="s">
        <v>8</v>
      </c>
      <c r="W49" s="107"/>
      <c r="X49" s="107"/>
      <c r="Y49" s="106">
        <v>10916.65</v>
      </c>
      <c r="Z49" s="106"/>
      <c r="AA49" s="106"/>
      <c r="AB49" s="106"/>
      <c r="AC49" s="27"/>
      <c r="AD49" s="27" t="s">
        <v>26</v>
      </c>
      <c r="AE49" s="27"/>
      <c r="AF49" s="27"/>
      <c r="AG49" s="27"/>
      <c r="AH49" s="108" t="s">
        <v>9</v>
      </c>
      <c r="AI49" s="108"/>
      <c r="AK49" s="109">
        <f>ROUND(P49*Y49/100,0)</f>
        <v>12882</v>
      </c>
      <c r="AL49" s="109"/>
      <c r="AM49" s="109"/>
      <c r="AN49" s="29" t="s">
        <v>10</v>
      </c>
    </row>
    <row r="50" spans="1:40" s="2" customFormat="1" ht="15">
      <c r="B50" s="105" t="s">
        <v>57</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3"/>
      <c r="AL50" s="3"/>
      <c r="AM50" s="3"/>
    </row>
    <row r="51" spans="1:40" s="51" customFormat="1" ht="27.75" customHeight="1">
      <c r="A51" s="81">
        <v>15</v>
      </c>
      <c r="B51" s="154" t="s">
        <v>67</v>
      </c>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111"/>
      <c r="AL51" s="111"/>
      <c r="AM51" s="111"/>
    </row>
    <row r="52" spans="1:40" s="6" customFormat="1" ht="12.75">
      <c r="H52" s="34"/>
      <c r="K52" s="32"/>
      <c r="L52" s="32"/>
      <c r="M52" s="32"/>
      <c r="N52" s="32"/>
      <c r="O52" s="83"/>
      <c r="P52" s="112">
        <v>12</v>
      </c>
      <c r="Q52" s="112"/>
      <c r="R52" s="112"/>
      <c r="S52" s="27" t="s">
        <v>25</v>
      </c>
      <c r="T52" s="46"/>
      <c r="U52" s="46"/>
      <c r="V52" s="107" t="s">
        <v>8</v>
      </c>
      <c r="W52" s="107"/>
      <c r="X52" s="107"/>
      <c r="Y52" s="106">
        <v>902.93</v>
      </c>
      <c r="Z52" s="106"/>
      <c r="AA52" s="106"/>
      <c r="AB52" s="106"/>
      <c r="AC52" s="27"/>
      <c r="AD52" s="27" t="s">
        <v>27</v>
      </c>
      <c r="AE52" s="27"/>
      <c r="AF52" s="27"/>
      <c r="AG52" s="27"/>
      <c r="AH52" s="108" t="s">
        <v>9</v>
      </c>
      <c r="AI52" s="108"/>
      <c r="AK52" s="109">
        <f>P52*Y52</f>
        <v>10835.16</v>
      </c>
      <c r="AL52" s="109"/>
      <c r="AM52" s="109"/>
      <c r="AN52" s="29" t="s">
        <v>10</v>
      </c>
    </row>
    <row r="53" spans="1:40" s="2" customFormat="1" ht="15">
      <c r="B53" s="105" t="s">
        <v>49</v>
      </c>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3"/>
      <c r="AL53" s="3"/>
      <c r="AM53" s="3"/>
    </row>
    <row r="54" spans="1:40" s="5" customFormat="1" ht="13.5" customHeight="1">
      <c r="A54" s="79">
        <v>16</v>
      </c>
      <c r="B54" s="20" t="s">
        <v>30</v>
      </c>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110"/>
      <c r="AL54" s="110"/>
      <c r="AM54" s="110"/>
    </row>
    <row r="55" spans="1:40" s="6" customFormat="1" ht="13.5" customHeight="1">
      <c r="K55" s="32"/>
      <c r="L55" s="32"/>
      <c r="M55" s="32"/>
      <c r="N55" s="32"/>
      <c r="O55" s="106">
        <v>673</v>
      </c>
      <c r="P55" s="106"/>
      <c r="Q55" s="106"/>
      <c r="R55" s="106"/>
      <c r="S55" s="27" t="s">
        <v>25</v>
      </c>
      <c r="T55" s="46"/>
      <c r="U55" s="46"/>
      <c r="V55" s="107" t="s">
        <v>8</v>
      </c>
      <c r="W55" s="107"/>
      <c r="X55" s="107"/>
      <c r="Y55" s="106">
        <v>829.95</v>
      </c>
      <c r="Z55" s="106"/>
      <c r="AA55" s="106"/>
      <c r="AB55" s="106"/>
      <c r="AC55" s="27"/>
      <c r="AD55" s="27" t="s">
        <v>26</v>
      </c>
      <c r="AE55" s="27"/>
      <c r="AF55" s="27"/>
      <c r="AG55" s="27"/>
      <c r="AH55" s="108" t="s">
        <v>9</v>
      </c>
      <c r="AI55" s="108"/>
      <c r="AK55" s="109">
        <f>ROUND(O55*Y55/100,0)</f>
        <v>5586</v>
      </c>
      <c r="AL55" s="109"/>
      <c r="AM55" s="109"/>
      <c r="AN55" s="29" t="s">
        <v>10</v>
      </c>
    </row>
    <row r="56" spans="1:40" s="2" customFormat="1" ht="15">
      <c r="B56" s="105" t="s">
        <v>50</v>
      </c>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3"/>
      <c r="AL56" s="3"/>
      <c r="AM56" s="3"/>
    </row>
    <row r="57" spans="1:40" s="51" customFormat="1" ht="13.5" customHeight="1">
      <c r="A57" s="42">
        <v>17</v>
      </c>
      <c r="B57" s="53" t="s">
        <v>54</v>
      </c>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111"/>
      <c r="AL57" s="111"/>
      <c r="AM57" s="111"/>
    </row>
    <row r="58" spans="1:40" s="6" customFormat="1" ht="13.5" customHeight="1">
      <c r="K58" s="32"/>
      <c r="L58" s="32"/>
      <c r="M58" s="32"/>
      <c r="N58" s="32"/>
      <c r="O58" s="106">
        <v>629</v>
      </c>
      <c r="P58" s="106"/>
      <c r="Q58" s="106"/>
      <c r="R58" s="106"/>
      <c r="S58" s="27" t="s">
        <v>25</v>
      </c>
      <c r="T58" s="46"/>
      <c r="U58" s="46"/>
      <c r="V58" s="107" t="s">
        <v>8</v>
      </c>
      <c r="W58" s="107"/>
      <c r="X58" s="107"/>
      <c r="Y58" s="106">
        <v>1276.53</v>
      </c>
      <c r="Z58" s="106"/>
      <c r="AA58" s="106"/>
      <c r="AB58" s="106"/>
      <c r="AC58" s="27"/>
      <c r="AD58" s="27" t="s">
        <v>26</v>
      </c>
      <c r="AE58" s="27"/>
      <c r="AF58" s="27"/>
      <c r="AG58" s="27"/>
      <c r="AH58" s="108" t="s">
        <v>9</v>
      </c>
      <c r="AI58" s="108"/>
      <c r="AK58" s="109">
        <f>ROUND(O58*Y58/100,0)</f>
        <v>8029</v>
      </c>
      <c r="AL58" s="109"/>
      <c r="AM58" s="109"/>
      <c r="AN58" s="29" t="s">
        <v>10</v>
      </c>
    </row>
    <row r="59" spans="1:40" s="2" customFormat="1" ht="15">
      <c r="B59" s="105" t="s">
        <v>55</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51" customFormat="1" ht="13.5" customHeight="1">
      <c r="A60" s="42">
        <v>18</v>
      </c>
      <c r="B60" s="53" t="s">
        <v>68</v>
      </c>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111"/>
      <c r="AL60" s="111"/>
      <c r="AM60" s="111"/>
    </row>
    <row r="61" spans="1:40" s="6" customFormat="1" ht="13.5" customHeight="1">
      <c r="K61" s="32"/>
      <c r="L61" s="32"/>
      <c r="M61" s="32"/>
      <c r="N61" s="32"/>
      <c r="O61" s="106">
        <v>2905</v>
      </c>
      <c r="P61" s="106"/>
      <c r="Q61" s="106"/>
      <c r="R61" s="106"/>
      <c r="S61" s="27" t="s">
        <v>25</v>
      </c>
      <c r="T61" s="46"/>
      <c r="U61" s="46"/>
      <c r="V61" s="107" t="s">
        <v>8</v>
      </c>
      <c r="W61" s="107"/>
      <c r="X61" s="107"/>
      <c r="Y61" s="106">
        <v>859.9</v>
      </c>
      <c r="Z61" s="106"/>
      <c r="AA61" s="106"/>
      <c r="AB61" s="106"/>
      <c r="AC61" s="27"/>
      <c r="AD61" s="27" t="s">
        <v>26</v>
      </c>
      <c r="AE61" s="27"/>
      <c r="AF61" s="27"/>
      <c r="AG61" s="27"/>
      <c r="AH61" s="108" t="s">
        <v>9</v>
      </c>
      <c r="AI61" s="108"/>
      <c r="AK61" s="109">
        <f>ROUND(O61*Y61/100,0)</f>
        <v>24980</v>
      </c>
      <c r="AL61" s="109"/>
      <c r="AM61" s="109"/>
      <c r="AN61" s="29" t="s">
        <v>10</v>
      </c>
    </row>
    <row r="62" spans="1:40" s="2" customFormat="1" ht="15">
      <c r="B62" s="105" t="s">
        <v>69</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3"/>
      <c r="AL62" s="3"/>
      <c r="AM62" s="3"/>
    </row>
    <row r="63" spans="1:40" s="5" customFormat="1" ht="31.5" customHeight="1">
      <c r="A63" s="19">
        <v>19</v>
      </c>
      <c r="B63" s="113" t="s">
        <v>31</v>
      </c>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c r="AH63" s="113"/>
      <c r="AI63" s="113"/>
      <c r="AJ63" s="113"/>
      <c r="AK63" s="110"/>
      <c r="AL63" s="110"/>
      <c r="AM63" s="110"/>
    </row>
    <row r="64" spans="1:40" s="6" customFormat="1" ht="13.5" customHeight="1">
      <c r="H64" s="34"/>
      <c r="K64" s="32"/>
      <c r="L64" s="32"/>
      <c r="M64" s="32"/>
      <c r="N64" s="32"/>
      <c r="O64" s="106">
        <v>133</v>
      </c>
      <c r="P64" s="106"/>
      <c r="Q64" s="106"/>
      <c r="R64" s="106"/>
      <c r="S64" s="27" t="s">
        <v>25</v>
      </c>
      <c r="T64" s="46"/>
      <c r="U64" s="46"/>
      <c r="V64" s="107" t="s">
        <v>8</v>
      </c>
      <c r="W64" s="107"/>
      <c r="X64" s="107"/>
      <c r="Y64" s="140">
        <v>1270.83</v>
      </c>
      <c r="Z64" s="140"/>
      <c r="AA64" s="140"/>
      <c r="AB64" s="140"/>
      <c r="AC64" s="27"/>
      <c r="AD64" s="27" t="s">
        <v>26</v>
      </c>
      <c r="AE64" s="27"/>
      <c r="AF64" s="27"/>
      <c r="AG64" s="27"/>
      <c r="AH64" s="108" t="s">
        <v>9</v>
      </c>
      <c r="AI64" s="108"/>
      <c r="AK64" s="109">
        <f>ROUND(O64*Y64/100,0)</f>
        <v>1690</v>
      </c>
      <c r="AL64" s="109"/>
      <c r="AM64" s="109"/>
      <c r="AN64" s="29" t="s">
        <v>10</v>
      </c>
    </row>
    <row r="65" spans="1:42" s="2" customFormat="1" ht="15">
      <c r="B65" s="105" t="s">
        <v>51</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3"/>
      <c r="AL65" s="3"/>
      <c r="AM65" s="3"/>
    </row>
    <row r="66" spans="1:42" s="5" customFormat="1" ht="27" customHeight="1">
      <c r="A66" s="42">
        <v>20</v>
      </c>
      <c r="B66" s="113" t="s">
        <v>72</v>
      </c>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c r="AJ66" s="113"/>
      <c r="AK66" s="110"/>
      <c r="AL66" s="110"/>
      <c r="AM66" s="110"/>
    </row>
    <row r="67" spans="1:42" s="6" customFormat="1" ht="15" customHeight="1">
      <c r="H67" s="34"/>
      <c r="K67" s="32"/>
      <c r="L67" s="32"/>
      <c r="M67" s="32"/>
      <c r="N67" s="32"/>
      <c r="O67" s="106">
        <v>90</v>
      </c>
      <c r="P67" s="106"/>
      <c r="Q67" s="106"/>
      <c r="R67" s="106"/>
      <c r="S67" s="27" t="s">
        <v>25</v>
      </c>
      <c r="T67" s="46"/>
      <c r="U67" s="46"/>
      <c r="V67" s="107" t="s">
        <v>8</v>
      </c>
      <c r="W67" s="107"/>
      <c r="X67" s="107"/>
      <c r="Y67" s="106">
        <v>674.6</v>
      </c>
      <c r="Z67" s="106"/>
      <c r="AA67" s="106"/>
      <c r="AB67" s="106"/>
      <c r="AC67" s="27"/>
      <c r="AD67" s="27" t="s">
        <v>26</v>
      </c>
      <c r="AE67" s="27"/>
      <c r="AF67" s="27"/>
      <c r="AG67" s="27"/>
      <c r="AH67" s="108" t="s">
        <v>9</v>
      </c>
      <c r="AI67" s="108"/>
      <c r="AK67" s="109">
        <f>ROUND(O67*Y67/100,0)</f>
        <v>607</v>
      </c>
      <c r="AL67" s="109"/>
      <c r="AM67" s="109"/>
      <c r="AN67" s="29" t="s">
        <v>10</v>
      </c>
    </row>
    <row r="68" spans="1:42" s="2" customFormat="1" ht="15">
      <c r="B68" s="105" t="s">
        <v>73</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2" s="51" customFormat="1" ht="20.25" customHeight="1">
      <c r="A69" s="42">
        <v>21</v>
      </c>
      <c r="B69" s="147" t="s">
        <v>70</v>
      </c>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53"/>
      <c r="AL69" s="53"/>
      <c r="AM69" s="53"/>
      <c r="AN69" s="53"/>
    </row>
    <row r="70" spans="1:42" s="22" customFormat="1" ht="12.75">
      <c r="F70" s="30"/>
      <c r="G70" s="30"/>
      <c r="H70" s="31"/>
      <c r="I70" s="6"/>
      <c r="J70" s="6"/>
      <c r="K70" s="32"/>
      <c r="L70" s="32"/>
      <c r="M70" s="32"/>
      <c r="N70" s="32"/>
      <c r="O70" s="106">
        <v>200</v>
      </c>
      <c r="P70" s="106"/>
      <c r="Q70" s="106"/>
      <c r="R70" s="106"/>
      <c r="S70" s="28" t="s">
        <v>25</v>
      </c>
      <c r="T70" s="33"/>
      <c r="U70" s="33"/>
      <c r="V70" s="80"/>
      <c r="W70" s="107" t="s">
        <v>8</v>
      </c>
      <c r="X70" s="107"/>
      <c r="Y70" s="107"/>
      <c r="Z70" s="106">
        <v>1160.06</v>
      </c>
      <c r="AA70" s="106"/>
      <c r="AB70" s="106"/>
      <c r="AC70" s="106"/>
      <c r="AE70" s="27" t="s">
        <v>26</v>
      </c>
      <c r="AF70" s="27"/>
      <c r="AG70" s="27"/>
      <c r="AH70" s="27"/>
      <c r="AI70" s="108" t="s">
        <v>9</v>
      </c>
      <c r="AJ70" s="108"/>
      <c r="AK70" s="109">
        <f>ROUND(O70*Z70/100,0)</f>
        <v>2320</v>
      </c>
      <c r="AL70" s="109"/>
      <c r="AM70" s="109"/>
      <c r="AN70" s="29" t="s">
        <v>10</v>
      </c>
    </row>
    <row r="71" spans="1:42" s="2" customFormat="1" ht="15">
      <c r="B71" s="105" t="s">
        <v>71</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2" s="51" customFormat="1" ht="13.5" customHeight="1">
      <c r="A72" s="42">
        <v>22</v>
      </c>
      <c r="B72" s="53" t="s">
        <v>74</v>
      </c>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111"/>
      <c r="AL72" s="111"/>
      <c r="AM72" s="111"/>
    </row>
    <row r="73" spans="1:42" s="6" customFormat="1" ht="13.5" customHeight="1">
      <c r="K73" s="32"/>
      <c r="L73" s="32"/>
      <c r="M73" s="32"/>
      <c r="N73" s="32"/>
      <c r="O73" s="106">
        <v>24</v>
      </c>
      <c r="P73" s="106"/>
      <c r="Q73" s="106"/>
      <c r="R73" s="106"/>
      <c r="S73" s="27" t="s">
        <v>25</v>
      </c>
      <c r="T73" s="46"/>
      <c r="U73" s="46"/>
      <c r="V73" s="107" t="s">
        <v>8</v>
      </c>
      <c r="W73" s="107"/>
      <c r="X73" s="107"/>
      <c r="Y73" s="106">
        <v>2116.41</v>
      </c>
      <c r="Z73" s="106"/>
      <c r="AA73" s="106"/>
      <c r="AB73" s="106"/>
      <c r="AC73" s="27"/>
      <c r="AD73" s="27" t="s">
        <v>26</v>
      </c>
      <c r="AE73" s="27"/>
      <c r="AF73" s="27"/>
      <c r="AG73" s="27"/>
      <c r="AH73" s="108" t="s">
        <v>9</v>
      </c>
      <c r="AI73" s="108"/>
      <c r="AK73" s="109">
        <f>ROUND(O73*Y73/100,0)</f>
        <v>508</v>
      </c>
      <c r="AL73" s="109"/>
      <c r="AM73" s="109"/>
      <c r="AN73" s="29" t="s">
        <v>10</v>
      </c>
    </row>
    <row r="74" spans="1:42" s="2" customFormat="1" ht="15">
      <c r="B74" s="105" t="s">
        <v>75</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2" s="30" customFormat="1" ht="15" customHeight="1">
      <c r="AC75" s="131" t="s">
        <v>32</v>
      </c>
      <c r="AD75" s="131"/>
      <c r="AE75" s="131"/>
      <c r="AF75" s="131"/>
      <c r="AG75" s="131"/>
      <c r="AH75" s="35" t="s">
        <v>9</v>
      </c>
      <c r="AI75" s="35"/>
      <c r="AJ75" s="54"/>
      <c r="AK75" s="132">
        <f>SUM(AK6:AM73)</f>
        <v>357766.60249999998</v>
      </c>
      <c r="AL75" s="132"/>
      <c r="AM75" s="132"/>
      <c r="AN75" s="70" t="s">
        <v>10</v>
      </c>
      <c r="AO75" s="129" t="e">
        <f>#REF!+#REF!+#REF!+#REF!+#REF!+#REF!+#REF!+AK19+AK22+#REF!+AK31+AK28+AK34+AK37+#REF!+#REF!+AK40+AK43+AK46+#REF!+#REF!+#REF!+#REF!+AK64+#REF!+#REF!</f>
        <v>#REF!</v>
      </c>
      <c r="AP75" s="129"/>
    </row>
    <row r="78" spans="1:42" ht="42" customHeight="1">
      <c r="A78" s="7" t="s">
        <v>33</v>
      </c>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9"/>
      <c r="AG78" s="9"/>
      <c r="AH78" s="9"/>
      <c r="AI78" s="9"/>
      <c r="AJ78" s="9"/>
      <c r="AK78" s="9"/>
      <c r="AL78" s="9"/>
      <c r="AM78" s="9"/>
      <c r="AN78" s="10"/>
      <c r="AO78" s="10"/>
    </row>
    <row r="79" spans="1:42" ht="13.5" thickBo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row>
    <row r="80" spans="1:42" ht="15.7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33" t="s">
        <v>32</v>
      </c>
      <c r="AD80" s="133"/>
      <c r="AE80" s="133"/>
      <c r="AF80" s="133"/>
      <c r="AG80" s="133"/>
      <c r="AH80" s="12" t="s">
        <v>9</v>
      </c>
      <c r="AI80" s="12"/>
      <c r="AJ80" s="134"/>
      <c r="AK80" s="134"/>
      <c r="AL80" s="134"/>
      <c r="AM80" s="134"/>
      <c r="AN80" s="130"/>
      <c r="AO80" s="130"/>
    </row>
    <row r="81" spans="1:41" ht="1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0"/>
      <c r="AF81" s="10"/>
      <c r="AG81" s="10"/>
      <c r="AH81" s="10"/>
      <c r="AI81" s="10"/>
      <c r="AJ81" s="10"/>
      <c r="AK81" s="10"/>
      <c r="AL81" s="10"/>
      <c r="AM81" s="10"/>
      <c r="AN81" s="10"/>
      <c r="AO81" s="10"/>
    </row>
    <row r="82" spans="1:41" ht="15.75">
      <c r="A82" s="8"/>
      <c r="B82" s="7" t="s">
        <v>95</v>
      </c>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9"/>
      <c r="AF82" s="9"/>
      <c r="AG82" s="9"/>
      <c r="AH82" s="9"/>
      <c r="AI82" s="9"/>
      <c r="AJ82" s="9"/>
      <c r="AK82" s="9"/>
      <c r="AL82" s="10"/>
      <c r="AM82" s="10"/>
      <c r="AN82" s="10"/>
      <c r="AO82" s="10"/>
    </row>
    <row r="83" spans="1:41" ht="15.75">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9"/>
      <c r="AF83" s="9"/>
      <c r="AG83" s="9"/>
      <c r="AH83" s="9"/>
      <c r="AI83" s="9"/>
      <c r="AJ83" s="9"/>
      <c r="AK83" s="9"/>
      <c r="AL83" s="10"/>
      <c r="AM83" s="10"/>
      <c r="AN83" s="10"/>
      <c r="AO83" s="10"/>
    </row>
    <row r="84" spans="1:41" ht="57.75" customHeight="1">
      <c r="A84" s="8"/>
      <c r="B84" s="7" t="s">
        <v>34</v>
      </c>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9"/>
      <c r="AF84" s="9"/>
      <c r="AG84" s="9"/>
      <c r="AH84" s="9"/>
      <c r="AI84" s="9"/>
      <c r="AJ84" s="9"/>
      <c r="AK84" s="9"/>
      <c r="AL84" s="10"/>
      <c r="AM84" s="10"/>
      <c r="AN84" s="10"/>
      <c r="AO84" s="10"/>
    </row>
    <row r="85" spans="1:41" ht="15.75">
      <c r="A85" s="14"/>
      <c r="B85" s="14"/>
      <c r="C85" s="14"/>
      <c r="D85" s="14"/>
      <c r="E85" s="14"/>
      <c r="F85" s="14"/>
      <c r="G85" s="14"/>
      <c r="H85" s="14"/>
      <c r="I85" s="14"/>
      <c r="J85" s="14"/>
      <c r="K85" s="14"/>
      <c r="L85" s="14"/>
      <c r="M85" s="14"/>
      <c r="N85" s="15"/>
      <c r="O85" s="15"/>
      <c r="P85" s="15"/>
      <c r="Q85" s="15"/>
      <c r="R85" s="15"/>
      <c r="S85" s="14"/>
      <c r="T85" s="14"/>
      <c r="U85" s="14"/>
      <c r="V85" s="14"/>
      <c r="W85" s="14"/>
      <c r="X85" s="14"/>
      <c r="Y85" s="14"/>
      <c r="Z85" s="14"/>
      <c r="AA85" s="14"/>
      <c r="AB85" s="14"/>
      <c r="AC85" s="14"/>
      <c r="AD85" s="14"/>
      <c r="AE85" s="16"/>
      <c r="AF85" s="16"/>
      <c r="AG85" s="16"/>
      <c r="AH85" s="16"/>
      <c r="AI85" s="16"/>
      <c r="AJ85" s="16"/>
      <c r="AK85" s="16"/>
    </row>
    <row r="86" spans="1:41" ht="15.75">
      <c r="A86" s="14"/>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9"/>
      <c r="AF86" s="9"/>
      <c r="AG86" s="9"/>
      <c r="AH86" s="9"/>
      <c r="AI86" s="9"/>
      <c r="AJ86" s="16"/>
      <c r="AK86" s="16"/>
    </row>
    <row r="87" spans="1:41" ht="12.75">
      <c r="A87" s="1"/>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row>
    <row r="88" spans="1:41">
      <c r="A88" s="1"/>
      <c r="B88" s="141" t="s">
        <v>35</v>
      </c>
      <c r="C88" s="141"/>
      <c r="D88" s="141"/>
      <c r="E88" s="141"/>
      <c r="F88" s="141"/>
      <c r="G88" s="141"/>
      <c r="H88" s="141"/>
      <c r="I88" s="141"/>
      <c r="J88" s="141"/>
      <c r="K88" s="141"/>
      <c r="L88" s="10"/>
      <c r="M88" s="10"/>
      <c r="N88" s="10"/>
      <c r="O88" s="10"/>
      <c r="P88" s="10"/>
      <c r="Q88" s="10"/>
      <c r="R88" s="10"/>
      <c r="S88" s="10"/>
      <c r="T88" s="10"/>
      <c r="U88" s="10"/>
      <c r="V88" s="10"/>
      <c r="W88" s="10"/>
      <c r="X88" s="10"/>
      <c r="Y88" s="10"/>
      <c r="Z88" s="10"/>
      <c r="AA88" s="10"/>
      <c r="AB88" s="10"/>
      <c r="AC88" s="10"/>
      <c r="AD88" s="10"/>
      <c r="AE88" s="10"/>
      <c r="AF88" s="10"/>
      <c r="AG88" s="10"/>
      <c r="AH88" s="10"/>
      <c r="AI88" s="10"/>
    </row>
    <row r="89" spans="1:41" ht="15">
      <c r="A89" s="1"/>
      <c r="L89" s="17"/>
      <c r="M89" s="17"/>
      <c r="N89" s="17"/>
      <c r="O89" s="17"/>
      <c r="P89" s="17"/>
      <c r="Q89" s="17"/>
      <c r="R89" s="17"/>
      <c r="S89" s="17"/>
      <c r="T89" s="17"/>
      <c r="U89" s="17"/>
      <c r="V89" s="17"/>
      <c r="W89" s="17"/>
      <c r="X89" s="17"/>
      <c r="Y89" s="17"/>
      <c r="Z89" s="17"/>
      <c r="AA89" s="17"/>
      <c r="AB89" s="17"/>
      <c r="AC89" s="17"/>
      <c r="AD89" s="17"/>
      <c r="AE89" s="17"/>
      <c r="AF89" s="17"/>
      <c r="AG89" s="17"/>
      <c r="AH89" s="17"/>
      <c r="AI89" s="10"/>
    </row>
    <row r="91" spans="1:41" ht="15">
      <c r="A91" s="1"/>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row>
    <row r="92" spans="1:41" ht="15">
      <c r="A92" s="1"/>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0"/>
    </row>
    <row r="93" spans="1:41" s="59" customFormat="1" ht="15">
      <c r="A93" s="55"/>
      <c r="B93" s="142" t="s">
        <v>40</v>
      </c>
      <c r="C93" s="142"/>
      <c r="D93" s="142"/>
      <c r="E93" s="142"/>
      <c r="F93" s="142"/>
      <c r="G93" s="142"/>
      <c r="H93" s="142"/>
      <c r="I93" s="142"/>
      <c r="J93" s="56"/>
      <c r="K93" s="57"/>
      <c r="L93" s="56">
        <v>1</v>
      </c>
      <c r="M93" s="57" t="s">
        <v>37</v>
      </c>
      <c r="N93" s="143">
        <v>41.12</v>
      </c>
      <c r="O93" s="143"/>
      <c r="P93" s="58" t="s">
        <v>37</v>
      </c>
      <c r="Q93" s="144">
        <v>5.92</v>
      </c>
      <c r="R93" s="144"/>
      <c r="S93" s="56"/>
      <c r="T93" s="144"/>
      <c r="U93" s="144"/>
      <c r="AA93" s="59" t="s">
        <v>38</v>
      </c>
      <c r="AB93" s="144">
        <f>ROUND(L93*N93*Q93,0)</f>
        <v>243</v>
      </c>
      <c r="AC93" s="144"/>
      <c r="AD93" s="144"/>
      <c r="AE93" s="144"/>
      <c r="AF93" s="145" t="s">
        <v>25</v>
      </c>
      <c r="AG93" s="145"/>
      <c r="AK93" s="146"/>
      <c r="AL93" s="146"/>
      <c r="AM93" s="146"/>
      <c r="AN93" s="60"/>
    </row>
    <row r="94" spans="1:41" s="61" customFormat="1" ht="15">
      <c r="I94" s="62"/>
      <c r="J94" s="63"/>
      <c r="K94" s="62"/>
      <c r="M94" s="64"/>
      <c r="N94" s="65"/>
      <c r="O94" s="65"/>
      <c r="P94" s="62"/>
      <c r="Q94" s="66"/>
      <c r="R94" s="66"/>
      <c r="S94" s="67"/>
      <c r="T94" s="66"/>
      <c r="U94" s="66"/>
      <c r="V94" s="136" t="s">
        <v>39</v>
      </c>
      <c r="W94" s="136"/>
      <c r="X94" s="136"/>
      <c r="Y94" s="136"/>
      <c r="Z94" s="136"/>
      <c r="AA94" s="68" t="s">
        <v>38</v>
      </c>
      <c r="AB94" s="137">
        <f>SUM(AB91:AB93)</f>
        <v>243</v>
      </c>
      <c r="AC94" s="137"/>
      <c r="AD94" s="137"/>
      <c r="AE94" s="137"/>
      <c r="AF94" s="138" t="s">
        <v>25</v>
      </c>
      <c r="AG94" s="138"/>
      <c r="AH94" s="67"/>
      <c r="AI94" s="69"/>
      <c r="AJ94" s="69"/>
      <c r="AK94" s="139"/>
      <c r="AL94" s="139"/>
      <c r="AM94" s="139"/>
      <c r="AN94" s="69"/>
    </row>
  </sheetData>
  <mergeCells count="211">
    <mergeCell ref="B74:AJ74"/>
    <mergeCell ref="AI70:AJ70"/>
    <mergeCell ref="AK70:AM70"/>
    <mergeCell ref="B71:AJ71"/>
    <mergeCell ref="V43:X43"/>
    <mergeCell ref="O37:R37"/>
    <mergeCell ref="B68:AJ68"/>
    <mergeCell ref="AK72:AM72"/>
    <mergeCell ref="O73:R73"/>
    <mergeCell ref="V73:X73"/>
    <mergeCell ref="Y73:AB73"/>
    <mergeCell ref="AH73:AI73"/>
    <mergeCell ref="AK73:AM73"/>
    <mergeCell ref="V12:X12"/>
    <mergeCell ref="Y12:AB12"/>
    <mergeCell ref="AI12:AJ12"/>
    <mergeCell ref="AK12:AM12"/>
    <mergeCell ref="B66:AJ66"/>
    <mergeCell ref="AK66:AM66"/>
    <mergeCell ref="O67:R67"/>
    <mergeCell ref="V67:X67"/>
    <mergeCell ref="Y67:AB67"/>
    <mergeCell ref="AH67:AI67"/>
    <mergeCell ref="AK67:AM67"/>
    <mergeCell ref="B13:AJ13"/>
    <mergeCell ref="B51:AJ51"/>
    <mergeCell ref="AK51:AM51"/>
    <mergeCell ref="P52:R52"/>
    <mergeCell ref="V52:X52"/>
    <mergeCell ref="Y52:AB52"/>
    <mergeCell ref="AH52:AI52"/>
    <mergeCell ref="AK52:AM52"/>
    <mergeCell ref="B53:AJ53"/>
    <mergeCell ref="AK30:AM30"/>
    <mergeCell ref="B32:AJ32"/>
    <mergeCell ref="P28:R28"/>
    <mergeCell ref="AK42:AM42"/>
    <mergeCell ref="B38:AJ38"/>
    <mergeCell ref="AH37:AI37"/>
    <mergeCell ref="AK37:AM37"/>
    <mergeCell ref="AK39:AM39"/>
    <mergeCell ref="Y40:AB40"/>
    <mergeCell ref="AH40:AI40"/>
    <mergeCell ref="AK40:AM40"/>
    <mergeCell ref="AK5:AM5"/>
    <mergeCell ref="O6:R6"/>
    <mergeCell ref="S6:T6"/>
    <mergeCell ref="W6:Y6"/>
    <mergeCell ref="Z6:AC6"/>
    <mergeCell ref="AI6:AJ6"/>
    <mergeCell ref="AK6:AM6"/>
    <mergeCell ref="B7:AJ7"/>
    <mergeCell ref="AK8:AM8"/>
    <mergeCell ref="O9:R9"/>
    <mergeCell ref="V9:X9"/>
    <mergeCell ref="Y9:AB9"/>
    <mergeCell ref="AI9:AJ9"/>
    <mergeCell ref="AK9:AM9"/>
    <mergeCell ref="B10:AJ10"/>
    <mergeCell ref="AK11:AM11"/>
    <mergeCell ref="O12:R12"/>
    <mergeCell ref="B36:AJ36"/>
    <mergeCell ref="AK36:AM36"/>
    <mergeCell ref="P34:R34"/>
    <mergeCell ref="V34:X34"/>
    <mergeCell ref="Y34:AB34"/>
    <mergeCell ref="AH34:AI34"/>
    <mergeCell ref="AK34:AM34"/>
    <mergeCell ref="B35:AJ35"/>
    <mergeCell ref="V37:X37"/>
    <mergeCell ref="Y37:AB37"/>
    <mergeCell ref="B29:AJ29"/>
    <mergeCell ref="B33:AJ33"/>
    <mergeCell ref="AK33:AM33"/>
    <mergeCell ref="P31:R31"/>
    <mergeCell ref="V31:X31"/>
    <mergeCell ref="Y31:AB31"/>
    <mergeCell ref="AH31:AI31"/>
    <mergeCell ref="AK31:AM31"/>
    <mergeCell ref="AK27:AM27"/>
    <mergeCell ref="Y28:AB28"/>
    <mergeCell ref="AH28:AI28"/>
    <mergeCell ref="AK28:AM28"/>
    <mergeCell ref="V94:Z94"/>
    <mergeCell ref="AB94:AE94"/>
    <mergeCell ref="AF94:AG94"/>
    <mergeCell ref="AK94:AM94"/>
    <mergeCell ref="B63:AJ63"/>
    <mergeCell ref="AK63:AM63"/>
    <mergeCell ref="O64:R64"/>
    <mergeCell ref="V64:X64"/>
    <mergeCell ref="Y64:AB64"/>
    <mergeCell ref="AH64:AI64"/>
    <mergeCell ref="AK64:AM64"/>
    <mergeCell ref="B88:K88"/>
    <mergeCell ref="B93:I93"/>
    <mergeCell ref="N93:O93"/>
    <mergeCell ref="Q93:R93"/>
    <mergeCell ref="T93:U93"/>
    <mergeCell ref="AB93:AE93"/>
    <mergeCell ref="AF93:AG93"/>
    <mergeCell ref="AK93:AM93"/>
    <mergeCell ref="B65:AJ65"/>
    <mergeCell ref="B69:AJ69"/>
    <mergeCell ref="O70:R70"/>
    <mergeCell ref="W70:Y70"/>
    <mergeCell ref="Z70:AC70"/>
    <mergeCell ref="AO75:AP75"/>
    <mergeCell ref="AN80:AO80"/>
    <mergeCell ref="AC75:AG75"/>
    <mergeCell ref="AK75:AM75"/>
    <mergeCell ref="AC80:AG80"/>
    <mergeCell ref="AJ80:AM80"/>
    <mergeCell ref="V40:X40"/>
    <mergeCell ref="Y43:AB43"/>
    <mergeCell ref="AH43:AI43"/>
    <mergeCell ref="B41:AJ41"/>
    <mergeCell ref="AK48:AM48"/>
    <mergeCell ref="B45:AJ45"/>
    <mergeCell ref="P46:R46"/>
    <mergeCell ref="V46:X46"/>
    <mergeCell ref="Y46:AB46"/>
    <mergeCell ref="AH46:AI46"/>
    <mergeCell ref="B47:AJ47"/>
    <mergeCell ref="B48:AJ48"/>
    <mergeCell ref="AK46:AM46"/>
    <mergeCell ref="AK43:AM43"/>
    <mergeCell ref="AK45:AM45"/>
    <mergeCell ref="O40:R40"/>
    <mergeCell ref="B44:AJ44"/>
    <mergeCell ref="O43:R43"/>
    <mergeCell ref="B17:AJ17"/>
    <mergeCell ref="AK17:AM17"/>
    <mergeCell ref="N18:O18"/>
    <mergeCell ref="Q18:R18"/>
    <mergeCell ref="T18:V18"/>
    <mergeCell ref="AB18:AE18"/>
    <mergeCell ref="AF18:AG18"/>
    <mergeCell ref="AK18:AM18"/>
    <mergeCell ref="Q21:R21"/>
    <mergeCell ref="T21:V21"/>
    <mergeCell ref="AB21:AE21"/>
    <mergeCell ref="AF21:AG21"/>
    <mergeCell ref="AK21:AM21"/>
    <mergeCell ref="P22:R22"/>
    <mergeCell ref="V22:X22"/>
    <mergeCell ref="Y22:AB22"/>
    <mergeCell ref="AI22:AJ22"/>
    <mergeCell ref="AK22:AM22"/>
    <mergeCell ref="B23:AJ23"/>
    <mergeCell ref="V28:X28"/>
    <mergeCell ref="B20:AJ20"/>
    <mergeCell ref="AI19:AJ19"/>
    <mergeCell ref="AK24:AM24"/>
    <mergeCell ref="Y19:AB19"/>
    <mergeCell ref="N21:O21"/>
    <mergeCell ref="P19:R19"/>
    <mergeCell ref="V19:X19"/>
    <mergeCell ref="AK19:AM19"/>
    <mergeCell ref="O25:R25"/>
    <mergeCell ref="S25:T25"/>
    <mergeCell ref="W25:Y25"/>
    <mergeCell ref="Z25:AC25"/>
    <mergeCell ref="AI25:AJ25"/>
    <mergeCell ref="AK25:AM25"/>
    <mergeCell ref="B26:AJ26"/>
    <mergeCell ref="A1:AM1"/>
    <mergeCell ref="A2:D2"/>
    <mergeCell ref="E2:AN2"/>
    <mergeCell ref="B4:M4"/>
    <mergeCell ref="N4:V4"/>
    <mergeCell ref="W4:AB4"/>
    <mergeCell ref="AC4:AH4"/>
    <mergeCell ref="AI4:AN4"/>
    <mergeCell ref="E3:AN3"/>
    <mergeCell ref="AK14:AM14"/>
    <mergeCell ref="O15:R15"/>
    <mergeCell ref="S15:T15"/>
    <mergeCell ref="W15:Y15"/>
    <mergeCell ref="Z15:AC15"/>
    <mergeCell ref="AI15:AJ15"/>
    <mergeCell ref="AK15:AM15"/>
    <mergeCell ref="B16:AJ16"/>
    <mergeCell ref="B14:AJ14"/>
    <mergeCell ref="P49:R49"/>
    <mergeCell ref="V49:X49"/>
    <mergeCell ref="Y49:AB49"/>
    <mergeCell ref="AH49:AI49"/>
    <mergeCell ref="AK49:AM49"/>
    <mergeCell ref="B50:AJ50"/>
    <mergeCell ref="AK60:AM60"/>
    <mergeCell ref="V61:X61"/>
    <mergeCell ref="Y61:AB61"/>
    <mergeCell ref="AH61:AI61"/>
    <mergeCell ref="AK61:AM61"/>
    <mergeCell ref="B62:AJ62"/>
    <mergeCell ref="O61:R61"/>
    <mergeCell ref="O58:R58"/>
    <mergeCell ref="V58:X58"/>
    <mergeCell ref="Y58:AB58"/>
    <mergeCell ref="AH58:AI58"/>
    <mergeCell ref="AK58:AM58"/>
    <mergeCell ref="B59:AJ59"/>
    <mergeCell ref="AK54:AM54"/>
    <mergeCell ref="O55:R55"/>
    <mergeCell ref="V55:X55"/>
    <mergeCell ref="Y55:AB55"/>
    <mergeCell ref="AH55:AI55"/>
    <mergeCell ref="AK55:AM55"/>
    <mergeCell ref="B56:AJ56"/>
    <mergeCell ref="AK57:AM57"/>
  </mergeCells>
  <pageMargins left="0.45" right="0.1" top="0.37" bottom="0.39" header="0.17" footer="0.17"/>
  <pageSetup paperSize="5" scale="85" orientation="portrait" horizontalDpi="300" verticalDpi="300" r:id="rId1"/>
  <headerFooter alignWithMargins="0">
    <oddHeader>Page &amp;P</oddHeader>
  </headerFooter>
  <rowBreaks count="1" manualBreakCount="1">
    <brk id="65" max="39" man="1"/>
  </rowBreaks>
</worksheet>
</file>

<file path=xl/worksheets/sheet2.xml><?xml version="1.0" encoding="utf-8"?>
<worksheet xmlns="http://schemas.openxmlformats.org/spreadsheetml/2006/main" xmlns:r="http://schemas.openxmlformats.org/officeDocument/2006/relationships">
  <sheetPr>
    <tabColor rgb="FF00B050"/>
  </sheetPr>
  <dimension ref="A1:WWV91"/>
  <sheetViews>
    <sheetView view="pageBreakPreview" zoomScaleSheetLayoutView="100" workbookViewId="0">
      <selection activeCell="J82" sqref="J8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48" customHeight="1">
      <c r="A2" s="115" t="s">
        <v>36</v>
      </c>
      <c r="B2" s="115"/>
      <c r="C2" s="115"/>
      <c r="D2" s="115"/>
      <c r="E2" s="169" t="s">
        <v>123</v>
      </c>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row>
    <row r="3" spans="1:40" ht="19.5" thickBot="1">
      <c r="E3" s="161" t="s">
        <v>122</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row>
    <row r="4" spans="1:40" s="73" customFormat="1" ht="17.25" customHeight="1" thickTop="1" thickBot="1">
      <c r="A4" s="72" t="s">
        <v>1</v>
      </c>
      <c r="B4" s="118" t="s">
        <v>2</v>
      </c>
      <c r="C4" s="118"/>
      <c r="D4" s="118"/>
      <c r="E4" s="118"/>
      <c r="F4" s="118"/>
      <c r="G4" s="118"/>
      <c r="H4" s="118"/>
      <c r="I4" s="118"/>
      <c r="J4" s="118"/>
      <c r="K4" s="118"/>
      <c r="L4" s="118"/>
      <c r="M4" s="118"/>
      <c r="N4" s="119" t="s">
        <v>3</v>
      </c>
      <c r="O4" s="120"/>
      <c r="P4" s="120"/>
      <c r="Q4" s="120"/>
      <c r="R4" s="120"/>
      <c r="S4" s="120"/>
      <c r="T4" s="120"/>
      <c r="U4" s="120"/>
      <c r="V4" s="121"/>
      <c r="W4" s="119" t="s">
        <v>4</v>
      </c>
      <c r="X4" s="120"/>
      <c r="Y4" s="120"/>
      <c r="Z4" s="120"/>
      <c r="AA4" s="120"/>
      <c r="AB4" s="121"/>
      <c r="AC4" s="120" t="s">
        <v>5</v>
      </c>
      <c r="AD4" s="120"/>
      <c r="AE4" s="120"/>
      <c r="AF4" s="120"/>
      <c r="AG4" s="120"/>
      <c r="AH4" s="120"/>
      <c r="AI4" s="119" t="s">
        <v>6</v>
      </c>
      <c r="AJ4" s="120"/>
      <c r="AK4" s="120"/>
      <c r="AL4" s="120"/>
      <c r="AM4" s="120"/>
      <c r="AN4" s="121"/>
    </row>
    <row r="5" spans="1:40" s="91" customFormat="1" ht="16.5" customHeight="1" thickTop="1">
      <c r="A5" s="104">
        <v>1</v>
      </c>
      <c r="B5" s="20" t="s">
        <v>121</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56"/>
      <c r="AL5" s="156"/>
      <c r="AM5" s="156"/>
    </row>
    <row r="6" spans="1:40" s="22" customFormat="1" ht="13.5" customHeight="1">
      <c r="F6" s="30"/>
      <c r="G6" s="30"/>
      <c r="H6" s="31"/>
      <c r="I6" s="6"/>
      <c r="J6" s="6"/>
      <c r="K6" s="32"/>
      <c r="L6" s="32"/>
      <c r="M6" s="32"/>
      <c r="N6" s="32"/>
      <c r="O6" s="106">
        <v>1372</v>
      </c>
      <c r="P6" s="106"/>
      <c r="Q6" s="106"/>
      <c r="R6" s="106"/>
      <c r="S6" s="98" t="s">
        <v>7</v>
      </c>
      <c r="T6" s="33"/>
      <c r="U6" s="33"/>
      <c r="V6" s="97"/>
      <c r="W6" s="107" t="s">
        <v>8</v>
      </c>
      <c r="X6" s="107"/>
      <c r="Y6" s="107"/>
      <c r="Z6" s="106">
        <v>3176.25</v>
      </c>
      <c r="AA6" s="106"/>
      <c r="AB6" s="106"/>
      <c r="AC6" s="106"/>
      <c r="AE6" s="27" t="s">
        <v>112</v>
      </c>
      <c r="AF6" s="27"/>
      <c r="AG6" s="27"/>
      <c r="AH6" s="27"/>
      <c r="AI6" s="108" t="s">
        <v>9</v>
      </c>
      <c r="AJ6" s="108"/>
      <c r="AK6" s="109">
        <f>ROUND(O6*Z6/1000,0)</f>
        <v>4358</v>
      </c>
      <c r="AL6" s="109"/>
      <c r="AM6" s="109"/>
      <c r="AN6" s="29" t="s">
        <v>10</v>
      </c>
    </row>
    <row r="7" spans="1:40" s="2" customFormat="1" ht="15">
      <c r="B7" s="105" t="s">
        <v>120</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92" customFormat="1" ht="13.5" customHeight="1">
      <c r="A8" s="41">
        <v>2</v>
      </c>
      <c r="B8" s="168" t="s">
        <v>119</v>
      </c>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57"/>
      <c r="AL8" s="157"/>
      <c r="AM8" s="157"/>
    </row>
    <row r="9" spans="1:40" s="6" customFormat="1" ht="13.5" customHeight="1">
      <c r="N9" s="26"/>
      <c r="O9" s="106">
        <v>361</v>
      </c>
      <c r="P9" s="106"/>
      <c r="Q9" s="106"/>
      <c r="R9" s="106"/>
      <c r="S9" s="107" t="s">
        <v>7</v>
      </c>
      <c r="T9" s="107"/>
      <c r="U9" s="27"/>
      <c r="V9" s="97"/>
      <c r="W9" s="107" t="s">
        <v>8</v>
      </c>
      <c r="X9" s="107"/>
      <c r="Y9" s="107"/>
      <c r="Z9" s="106">
        <v>8694.9500000000007</v>
      </c>
      <c r="AA9" s="106"/>
      <c r="AB9" s="106"/>
      <c r="AC9" s="106"/>
      <c r="AD9" s="27"/>
      <c r="AE9" s="27" t="s">
        <v>11</v>
      </c>
      <c r="AF9" s="27"/>
      <c r="AG9" s="27"/>
      <c r="AH9" s="27"/>
      <c r="AI9" s="108" t="s">
        <v>9</v>
      </c>
      <c r="AJ9" s="108"/>
      <c r="AK9" s="109">
        <f>ROUND(O9*Z9/100,0)</f>
        <v>31389</v>
      </c>
      <c r="AL9" s="109"/>
      <c r="AM9" s="109"/>
      <c r="AN9" s="29" t="s">
        <v>10</v>
      </c>
    </row>
    <row r="10" spans="1:40" s="2" customFormat="1" ht="15">
      <c r="B10" s="105" t="s">
        <v>118</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91" customFormat="1" ht="16.5" customHeight="1">
      <c r="A11" s="104">
        <v>3</v>
      </c>
      <c r="B11" s="20" t="s">
        <v>117</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56"/>
      <c r="AL11" s="156"/>
      <c r="AM11" s="156"/>
    </row>
    <row r="12" spans="1:40" s="22" customFormat="1" ht="13.5" customHeight="1">
      <c r="F12" s="30"/>
      <c r="G12" s="30"/>
      <c r="H12" s="31"/>
      <c r="I12" s="6"/>
      <c r="J12" s="6"/>
      <c r="K12" s="32"/>
      <c r="L12" s="32"/>
      <c r="M12" s="32"/>
      <c r="N12" s="32"/>
      <c r="O12" s="106">
        <v>1566</v>
      </c>
      <c r="P12" s="106"/>
      <c r="Q12" s="106"/>
      <c r="R12" s="106"/>
      <c r="S12" s="98" t="s">
        <v>7</v>
      </c>
      <c r="T12" s="33"/>
      <c r="U12" s="33"/>
      <c r="V12" s="97"/>
      <c r="W12" s="107" t="s">
        <v>8</v>
      </c>
      <c r="X12" s="107"/>
      <c r="Y12" s="107"/>
      <c r="Z12" s="106">
        <v>11948.36</v>
      </c>
      <c r="AA12" s="106"/>
      <c r="AB12" s="106"/>
      <c r="AC12" s="106"/>
      <c r="AE12" s="27" t="s">
        <v>11</v>
      </c>
      <c r="AF12" s="27"/>
      <c r="AG12" s="27"/>
      <c r="AH12" s="27"/>
      <c r="AI12" s="108" t="s">
        <v>9</v>
      </c>
      <c r="AJ12" s="108"/>
      <c r="AK12" s="109">
        <f>ROUND(O12*Z12/100,0)</f>
        <v>187111</v>
      </c>
      <c r="AL12" s="109"/>
      <c r="AM12" s="109"/>
      <c r="AN12" s="29" t="s">
        <v>10</v>
      </c>
    </row>
    <row r="13" spans="1:40" s="2" customFormat="1" ht="15">
      <c r="B13" s="105" t="s">
        <v>116</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166" customFormat="1" ht="16.5" customHeight="1">
      <c r="A14" s="104">
        <v>4</v>
      </c>
      <c r="B14" s="20" t="s">
        <v>115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67"/>
      <c r="AL14" s="167"/>
      <c r="AM14" s="167"/>
    </row>
    <row r="15" spans="1:40" s="163" customFormat="1">
      <c r="N15" s="165"/>
      <c r="O15" s="106">
        <v>347</v>
      </c>
      <c r="P15" s="106"/>
      <c r="Q15" s="106"/>
      <c r="R15" s="106"/>
      <c r="S15" s="98" t="s">
        <v>7</v>
      </c>
      <c r="T15" s="33"/>
      <c r="U15" s="33"/>
      <c r="V15" s="97"/>
      <c r="W15" s="107" t="s">
        <v>8</v>
      </c>
      <c r="X15" s="107"/>
      <c r="Y15" s="107"/>
      <c r="Z15" s="106">
        <v>3912.85</v>
      </c>
      <c r="AA15" s="106"/>
      <c r="AB15" s="106"/>
      <c r="AC15" s="106"/>
      <c r="AD15" s="22"/>
      <c r="AE15" s="27" t="s">
        <v>11</v>
      </c>
      <c r="AF15" s="27"/>
      <c r="AG15" s="27"/>
      <c r="AH15" s="27"/>
      <c r="AI15" s="108" t="s">
        <v>9</v>
      </c>
      <c r="AJ15" s="108"/>
      <c r="AK15" s="109">
        <f>ROUND(O15*Z15/100,0)</f>
        <v>13578</v>
      </c>
      <c r="AL15" s="109"/>
      <c r="AM15" s="109"/>
      <c r="AN15" s="29" t="s">
        <v>10</v>
      </c>
    </row>
    <row r="16" spans="1:40" s="163" customFormat="1">
      <c r="B16" s="164" t="s">
        <v>114</v>
      </c>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row>
    <row r="17" spans="1:40" s="91" customFormat="1" ht="16.5" customHeight="1">
      <c r="A17" s="104">
        <v>5</v>
      </c>
      <c r="B17" s="20" t="s">
        <v>113</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56"/>
      <c r="AL17" s="156"/>
      <c r="AM17" s="156"/>
    </row>
    <row r="18" spans="1:40" s="22" customFormat="1" ht="13.5" customHeight="1">
      <c r="F18" s="30"/>
      <c r="G18" s="30"/>
      <c r="H18" s="31"/>
      <c r="I18" s="6"/>
      <c r="J18" s="6"/>
      <c r="K18" s="32"/>
      <c r="L18" s="32"/>
      <c r="M18" s="32"/>
      <c r="N18" s="32"/>
      <c r="O18" s="106">
        <v>88</v>
      </c>
      <c r="P18" s="106"/>
      <c r="Q18" s="106"/>
      <c r="R18" s="106"/>
      <c r="S18" s="98" t="s">
        <v>7</v>
      </c>
      <c r="T18" s="33"/>
      <c r="U18" s="33"/>
      <c r="V18" s="97"/>
      <c r="W18" s="107" t="s">
        <v>8</v>
      </c>
      <c r="X18" s="107"/>
      <c r="Y18" s="107"/>
      <c r="Z18" s="106">
        <v>3630</v>
      </c>
      <c r="AA18" s="106"/>
      <c r="AB18" s="106"/>
      <c r="AC18" s="106"/>
      <c r="AE18" s="27" t="s">
        <v>112</v>
      </c>
      <c r="AF18" s="27"/>
      <c r="AG18" s="27"/>
      <c r="AH18" s="27"/>
      <c r="AI18" s="108" t="s">
        <v>9</v>
      </c>
      <c r="AJ18" s="108"/>
      <c r="AK18" s="109">
        <f>ROUND(O18*Z18/1000,0)</f>
        <v>319</v>
      </c>
      <c r="AL18" s="109"/>
      <c r="AM18" s="109"/>
      <c r="AN18" s="29" t="s">
        <v>10</v>
      </c>
    </row>
    <row r="19" spans="1:40" s="2" customFormat="1" ht="15">
      <c r="B19" s="105" t="s">
        <v>111</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0" s="50" customFormat="1" ht="13.5" customHeight="1">
      <c r="A20" s="47">
        <v>6</v>
      </c>
      <c r="B20" s="48" t="s">
        <v>110</v>
      </c>
      <c r="C20" s="49"/>
      <c r="D20" s="49"/>
      <c r="E20" s="49"/>
      <c r="F20" s="49"/>
      <c r="G20" s="49"/>
      <c r="H20" s="49"/>
      <c r="I20" s="49"/>
      <c r="J20" s="49"/>
      <c r="K20" s="49"/>
      <c r="L20" s="49"/>
      <c r="AK20" s="123"/>
      <c r="AL20" s="123"/>
      <c r="AM20" s="123"/>
    </row>
    <row r="21" spans="1:40" s="37" customFormat="1" ht="13.5" customHeight="1">
      <c r="N21" s="38"/>
      <c r="O21" s="135">
        <v>1240</v>
      </c>
      <c r="P21" s="135"/>
      <c r="Q21" s="135"/>
      <c r="R21" s="135"/>
      <c r="S21" s="148" t="s">
        <v>7</v>
      </c>
      <c r="T21" s="148"/>
      <c r="U21" s="39"/>
      <c r="V21" s="99"/>
      <c r="W21" s="148" t="s">
        <v>8</v>
      </c>
      <c r="X21" s="148"/>
      <c r="Y21" s="148"/>
      <c r="Z21" s="135">
        <v>12346.65</v>
      </c>
      <c r="AA21" s="135"/>
      <c r="AB21" s="135"/>
      <c r="AC21" s="135"/>
      <c r="AD21" s="39"/>
      <c r="AE21" s="39" t="s">
        <v>11</v>
      </c>
      <c r="AF21" s="39"/>
      <c r="AG21" s="39"/>
      <c r="AH21" s="39"/>
      <c r="AI21" s="149" t="s">
        <v>9</v>
      </c>
      <c r="AJ21" s="149"/>
      <c r="AK21" s="150">
        <f>ROUND(O21*Z21/100,0)</f>
        <v>153098</v>
      </c>
      <c r="AL21" s="150"/>
      <c r="AM21" s="150"/>
      <c r="AN21" s="40" t="s">
        <v>10</v>
      </c>
    </row>
    <row r="22" spans="1:40" s="2" customFormat="1" ht="15">
      <c r="B22" s="105" t="s">
        <v>109</v>
      </c>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3"/>
      <c r="AL22" s="3"/>
      <c r="AM22" s="3"/>
    </row>
    <row r="23" spans="1:40" s="50" customFormat="1" ht="13.5" customHeight="1">
      <c r="A23" s="47">
        <v>7</v>
      </c>
      <c r="B23" s="48" t="s">
        <v>52</v>
      </c>
      <c r="C23" s="49"/>
      <c r="D23" s="49"/>
      <c r="E23" s="49"/>
      <c r="F23" s="49"/>
      <c r="G23" s="49"/>
      <c r="H23" s="49"/>
      <c r="I23" s="49"/>
      <c r="J23" s="49"/>
      <c r="K23" s="49"/>
      <c r="L23" s="49"/>
      <c r="AK23" s="123"/>
      <c r="AL23" s="123"/>
      <c r="AM23" s="123"/>
    </row>
    <row r="24" spans="1:40" s="37" customFormat="1" ht="13.5" customHeight="1">
      <c r="N24" s="38"/>
      <c r="O24" s="135">
        <v>259</v>
      </c>
      <c r="P24" s="135"/>
      <c r="Q24" s="135"/>
      <c r="R24" s="135"/>
      <c r="S24" s="148" t="s">
        <v>7</v>
      </c>
      <c r="T24" s="148"/>
      <c r="U24" s="39"/>
      <c r="V24" s="99"/>
      <c r="W24" s="148" t="s">
        <v>8</v>
      </c>
      <c r="X24" s="148"/>
      <c r="Y24" s="148"/>
      <c r="Z24" s="135">
        <v>9954.31</v>
      </c>
      <c r="AA24" s="135"/>
      <c r="AB24" s="135"/>
      <c r="AC24" s="135"/>
      <c r="AD24" s="39"/>
      <c r="AE24" s="39" t="s">
        <v>11</v>
      </c>
      <c r="AF24" s="39"/>
      <c r="AG24" s="39"/>
      <c r="AH24" s="39"/>
      <c r="AI24" s="149" t="s">
        <v>9</v>
      </c>
      <c r="AJ24" s="149"/>
      <c r="AK24" s="150">
        <f>ROUND(O24*Z24/100,0)</f>
        <v>25782</v>
      </c>
      <c r="AL24" s="150"/>
      <c r="AM24" s="150"/>
      <c r="AN24" s="40" t="s">
        <v>10</v>
      </c>
    </row>
    <row r="25" spans="1:40" s="2" customFormat="1" ht="15">
      <c r="B25" s="105" t="s">
        <v>53</v>
      </c>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3"/>
      <c r="AL25" s="3"/>
      <c r="AM25" s="3"/>
    </row>
    <row r="26" spans="1:40" s="21" customFormat="1" ht="76.5" customHeight="1">
      <c r="A26" s="42">
        <v>8</v>
      </c>
      <c r="B26" s="113" t="s">
        <v>12</v>
      </c>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1"/>
      <c r="AL26" s="111"/>
      <c r="AM26" s="111"/>
    </row>
    <row r="27" spans="1:40" s="6" customFormat="1" ht="14.25" customHeight="1">
      <c r="N27" s="26"/>
      <c r="O27" s="106">
        <v>6</v>
      </c>
      <c r="P27" s="106"/>
      <c r="Q27" s="106"/>
      <c r="R27" s="106"/>
      <c r="S27" s="107" t="s">
        <v>7</v>
      </c>
      <c r="T27" s="107"/>
      <c r="U27" s="27"/>
      <c r="V27" s="97"/>
      <c r="W27" s="107" t="s">
        <v>8</v>
      </c>
      <c r="X27" s="107"/>
      <c r="Y27" s="107"/>
      <c r="Z27" s="106">
        <v>337</v>
      </c>
      <c r="AA27" s="106"/>
      <c r="AB27" s="106"/>
      <c r="AC27" s="106"/>
      <c r="AD27" s="27"/>
      <c r="AE27" s="27" t="s">
        <v>13</v>
      </c>
      <c r="AF27" s="27"/>
      <c r="AG27" s="27"/>
      <c r="AH27" s="27"/>
      <c r="AI27" s="108" t="s">
        <v>9</v>
      </c>
      <c r="AJ27" s="108"/>
      <c r="AK27" s="109">
        <f>O27*Z27</f>
        <v>2022</v>
      </c>
      <c r="AL27" s="109"/>
      <c r="AM27" s="109"/>
      <c r="AN27" s="29" t="s">
        <v>10</v>
      </c>
    </row>
    <row r="28" spans="1:40" s="2" customFormat="1" ht="15">
      <c r="B28" s="105" t="s">
        <v>41</v>
      </c>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3"/>
      <c r="AL28" s="3"/>
      <c r="AM28" s="3"/>
    </row>
    <row r="29" spans="1:40" s="21" customFormat="1" ht="30" customHeight="1">
      <c r="A29" s="42">
        <v>9</v>
      </c>
      <c r="B29" s="113" t="s">
        <v>14</v>
      </c>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1"/>
      <c r="AL29" s="111"/>
      <c r="AM29" s="111"/>
    </row>
    <row r="30" spans="1:40" s="22" customFormat="1" ht="13.5" customHeight="1">
      <c r="A30" s="43" t="s">
        <v>15</v>
      </c>
      <c r="B30" s="44" t="s">
        <v>16</v>
      </c>
      <c r="L30" s="102"/>
      <c r="M30" s="24"/>
      <c r="N30" s="124"/>
      <c r="O30" s="124"/>
      <c r="P30" s="25"/>
      <c r="Q30" s="125"/>
      <c r="R30" s="125"/>
      <c r="S30" s="24"/>
      <c r="T30" s="126"/>
      <c r="U30" s="126"/>
      <c r="V30" s="126"/>
      <c r="AB30" s="127"/>
      <c r="AC30" s="127"/>
      <c r="AD30" s="127"/>
      <c r="AE30" s="127"/>
      <c r="AF30" s="124"/>
      <c r="AG30" s="124"/>
      <c r="AK30" s="128"/>
      <c r="AL30" s="128"/>
      <c r="AM30" s="128"/>
      <c r="AN30" s="36"/>
    </row>
    <row r="31" spans="1:40" s="22" customFormat="1" ht="13.5" customHeight="1">
      <c r="F31" s="30"/>
      <c r="G31" s="30"/>
      <c r="H31" s="31"/>
      <c r="I31" s="6"/>
      <c r="J31" s="41"/>
      <c r="K31" s="45"/>
      <c r="L31" s="32"/>
      <c r="M31" s="32"/>
      <c r="N31" s="32"/>
      <c r="O31" s="102"/>
      <c r="P31" s="106">
        <v>0.24</v>
      </c>
      <c r="Q31" s="106"/>
      <c r="R31" s="106"/>
      <c r="S31" s="28" t="s">
        <v>17</v>
      </c>
      <c r="T31" s="33"/>
      <c r="U31" s="33"/>
      <c r="V31" s="107" t="s">
        <v>8</v>
      </c>
      <c r="W31" s="107"/>
      <c r="X31" s="107"/>
      <c r="Y31" s="106">
        <v>5001.7</v>
      </c>
      <c r="Z31" s="106"/>
      <c r="AA31" s="106"/>
      <c r="AB31" s="106"/>
      <c r="AC31" s="27"/>
      <c r="AD31" s="27" t="s">
        <v>18</v>
      </c>
      <c r="AE31" s="27"/>
      <c r="AF31" s="27"/>
      <c r="AG31" s="27"/>
      <c r="AH31" s="27"/>
      <c r="AI31" s="108" t="s">
        <v>9</v>
      </c>
      <c r="AJ31" s="108"/>
      <c r="AK31" s="109">
        <f>ROUND(P31*Y31,0)</f>
        <v>1200</v>
      </c>
      <c r="AL31" s="109"/>
      <c r="AM31" s="109"/>
      <c r="AN31" s="29" t="s">
        <v>10</v>
      </c>
    </row>
    <row r="32" spans="1:40" s="2" customFormat="1" ht="15">
      <c r="B32" s="105" t="s">
        <v>42</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0" s="22" customFormat="1" ht="13.5" customHeight="1">
      <c r="A33" s="43" t="s">
        <v>19</v>
      </c>
      <c r="B33" s="44" t="s">
        <v>20</v>
      </c>
      <c r="J33" s="41"/>
      <c r="K33" s="41"/>
      <c r="L33" s="102"/>
      <c r="M33" s="24"/>
      <c r="N33" s="124"/>
      <c r="O33" s="124"/>
      <c r="P33" s="25"/>
      <c r="Q33" s="125"/>
      <c r="R33" s="125"/>
      <c r="S33" s="24"/>
      <c r="T33" s="126"/>
      <c r="U33" s="126"/>
      <c r="V33" s="126"/>
      <c r="AB33" s="127"/>
      <c r="AC33" s="127"/>
      <c r="AD33" s="127"/>
      <c r="AE33" s="127"/>
      <c r="AF33" s="124"/>
      <c r="AG33" s="124"/>
      <c r="AK33" s="128"/>
      <c r="AL33" s="128"/>
      <c r="AM33" s="128"/>
      <c r="AN33" s="36"/>
    </row>
    <row r="34" spans="1:40" s="6" customFormat="1" ht="13.5" customHeight="1">
      <c r="H34" s="34"/>
      <c r="K34" s="32"/>
      <c r="L34" s="32"/>
      <c r="M34" s="32"/>
      <c r="N34" s="32"/>
      <c r="O34" s="102"/>
      <c r="P34" s="106">
        <v>0.05</v>
      </c>
      <c r="Q34" s="106"/>
      <c r="R34" s="106"/>
      <c r="S34" s="27" t="s">
        <v>17</v>
      </c>
      <c r="T34" s="46"/>
      <c r="U34" s="46"/>
      <c r="V34" s="107" t="s">
        <v>8</v>
      </c>
      <c r="W34" s="107"/>
      <c r="X34" s="107"/>
      <c r="Y34" s="106">
        <v>4820.2</v>
      </c>
      <c r="Z34" s="106"/>
      <c r="AA34" s="106"/>
      <c r="AB34" s="106"/>
      <c r="AC34" s="27"/>
      <c r="AD34" s="27" t="s">
        <v>18</v>
      </c>
      <c r="AE34" s="27"/>
      <c r="AF34" s="27"/>
      <c r="AG34" s="27"/>
      <c r="AH34" s="27"/>
      <c r="AI34" s="108" t="s">
        <v>9</v>
      </c>
      <c r="AJ34" s="108"/>
      <c r="AK34" s="109">
        <f>ROUND(P34*Y34,0)</f>
        <v>241</v>
      </c>
      <c r="AL34" s="109"/>
      <c r="AM34" s="109"/>
      <c r="AN34" s="29" t="s">
        <v>10</v>
      </c>
    </row>
    <row r="35" spans="1:40" s="2" customFormat="1" ht="15">
      <c r="B35" s="105" t="s">
        <v>43</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0" s="21" customFormat="1" ht="15" customHeight="1">
      <c r="A36" s="103">
        <v>10</v>
      </c>
      <c r="B36" s="20" t="s">
        <v>22</v>
      </c>
      <c r="C36" s="20"/>
      <c r="D36" s="20"/>
      <c r="E36" s="20"/>
      <c r="F36" s="20"/>
      <c r="G36" s="20"/>
      <c r="H36" s="20"/>
      <c r="I36" s="20"/>
      <c r="J36" s="20"/>
      <c r="K36" s="20"/>
      <c r="L36" s="20"/>
      <c r="M36" s="20"/>
      <c r="N36" s="20"/>
      <c r="O36" s="20"/>
      <c r="P36" s="20"/>
      <c r="Q36" s="20"/>
      <c r="R36" s="20"/>
      <c r="S36" s="20"/>
      <c r="T36" s="20"/>
      <c r="U36" s="20"/>
      <c r="V36" s="20"/>
      <c r="W36" s="20"/>
      <c r="AK36" s="128"/>
      <c r="AL36" s="128"/>
      <c r="AM36" s="128"/>
    </row>
    <row r="37" spans="1:40" s="6" customFormat="1" ht="12.75">
      <c r="H37" s="34"/>
      <c r="K37" s="32"/>
      <c r="L37" s="32"/>
      <c r="M37" s="32"/>
      <c r="N37" s="32"/>
      <c r="O37" s="102"/>
      <c r="P37" s="140">
        <v>0.8</v>
      </c>
      <c r="Q37" s="140"/>
      <c r="R37" s="140"/>
      <c r="S37" s="27" t="s">
        <v>17</v>
      </c>
      <c r="T37" s="46"/>
      <c r="U37" s="46"/>
      <c r="V37" s="107" t="s">
        <v>8</v>
      </c>
      <c r="W37" s="107"/>
      <c r="X37" s="107"/>
      <c r="Y37" s="140">
        <v>3575</v>
      </c>
      <c r="Z37" s="140"/>
      <c r="AA37" s="140"/>
      <c r="AB37" s="140"/>
      <c r="AC37" s="27"/>
      <c r="AD37" s="27" t="s">
        <v>18</v>
      </c>
      <c r="AE37" s="27"/>
      <c r="AF37" s="27"/>
      <c r="AG37" s="27"/>
      <c r="AH37" s="108" t="s">
        <v>9</v>
      </c>
      <c r="AI37" s="108"/>
      <c r="AK37" s="109">
        <f>ROUND(P37*Y37,0)</f>
        <v>2860</v>
      </c>
      <c r="AL37" s="109"/>
      <c r="AM37" s="109"/>
      <c r="AN37" s="29" t="s">
        <v>10</v>
      </c>
    </row>
    <row r="38" spans="1:40" s="2" customFormat="1" ht="15">
      <c r="B38" s="105" t="s">
        <v>44</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3"/>
      <c r="AL38" s="3"/>
      <c r="AM38" s="3"/>
    </row>
    <row r="39" spans="1:40" s="5" customFormat="1" ht="15">
      <c r="A39" s="103">
        <v>11</v>
      </c>
      <c r="B39" s="113" t="s">
        <v>23</v>
      </c>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c r="AK39" s="151"/>
      <c r="AL39" s="151"/>
      <c r="AM39" s="151"/>
    </row>
    <row r="40" spans="1:40" s="6" customFormat="1" ht="12.75">
      <c r="H40" s="34"/>
      <c r="K40" s="32"/>
      <c r="L40" s="32"/>
      <c r="M40" s="32"/>
      <c r="N40" s="32"/>
      <c r="O40" s="102"/>
      <c r="P40" s="106">
        <v>0.8</v>
      </c>
      <c r="Q40" s="106"/>
      <c r="R40" s="106"/>
      <c r="S40" s="27" t="s">
        <v>17</v>
      </c>
      <c r="T40" s="46"/>
      <c r="U40" s="46"/>
      <c r="V40" s="107" t="s">
        <v>8</v>
      </c>
      <c r="W40" s="107"/>
      <c r="X40" s="107"/>
      <c r="Y40" s="106">
        <v>186.34</v>
      </c>
      <c r="Z40" s="106"/>
      <c r="AA40" s="106"/>
      <c r="AB40" s="106"/>
      <c r="AC40" s="27"/>
      <c r="AD40" s="27" t="s">
        <v>18</v>
      </c>
      <c r="AE40" s="27"/>
      <c r="AF40" s="27"/>
      <c r="AG40" s="27"/>
      <c r="AH40" s="108" t="s">
        <v>9</v>
      </c>
      <c r="AI40" s="108"/>
      <c r="AK40" s="109">
        <f>ROUND(P40*Y40,0)</f>
        <v>149</v>
      </c>
      <c r="AL40" s="109"/>
      <c r="AM40" s="109"/>
      <c r="AN40" s="29" t="s">
        <v>10</v>
      </c>
    </row>
    <row r="41" spans="1:40" s="2" customFormat="1" ht="15">
      <c r="B41" s="105" t="s">
        <v>45</v>
      </c>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3"/>
      <c r="AL41" s="3"/>
      <c r="AM41" s="3"/>
    </row>
    <row r="42" spans="1:40" s="21" customFormat="1" ht="60" customHeight="1">
      <c r="A42" s="42">
        <v>12</v>
      </c>
      <c r="B42" s="113" t="s">
        <v>24</v>
      </c>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c r="AK42" s="111"/>
      <c r="AL42" s="111"/>
      <c r="AM42" s="111"/>
    </row>
    <row r="43" spans="1:40" s="6" customFormat="1" ht="12.75">
      <c r="H43" s="34"/>
      <c r="K43" s="32"/>
      <c r="L43" s="32"/>
      <c r="M43" s="32"/>
      <c r="N43" s="32"/>
      <c r="O43" s="106">
        <v>44</v>
      </c>
      <c r="P43" s="106"/>
      <c r="Q43" s="106"/>
      <c r="R43" s="106"/>
      <c r="S43" s="27" t="s">
        <v>25</v>
      </c>
      <c r="T43" s="46"/>
      <c r="U43" s="46"/>
      <c r="V43" s="107" t="s">
        <v>8</v>
      </c>
      <c r="W43" s="107"/>
      <c r="X43" s="107"/>
      <c r="Y43" s="106">
        <v>11443.1</v>
      </c>
      <c r="Z43" s="106"/>
      <c r="AA43" s="106"/>
      <c r="AB43" s="106"/>
      <c r="AC43" s="27"/>
      <c r="AD43" s="27" t="s">
        <v>26</v>
      </c>
      <c r="AE43" s="27"/>
      <c r="AF43" s="27"/>
      <c r="AG43" s="27"/>
      <c r="AH43" s="108" t="s">
        <v>9</v>
      </c>
      <c r="AI43" s="108"/>
      <c r="AK43" s="109">
        <f>ROUND(O43*Y43/100,0)</f>
        <v>5035</v>
      </c>
      <c r="AL43" s="109"/>
      <c r="AM43" s="109"/>
      <c r="AN43" s="29" t="s">
        <v>10</v>
      </c>
    </row>
    <row r="44" spans="1:40" s="2" customFormat="1" ht="15">
      <c r="B44" s="105" t="s">
        <v>46</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3"/>
      <c r="AL44" s="3"/>
      <c r="AM44" s="3"/>
    </row>
    <row r="45" spans="1:40" s="5" customFormat="1" ht="15.75" customHeight="1">
      <c r="A45" s="103">
        <v>13</v>
      </c>
      <c r="B45" s="20" t="s">
        <v>108</v>
      </c>
      <c r="C45" s="4"/>
      <c r="D45" s="4"/>
      <c r="E45" s="4"/>
      <c r="F45" s="4"/>
      <c r="G45" s="4"/>
      <c r="H45" s="4"/>
      <c r="I45" s="4"/>
      <c r="J45" s="4"/>
      <c r="K45" s="4"/>
      <c r="L45" s="4"/>
      <c r="M45" s="4"/>
      <c r="N45" s="4"/>
      <c r="AK45" s="151"/>
      <c r="AL45" s="151"/>
      <c r="AM45" s="151"/>
    </row>
    <row r="46" spans="1:40" s="6" customFormat="1" ht="12.75">
      <c r="H46" s="34"/>
      <c r="K46" s="32"/>
      <c r="L46" s="32"/>
      <c r="M46" s="32"/>
      <c r="N46" s="32"/>
      <c r="O46" s="106">
        <v>41</v>
      </c>
      <c r="P46" s="106">
        <v>164</v>
      </c>
      <c r="Q46" s="106"/>
      <c r="R46" s="106"/>
      <c r="S46" s="27" t="s">
        <v>103</v>
      </c>
      <c r="T46" s="46"/>
      <c r="U46" s="46"/>
      <c r="V46" s="107" t="s">
        <v>8</v>
      </c>
      <c r="W46" s="107"/>
      <c r="X46" s="107"/>
      <c r="Y46" s="106">
        <v>231.6</v>
      </c>
      <c r="Z46" s="106"/>
      <c r="AA46" s="106"/>
      <c r="AB46" s="106"/>
      <c r="AC46" s="27"/>
      <c r="AD46" s="27" t="s">
        <v>27</v>
      </c>
      <c r="AE46" s="27"/>
      <c r="AF46" s="27"/>
      <c r="AG46" s="27"/>
      <c r="AH46" s="108" t="s">
        <v>9</v>
      </c>
      <c r="AI46" s="108"/>
      <c r="AK46" s="109">
        <f>O46*Y46</f>
        <v>9495.6</v>
      </c>
      <c r="AL46" s="109"/>
      <c r="AM46" s="109"/>
      <c r="AN46" s="29" t="s">
        <v>10</v>
      </c>
    </row>
    <row r="47" spans="1:40" s="2" customFormat="1" ht="15">
      <c r="B47" s="105" t="s">
        <v>107</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3"/>
      <c r="AL47" s="3"/>
      <c r="AM47" s="3"/>
    </row>
    <row r="48" spans="1:40" s="50" customFormat="1" ht="13.5" customHeight="1">
      <c r="A48" s="47">
        <v>14</v>
      </c>
      <c r="B48" s="48" t="s">
        <v>106</v>
      </c>
      <c r="C48" s="49"/>
      <c r="D48" s="49"/>
      <c r="E48" s="49"/>
      <c r="F48" s="49"/>
      <c r="G48" s="49"/>
      <c r="H48" s="49"/>
      <c r="I48" s="49"/>
      <c r="J48" s="49"/>
      <c r="K48" s="49"/>
      <c r="L48" s="49"/>
      <c r="AK48" s="123"/>
      <c r="AL48" s="123"/>
      <c r="AM48" s="123"/>
    </row>
    <row r="49" spans="1:40" s="37" customFormat="1" ht="13.5" customHeight="1">
      <c r="N49" s="38"/>
      <c r="O49" s="135">
        <v>48</v>
      </c>
      <c r="P49" s="135"/>
      <c r="Q49" s="135"/>
      <c r="R49" s="135"/>
      <c r="S49" s="148" t="s">
        <v>7</v>
      </c>
      <c r="T49" s="148"/>
      <c r="U49" s="39"/>
      <c r="V49" s="99"/>
      <c r="W49" s="148" t="s">
        <v>8</v>
      </c>
      <c r="X49" s="148"/>
      <c r="Y49" s="148"/>
      <c r="Z49" s="135">
        <v>726.72</v>
      </c>
      <c r="AA49" s="135"/>
      <c r="AB49" s="135"/>
      <c r="AC49" s="135"/>
      <c r="AD49" s="39"/>
      <c r="AE49" s="39" t="s">
        <v>27</v>
      </c>
      <c r="AF49" s="39"/>
      <c r="AG49" s="39"/>
      <c r="AH49" s="39"/>
      <c r="AI49" s="149" t="s">
        <v>9</v>
      </c>
      <c r="AJ49" s="149"/>
      <c r="AK49" s="150">
        <f>O49*Z49</f>
        <v>34882.559999999998</v>
      </c>
      <c r="AL49" s="150"/>
      <c r="AM49" s="150"/>
      <c r="AN49" s="40" t="s">
        <v>10</v>
      </c>
    </row>
    <row r="50" spans="1:40" s="2" customFormat="1" ht="15">
      <c r="B50" s="105" t="s">
        <v>105</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3"/>
      <c r="AL50" s="3"/>
      <c r="AM50" s="3"/>
    </row>
    <row r="51" spans="1:40" s="21" customFormat="1" ht="30" customHeight="1">
      <c r="A51" s="42">
        <v>15</v>
      </c>
      <c r="B51" s="113" t="s">
        <v>104</v>
      </c>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111"/>
      <c r="AL51" s="111"/>
      <c r="AM51" s="111"/>
    </row>
    <row r="52" spans="1:40" s="6" customFormat="1" ht="12.75">
      <c r="H52" s="34"/>
      <c r="K52" s="32"/>
      <c r="L52" s="32"/>
      <c r="M52" s="32"/>
      <c r="N52" s="32"/>
      <c r="O52" s="106">
        <v>15</v>
      </c>
      <c r="P52" s="106"/>
      <c r="Q52" s="106"/>
      <c r="R52" s="106"/>
      <c r="S52" s="27" t="s">
        <v>103</v>
      </c>
      <c r="T52" s="46"/>
      <c r="U52" s="46"/>
      <c r="V52" s="107" t="s">
        <v>8</v>
      </c>
      <c r="W52" s="107"/>
      <c r="X52" s="107"/>
      <c r="Y52" s="106">
        <v>180.5</v>
      </c>
      <c r="Z52" s="106"/>
      <c r="AA52" s="106"/>
      <c r="AB52" s="106"/>
      <c r="AC52" s="27"/>
      <c r="AD52" s="27" t="s">
        <v>27</v>
      </c>
      <c r="AE52" s="27"/>
      <c r="AF52" s="27"/>
      <c r="AG52" s="27"/>
      <c r="AH52" s="108" t="s">
        <v>9</v>
      </c>
      <c r="AI52" s="108"/>
      <c r="AK52" s="109">
        <f>ROUND(O52*Y52,0)</f>
        <v>2708</v>
      </c>
      <c r="AL52" s="109"/>
      <c r="AM52" s="109"/>
      <c r="AN52" s="29" t="s">
        <v>10</v>
      </c>
    </row>
    <row r="53" spans="1:40" s="2" customFormat="1" ht="15">
      <c r="B53" s="105" t="s">
        <v>102</v>
      </c>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3"/>
      <c r="AL53" s="3"/>
      <c r="AM53" s="3"/>
    </row>
    <row r="54" spans="1:40" s="5" customFormat="1" ht="15.75" customHeight="1">
      <c r="A54" s="103">
        <v>16</v>
      </c>
      <c r="B54" s="20" t="s">
        <v>28</v>
      </c>
      <c r="C54" s="4"/>
      <c r="D54" s="4"/>
      <c r="E54" s="4"/>
      <c r="F54" s="4"/>
      <c r="G54" s="4"/>
      <c r="H54" s="4"/>
      <c r="I54" s="4"/>
      <c r="J54" s="4"/>
      <c r="K54" s="4"/>
      <c r="L54" s="4"/>
      <c r="M54" s="4"/>
      <c r="N54" s="4"/>
      <c r="AK54" s="151"/>
      <c r="AL54" s="151"/>
      <c r="AM54" s="151"/>
    </row>
    <row r="55" spans="1:40" s="6" customFormat="1" ht="12.75">
      <c r="H55" s="34"/>
      <c r="K55" s="32"/>
      <c r="L55" s="32"/>
      <c r="M55" s="32"/>
      <c r="N55" s="32"/>
      <c r="O55" s="106">
        <v>5222</v>
      </c>
      <c r="P55" s="106"/>
      <c r="Q55" s="106"/>
      <c r="R55" s="106"/>
      <c r="S55" s="27" t="s">
        <v>25</v>
      </c>
      <c r="T55" s="46"/>
      <c r="U55" s="46"/>
      <c r="V55" s="107" t="s">
        <v>8</v>
      </c>
      <c r="W55" s="107"/>
      <c r="X55" s="107"/>
      <c r="Y55" s="106">
        <v>2206.6</v>
      </c>
      <c r="Z55" s="106"/>
      <c r="AA55" s="106"/>
      <c r="AB55" s="106"/>
      <c r="AC55" s="27"/>
      <c r="AD55" s="27" t="s">
        <v>26</v>
      </c>
      <c r="AE55" s="27"/>
      <c r="AF55" s="27"/>
      <c r="AG55" s="27"/>
      <c r="AH55" s="108" t="s">
        <v>9</v>
      </c>
      <c r="AI55" s="108"/>
      <c r="AK55" s="109">
        <f>ROUND(O55*Y55/100,0)</f>
        <v>115229</v>
      </c>
      <c r="AL55" s="109"/>
      <c r="AM55" s="109"/>
      <c r="AN55" s="29" t="s">
        <v>10</v>
      </c>
    </row>
    <row r="56" spans="1:40" s="2" customFormat="1" ht="15">
      <c r="B56" s="105" t="s">
        <v>47</v>
      </c>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3"/>
      <c r="AL56" s="3"/>
      <c r="AM56" s="3"/>
    </row>
    <row r="57" spans="1:40" s="5" customFormat="1" ht="15.75" customHeight="1">
      <c r="A57" s="103">
        <v>17</v>
      </c>
      <c r="B57" s="20" t="s">
        <v>29</v>
      </c>
      <c r="C57" s="4"/>
      <c r="D57" s="4"/>
      <c r="E57" s="4"/>
      <c r="F57" s="4"/>
      <c r="G57" s="4"/>
      <c r="H57" s="4"/>
      <c r="I57" s="4"/>
      <c r="J57" s="4"/>
      <c r="K57" s="4"/>
      <c r="L57" s="4"/>
      <c r="M57" s="4"/>
      <c r="N57" s="4"/>
      <c r="AK57" s="151"/>
      <c r="AL57" s="151"/>
      <c r="AM57" s="151"/>
    </row>
    <row r="58" spans="1:40" s="6" customFormat="1" ht="12.75">
      <c r="H58" s="34"/>
      <c r="K58" s="32"/>
      <c r="L58" s="32"/>
      <c r="M58" s="32"/>
      <c r="N58" s="32"/>
      <c r="O58" s="106">
        <f>O55</f>
        <v>5222</v>
      </c>
      <c r="P58" s="106"/>
      <c r="Q58" s="106"/>
      <c r="R58" s="106"/>
      <c r="S58" s="27" t="s">
        <v>25</v>
      </c>
      <c r="T58" s="46"/>
      <c r="U58" s="46"/>
      <c r="V58" s="107" t="s">
        <v>8</v>
      </c>
      <c r="W58" s="107"/>
      <c r="X58" s="107"/>
      <c r="Y58" s="106">
        <v>2197.52</v>
      </c>
      <c r="Z58" s="106"/>
      <c r="AA58" s="106"/>
      <c r="AB58" s="106"/>
      <c r="AC58" s="27"/>
      <c r="AD58" s="27" t="s">
        <v>26</v>
      </c>
      <c r="AE58" s="27"/>
      <c r="AF58" s="27"/>
      <c r="AG58" s="27"/>
      <c r="AH58" s="108" t="s">
        <v>9</v>
      </c>
      <c r="AI58" s="108"/>
      <c r="AK58" s="109">
        <f>ROUND(O58*Y58/100,0)</f>
        <v>114754</v>
      </c>
      <c r="AL58" s="109"/>
      <c r="AM58" s="109"/>
      <c r="AN58" s="29" t="s">
        <v>10</v>
      </c>
    </row>
    <row r="59" spans="1:40" s="2" customFormat="1" ht="15">
      <c r="B59" s="105" t="s">
        <v>48</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51" customFormat="1" ht="13.5" customHeight="1">
      <c r="A60" s="96">
        <v>18</v>
      </c>
      <c r="B60" s="113" t="s">
        <v>101</v>
      </c>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c r="AE60" s="113"/>
      <c r="AF60" s="113"/>
      <c r="AG60" s="113"/>
      <c r="AH60" s="113"/>
      <c r="AI60" s="113"/>
      <c r="AJ60" s="113"/>
      <c r="AK60" s="111"/>
      <c r="AL60" s="111"/>
      <c r="AM60" s="111"/>
    </row>
    <row r="61" spans="1:40" s="6" customFormat="1" ht="12.75">
      <c r="H61" s="34"/>
      <c r="K61" s="32"/>
      <c r="L61" s="32"/>
      <c r="M61" s="32"/>
      <c r="N61" s="32"/>
      <c r="O61" s="102"/>
      <c r="P61" s="112">
        <v>133</v>
      </c>
      <c r="Q61" s="112"/>
      <c r="R61" s="112"/>
      <c r="S61" s="27" t="s">
        <v>25</v>
      </c>
      <c r="T61" s="46"/>
      <c r="U61" s="46"/>
      <c r="V61" s="107" t="s">
        <v>8</v>
      </c>
      <c r="W61" s="107"/>
      <c r="X61" s="107"/>
      <c r="Y61" s="106">
        <v>27678.86</v>
      </c>
      <c r="Z61" s="106"/>
      <c r="AA61" s="106"/>
      <c r="AB61" s="106"/>
      <c r="AC61" s="27"/>
      <c r="AD61" s="27" t="s">
        <v>26</v>
      </c>
      <c r="AE61" s="27"/>
      <c r="AF61" s="27"/>
      <c r="AG61" s="27"/>
      <c r="AH61" s="108" t="s">
        <v>9</v>
      </c>
      <c r="AI61" s="108"/>
      <c r="AK61" s="109">
        <f>ROUND(P61*Y61/100,0)</f>
        <v>36813</v>
      </c>
      <c r="AL61" s="109"/>
      <c r="AM61" s="109"/>
      <c r="AN61" s="29" t="s">
        <v>10</v>
      </c>
    </row>
    <row r="62" spans="1:40" s="2" customFormat="1" ht="15">
      <c r="B62" s="105" t="s">
        <v>49</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3"/>
      <c r="AL62" s="3"/>
      <c r="AM62" s="3"/>
    </row>
    <row r="63" spans="1:40" s="162" customFormat="1" ht="60.75" customHeight="1">
      <c r="A63" s="104">
        <v>19</v>
      </c>
      <c r="B63" s="155" t="s">
        <v>100</v>
      </c>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6"/>
      <c r="AL63" s="156"/>
      <c r="AM63" s="156"/>
    </row>
    <row r="64" spans="1:40" s="6" customFormat="1" ht="12.75">
      <c r="H64" s="34"/>
      <c r="K64" s="32"/>
      <c r="L64" s="32"/>
      <c r="M64" s="32"/>
      <c r="N64" s="32"/>
      <c r="O64" s="106">
        <v>104</v>
      </c>
      <c r="P64" s="106"/>
      <c r="Q64" s="106"/>
      <c r="R64" s="106"/>
      <c r="S64" s="27" t="s">
        <v>25</v>
      </c>
      <c r="T64" s="46"/>
      <c r="U64" s="46"/>
      <c r="V64" s="107" t="s">
        <v>8</v>
      </c>
      <c r="W64" s="107"/>
      <c r="X64" s="107"/>
      <c r="Y64" s="106">
        <v>34520.31</v>
      </c>
      <c r="Z64" s="106"/>
      <c r="AA64" s="106"/>
      <c r="AB64" s="106"/>
      <c r="AC64" s="27"/>
      <c r="AD64" s="27" t="s">
        <v>26</v>
      </c>
      <c r="AE64" s="27"/>
      <c r="AF64" s="27"/>
      <c r="AG64" s="27"/>
      <c r="AH64" s="108" t="s">
        <v>9</v>
      </c>
      <c r="AI64" s="108"/>
      <c r="AK64" s="109">
        <f>ROUND(O64*Y64/100,0)</f>
        <v>35901</v>
      </c>
      <c r="AL64" s="109"/>
      <c r="AM64" s="109"/>
      <c r="AN64" s="29" t="s">
        <v>10</v>
      </c>
    </row>
    <row r="65" spans="1:42" s="2" customFormat="1" ht="15">
      <c r="B65" s="105" t="s">
        <v>99</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3"/>
      <c r="AL65" s="3"/>
      <c r="AM65" s="3"/>
    </row>
    <row r="66" spans="1:42" s="51" customFormat="1" ht="13.5" customHeight="1">
      <c r="A66" s="42">
        <v>20</v>
      </c>
      <c r="B66" s="53" t="s">
        <v>54</v>
      </c>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111"/>
      <c r="AL66" s="111"/>
      <c r="AM66" s="111"/>
    </row>
    <row r="67" spans="1:42" s="6" customFormat="1" ht="13.5" customHeight="1">
      <c r="K67" s="32"/>
      <c r="L67" s="32"/>
      <c r="M67" s="32"/>
      <c r="N67" s="32"/>
      <c r="O67" s="106">
        <v>5222</v>
      </c>
      <c r="P67" s="106"/>
      <c r="Q67" s="106"/>
      <c r="R67" s="106"/>
      <c r="S67" s="27" t="s">
        <v>25</v>
      </c>
      <c r="T67" s="46"/>
      <c r="U67" s="46"/>
      <c r="V67" s="107" t="s">
        <v>8</v>
      </c>
      <c r="W67" s="107"/>
      <c r="X67" s="107"/>
      <c r="Y67" s="106">
        <v>1276.53</v>
      </c>
      <c r="Z67" s="106"/>
      <c r="AA67" s="106"/>
      <c r="AB67" s="106"/>
      <c r="AC67" s="27"/>
      <c r="AD67" s="27" t="s">
        <v>26</v>
      </c>
      <c r="AE67" s="27"/>
      <c r="AF67" s="27"/>
      <c r="AG67" s="27"/>
      <c r="AH67" s="108" t="s">
        <v>9</v>
      </c>
      <c r="AI67" s="108"/>
      <c r="AK67" s="109">
        <f>ROUND(O67*Y67/100,0)</f>
        <v>66660</v>
      </c>
      <c r="AL67" s="109"/>
      <c r="AM67" s="109"/>
      <c r="AN67" s="29" t="s">
        <v>10</v>
      </c>
    </row>
    <row r="68" spans="1:42" s="2" customFormat="1" ht="15">
      <c r="B68" s="105" t="s">
        <v>55</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2" s="5" customFormat="1" ht="31.5" customHeight="1">
      <c r="A69" s="103">
        <v>21</v>
      </c>
      <c r="B69" s="113" t="s">
        <v>31</v>
      </c>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3"/>
      <c r="AH69" s="113"/>
      <c r="AI69" s="113"/>
      <c r="AJ69" s="113"/>
      <c r="AK69" s="110"/>
      <c r="AL69" s="110"/>
      <c r="AM69" s="110"/>
    </row>
    <row r="70" spans="1:42" s="6" customFormat="1" ht="13.5" customHeight="1">
      <c r="H70" s="34"/>
      <c r="K70" s="32"/>
      <c r="L70" s="32"/>
      <c r="M70" s="32"/>
      <c r="N70" s="32"/>
      <c r="O70" s="106">
        <v>177</v>
      </c>
      <c r="P70" s="106"/>
      <c r="Q70" s="106"/>
      <c r="R70" s="106"/>
      <c r="S70" s="27" t="s">
        <v>25</v>
      </c>
      <c r="T70" s="46"/>
      <c r="U70" s="46"/>
      <c r="V70" s="107" t="s">
        <v>8</v>
      </c>
      <c r="W70" s="107"/>
      <c r="X70" s="107"/>
      <c r="Y70" s="140">
        <v>1270.83</v>
      </c>
      <c r="Z70" s="140"/>
      <c r="AA70" s="140"/>
      <c r="AB70" s="140"/>
      <c r="AC70" s="27"/>
      <c r="AD70" s="27" t="s">
        <v>26</v>
      </c>
      <c r="AE70" s="27"/>
      <c r="AF70" s="27"/>
      <c r="AG70" s="27"/>
      <c r="AH70" s="108" t="s">
        <v>9</v>
      </c>
      <c r="AI70" s="108"/>
      <c r="AK70" s="109">
        <f>ROUND(O70*Y70/100,0)</f>
        <v>2249</v>
      </c>
      <c r="AL70" s="109"/>
      <c r="AM70" s="109"/>
      <c r="AN70" s="29" t="s">
        <v>10</v>
      </c>
    </row>
    <row r="71" spans="1:42" s="2" customFormat="1" ht="15">
      <c r="B71" s="105" t="s">
        <v>51</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2" s="30" customFormat="1" ht="15" customHeight="1">
      <c r="AC72" s="131" t="s">
        <v>32</v>
      </c>
      <c r="AD72" s="131"/>
      <c r="AE72" s="131"/>
      <c r="AF72" s="131"/>
      <c r="AG72" s="131"/>
      <c r="AH72" s="35" t="s">
        <v>9</v>
      </c>
      <c r="AI72" s="35"/>
      <c r="AJ72" s="54"/>
      <c r="AK72" s="132">
        <f>SUM(AK6:AM70)</f>
        <v>845834.15999999992</v>
      </c>
      <c r="AL72" s="132"/>
      <c r="AM72" s="132"/>
      <c r="AN72" s="70" t="s">
        <v>10</v>
      </c>
      <c r="AO72" s="129" t="e">
        <f>#REF!+#REF!+#REF!+#REF!+#REF!+#REF!+#REF!+#REF!+#REF!+#REF!+#REF!+#REF!+#REF!+#REF!+#REF!+#REF!+AK55+#REF!+#REF!+#REF!+#REF!+#REF!+#REF!+#REF!+#REF!+#REF!</f>
        <v>#REF!</v>
      </c>
      <c r="AP72" s="129"/>
    </row>
    <row r="75" spans="1:42" ht="42" customHeight="1">
      <c r="A75" s="7" t="s">
        <v>33</v>
      </c>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9"/>
      <c r="AG75" s="9"/>
      <c r="AH75" s="9"/>
      <c r="AI75" s="9"/>
      <c r="AJ75" s="9"/>
      <c r="AK75" s="9"/>
      <c r="AL75" s="9"/>
      <c r="AM75" s="9"/>
      <c r="AN75" s="10"/>
      <c r="AO75" s="10"/>
    </row>
    <row r="76" spans="1:42" ht="13.5" thickBo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row>
    <row r="77" spans="1:42" ht="15.75">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33" t="s">
        <v>32</v>
      </c>
      <c r="AD77" s="133"/>
      <c r="AE77" s="133"/>
      <c r="AF77" s="133"/>
      <c r="AG77" s="133"/>
      <c r="AH77" s="12" t="s">
        <v>9</v>
      </c>
      <c r="AI77" s="12"/>
      <c r="AJ77" s="134"/>
      <c r="AK77" s="134"/>
      <c r="AL77" s="134"/>
      <c r="AM77" s="134"/>
      <c r="AN77" s="130"/>
      <c r="AO77" s="130"/>
    </row>
    <row r="78" spans="1:42" ht="1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0"/>
      <c r="AF78" s="10"/>
      <c r="AG78" s="10"/>
      <c r="AH78" s="10"/>
      <c r="AI78" s="10"/>
      <c r="AJ78" s="10"/>
      <c r="AK78" s="10"/>
      <c r="AL78" s="10"/>
      <c r="AM78" s="10"/>
      <c r="AN78" s="10"/>
      <c r="AO78" s="10"/>
    </row>
    <row r="79" spans="1:42" ht="15.75">
      <c r="A79" s="8"/>
      <c r="B79" s="7" t="s">
        <v>98</v>
      </c>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9"/>
      <c r="AF79" s="9"/>
      <c r="AG79" s="9"/>
      <c r="AH79" s="9"/>
      <c r="AI79" s="9"/>
      <c r="AJ79" s="9"/>
      <c r="AK79" s="9"/>
      <c r="AL79" s="10"/>
      <c r="AM79" s="10"/>
      <c r="AN79" s="10"/>
      <c r="AO79" s="10"/>
    </row>
    <row r="80" spans="1:42" ht="15.75">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9"/>
      <c r="AF80" s="9"/>
      <c r="AG80" s="9"/>
      <c r="AH80" s="9"/>
      <c r="AI80" s="9"/>
      <c r="AJ80" s="9"/>
      <c r="AK80" s="9"/>
      <c r="AL80" s="10"/>
      <c r="AM80" s="10"/>
      <c r="AN80" s="10"/>
      <c r="AO80" s="10"/>
    </row>
    <row r="81" spans="1:41" ht="57" customHeight="1">
      <c r="A81" s="8"/>
      <c r="B81" s="7" t="s">
        <v>34</v>
      </c>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9"/>
      <c r="AF81" s="9"/>
      <c r="AG81" s="9"/>
      <c r="AH81" s="9"/>
      <c r="AI81" s="9"/>
      <c r="AJ81" s="9"/>
      <c r="AK81" s="9"/>
      <c r="AL81" s="10"/>
      <c r="AM81" s="10"/>
      <c r="AN81" s="10"/>
      <c r="AO81" s="10"/>
    </row>
    <row r="82" spans="1:41" ht="15.75">
      <c r="A82" s="14"/>
      <c r="B82" s="14"/>
      <c r="C82" s="14"/>
      <c r="D82" s="14"/>
      <c r="E82" s="14"/>
      <c r="F82" s="14"/>
      <c r="G82" s="14"/>
      <c r="H82" s="14"/>
      <c r="I82" s="14"/>
      <c r="J82" s="14"/>
      <c r="K82" s="14"/>
      <c r="L82" s="14"/>
      <c r="M82" s="14"/>
      <c r="N82" s="15"/>
      <c r="O82" s="15"/>
      <c r="P82" s="15"/>
      <c r="Q82" s="15"/>
      <c r="R82" s="15"/>
      <c r="S82" s="14"/>
      <c r="T82" s="14"/>
      <c r="U82" s="14"/>
      <c r="V82" s="14"/>
      <c r="W82" s="14"/>
      <c r="X82" s="14"/>
      <c r="Y82" s="14"/>
      <c r="Z82" s="14"/>
      <c r="AA82" s="14"/>
      <c r="AB82" s="14"/>
      <c r="AC82" s="14"/>
      <c r="AD82" s="14"/>
      <c r="AE82" s="16"/>
      <c r="AF82" s="16"/>
      <c r="AG82" s="16"/>
      <c r="AH82" s="16"/>
      <c r="AI82" s="16"/>
      <c r="AJ82" s="16"/>
      <c r="AK82" s="16"/>
    </row>
    <row r="83" spans="1:41" ht="15.75">
      <c r="A83" s="14"/>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9"/>
      <c r="AF83" s="9"/>
      <c r="AG83" s="9"/>
      <c r="AH83" s="9"/>
      <c r="AI83" s="9"/>
      <c r="AJ83" s="16"/>
      <c r="AK83" s="16"/>
    </row>
    <row r="84" spans="1:41" ht="12.75">
      <c r="A84" s="1"/>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row>
    <row r="85" spans="1:41">
      <c r="A85" s="1"/>
      <c r="B85" s="141" t="s">
        <v>35</v>
      </c>
      <c r="C85" s="141"/>
      <c r="D85" s="141"/>
      <c r="E85" s="141"/>
      <c r="F85" s="141"/>
      <c r="G85" s="141"/>
      <c r="H85" s="141"/>
      <c r="I85" s="141"/>
      <c r="J85" s="141"/>
      <c r="K85" s="141"/>
      <c r="L85" s="10"/>
      <c r="M85" s="10"/>
      <c r="N85" s="10"/>
      <c r="O85" s="10"/>
      <c r="P85" s="10"/>
      <c r="Q85" s="10"/>
      <c r="R85" s="10"/>
      <c r="S85" s="10"/>
      <c r="T85" s="10"/>
      <c r="U85" s="10"/>
      <c r="V85" s="10"/>
      <c r="W85" s="10"/>
      <c r="X85" s="10"/>
      <c r="Y85" s="10"/>
      <c r="Z85" s="10"/>
      <c r="AA85" s="10"/>
      <c r="AB85" s="10"/>
      <c r="AC85" s="10"/>
      <c r="AD85" s="10"/>
      <c r="AE85" s="10"/>
      <c r="AF85" s="10"/>
      <c r="AG85" s="10"/>
      <c r="AH85" s="10"/>
      <c r="AI85" s="10"/>
    </row>
    <row r="86" spans="1:41" ht="15">
      <c r="A86" s="1"/>
      <c r="L86" s="17"/>
      <c r="M86" s="17"/>
      <c r="N86" s="17"/>
      <c r="O86" s="17"/>
      <c r="P86" s="17"/>
      <c r="Q86" s="17"/>
      <c r="R86" s="17"/>
      <c r="S86" s="17"/>
      <c r="T86" s="17"/>
      <c r="U86" s="17"/>
      <c r="V86" s="17"/>
      <c r="W86" s="17"/>
      <c r="X86" s="17"/>
      <c r="Y86" s="17"/>
      <c r="Z86" s="17"/>
      <c r="AA86" s="17"/>
      <c r="AB86" s="17"/>
      <c r="AC86" s="17"/>
      <c r="AD86" s="17"/>
      <c r="AE86" s="17"/>
      <c r="AF86" s="17"/>
      <c r="AG86" s="17"/>
      <c r="AH86" s="17"/>
      <c r="AI86" s="10"/>
    </row>
    <row r="88" spans="1:41" ht="15">
      <c r="A88" s="1"/>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row>
    <row r="89" spans="1:41" ht="15">
      <c r="A89" s="1"/>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0"/>
    </row>
    <row r="90" spans="1:41" s="59" customFormat="1" ht="15">
      <c r="A90" s="55"/>
      <c r="B90" s="142" t="s">
        <v>40</v>
      </c>
      <c r="C90" s="142"/>
      <c r="D90" s="142"/>
      <c r="E90" s="142"/>
      <c r="F90" s="142"/>
      <c r="G90" s="142"/>
      <c r="H90" s="142"/>
      <c r="I90" s="142"/>
      <c r="J90" s="101"/>
      <c r="K90" s="100"/>
      <c r="L90" s="101">
        <v>1</v>
      </c>
      <c r="M90" s="100" t="s">
        <v>37</v>
      </c>
      <c r="N90" s="143">
        <v>41.12</v>
      </c>
      <c r="O90" s="143"/>
      <c r="P90" s="58" t="s">
        <v>37</v>
      </c>
      <c r="Q90" s="144">
        <v>5.92</v>
      </c>
      <c r="R90" s="144"/>
      <c r="S90" s="101"/>
      <c r="T90" s="144"/>
      <c r="U90" s="144"/>
      <c r="AA90" s="59" t="s">
        <v>38</v>
      </c>
      <c r="AB90" s="144">
        <f>ROUND(L90*N90*Q90,0)</f>
        <v>243</v>
      </c>
      <c r="AC90" s="144"/>
      <c r="AD90" s="144"/>
      <c r="AE90" s="144"/>
      <c r="AF90" s="145" t="s">
        <v>25</v>
      </c>
      <c r="AG90" s="145"/>
      <c r="AK90" s="146"/>
      <c r="AL90" s="146"/>
      <c r="AM90" s="146"/>
      <c r="AN90" s="60"/>
    </row>
    <row r="91" spans="1:41" s="61" customFormat="1" ht="15">
      <c r="I91" s="62"/>
      <c r="J91" s="63"/>
      <c r="K91" s="62"/>
      <c r="M91" s="64"/>
      <c r="N91" s="65"/>
      <c r="O91" s="65"/>
      <c r="P91" s="62"/>
      <c r="Q91" s="66"/>
      <c r="R91" s="66"/>
      <c r="S91" s="67"/>
      <c r="T91" s="66"/>
      <c r="U91" s="66"/>
      <c r="V91" s="136" t="s">
        <v>39</v>
      </c>
      <c r="W91" s="136"/>
      <c r="X91" s="136"/>
      <c r="Y91" s="136"/>
      <c r="Z91" s="136"/>
      <c r="AA91" s="68" t="s">
        <v>38</v>
      </c>
      <c r="AB91" s="137">
        <f>SUM(AB88:AB90)</f>
        <v>243</v>
      </c>
      <c r="AC91" s="137"/>
      <c r="AD91" s="137"/>
      <c r="AE91" s="137"/>
      <c r="AF91" s="138" t="s">
        <v>25</v>
      </c>
      <c r="AG91" s="138"/>
      <c r="AH91" s="67"/>
      <c r="AI91" s="69"/>
      <c r="AJ91" s="69"/>
      <c r="AK91" s="139"/>
      <c r="AL91" s="139"/>
      <c r="AM91" s="139"/>
      <c r="AN91" s="69"/>
    </row>
  </sheetData>
  <mergeCells count="205">
    <mergeCell ref="O55:R55"/>
    <mergeCell ref="V55:X55"/>
    <mergeCell ref="P40:R40"/>
    <mergeCell ref="V40:X40"/>
    <mergeCell ref="Y40:AB40"/>
    <mergeCell ref="AH40:AI40"/>
    <mergeCell ref="B44:AJ44"/>
    <mergeCell ref="B50:AJ50"/>
    <mergeCell ref="B51:AJ51"/>
    <mergeCell ref="P31:R31"/>
    <mergeCell ref="V31:X31"/>
    <mergeCell ref="Y31:AB31"/>
    <mergeCell ref="AI31:AJ31"/>
    <mergeCell ref="AK31:AM31"/>
    <mergeCell ref="B35:AJ35"/>
    <mergeCell ref="B32:AJ32"/>
    <mergeCell ref="N33:O33"/>
    <mergeCell ref="Q33:R33"/>
    <mergeCell ref="T33:V33"/>
    <mergeCell ref="B29:AJ29"/>
    <mergeCell ref="AK29:AM29"/>
    <mergeCell ref="N30:O30"/>
    <mergeCell ref="Q30:R30"/>
    <mergeCell ref="T30:V30"/>
    <mergeCell ref="AB30:AE30"/>
    <mergeCell ref="AF30:AG30"/>
    <mergeCell ref="AK30:AM30"/>
    <mergeCell ref="AK33:AM33"/>
    <mergeCell ref="P34:R34"/>
    <mergeCell ref="V34:X34"/>
    <mergeCell ref="Y34:AB34"/>
    <mergeCell ref="AI34:AJ34"/>
    <mergeCell ref="AK34:AM34"/>
    <mergeCell ref="AB33:AE33"/>
    <mergeCell ref="AF33:AG33"/>
    <mergeCell ref="B10:AJ10"/>
    <mergeCell ref="AK14:AM14"/>
    <mergeCell ref="O15:R15"/>
    <mergeCell ref="W15:Y15"/>
    <mergeCell ref="Z15:AC15"/>
    <mergeCell ref="AI15:AJ15"/>
    <mergeCell ref="AK15:AM15"/>
    <mergeCell ref="AK17:AM17"/>
    <mergeCell ref="B13:AJ13"/>
    <mergeCell ref="AK11:AM11"/>
    <mergeCell ref="O12:R12"/>
    <mergeCell ref="W12:Y12"/>
    <mergeCell ref="Z12:AC12"/>
    <mergeCell ref="AI12:AJ12"/>
    <mergeCell ref="AK12:AM12"/>
    <mergeCell ref="B16:AN16"/>
    <mergeCell ref="B7:AJ7"/>
    <mergeCell ref="AK8:AM8"/>
    <mergeCell ref="O9:R9"/>
    <mergeCell ref="S9:T9"/>
    <mergeCell ref="W9:Y9"/>
    <mergeCell ref="Z9:AC9"/>
    <mergeCell ref="AI9:AJ9"/>
    <mergeCell ref="AK9:AM9"/>
    <mergeCell ref="A1:AM1"/>
    <mergeCell ref="A2:D2"/>
    <mergeCell ref="E2:AN2"/>
    <mergeCell ref="B4:M4"/>
    <mergeCell ref="N4:V4"/>
    <mergeCell ref="W4:AB4"/>
    <mergeCell ref="AC4:AH4"/>
    <mergeCell ref="AI4:AN4"/>
    <mergeCell ref="E3:AN3"/>
    <mergeCell ref="B63:AJ63"/>
    <mergeCell ref="AK63:AM63"/>
    <mergeCell ref="AK70:AM70"/>
    <mergeCell ref="AK69:AM69"/>
    <mergeCell ref="B85:K85"/>
    <mergeCell ref="B90:I90"/>
    <mergeCell ref="N90:O90"/>
    <mergeCell ref="Q90:R90"/>
    <mergeCell ref="T90:U90"/>
    <mergeCell ref="O64:R64"/>
    <mergeCell ref="V91:Z91"/>
    <mergeCell ref="AB91:AE91"/>
    <mergeCell ref="AF91:AG91"/>
    <mergeCell ref="AK91:AM91"/>
    <mergeCell ref="AB90:AE90"/>
    <mergeCell ref="AF90:AG90"/>
    <mergeCell ref="AK90:AM90"/>
    <mergeCell ref="AK5:AM5"/>
    <mergeCell ref="O6:R6"/>
    <mergeCell ref="W6:Y6"/>
    <mergeCell ref="Z6:AC6"/>
    <mergeCell ref="AI6:AJ6"/>
    <mergeCell ref="AK6:AM6"/>
    <mergeCell ref="AN77:AO77"/>
    <mergeCell ref="AC72:AG72"/>
    <mergeCell ref="AK72:AM72"/>
    <mergeCell ref="AC77:AG77"/>
    <mergeCell ref="AJ77:AM77"/>
    <mergeCell ref="Y64:AB64"/>
    <mergeCell ref="AH64:AI64"/>
    <mergeCell ref="AK64:AM64"/>
    <mergeCell ref="AO72:AP72"/>
    <mergeCell ref="B71:AJ71"/>
    <mergeCell ref="O18:R18"/>
    <mergeCell ref="W18:Y18"/>
    <mergeCell ref="Z18:AC18"/>
    <mergeCell ref="AI18:AJ18"/>
    <mergeCell ref="AK18:AM18"/>
    <mergeCell ref="B19:AJ19"/>
    <mergeCell ref="B25:AJ25"/>
    <mergeCell ref="AK20:AM20"/>
    <mergeCell ref="O21:R21"/>
    <mergeCell ref="S21:T21"/>
    <mergeCell ref="W21:Y21"/>
    <mergeCell ref="Z21:AC21"/>
    <mergeCell ref="AI21:AJ21"/>
    <mergeCell ref="AK21:AM21"/>
    <mergeCell ref="AK27:AM27"/>
    <mergeCell ref="B28:AJ28"/>
    <mergeCell ref="B22:AJ22"/>
    <mergeCell ref="AK23:AM23"/>
    <mergeCell ref="O24:R24"/>
    <mergeCell ref="S24:T24"/>
    <mergeCell ref="W24:Y24"/>
    <mergeCell ref="Z24:AC24"/>
    <mergeCell ref="AI24:AJ24"/>
    <mergeCell ref="AK24:AM24"/>
    <mergeCell ref="B38:AJ38"/>
    <mergeCell ref="B39:AJ39"/>
    <mergeCell ref="AK39:AM39"/>
    <mergeCell ref="B26:AJ26"/>
    <mergeCell ref="AK26:AM26"/>
    <mergeCell ref="O27:R27"/>
    <mergeCell ref="S27:T27"/>
    <mergeCell ref="W27:Y27"/>
    <mergeCell ref="Z27:AC27"/>
    <mergeCell ref="AI27:AJ27"/>
    <mergeCell ref="AK36:AM36"/>
    <mergeCell ref="P37:R37"/>
    <mergeCell ref="V37:X37"/>
    <mergeCell ref="Y37:AB37"/>
    <mergeCell ref="AH37:AI37"/>
    <mergeCell ref="AK37:AM37"/>
    <mergeCell ref="AK40:AM40"/>
    <mergeCell ref="B41:AJ41"/>
    <mergeCell ref="B42:AJ42"/>
    <mergeCell ref="AK42:AM42"/>
    <mergeCell ref="O43:R43"/>
    <mergeCell ref="V43:X43"/>
    <mergeCell ref="Y43:AB43"/>
    <mergeCell ref="AH43:AI43"/>
    <mergeCell ref="AK43:AM43"/>
    <mergeCell ref="AK46:AM46"/>
    <mergeCell ref="B47:AJ47"/>
    <mergeCell ref="AK48:AM48"/>
    <mergeCell ref="O49:R49"/>
    <mergeCell ref="S49:T49"/>
    <mergeCell ref="W49:Y49"/>
    <mergeCell ref="Z49:AC49"/>
    <mergeCell ref="AI49:AJ49"/>
    <mergeCell ref="AK49:AM49"/>
    <mergeCell ref="V58:X58"/>
    <mergeCell ref="Y58:AB58"/>
    <mergeCell ref="AH58:AI58"/>
    <mergeCell ref="B59:AJ59"/>
    <mergeCell ref="AH55:AI55"/>
    <mergeCell ref="AK45:AM45"/>
    <mergeCell ref="O46:R46"/>
    <mergeCell ref="V46:X46"/>
    <mergeCell ref="Y46:AB46"/>
    <mergeCell ref="AH46:AI46"/>
    <mergeCell ref="B53:AJ53"/>
    <mergeCell ref="B60:AJ60"/>
    <mergeCell ref="AK60:AM60"/>
    <mergeCell ref="AK54:AM54"/>
    <mergeCell ref="Y55:AB55"/>
    <mergeCell ref="AK55:AM55"/>
    <mergeCell ref="AK57:AM57"/>
    <mergeCell ref="AK58:AM58"/>
    <mergeCell ref="B56:AJ56"/>
    <mergeCell ref="O58:R58"/>
    <mergeCell ref="AK51:AM51"/>
    <mergeCell ref="O52:R52"/>
    <mergeCell ref="V52:X52"/>
    <mergeCell ref="Y52:AB52"/>
    <mergeCell ref="AH52:AI52"/>
    <mergeCell ref="AK52:AM52"/>
    <mergeCell ref="AK67:AM67"/>
    <mergeCell ref="B68:AJ68"/>
    <mergeCell ref="Y70:AB70"/>
    <mergeCell ref="P61:R61"/>
    <mergeCell ref="V61:X61"/>
    <mergeCell ref="Y61:AB61"/>
    <mergeCell ref="AH61:AI61"/>
    <mergeCell ref="V64:X64"/>
    <mergeCell ref="AH70:AI70"/>
    <mergeCell ref="B65:AJ65"/>
    <mergeCell ref="AK61:AM61"/>
    <mergeCell ref="B62:AJ62"/>
    <mergeCell ref="B69:AJ69"/>
    <mergeCell ref="O70:R70"/>
    <mergeCell ref="V70:X70"/>
    <mergeCell ref="AK66:AM66"/>
    <mergeCell ref="O67:R67"/>
    <mergeCell ref="V67:X67"/>
    <mergeCell ref="Y67:AB67"/>
    <mergeCell ref="AH67:AI67"/>
  </mergeCells>
  <pageMargins left="0.45" right="0.1" top="0.52" bottom="0.69" header="0.24"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WWV58"/>
  <sheetViews>
    <sheetView view="pageBreakPreview" topLeftCell="A37" zoomScaleSheetLayoutView="100" workbookViewId="0">
      <selection activeCell="K48" sqref="K4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48" customHeight="1">
      <c r="A2" s="115" t="s">
        <v>36</v>
      </c>
      <c r="B2" s="115"/>
      <c r="C2" s="115"/>
      <c r="D2" s="115"/>
      <c r="E2" s="169" t="s">
        <v>128</v>
      </c>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row>
    <row r="3" spans="1:40" ht="19.5" thickBot="1">
      <c r="E3" s="161" t="s">
        <v>127</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row>
    <row r="4" spans="1:40" s="73" customFormat="1" ht="17.25" customHeight="1" thickTop="1" thickBot="1">
      <c r="A4" s="72" t="s">
        <v>1</v>
      </c>
      <c r="B4" s="118" t="s">
        <v>2</v>
      </c>
      <c r="C4" s="118"/>
      <c r="D4" s="118"/>
      <c r="E4" s="118"/>
      <c r="F4" s="118"/>
      <c r="G4" s="118"/>
      <c r="H4" s="118"/>
      <c r="I4" s="118"/>
      <c r="J4" s="118"/>
      <c r="K4" s="118"/>
      <c r="L4" s="118"/>
      <c r="M4" s="118"/>
      <c r="N4" s="119" t="s">
        <v>3</v>
      </c>
      <c r="O4" s="120"/>
      <c r="P4" s="120"/>
      <c r="Q4" s="120"/>
      <c r="R4" s="120"/>
      <c r="S4" s="120"/>
      <c r="T4" s="120"/>
      <c r="U4" s="120"/>
      <c r="V4" s="121"/>
      <c r="W4" s="119" t="s">
        <v>4</v>
      </c>
      <c r="X4" s="120"/>
      <c r="Y4" s="120"/>
      <c r="Z4" s="120"/>
      <c r="AA4" s="120"/>
      <c r="AB4" s="121"/>
      <c r="AC4" s="120" t="s">
        <v>5</v>
      </c>
      <c r="AD4" s="120"/>
      <c r="AE4" s="120"/>
      <c r="AF4" s="120"/>
      <c r="AG4" s="120"/>
      <c r="AH4" s="120"/>
      <c r="AI4" s="119" t="s">
        <v>6</v>
      </c>
      <c r="AJ4" s="120"/>
      <c r="AK4" s="120"/>
      <c r="AL4" s="120"/>
      <c r="AM4" s="120"/>
      <c r="AN4" s="121"/>
    </row>
    <row r="5" spans="1:40" s="91" customFormat="1" ht="16.5" customHeight="1" thickTop="1">
      <c r="A5" s="104">
        <v>1</v>
      </c>
      <c r="B5" s="20" t="s">
        <v>121</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56"/>
      <c r="AL5" s="156"/>
      <c r="AM5" s="156"/>
    </row>
    <row r="6" spans="1:40" s="22" customFormat="1" ht="13.5" customHeight="1">
      <c r="F6" s="30"/>
      <c r="G6" s="30"/>
      <c r="H6" s="31"/>
      <c r="I6" s="6"/>
      <c r="J6" s="6"/>
      <c r="K6" s="32"/>
      <c r="L6" s="32"/>
      <c r="M6" s="32"/>
      <c r="N6" s="32"/>
      <c r="O6" s="106">
        <v>1030</v>
      </c>
      <c r="P6" s="106"/>
      <c r="Q6" s="106"/>
      <c r="R6" s="106"/>
      <c r="S6" s="98" t="s">
        <v>7</v>
      </c>
      <c r="T6" s="33"/>
      <c r="U6" s="33"/>
      <c r="V6" s="97"/>
      <c r="W6" s="107" t="s">
        <v>8</v>
      </c>
      <c r="X6" s="107"/>
      <c r="Y6" s="107"/>
      <c r="Z6" s="106">
        <v>3176.25</v>
      </c>
      <c r="AA6" s="106"/>
      <c r="AB6" s="106"/>
      <c r="AC6" s="106"/>
      <c r="AE6" s="27" t="s">
        <v>112</v>
      </c>
      <c r="AF6" s="27"/>
      <c r="AG6" s="27"/>
      <c r="AH6" s="27"/>
      <c r="AI6" s="108" t="s">
        <v>9</v>
      </c>
      <c r="AJ6" s="108"/>
      <c r="AK6" s="109">
        <f>ROUND(O6*Z6/1000,0)</f>
        <v>3272</v>
      </c>
      <c r="AL6" s="109"/>
      <c r="AM6" s="109"/>
      <c r="AN6" s="29" t="s">
        <v>10</v>
      </c>
    </row>
    <row r="7" spans="1:40" s="2" customFormat="1" ht="15">
      <c r="B7" s="105" t="s">
        <v>120</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92" customFormat="1" ht="13.5" customHeight="1">
      <c r="A8" s="41">
        <v>2</v>
      </c>
      <c r="B8" s="168" t="s">
        <v>119</v>
      </c>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57"/>
      <c r="AL8" s="157"/>
      <c r="AM8" s="157"/>
    </row>
    <row r="9" spans="1:40" s="6" customFormat="1" ht="13.5" customHeight="1">
      <c r="N9" s="26"/>
      <c r="O9" s="106">
        <v>346</v>
      </c>
      <c r="P9" s="106"/>
      <c r="Q9" s="106"/>
      <c r="R9" s="106"/>
      <c r="S9" s="107" t="s">
        <v>7</v>
      </c>
      <c r="T9" s="107"/>
      <c r="U9" s="27"/>
      <c r="V9" s="97"/>
      <c r="W9" s="107" t="s">
        <v>8</v>
      </c>
      <c r="X9" s="107"/>
      <c r="Y9" s="107"/>
      <c r="Z9" s="106">
        <v>8694.9500000000007</v>
      </c>
      <c r="AA9" s="106"/>
      <c r="AB9" s="106"/>
      <c r="AC9" s="106"/>
      <c r="AD9" s="27"/>
      <c r="AE9" s="27" t="s">
        <v>11</v>
      </c>
      <c r="AF9" s="27"/>
      <c r="AG9" s="27"/>
      <c r="AH9" s="27"/>
      <c r="AI9" s="108" t="s">
        <v>9</v>
      </c>
      <c r="AJ9" s="108"/>
      <c r="AK9" s="109">
        <f>ROUND(O9*Z9/100,0)</f>
        <v>30085</v>
      </c>
      <c r="AL9" s="109"/>
      <c r="AM9" s="109"/>
      <c r="AN9" s="29" t="s">
        <v>10</v>
      </c>
    </row>
    <row r="10" spans="1:40" s="2" customFormat="1" ht="15">
      <c r="B10" s="105" t="s">
        <v>118</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91" customFormat="1" ht="16.5" customHeight="1">
      <c r="A11" s="104">
        <v>3</v>
      </c>
      <c r="B11" s="20" t="s">
        <v>117</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56"/>
      <c r="AL11" s="156"/>
      <c r="AM11" s="156"/>
    </row>
    <row r="12" spans="1:40" s="22" customFormat="1" ht="13.5" customHeight="1">
      <c r="F12" s="30"/>
      <c r="G12" s="30"/>
      <c r="H12" s="31"/>
      <c r="I12" s="6"/>
      <c r="J12" s="6"/>
      <c r="K12" s="32"/>
      <c r="L12" s="32"/>
      <c r="M12" s="32"/>
      <c r="N12" s="32"/>
      <c r="O12" s="106">
        <v>497</v>
      </c>
      <c r="P12" s="106"/>
      <c r="Q12" s="106"/>
      <c r="R12" s="106"/>
      <c r="S12" s="98" t="s">
        <v>7</v>
      </c>
      <c r="T12" s="33"/>
      <c r="U12" s="33"/>
      <c r="V12" s="97"/>
      <c r="W12" s="107" t="s">
        <v>8</v>
      </c>
      <c r="X12" s="107"/>
      <c r="Y12" s="107"/>
      <c r="Z12" s="106">
        <v>11948.36</v>
      </c>
      <c r="AA12" s="106"/>
      <c r="AB12" s="106"/>
      <c r="AC12" s="106"/>
      <c r="AE12" s="27" t="s">
        <v>11</v>
      </c>
      <c r="AF12" s="27"/>
      <c r="AG12" s="27"/>
      <c r="AH12" s="27"/>
      <c r="AI12" s="108" t="s">
        <v>9</v>
      </c>
      <c r="AJ12" s="108"/>
      <c r="AK12" s="109">
        <f>ROUND(O12*Z12/100,0)</f>
        <v>59383</v>
      </c>
      <c r="AL12" s="109"/>
      <c r="AM12" s="109"/>
      <c r="AN12" s="29" t="s">
        <v>10</v>
      </c>
    </row>
    <row r="13" spans="1:40" s="2" customFormat="1" ht="15">
      <c r="B13" s="105" t="s">
        <v>116</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91" customFormat="1" ht="16.5" customHeight="1">
      <c r="A14" s="104">
        <v>4</v>
      </c>
      <c r="B14" s="20" t="s">
        <v>113</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56"/>
      <c r="AL14" s="156"/>
      <c r="AM14" s="156"/>
    </row>
    <row r="15" spans="1:40" s="22" customFormat="1" ht="13.5" customHeight="1">
      <c r="F15" s="30"/>
      <c r="G15" s="30"/>
      <c r="H15" s="31"/>
      <c r="I15" s="6"/>
      <c r="J15" s="6"/>
      <c r="K15" s="32"/>
      <c r="L15" s="32"/>
      <c r="M15" s="32"/>
      <c r="N15" s="32"/>
      <c r="O15" s="106">
        <v>762</v>
      </c>
      <c r="P15" s="106"/>
      <c r="Q15" s="106"/>
      <c r="R15" s="106"/>
      <c r="S15" s="98" t="s">
        <v>7</v>
      </c>
      <c r="T15" s="33"/>
      <c r="U15" s="33"/>
      <c r="V15" s="97"/>
      <c r="W15" s="107" t="s">
        <v>8</v>
      </c>
      <c r="X15" s="107"/>
      <c r="Y15" s="107"/>
      <c r="Z15" s="106">
        <v>3630</v>
      </c>
      <c r="AA15" s="106"/>
      <c r="AB15" s="106"/>
      <c r="AC15" s="106"/>
      <c r="AE15" s="27" t="s">
        <v>112</v>
      </c>
      <c r="AF15" s="27"/>
      <c r="AG15" s="27"/>
      <c r="AH15" s="27"/>
      <c r="AI15" s="108" t="s">
        <v>9</v>
      </c>
      <c r="AJ15" s="108"/>
      <c r="AK15" s="109">
        <f>ROUND(O15*Z15/1000,0)</f>
        <v>2766</v>
      </c>
      <c r="AL15" s="109"/>
      <c r="AM15" s="109"/>
      <c r="AN15" s="29" t="s">
        <v>10</v>
      </c>
    </row>
    <row r="16" spans="1:40" s="2" customFormat="1" ht="15">
      <c r="B16" s="105" t="s">
        <v>111</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0" s="21" customFormat="1" ht="76.5" customHeight="1">
      <c r="A17" s="42">
        <v>5</v>
      </c>
      <c r="B17" s="113" t="s">
        <v>12</v>
      </c>
      <c r="C17" s="113"/>
      <c r="D17" s="113"/>
      <c r="E17" s="113"/>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1"/>
      <c r="AL17" s="111"/>
      <c r="AM17" s="111"/>
    </row>
    <row r="18" spans="1:40" s="6" customFormat="1" ht="14.25" customHeight="1">
      <c r="N18" s="26"/>
      <c r="O18" s="106">
        <v>64</v>
      </c>
      <c r="P18" s="106"/>
      <c r="Q18" s="106"/>
      <c r="R18" s="106"/>
      <c r="S18" s="107" t="s">
        <v>7</v>
      </c>
      <c r="T18" s="107"/>
      <c r="U18" s="27"/>
      <c r="V18" s="97"/>
      <c r="W18" s="107" t="s">
        <v>8</v>
      </c>
      <c r="X18" s="107"/>
      <c r="Y18" s="107"/>
      <c r="Z18" s="106">
        <v>337</v>
      </c>
      <c r="AA18" s="106"/>
      <c r="AB18" s="106"/>
      <c r="AC18" s="106"/>
      <c r="AD18" s="27"/>
      <c r="AE18" s="27" t="s">
        <v>13</v>
      </c>
      <c r="AF18" s="27"/>
      <c r="AG18" s="27"/>
      <c r="AH18" s="27"/>
      <c r="AI18" s="108" t="s">
        <v>9</v>
      </c>
      <c r="AJ18" s="108"/>
      <c r="AK18" s="109">
        <f>O18*Z18</f>
        <v>21568</v>
      </c>
      <c r="AL18" s="109"/>
      <c r="AM18" s="109"/>
      <c r="AN18" s="29" t="s">
        <v>10</v>
      </c>
    </row>
    <row r="19" spans="1:40" s="2" customFormat="1" ht="15">
      <c r="B19" s="105" t="s">
        <v>41</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0" s="21" customFormat="1" ht="30" customHeight="1">
      <c r="A20" s="42">
        <v>6</v>
      </c>
      <c r="B20" s="113" t="s">
        <v>14</v>
      </c>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1"/>
      <c r="AL20" s="111"/>
      <c r="AM20" s="111"/>
    </row>
    <row r="21" spans="1:40" s="22" customFormat="1" ht="13.5" customHeight="1">
      <c r="A21" s="43" t="s">
        <v>15</v>
      </c>
      <c r="B21" s="44" t="s">
        <v>16</v>
      </c>
      <c r="L21" s="102"/>
      <c r="M21" s="24"/>
      <c r="N21" s="124"/>
      <c r="O21" s="124"/>
      <c r="P21" s="25"/>
      <c r="Q21" s="125"/>
      <c r="R21" s="125"/>
      <c r="S21" s="24"/>
      <c r="T21" s="126"/>
      <c r="U21" s="126"/>
      <c r="V21" s="126"/>
      <c r="AB21" s="127"/>
      <c r="AC21" s="127"/>
      <c r="AD21" s="127"/>
      <c r="AE21" s="127"/>
      <c r="AF21" s="124"/>
      <c r="AG21" s="124"/>
      <c r="AK21" s="128"/>
      <c r="AL21" s="128"/>
      <c r="AM21" s="128"/>
      <c r="AN21" s="36"/>
    </row>
    <row r="22" spans="1:40" s="22" customFormat="1" ht="13.5" customHeight="1">
      <c r="F22" s="30"/>
      <c r="G22" s="30"/>
      <c r="H22" s="31"/>
      <c r="I22" s="6"/>
      <c r="J22" s="41"/>
      <c r="K22" s="45"/>
      <c r="L22" s="32"/>
      <c r="M22" s="32"/>
      <c r="N22" s="32"/>
      <c r="O22" s="102"/>
      <c r="P22" s="106">
        <v>2.57</v>
      </c>
      <c r="Q22" s="106"/>
      <c r="R22" s="106"/>
      <c r="S22" s="28" t="s">
        <v>17</v>
      </c>
      <c r="T22" s="33"/>
      <c r="U22" s="33"/>
      <c r="V22" s="107" t="s">
        <v>8</v>
      </c>
      <c r="W22" s="107"/>
      <c r="X22" s="107"/>
      <c r="Y22" s="106">
        <v>5001.7</v>
      </c>
      <c r="Z22" s="106"/>
      <c r="AA22" s="106"/>
      <c r="AB22" s="106"/>
      <c r="AC22" s="27"/>
      <c r="AD22" s="27" t="s">
        <v>18</v>
      </c>
      <c r="AE22" s="27"/>
      <c r="AF22" s="27"/>
      <c r="AG22" s="27"/>
      <c r="AH22" s="27"/>
      <c r="AI22" s="108" t="s">
        <v>9</v>
      </c>
      <c r="AJ22" s="108"/>
      <c r="AK22" s="109">
        <f>ROUND(P22*Y22,0)</f>
        <v>12854</v>
      </c>
      <c r="AL22" s="109"/>
      <c r="AM22" s="109"/>
      <c r="AN22" s="29" t="s">
        <v>10</v>
      </c>
    </row>
    <row r="23" spans="1:40" s="2" customFormat="1" ht="15">
      <c r="B23" s="105" t="s">
        <v>42</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3"/>
      <c r="AL23" s="3"/>
      <c r="AM23" s="3"/>
    </row>
    <row r="24" spans="1:40" s="22" customFormat="1" ht="13.5" customHeight="1">
      <c r="A24" s="43" t="s">
        <v>19</v>
      </c>
      <c r="B24" s="44" t="s">
        <v>20</v>
      </c>
      <c r="J24" s="41"/>
      <c r="K24" s="41"/>
      <c r="L24" s="102"/>
      <c r="M24" s="24"/>
      <c r="N24" s="124"/>
      <c r="O24" s="124"/>
      <c r="P24" s="25"/>
      <c r="Q24" s="125"/>
      <c r="R24" s="125"/>
      <c r="S24" s="24"/>
      <c r="T24" s="126"/>
      <c r="U24" s="126"/>
      <c r="V24" s="126"/>
      <c r="AB24" s="127"/>
      <c r="AC24" s="127"/>
      <c r="AD24" s="127"/>
      <c r="AE24" s="127"/>
      <c r="AF24" s="124"/>
      <c r="AG24" s="124"/>
      <c r="AK24" s="128"/>
      <c r="AL24" s="128"/>
      <c r="AM24" s="128"/>
      <c r="AN24" s="36"/>
    </row>
    <row r="25" spans="1:40" s="6" customFormat="1" ht="13.5" customHeight="1">
      <c r="H25" s="34"/>
      <c r="K25" s="32"/>
      <c r="L25" s="32"/>
      <c r="M25" s="32"/>
      <c r="N25" s="32"/>
      <c r="O25" s="102"/>
      <c r="P25" s="106">
        <v>0.56999999999999995</v>
      </c>
      <c r="Q25" s="106"/>
      <c r="R25" s="106"/>
      <c r="S25" s="27" t="s">
        <v>17</v>
      </c>
      <c r="T25" s="46"/>
      <c r="U25" s="46"/>
      <c r="V25" s="107" t="s">
        <v>8</v>
      </c>
      <c r="W25" s="107"/>
      <c r="X25" s="107"/>
      <c r="Y25" s="106">
        <v>4820.2</v>
      </c>
      <c r="Z25" s="106"/>
      <c r="AA25" s="106"/>
      <c r="AB25" s="106"/>
      <c r="AC25" s="27"/>
      <c r="AD25" s="27" t="s">
        <v>18</v>
      </c>
      <c r="AE25" s="27"/>
      <c r="AF25" s="27"/>
      <c r="AG25" s="27"/>
      <c r="AH25" s="27"/>
      <c r="AI25" s="108" t="s">
        <v>9</v>
      </c>
      <c r="AJ25" s="108"/>
      <c r="AK25" s="109">
        <f>ROUND(P25*Y25,0)</f>
        <v>2748</v>
      </c>
      <c r="AL25" s="109"/>
      <c r="AM25" s="109"/>
      <c r="AN25" s="29" t="s">
        <v>10</v>
      </c>
    </row>
    <row r="26" spans="1:40" s="2" customFormat="1" ht="15">
      <c r="B26" s="105" t="s">
        <v>43</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3"/>
      <c r="AL26" s="3"/>
      <c r="AM26" s="3"/>
    </row>
    <row r="27" spans="1:40" s="5" customFormat="1" ht="15.75" customHeight="1">
      <c r="A27" s="103">
        <v>7</v>
      </c>
      <c r="B27" s="20" t="s">
        <v>28</v>
      </c>
      <c r="C27" s="4"/>
      <c r="D27" s="4"/>
      <c r="E27" s="4"/>
      <c r="F27" s="4"/>
      <c r="G27" s="4"/>
      <c r="H27" s="4"/>
      <c r="I27" s="4"/>
      <c r="J27" s="4"/>
      <c r="K27" s="4"/>
      <c r="L27" s="4"/>
      <c r="M27" s="4"/>
      <c r="N27" s="4"/>
      <c r="AK27" s="151"/>
      <c r="AL27" s="151"/>
      <c r="AM27" s="151"/>
    </row>
    <row r="28" spans="1:40" s="6" customFormat="1" ht="12.75">
      <c r="H28" s="34"/>
      <c r="K28" s="32"/>
      <c r="L28" s="32"/>
      <c r="M28" s="32"/>
      <c r="N28" s="32"/>
      <c r="O28" s="106">
        <v>545</v>
      </c>
      <c r="P28" s="106"/>
      <c r="Q28" s="106"/>
      <c r="R28" s="106"/>
      <c r="S28" s="27" t="s">
        <v>25</v>
      </c>
      <c r="T28" s="46"/>
      <c r="U28" s="46"/>
      <c r="V28" s="107" t="s">
        <v>8</v>
      </c>
      <c r="W28" s="107"/>
      <c r="X28" s="107"/>
      <c r="Y28" s="106">
        <v>2206.6</v>
      </c>
      <c r="Z28" s="106"/>
      <c r="AA28" s="106"/>
      <c r="AB28" s="106"/>
      <c r="AC28" s="27"/>
      <c r="AD28" s="27" t="s">
        <v>26</v>
      </c>
      <c r="AE28" s="27"/>
      <c r="AF28" s="27"/>
      <c r="AG28" s="27"/>
      <c r="AH28" s="108" t="s">
        <v>9</v>
      </c>
      <c r="AI28" s="108"/>
      <c r="AK28" s="109">
        <f>ROUND(O28*Y28/100,0)</f>
        <v>12026</v>
      </c>
      <c r="AL28" s="109"/>
      <c r="AM28" s="109"/>
      <c r="AN28" s="29" t="s">
        <v>10</v>
      </c>
    </row>
    <row r="29" spans="1:40" s="2" customFormat="1" ht="15">
      <c r="B29" s="105" t="s">
        <v>47</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3"/>
      <c r="AL29" s="3"/>
      <c r="AM29" s="3"/>
    </row>
    <row r="30" spans="1:40" s="5" customFormat="1" ht="15.75" customHeight="1">
      <c r="A30" s="103">
        <v>8</v>
      </c>
      <c r="B30" s="20" t="s">
        <v>29</v>
      </c>
      <c r="C30" s="4"/>
      <c r="D30" s="4"/>
      <c r="E30" s="4"/>
      <c r="F30" s="4"/>
      <c r="G30" s="4"/>
      <c r="H30" s="4"/>
      <c r="I30" s="4"/>
      <c r="J30" s="4"/>
      <c r="K30" s="4"/>
      <c r="L30" s="4"/>
      <c r="M30" s="4"/>
      <c r="N30" s="4"/>
      <c r="AK30" s="151"/>
      <c r="AL30" s="151"/>
      <c r="AM30" s="151"/>
    </row>
    <row r="31" spans="1:40" s="6" customFormat="1" ht="12.75">
      <c r="H31" s="34"/>
      <c r="K31" s="32"/>
      <c r="L31" s="32"/>
      <c r="M31" s="32"/>
      <c r="N31" s="32"/>
      <c r="O31" s="106">
        <f>O28</f>
        <v>545</v>
      </c>
      <c r="P31" s="106"/>
      <c r="Q31" s="106"/>
      <c r="R31" s="106"/>
      <c r="S31" s="27" t="s">
        <v>25</v>
      </c>
      <c r="T31" s="46"/>
      <c r="U31" s="46"/>
      <c r="V31" s="107" t="s">
        <v>8</v>
      </c>
      <c r="W31" s="107"/>
      <c r="X31" s="107"/>
      <c r="Y31" s="106">
        <v>2197.52</v>
      </c>
      <c r="Z31" s="106"/>
      <c r="AA31" s="106"/>
      <c r="AB31" s="106"/>
      <c r="AC31" s="27"/>
      <c r="AD31" s="27" t="s">
        <v>26</v>
      </c>
      <c r="AE31" s="27"/>
      <c r="AF31" s="27"/>
      <c r="AG31" s="27"/>
      <c r="AH31" s="108" t="s">
        <v>9</v>
      </c>
      <c r="AI31" s="108"/>
      <c r="AK31" s="109">
        <f>ROUND(O31*Y31/100,0)</f>
        <v>11976</v>
      </c>
      <c r="AL31" s="109"/>
      <c r="AM31" s="109"/>
      <c r="AN31" s="29" t="s">
        <v>10</v>
      </c>
    </row>
    <row r="32" spans="1:40" s="2" customFormat="1" ht="15">
      <c r="B32" s="105" t="s">
        <v>48</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2" s="51" customFormat="1" ht="13.5" customHeight="1">
      <c r="A33" s="96">
        <v>9</v>
      </c>
      <c r="B33" s="113" t="s">
        <v>56</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11"/>
      <c r="AL33" s="111"/>
      <c r="AM33" s="111"/>
    </row>
    <row r="34" spans="1:42" s="6" customFormat="1" ht="12.75">
      <c r="H34" s="34"/>
      <c r="K34" s="32"/>
      <c r="L34" s="32"/>
      <c r="M34" s="32"/>
      <c r="N34" s="32"/>
      <c r="O34" s="102"/>
      <c r="P34" s="112">
        <v>656</v>
      </c>
      <c r="Q34" s="112"/>
      <c r="R34" s="112"/>
      <c r="S34" s="27" t="s">
        <v>25</v>
      </c>
      <c r="T34" s="46"/>
      <c r="U34" s="46"/>
      <c r="V34" s="107" t="s">
        <v>8</v>
      </c>
      <c r="W34" s="107"/>
      <c r="X34" s="107"/>
      <c r="Y34" s="106">
        <v>10916.65</v>
      </c>
      <c r="Z34" s="106"/>
      <c r="AA34" s="106"/>
      <c r="AB34" s="106"/>
      <c r="AC34" s="27"/>
      <c r="AD34" s="27" t="s">
        <v>26</v>
      </c>
      <c r="AE34" s="27"/>
      <c r="AF34" s="27"/>
      <c r="AG34" s="27"/>
      <c r="AH34" s="108" t="s">
        <v>9</v>
      </c>
      <c r="AI34" s="108"/>
      <c r="AK34" s="109">
        <f>ROUND(P34*Y34/100,0)</f>
        <v>71613</v>
      </c>
      <c r="AL34" s="109"/>
      <c r="AM34" s="109"/>
      <c r="AN34" s="29" t="s">
        <v>10</v>
      </c>
    </row>
    <row r="35" spans="1:42" s="2" customFormat="1" ht="15">
      <c r="B35" s="105" t="s">
        <v>57</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2" s="5" customFormat="1" ht="15.75" customHeight="1">
      <c r="A36" s="103">
        <v>10</v>
      </c>
      <c r="B36" s="20" t="s">
        <v>126</v>
      </c>
      <c r="C36" s="4"/>
      <c r="D36" s="4"/>
      <c r="E36" s="4"/>
      <c r="F36" s="4"/>
      <c r="G36" s="4"/>
      <c r="H36" s="4"/>
      <c r="I36" s="4"/>
      <c r="J36" s="4"/>
      <c r="K36" s="4"/>
      <c r="L36" s="4"/>
      <c r="M36" s="4"/>
      <c r="N36" s="4"/>
      <c r="AK36" s="151"/>
      <c r="AL36" s="151"/>
      <c r="AM36" s="151"/>
    </row>
    <row r="37" spans="1:42" s="6" customFormat="1" ht="12.75">
      <c r="H37" s="34"/>
      <c r="K37" s="32"/>
      <c r="L37" s="32"/>
      <c r="M37" s="32"/>
      <c r="N37" s="32"/>
      <c r="O37" s="106">
        <v>268</v>
      </c>
      <c r="P37" s="106"/>
      <c r="Q37" s="106"/>
      <c r="R37" s="106"/>
      <c r="S37" s="27" t="s">
        <v>25</v>
      </c>
      <c r="T37" s="46"/>
      <c r="U37" s="46"/>
      <c r="V37" s="107" t="s">
        <v>8</v>
      </c>
      <c r="W37" s="107"/>
      <c r="X37" s="107"/>
      <c r="Y37" s="106">
        <v>3056.35</v>
      </c>
      <c r="Z37" s="106"/>
      <c r="AA37" s="106"/>
      <c r="AB37" s="106"/>
      <c r="AC37" s="27"/>
      <c r="AD37" s="27" t="s">
        <v>26</v>
      </c>
      <c r="AE37" s="27"/>
      <c r="AF37" s="27"/>
      <c r="AG37" s="27"/>
      <c r="AH37" s="108" t="s">
        <v>9</v>
      </c>
      <c r="AI37" s="108"/>
      <c r="AK37" s="109">
        <f>ROUND(O37*Y37/100,0)</f>
        <v>8191</v>
      </c>
      <c r="AL37" s="109"/>
      <c r="AM37" s="109"/>
      <c r="AN37" s="29" t="s">
        <v>10</v>
      </c>
    </row>
    <row r="38" spans="1:42" s="2" customFormat="1" ht="15">
      <c r="B38" s="105" t="s">
        <v>125</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3"/>
      <c r="AL38" s="3"/>
      <c r="AM38" s="3"/>
    </row>
    <row r="39" spans="1:42" s="30" customFormat="1" ht="15" customHeight="1">
      <c r="AC39" s="131" t="s">
        <v>32</v>
      </c>
      <c r="AD39" s="131"/>
      <c r="AE39" s="131"/>
      <c r="AF39" s="131"/>
      <c r="AG39" s="131"/>
      <c r="AH39" s="35" t="s">
        <v>9</v>
      </c>
      <c r="AI39" s="35"/>
      <c r="AJ39" s="54"/>
      <c r="AK39" s="132">
        <f>SUM(AK6:AM37)</f>
        <v>236482</v>
      </c>
      <c r="AL39" s="132"/>
      <c r="AM39" s="132"/>
      <c r="AN39" s="70" t="s">
        <v>10</v>
      </c>
      <c r="AO39" s="129" t="e">
        <f>#REF!+#REF!+#REF!+#REF!+#REF!+#REF!+#REF!+#REF!+#REF!+#REF!+#REF!+#REF!+#REF!+#REF!+#REF!+#REF!+AK28+#REF!+#REF!+#REF!+#REF!+#REF!+#REF!+#REF!+#REF!+#REF!</f>
        <v>#REF!</v>
      </c>
      <c r="AP39" s="129"/>
    </row>
    <row r="42" spans="1:42" ht="42" customHeight="1">
      <c r="A42" s="7" t="s">
        <v>33</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9"/>
      <c r="AG42" s="9"/>
      <c r="AH42" s="9"/>
      <c r="AI42" s="9"/>
      <c r="AJ42" s="9"/>
      <c r="AK42" s="9"/>
      <c r="AL42" s="9"/>
      <c r="AM42" s="9"/>
      <c r="AN42" s="10"/>
      <c r="AO42" s="10"/>
    </row>
    <row r="43" spans="1:42" ht="13.5" thickBo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row>
    <row r="44" spans="1:42" ht="15.7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33" t="s">
        <v>32</v>
      </c>
      <c r="AD44" s="133"/>
      <c r="AE44" s="133"/>
      <c r="AF44" s="133"/>
      <c r="AG44" s="133"/>
      <c r="AH44" s="12" t="s">
        <v>9</v>
      </c>
      <c r="AI44" s="12"/>
      <c r="AJ44" s="134"/>
      <c r="AK44" s="134"/>
      <c r="AL44" s="134"/>
      <c r="AM44" s="134"/>
      <c r="AN44" s="130"/>
      <c r="AO44" s="130"/>
    </row>
    <row r="45" spans="1:42" ht="1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0"/>
      <c r="AF45" s="10"/>
      <c r="AG45" s="10"/>
      <c r="AH45" s="10"/>
      <c r="AI45" s="10"/>
      <c r="AJ45" s="10"/>
      <c r="AK45" s="10"/>
      <c r="AL45" s="10"/>
      <c r="AM45" s="10"/>
      <c r="AN45" s="10"/>
      <c r="AO45" s="10"/>
    </row>
    <row r="46" spans="1:42" ht="15.75">
      <c r="A46" s="8"/>
      <c r="B46" s="7" t="s">
        <v>124</v>
      </c>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9"/>
      <c r="AF46" s="9"/>
      <c r="AG46" s="9"/>
      <c r="AH46" s="9"/>
      <c r="AI46" s="9"/>
      <c r="AJ46" s="9"/>
      <c r="AK46" s="9"/>
      <c r="AL46" s="10"/>
      <c r="AM46" s="10"/>
      <c r="AN46" s="10"/>
      <c r="AO46" s="10"/>
    </row>
    <row r="47" spans="1:42" ht="15.7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9"/>
      <c r="AK47" s="9"/>
      <c r="AL47" s="10"/>
      <c r="AM47" s="10"/>
      <c r="AN47" s="10"/>
      <c r="AO47" s="10"/>
    </row>
    <row r="48" spans="1:42" ht="63" customHeight="1">
      <c r="A48" s="8"/>
      <c r="B48" s="7" t="s">
        <v>34</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0" ht="15.75">
      <c r="A49" s="14"/>
      <c r="B49" s="14"/>
      <c r="C49" s="14"/>
      <c r="D49" s="14"/>
      <c r="E49" s="14"/>
      <c r="F49" s="14"/>
      <c r="G49" s="14"/>
      <c r="H49" s="14"/>
      <c r="I49" s="14"/>
      <c r="J49" s="14"/>
      <c r="K49" s="14"/>
      <c r="L49" s="14"/>
      <c r="M49" s="14"/>
      <c r="N49" s="15"/>
      <c r="O49" s="15"/>
      <c r="P49" s="15"/>
      <c r="Q49" s="15"/>
      <c r="R49" s="15"/>
      <c r="S49" s="14"/>
      <c r="T49" s="14"/>
      <c r="U49" s="14"/>
      <c r="V49" s="14"/>
      <c r="W49" s="14"/>
      <c r="X49" s="14"/>
      <c r="Y49" s="14"/>
      <c r="Z49" s="14"/>
      <c r="AA49" s="14"/>
      <c r="AB49" s="14"/>
      <c r="AC49" s="14"/>
      <c r="AD49" s="14"/>
      <c r="AE49" s="16"/>
      <c r="AF49" s="16"/>
      <c r="AG49" s="16"/>
      <c r="AH49" s="16"/>
      <c r="AI49" s="16"/>
      <c r="AJ49" s="16"/>
      <c r="AK49" s="16"/>
    </row>
    <row r="50" spans="1:40" ht="15.75">
      <c r="A50" s="14"/>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16"/>
      <c r="AK50" s="16"/>
    </row>
    <row r="51" spans="1:40" ht="12.75">
      <c r="A51" s="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row>
    <row r="52" spans="1:40">
      <c r="A52" s="1"/>
      <c r="B52" s="141" t="s">
        <v>35</v>
      </c>
      <c r="C52" s="141"/>
      <c r="D52" s="141"/>
      <c r="E52" s="141"/>
      <c r="F52" s="141"/>
      <c r="G52" s="141"/>
      <c r="H52" s="141"/>
      <c r="I52" s="141"/>
      <c r="J52" s="141"/>
      <c r="K52" s="141"/>
      <c r="L52" s="10"/>
      <c r="M52" s="10"/>
      <c r="N52" s="10"/>
      <c r="O52" s="10"/>
      <c r="P52" s="10"/>
      <c r="Q52" s="10"/>
      <c r="R52" s="10"/>
      <c r="S52" s="10"/>
      <c r="T52" s="10"/>
      <c r="U52" s="10"/>
      <c r="V52" s="10"/>
      <c r="W52" s="10"/>
      <c r="X52" s="10"/>
      <c r="Y52" s="10"/>
      <c r="Z52" s="10"/>
      <c r="AA52" s="10"/>
      <c r="AB52" s="10"/>
      <c r="AC52" s="10"/>
      <c r="AD52" s="10"/>
      <c r="AE52" s="10"/>
      <c r="AF52" s="10"/>
      <c r="AG52" s="10"/>
      <c r="AH52" s="10"/>
      <c r="AI52" s="10"/>
    </row>
    <row r="53" spans="1:40" ht="15">
      <c r="A53" s="1"/>
      <c r="L53" s="17"/>
      <c r="M53" s="17"/>
      <c r="N53" s="17"/>
      <c r="O53" s="17"/>
      <c r="P53" s="17"/>
      <c r="Q53" s="17"/>
      <c r="R53" s="17"/>
      <c r="S53" s="17"/>
      <c r="T53" s="17"/>
      <c r="U53" s="17"/>
      <c r="V53" s="17"/>
      <c r="W53" s="17"/>
      <c r="X53" s="17"/>
      <c r="Y53" s="17"/>
      <c r="Z53" s="17"/>
      <c r="AA53" s="17"/>
      <c r="AB53" s="17"/>
      <c r="AC53" s="17"/>
      <c r="AD53" s="17"/>
      <c r="AE53" s="17"/>
      <c r="AF53" s="17"/>
      <c r="AG53" s="17"/>
      <c r="AH53" s="17"/>
      <c r="AI53" s="10"/>
    </row>
    <row r="55" spans="1:40" ht="15">
      <c r="A55" s="1"/>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row>
    <row r="56" spans="1:40" ht="15">
      <c r="A56" s="1"/>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0"/>
    </row>
    <row r="57" spans="1:40" s="59" customFormat="1" ht="15">
      <c r="A57" s="55"/>
      <c r="B57" s="142" t="s">
        <v>40</v>
      </c>
      <c r="C57" s="142"/>
      <c r="D57" s="142"/>
      <c r="E57" s="142"/>
      <c r="F57" s="142"/>
      <c r="G57" s="142"/>
      <c r="H57" s="142"/>
      <c r="I57" s="142"/>
      <c r="J57" s="101"/>
      <c r="K57" s="100"/>
      <c r="L57" s="101">
        <v>1</v>
      </c>
      <c r="M57" s="100" t="s">
        <v>37</v>
      </c>
      <c r="N57" s="143">
        <v>41.12</v>
      </c>
      <c r="O57" s="143"/>
      <c r="P57" s="58" t="s">
        <v>37</v>
      </c>
      <c r="Q57" s="144">
        <v>5.92</v>
      </c>
      <c r="R57" s="144"/>
      <c r="S57" s="101"/>
      <c r="T57" s="144"/>
      <c r="U57" s="144"/>
      <c r="AA57" s="59" t="s">
        <v>38</v>
      </c>
      <c r="AB57" s="144">
        <f>ROUND(L57*N57*Q57,0)</f>
        <v>243</v>
      </c>
      <c r="AC57" s="144"/>
      <c r="AD57" s="144"/>
      <c r="AE57" s="144"/>
      <c r="AF57" s="145" t="s">
        <v>25</v>
      </c>
      <c r="AG57" s="145"/>
      <c r="AK57" s="146"/>
      <c r="AL57" s="146"/>
      <c r="AM57" s="146"/>
      <c r="AN57" s="60"/>
    </row>
    <row r="58" spans="1:40" s="61" customFormat="1" ht="15">
      <c r="I58" s="62"/>
      <c r="J58" s="63"/>
      <c r="K58" s="62"/>
      <c r="M58" s="64"/>
      <c r="N58" s="65"/>
      <c r="O58" s="65"/>
      <c r="P58" s="62"/>
      <c r="Q58" s="66"/>
      <c r="R58" s="66"/>
      <c r="S58" s="67"/>
      <c r="T58" s="66"/>
      <c r="U58" s="66"/>
      <c r="V58" s="136" t="s">
        <v>39</v>
      </c>
      <c r="W58" s="136"/>
      <c r="X58" s="136"/>
      <c r="Y58" s="136"/>
      <c r="Z58" s="136"/>
      <c r="AA58" s="68" t="s">
        <v>38</v>
      </c>
      <c r="AB58" s="137">
        <f>SUM(AB55:AB57)</f>
        <v>243</v>
      </c>
      <c r="AC58" s="137"/>
      <c r="AD58" s="137"/>
      <c r="AE58" s="137"/>
      <c r="AF58" s="138" t="s">
        <v>25</v>
      </c>
      <c r="AG58" s="138"/>
      <c r="AH58" s="67"/>
      <c r="AI58" s="69"/>
      <c r="AJ58" s="69"/>
      <c r="AK58" s="139"/>
      <c r="AL58" s="139"/>
      <c r="AM58" s="139"/>
      <c r="AN58" s="69"/>
    </row>
  </sheetData>
  <mergeCells count="120">
    <mergeCell ref="AK27:AM27"/>
    <mergeCell ref="Y28:AB28"/>
    <mergeCell ref="AK28:AM28"/>
    <mergeCell ref="AK30:AM30"/>
    <mergeCell ref="AK31:AM31"/>
    <mergeCell ref="B29:AJ29"/>
    <mergeCell ref="AK22:AM22"/>
    <mergeCell ref="B26:AJ26"/>
    <mergeCell ref="B23:AJ23"/>
    <mergeCell ref="N24:O24"/>
    <mergeCell ref="Q24:R24"/>
    <mergeCell ref="T24:V24"/>
    <mergeCell ref="AB24:AE24"/>
    <mergeCell ref="AF24:AG24"/>
    <mergeCell ref="P22:R22"/>
    <mergeCell ref="V22:X22"/>
    <mergeCell ref="Y22:AB22"/>
    <mergeCell ref="AK33:AM33"/>
    <mergeCell ref="P34:R34"/>
    <mergeCell ref="V34:X34"/>
    <mergeCell ref="Y34:AB34"/>
    <mergeCell ref="AH34:AI34"/>
    <mergeCell ref="AK34:AM34"/>
    <mergeCell ref="AI22:AJ22"/>
    <mergeCell ref="N21:O21"/>
    <mergeCell ref="Q21:R21"/>
    <mergeCell ref="T21:V21"/>
    <mergeCell ref="AB21:AE21"/>
    <mergeCell ref="AF21:AG21"/>
    <mergeCell ref="AK21:AM21"/>
    <mergeCell ref="AK18:AM18"/>
    <mergeCell ref="B19:AJ19"/>
    <mergeCell ref="AK24:AM24"/>
    <mergeCell ref="P25:R25"/>
    <mergeCell ref="V25:X25"/>
    <mergeCell ref="Y25:AB25"/>
    <mergeCell ref="AI25:AJ25"/>
    <mergeCell ref="AK25:AM25"/>
    <mergeCell ref="B20:AJ20"/>
    <mergeCell ref="AK20:AM20"/>
    <mergeCell ref="B10:AJ10"/>
    <mergeCell ref="O18:R18"/>
    <mergeCell ref="S18:T18"/>
    <mergeCell ref="W18:Y18"/>
    <mergeCell ref="Z18:AC18"/>
    <mergeCell ref="AI18:AJ18"/>
    <mergeCell ref="B17:AJ17"/>
    <mergeCell ref="AK17:AM17"/>
    <mergeCell ref="B13:AJ13"/>
    <mergeCell ref="AK11:AM11"/>
    <mergeCell ref="O12:R12"/>
    <mergeCell ref="W12:Y12"/>
    <mergeCell ref="Z12:AC12"/>
    <mergeCell ref="AI12:AJ12"/>
    <mergeCell ref="AK12:AM12"/>
    <mergeCell ref="B7:AJ7"/>
    <mergeCell ref="AK8:AM8"/>
    <mergeCell ref="O9:R9"/>
    <mergeCell ref="S9:T9"/>
    <mergeCell ref="W9:Y9"/>
    <mergeCell ref="Z9:AC9"/>
    <mergeCell ref="AI9:AJ9"/>
    <mergeCell ref="AK9:AM9"/>
    <mergeCell ref="A1:AM1"/>
    <mergeCell ref="A2:D2"/>
    <mergeCell ref="E2:AN2"/>
    <mergeCell ref="B4:M4"/>
    <mergeCell ref="N4:V4"/>
    <mergeCell ref="W4:AB4"/>
    <mergeCell ref="AC4:AH4"/>
    <mergeCell ref="AI4:AN4"/>
    <mergeCell ref="E3:AN3"/>
    <mergeCell ref="O28:R28"/>
    <mergeCell ref="V28:X28"/>
    <mergeCell ref="AK36:AM36"/>
    <mergeCell ref="AK14:AM14"/>
    <mergeCell ref="O15:R15"/>
    <mergeCell ref="W15:Y15"/>
    <mergeCell ref="Z15:AC15"/>
    <mergeCell ref="AI15:AJ15"/>
    <mergeCell ref="AK15:AM15"/>
    <mergeCell ref="B16:AJ16"/>
    <mergeCell ref="AK58:AM58"/>
    <mergeCell ref="AB57:AE57"/>
    <mergeCell ref="AF57:AG57"/>
    <mergeCell ref="AK57:AM57"/>
    <mergeCell ref="AH28:AI28"/>
    <mergeCell ref="V58:Z58"/>
    <mergeCell ref="AB58:AE58"/>
    <mergeCell ref="AF58:AG58"/>
    <mergeCell ref="B35:AJ35"/>
    <mergeCell ref="AK5:AM5"/>
    <mergeCell ref="O6:R6"/>
    <mergeCell ref="W6:Y6"/>
    <mergeCell ref="Z6:AC6"/>
    <mergeCell ref="AI6:AJ6"/>
    <mergeCell ref="AK6:AM6"/>
    <mergeCell ref="V31:X31"/>
    <mergeCell ref="Y31:AB31"/>
    <mergeCell ref="AH31:AI31"/>
    <mergeCell ref="B32:AJ32"/>
    <mergeCell ref="O37:R37"/>
    <mergeCell ref="V37:X37"/>
    <mergeCell ref="B33:AJ33"/>
    <mergeCell ref="B52:K52"/>
    <mergeCell ref="B57:I57"/>
    <mergeCell ref="N57:O57"/>
    <mergeCell ref="Q57:R57"/>
    <mergeCell ref="T57:U57"/>
    <mergeCell ref="O31:R31"/>
    <mergeCell ref="AN44:AO44"/>
    <mergeCell ref="AC39:AG39"/>
    <mergeCell ref="AK39:AM39"/>
    <mergeCell ref="AC44:AG44"/>
    <mergeCell ref="AJ44:AM44"/>
    <mergeCell ref="Y37:AB37"/>
    <mergeCell ref="AH37:AI37"/>
    <mergeCell ref="AK37:AM37"/>
    <mergeCell ref="AO39:AP39"/>
    <mergeCell ref="B38:AJ38"/>
  </mergeCells>
  <pageMargins left="0.45" right="0.1" top="0.52" bottom="0.69" header="0.24"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41"/>
  <sheetViews>
    <sheetView view="pageBreakPreview" topLeftCell="A22" zoomScaleSheetLayoutView="100" workbookViewId="0">
      <selection activeCell="C32" sqref="C3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48" customHeight="1">
      <c r="A2" s="115" t="s">
        <v>36</v>
      </c>
      <c r="B2" s="115"/>
      <c r="C2" s="115"/>
      <c r="D2" s="115"/>
      <c r="E2" s="159" t="str">
        <f>'DWE MBldg'!E2:AN2</f>
        <v>REHABILITATION , IMPROVEMENT / RENOVATION FOR MISSING FACILITIES IN EXISTING PRIMARY / ELEMENTARY SCHOOLS IN DISTRICT THARPARKAR (12-UNITS) ADP NO. 175 OF 2016-17. @  GBPS ABDUL RAHIMANI PARO PANAT, TALUKA DAHILI.</v>
      </c>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row>
    <row r="3" spans="1:40" ht="20.25" customHeight="1" thickBot="1">
      <c r="E3" s="161" t="s">
        <v>96</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row>
    <row r="4" spans="1:40" s="73" customFormat="1" ht="17.25" customHeight="1" thickTop="1" thickBot="1">
      <c r="A4" s="72" t="s">
        <v>1</v>
      </c>
      <c r="B4" s="118" t="s">
        <v>2</v>
      </c>
      <c r="C4" s="118"/>
      <c r="D4" s="118"/>
      <c r="E4" s="118"/>
      <c r="F4" s="118"/>
      <c r="G4" s="118"/>
      <c r="H4" s="118"/>
      <c r="I4" s="118"/>
      <c r="J4" s="118"/>
      <c r="K4" s="118"/>
      <c r="L4" s="118"/>
      <c r="M4" s="118"/>
      <c r="N4" s="119" t="s">
        <v>3</v>
      </c>
      <c r="O4" s="120"/>
      <c r="P4" s="120"/>
      <c r="Q4" s="120"/>
      <c r="R4" s="120"/>
      <c r="S4" s="120"/>
      <c r="T4" s="120"/>
      <c r="U4" s="120"/>
      <c r="V4" s="121"/>
      <c r="W4" s="119" t="s">
        <v>4</v>
      </c>
      <c r="X4" s="120"/>
      <c r="Y4" s="120"/>
      <c r="Z4" s="120"/>
      <c r="AA4" s="120"/>
      <c r="AB4" s="121"/>
      <c r="AC4" s="120" t="s">
        <v>5</v>
      </c>
      <c r="AD4" s="120"/>
      <c r="AE4" s="120"/>
      <c r="AF4" s="120"/>
      <c r="AG4" s="120"/>
      <c r="AH4" s="120"/>
      <c r="AI4" s="119" t="s">
        <v>6</v>
      </c>
      <c r="AJ4" s="120"/>
      <c r="AK4" s="120"/>
      <c r="AL4" s="120"/>
      <c r="AM4" s="120"/>
      <c r="AN4" s="121"/>
    </row>
    <row r="5" spans="1:40" s="91" customFormat="1" ht="61.5" customHeight="1" thickTop="1">
      <c r="A5" s="90">
        <v>1</v>
      </c>
      <c r="B5" s="158" t="s">
        <v>76</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6"/>
      <c r="AL5" s="156"/>
      <c r="AM5" s="156"/>
    </row>
    <row r="6" spans="1:40" s="22" customFormat="1" ht="13.5" customHeight="1">
      <c r="F6" s="30"/>
      <c r="G6" s="30"/>
      <c r="H6" s="31"/>
      <c r="I6" s="6"/>
      <c r="J6" s="6"/>
      <c r="K6" s="32"/>
      <c r="L6" s="32"/>
      <c r="M6" s="32"/>
      <c r="N6" s="32"/>
      <c r="O6" s="106">
        <v>2</v>
      </c>
      <c r="P6" s="106"/>
      <c r="Q6" s="106"/>
      <c r="R6" s="106"/>
      <c r="S6" s="89" t="s">
        <v>77</v>
      </c>
      <c r="T6" s="33"/>
      <c r="U6" s="33"/>
      <c r="V6" s="84"/>
      <c r="W6" s="107" t="s">
        <v>8</v>
      </c>
      <c r="X6" s="107"/>
      <c r="Y6" s="107"/>
      <c r="Z6" s="106">
        <v>4846.6000000000004</v>
      </c>
      <c r="AA6" s="106"/>
      <c r="AB6" s="106"/>
      <c r="AC6" s="106"/>
      <c r="AE6" s="27" t="s">
        <v>78</v>
      </c>
      <c r="AF6" s="27"/>
      <c r="AG6" s="27"/>
      <c r="AH6" s="27"/>
      <c r="AI6" s="108" t="s">
        <v>9</v>
      </c>
      <c r="AJ6" s="108"/>
      <c r="AK6" s="109">
        <f>O6*Z6</f>
        <v>9693.2000000000007</v>
      </c>
      <c r="AL6" s="109"/>
      <c r="AM6" s="109"/>
      <c r="AN6" s="29" t="s">
        <v>10</v>
      </c>
    </row>
    <row r="7" spans="1:40" s="2" customFormat="1" ht="15">
      <c r="B7" s="105" t="s">
        <v>79</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91" customFormat="1" ht="63" customHeight="1">
      <c r="A8" s="90">
        <v>2</v>
      </c>
      <c r="B8" s="155" t="s">
        <v>80</v>
      </c>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6"/>
      <c r="AL8" s="156"/>
      <c r="AM8" s="156"/>
    </row>
    <row r="9" spans="1:40" s="22" customFormat="1" ht="13.5" customHeight="1">
      <c r="A9" s="94" t="s">
        <v>81</v>
      </c>
      <c r="F9" s="30"/>
      <c r="G9" s="30"/>
      <c r="H9" s="31"/>
      <c r="I9" s="6"/>
      <c r="J9" s="6"/>
      <c r="K9" s="32"/>
      <c r="L9" s="32"/>
      <c r="M9" s="32"/>
      <c r="N9" s="32"/>
      <c r="O9" s="106">
        <v>20</v>
      </c>
      <c r="P9" s="106"/>
      <c r="Q9" s="106"/>
      <c r="R9" s="106"/>
      <c r="S9" s="89" t="s">
        <v>82</v>
      </c>
      <c r="T9" s="33"/>
      <c r="U9" s="33"/>
      <c r="V9" s="84"/>
      <c r="W9" s="107" t="s">
        <v>8</v>
      </c>
      <c r="X9" s="107"/>
      <c r="Y9" s="107"/>
      <c r="Z9" s="106">
        <v>73.209999999999994</v>
      </c>
      <c r="AA9" s="106"/>
      <c r="AB9" s="106"/>
      <c r="AC9" s="106"/>
      <c r="AE9" s="27" t="s">
        <v>83</v>
      </c>
      <c r="AF9" s="27"/>
      <c r="AG9" s="27"/>
      <c r="AH9" s="27"/>
      <c r="AI9" s="108" t="s">
        <v>9</v>
      </c>
      <c r="AJ9" s="108"/>
      <c r="AK9" s="109">
        <f>O9*Z9</f>
        <v>1464.1999999999998</v>
      </c>
      <c r="AL9" s="109"/>
      <c r="AM9" s="109"/>
      <c r="AN9" s="29" t="s">
        <v>10</v>
      </c>
    </row>
    <row r="10" spans="1:40" s="2" customFormat="1" ht="15">
      <c r="A10" s="95"/>
      <c r="B10" s="105" t="s">
        <v>84</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22" customFormat="1" ht="13.5" customHeight="1">
      <c r="A11" s="94" t="s">
        <v>85</v>
      </c>
      <c r="F11" s="30"/>
      <c r="G11" s="30"/>
      <c r="H11" s="31"/>
      <c r="I11" s="6"/>
      <c r="J11" s="6"/>
      <c r="K11" s="32"/>
      <c r="L11" s="32"/>
      <c r="M11" s="32"/>
      <c r="N11" s="32"/>
      <c r="O11" s="106">
        <v>10</v>
      </c>
      <c r="P11" s="106"/>
      <c r="Q11" s="106"/>
      <c r="R11" s="106"/>
      <c r="S11" s="89" t="s">
        <v>82</v>
      </c>
      <c r="T11" s="33"/>
      <c r="U11" s="33"/>
      <c r="V11" s="84"/>
      <c r="W11" s="107" t="s">
        <v>8</v>
      </c>
      <c r="X11" s="107"/>
      <c r="Y11" s="107"/>
      <c r="Z11" s="106">
        <v>95.79</v>
      </c>
      <c r="AA11" s="106"/>
      <c r="AB11" s="106"/>
      <c r="AC11" s="106"/>
      <c r="AE11" s="27" t="s">
        <v>83</v>
      </c>
      <c r="AF11" s="27"/>
      <c r="AG11" s="27"/>
      <c r="AH11" s="27"/>
      <c r="AI11" s="108" t="s">
        <v>9</v>
      </c>
      <c r="AJ11" s="108"/>
      <c r="AK11" s="109">
        <f>O11*Z11</f>
        <v>957.90000000000009</v>
      </c>
      <c r="AL11" s="109"/>
      <c r="AM11" s="109"/>
      <c r="AN11" s="29" t="s">
        <v>10</v>
      </c>
    </row>
    <row r="12" spans="1:40" s="2" customFormat="1" ht="15">
      <c r="B12" s="105" t="s">
        <v>86</v>
      </c>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3"/>
      <c r="AL12" s="3"/>
      <c r="AM12" s="3"/>
    </row>
    <row r="13" spans="1:40" s="91" customFormat="1" ht="16.5">
      <c r="A13" s="90">
        <v>3</v>
      </c>
      <c r="B13" s="155" t="s">
        <v>87</v>
      </c>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6"/>
      <c r="AL13" s="156"/>
      <c r="AM13" s="156"/>
    </row>
    <row r="14" spans="1:40" s="22" customFormat="1" ht="13.5" customHeight="1">
      <c r="A14" s="85"/>
      <c r="F14" s="30"/>
      <c r="G14" s="30"/>
      <c r="H14" s="31"/>
      <c r="I14" s="6"/>
      <c r="J14" s="6"/>
      <c r="K14" s="32"/>
      <c r="L14" s="32"/>
      <c r="M14" s="32"/>
      <c r="N14" s="32"/>
      <c r="O14" s="106">
        <v>2</v>
      </c>
      <c r="P14" s="106"/>
      <c r="Q14" s="106"/>
      <c r="R14" s="106"/>
      <c r="S14" s="89" t="s">
        <v>77</v>
      </c>
      <c r="T14" s="33"/>
      <c r="U14" s="33"/>
      <c r="V14" s="84"/>
      <c r="W14" s="107" t="s">
        <v>8</v>
      </c>
      <c r="X14" s="107"/>
      <c r="Y14" s="107"/>
      <c r="Z14" s="106">
        <v>1109.46</v>
      </c>
      <c r="AA14" s="106"/>
      <c r="AB14" s="106"/>
      <c r="AC14" s="106"/>
      <c r="AE14" s="27" t="s">
        <v>78</v>
      </c>
      <c r="AF14" s="27"/>
      <c r="AG14" s="27"/>
      <c r="AH14" s="27"/>
      <c r="AI14" s="108" t="s">
        <v>9</v>
      </c>
      <c r="AJ14" s="108"/>
      <c r="AK14" s="109">
        <f>O14*Z14</f>
        <v>2218.92</v>
      </c>
      <c r="AL14" s="109"/>
      <c r="AM14" s="109"/>
      <c r="AN14" s="29" t="s">
        <v>10</v>
      </c>
    </row>
    <row r="15" spans="1:40" s="2" customFormat="1" ht="15">
      <c r="B15" s="105" t="s">
        <v>88</v>
      </c>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3"/>
      <c r="AL15" s="3"/>
      <c r="AM15" s="3"/>
    </row>
    <row r="16" spans="1:40" s="92" customFormat="1" ht="13.5" customHeight="1">
      <c r="A16" s="41">
        <v>10</v>
      </c>
      <c r="B16" s="155" t="s">
        <v>89</v>
      </c>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7"/>
      <c r="AL16" s="157"/>
      <c r="AM16" s="157"/>
    </row>
    <row r="17" spans="1:42" s="22" customFormat="1" ht="13.5" customHeight="1">
      <c r="A17" s="94" t="s">
        <v>81</v>
      </c>
      <c r="F17" s="30"/>
      <c r="G17" s="30"/>
      <c r="H17" s="31"/>
      <c r="I17" s="6"/>
      <c r="J17" s="6"/>
      <c r="K17" s="32"/>
      <c r="L17" s="32"/>
      <c r="M17" s="32"/>
      <c r="N17" s="32"/>
      <c r="O17" s="106">
        <v>1</v>
      </c>
      <c r="P17" s="106"/>
      <c r="Q17" s="106"/>
      <c r="R17" s="106"/>
      <c r="S17" s="89" t="s">
        <v>77</v>
      </c>
      <c r="T17" s="33"/>
      <c r="U17" s="33"/>
      <c r="V17" s="84"/>
      <c r="W17" s="107" t="s">
        <v>8</v>
      </c>
      <c r="X17" s="107"/>
      <c r="Y17" s="107"/>
      <c r="Z17" s="106">
        <v>200.42</v>
      </c>
      <c r="AA17" s="106"/>
      <c r="AB17" s="106"/>
      <c r="AC17" s="106"/>
      <c r="AE17" s="27" t="s">
        <v>78</v>
      </c>
      <c r="AF17" s="27"/>
      <c r="AG17" s="27"/>
      <c r="AH17" s="27"/>
      <c r="AI17" s="108" t="s">
        <v>9</v>
      </c>
      <c r="AJ17" s="108"/>
      <c r="AK17" s="109">
        <f>O17*Z17</f>
        <v>200.42</v>
      </c>
      <c r="AL17" s="109"/>
      <c r="AM17" s="109"/>
      <c r="AN17" s="29" t="s">
        <v>10</v>
      </c>
    </row>
    <row r="18" spans="1:42" s="2" customFormat="1" ht="15">
      <c r="A18" s="95"/>
      <c r="B18" s="105" t="s">
        <v>90</v>
      </c>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3"/>
      <c r="AL18" s="3"/>
      <c r="AM18" s="3"/>
    </row>
    <row r="19" spans="1:42" s="22" customFormat="1" ht="13.5" customHeight="1">
      <c r="A19" s="94" t="s">
        <v>85</v>
      </c>
      <c r="F19" s="30"/>
      <c r="G19" s="30"/>
      <c r="H19" s="31"/>
      <c r="I19" s="6"/>
      <c r="J19" s="6"/>
      <c r="K19" s="32"/>
      <c r="L19" s="32"/>
      <c r="M19" s="32"/>
      <c r="N19" s="32"/>
      <c r="O19" s="106">
        <v>1</v>
      </c>
      <c r="P19" s="106"/>
      <c r="Q19" s="106"/>
      <c r="R19" s="106"/>
      <c r="S19" s="89" t="s">
        <v>77</v>
      </c>
      <c r="T19" s="33"/>
      <c r="U19" s="33"/>
      <c r="V19" s="84"/>
      <c r="W19" s="107" t="s">
        <v>8</v>
      </c>
      <c r="X19" s="107"/>
      <c r="Y19" s="107"/>
      <c r="Z19" s="106">
        <v>271.92</v>
      </c>
      <c r="AA19" s="106"/>
      <c r="AB19" s="106"/>
      <c r="AC19" s="106"/>
      <c r="AE19" s="27" t="s">
        <v>78</v>
      </c>
      <c r="AF19" s="27"/>
      <c r="AG19" s="27"/>
      <c r="AH19" s="27"/>
      <c r="AI19" s="108" t="s">
        <v>9</v>
      </c>
      <c r="AJ19" s="108"/>
      <c r="AK19" s="109">
        <f>O19*Z19</f>
        <v>271.92</v>
      </c>
      <c r="AL19" s="109"/>
      <c r="AM19" s="109"/>
      <c r="AN19" s="29" t="s">
        <v>10</v>
      </c>
    </row>
    <row r="20" spans="1:42" s="2" customFormat="1" ht="15">
      <c r="B20" s="105" t="s">
        <v>91</v>
      </c>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3"/>
      <c r="AL20" s="3"/>
      <c r="AM20" s="3"/>
    </row>
    <row r="21" spans="1:42" s="91" customFormat="1" ht="42.75" customHeight="1">
      <c r="A21" s="93">
        <v>4</v>
      </c>
      <c r="B21" s="155" t="s">
        <v>92</v>
      </c>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5"/>
      <c r="AK21" s="156"/>
      <c r="AL21" s="156"/>
      <c r="AM21" s="156"/>
    </row>
    <row r="22" spans="1:42" s="22" customFormat="1" ht="13.5" customHeight="1">
      <c r="A22" s="85"/>
      <c r="F22" s="30"/>
      <c r="G22" s="30"/>
      <c r="H22" s="31"/>
      <c r="I22" s="6"/>
      <c r="J22" s="6"/>
      <c r="K22" s="32"/>
      <c r="L22" s="32"/>
      <c r="M22" s="32"/>
      <c r="N22" s="32"/>
      <c r="O22" s="106">
        <v>16</v>
      </c>
      <c r="P22" s="106"/>
      <c r="Q22" s="106"/>
      <c r="R22" s="106"/>
      <c r="S22" s="89" t="s">
        <v>82</v>
      </c>
      <c r="T22" s="33"/>
      <c r="U22" s="33"/>
      <c r="V22" s="84"/>
      <c r="W22" s="107" t="s">
        <v>8</v>
      </c>
      <c r="X22" s="107"/>
      <c r="Y22" s="107"/>
      <c r="Z22" s="106">
        <v>146.57</v>
      </c>
      <c r="AA22" s="106"/>
      <c r="AB22" s="106"/>
      <c r="AC22" s="106"/>
      <c r="AE22" s="27" t="s">
        <v>83</v>
      </c>
      <c r="AF22" s="27"/>
      <c r="AG22" s="27"/>
      <c r="AH22" s="27"/>
      <c r="AI22" s="108" t="s">
        <v>9</v>
      </c>
      <c r="AJ22" s="108"/>
      <c r="AK22" s="109">
        <f>O22*Z22</f>
        <v>2345.12</v>
      </c>
      <c r="AL22" s="109"/>
      <c r="AM22" s="109"/>
      <c r="AN22" s="29" t="s">
        <v>10</v>
      </c>
    </row>
    <row r="23" spans="1:42" s="2" customFormat="1" ht="15">
      <c r="B23" s="105" t="s">
        <v>93</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3"/>
      <c r="AL23" s="3"/>
      <c r="AM23" s="3"/>
    </row>
    <row r="24" spans="1:42" s="30" customFormat="1" ht="15" customHeight="1">
      <c r="AC24" s="131" t="s">
        <v>32</v>
      </c>
      <c r="AD24" s="131"/>
      <c r="AE24" s="131"/>
      <c r="AF24" s="131"/>
      <c r="AG24" s="131"/>
      <c r="AH24" s="35" t="s">
        <v>9</v>
      </c>
      <c r="AI24" s="35"/>
      <c r="AJ24" s="54"/>
      <c r="AK24" s="132">
        <f>SUM(AK6:AM23)</f>
        <v>17151.68</v>
      </c>
      <c r="AL24" s="132"/>
      <c r="AM24" s="132"/>
      <c r="AN24" s="70" t="s">
        <v>10</v>
      </c>
      <c r="AO24" s="129" t="e">
        <f>#REF!+#REF!+#REF!+#REF!+#REF!+#REF!+#REF!+#REF!+#REF!+#REF!+#REF!+#REF!+#REF!+#REF!+#REF!+#REF!+#REF!+#REF!+#REF!+#REF!+#REF!+#REF!+#REF!+#REF!+#REF!+#REF!</f>
        <v>#REF!</v>
      </c>
      <c r="AP24" s="129"/>
    </row>
    <row r="26" spans="1:42" ht="42" customHeight="1">
      <c r="A26" s="7" t="s">
        <v>33</v>
      </c>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9"/>
      <c r="AG26" s="9"/>
      <c r="AH26" s="9"/>
      <c r="AI26" s="9"/>
      <c r="AJ26" s="9"/>
      <c r="AK26" s="9"/>
      <c r="AL26" s="9"/>
      <c r="AM26" s="9"/>
      <c r="AN26" s="10"/>
      <c r="AO26" s="10"/>
    </row>
    <row r="27" spans="1:42" ht="13.5" thickBot="1">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row>
    <row r="28" spans="1:42" ht="15.7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33" t="s">
        <v>32</v>
      </c>
      <c r="AD28" s="133"/>
      <c r="AE28" s="133"/>
      <c r="AF28" s="133"/>
      <c r="AG28" s="133"/>
      <c r="AH28" s="12" t="s">
        <v>9</v>
      </c>
      <c r="AI28" s="12"/>
      <c r="AJ28" s="134"/>
      <c r="AK28" s="134"/>
      <c r="AL28" s="134"/>
      <c r="AM28" s="134"/>
      <c r="AN28" s="130"/>
      <c r="AO28" s="130"/>
    </row>
    <row r="29" spans="1:42" ht="1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0"/>
      <c r="AF29" s="10"/>
      <c r="AG29" s="10"/>
      <c r="AH29" s="10"/>
      <c r="AI29" s="10"/>
      <c r="AJ29" s="10"/>
      <c r="AK29" s="10"/>
      <c r="AL29" s="10"/>
      <c r="AM29" s="10"/>
      <c r="AN29" s="10"/>
      <c r="AO29" s="10"/>
    </row>
    <row r="30" spans="1:42" ht="15.75">
      <c r="A30" s="8"/>
      <c r="B30" s="7" t="s">
        <v>97</v>
      </c>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9"/>
      <c r="AF30" s="9"/>
      <c r="AG30" s="9"/>
      <c r="AH30" s="9"/>
      <c r="AI30" s="9"/>
      <c r="AJ30" s="9"/>
      <c r="AK30" s="9"/>
      <c r="AL30" s="10"/>
      <c r="AM30" s="10"/>
      <c r="AN30" s="10"/>
      <c r="AO30" s="10"/>
    </row>
    <row r="31" spans="1:42" ht="65.25" customHeight="1">
      <c r="A31" s="8"/>
      <c r="B31" s="7" t="s">
        <v>34</v>
      </c>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9"/>
      <c r="AF31" s="9"/>
      <c r="AG31" s="9"/>
      <c r="AH31" s="9"/>
      <c r="AI31" s="9"/>
      <c r="AJ31" s="9"/>
      <c r="AK31" s="9"/>
      <c r="AL31" s="10"/>
      <c r="AM31" s="10"/>
      <c r="AN31" s="10"/>
      <c r="AO31" s="10"/>
    </row>
    <row r="32" spans="1:42" ht="15.75">
      <c r="A32" s="14"/>
      <c r="B32" s="14"/>
      <c r="C32" s="14"/>
      <c r="D32" s="14"/>
      <c r="E32" s="14"/>
      <c r="F32" s="14"/>
      <c r="G32" s="14"/>
      <c r="H32" s="14"/>
      <c r="I32" s="14"/>
      <c r="J32" s="14"/>
      <c r="K32" s="14"/>
      <c r="L32" s="14"/>
      <c r="M32" s="14"/>
      <c r="N32" s="15"/>
      <c r="O32" s="15"/>
      <c r="P32" s="15"/>
      <c r="Q32" s="15"/>
      <c r="R32" s="15"/>
      <c r="S32" s="14"/>
      <c r="T32" s="14"/>
      <c r="U32" s="14"/>
      <c r="V32" s="14"/>
      <c r="W32" s="14"/>
      <c r="X32" s="14"/>
      <c r="Y32" s="14"/>
      <c r="Z32" s="14"/>
      <c r="AA32" s="14"/>
      <c r="AB32" s="14"/>
      <c r="AC32" s="14"/>
      <c r="AD32" s="14"/>
      <c r="AE32" s="16"/>
      <c r="AF32" s="16"/>
      <c r="AG32" s="16"/>
      <c r="AH32" s="16"/>
      <c r="AI32" s="16"/>
      <c r="AJ32" s="16"/>
      <c r="AK32" s="16"/>
    </row>
    <row r="33" spans="1:40" ht="15.75">
      <c r="A33" s="14"/>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9"/>
      <c r="AF33" s="9"/>
      <c r="AG33" s="9"/>
      <c r="AH33" s="9"/>
      <c r="AI33" s="9"/>
      <c r="AJ33" s="16"/>
      <c r="AK33" s="16"/>
    </row>
    <row r="34" spans="1:40" ht="12.75">
      <c r="A34" s="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row>
    <row r="35" spans="1:40">
      <c r="A35" s="1"/>
      <c r="B35" s="141" t="s">
        <v>35</v>
      </c>
      <c r="C35" s="141"/>
      <c r="D35" s="141"/>
      <c r="E35" s="141"/>
      <c r="F35" s="141"/>
      <c r="G35" s="141"/>
      <c r="H35" s="141"/>
      <c r="I35" s="141"/>
      <c r="J35" s="141"/>
      <c r="K35" s="141"/>
      <c r="L35" s="10"/>
      <c r="M35" s="10"/>
      <c r="N35" s="10"/>
      <c r="O35" s="10"/>
      <c r="P35" s="10"/>
      <c r="Q35" s="10"/>
      <c r="R35" s="10"/>
      <c r="S35" s="10"/>
      <c r="T35" s="10"/>
      <c r="U35" s="10"/>
      <c r="V35" s="10"/>
      <c r="W35" s="10"/>
      <c r="X35" s="10"/>
      <c r="Y35" s="10"/>
      <c r="Z35" s="10"/>
      <c r="AA35" s="10"/>
      <c r="AB35" s="10"/>
      <c r="AC35" s="10"/>
      <c r="AD35" s="10"/>
      <c r="AE35" s="10"/>
      <c r="AF35" s="10"/>
      <c r="AG35" s="10"/>
      <c r="AH35" s="10"/>
      <c r="AI35" s="10"/>
    </row>
    <row r="36" spans="1:40" ht="15">
      <c r="A36" s="1"/>
      <c r="L36" s="17"/>
      <c r="M36" s="17"/>
      <c r="N36" s="17"/>
      <c r="O36" s="17"/>
      <c r="P36" s="17"/>
      <c r="Q36" s="17"/>
      <c r="R36" s="17"/>
      <c r="S36" s="17"/>
      <c r="T36" s="17"/>
      <c r="U36" s="17"/>
      <c r="V36" s="17"/>
      <c r="W36" s="17"/>
      <c r="X36" s="17"/>
      <c r="Y36" s="17"/>
      <c r="Z36" s="17"/>
      <c r="AA36" s="17"/>
      <c r="AB36" s="17"/>
      <c r="AC36" s="17"/>
      <c r="AD36" s="17"/>
      <c r="AE36" s="17"/>
      <c r="AF36" s="17"/>
      <c r="AG36" s="17"/>
      <c r="AH36" s="17"/>
      <c r="AI36" s="10"/>
    </row>
    <row r="38" spans="1:40" ht="15">
      <c r="A38" s="1"/>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row>
    <row r="39" spans="1:40" ht="15">
      <c r="A39" s="1"/>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0"/>
    </row>
    <row r="40" spans="1:40" s="59" customFormat="1" ht="15">
      <c r="A40" s="55"/>
      <c r="B40" s="142" t="s">
        <v>40</v>
      </c>
      <c r="C40" s="142"/>
      <c r="D40" s="142"/>
      <c r="E40" s="142"/>
      <c r="F40" s="142"/>
      <c r="G40" s="142"/>
      <c r="H40" s="142"/>
      <c r="I40" s="142"/>
      <c r="J40" s="87"/>
      <c r="K40" s="86"/>
      <c r="L40" s="87">
        <v>1</v>
      </c>
      <c r="M40" s="86" t="s">
        <v>37</v>
      </c>
      <c r="N40" s="143">
        <v>41.12</v>
      </c>
      <c r="O40" s="143"/>
      <c r="P40" s="58" t="s">
        <v>37</v>
      </c>
      <c r="Q40" s="144">
        <v>5.92</v>
      </c>
      <c r="R40" s="144"/>
      <c r="S40" s="87"/>
      <c r="T40" s="144"/>
      <c r="U40" s="144"/>
      <c r="AA40" s="59" t="s">
        <v>38</v>
      </c>
      <c r="AB40" s="144">
        <f>ROUND(L40*N40*Q40,0)</f>
        <v>243</v>
      </c>
      <c r="AC40" s="144"/>
      <c r="AD40" s="144"/>
      <c r="AE40" s="144"/>
      <c r="AF40" s="145" t="s">
        <v>25</v>
      </c>
      <c r="AG40" s="145"/>
      <c r="AK40" s="146"/>
      <c r="AL40" s="146"/>
      <c r="AM40" s="146"/>
      <c r="AN40" s="60"/>
    </row>
    <row r="41" spans="1:40" s="61" customFormat="1" ht="15">
      <c r="I41" s="62"/>
      <c r="J41" s="63"/>
      <c r="K41" s="62"/>
      <c r="M41" s="64"/>
      <c r="N41" s="65"/>
      <c r="O41" s="65"/>
      <c r="P41" s="62"/>
      <c r="Q41" s="66"/>
      <c r="R41" s="66"/>
      <c r="S41" s="67"/>
      <c r="T41" s="66"/>
      <c r="U41" s="66"/>
      <c r="V41" s="136" t="s">
        <v>39</v>
      </c>
      <c r="W41" s="136"/>
      <c r="X41" s="136"/>
      <c r="Y41" s="136"/>
      <c r="Z41" s="136"/>
      <c r="AA41" s="68" t="s">
        <v>38</v>
      </c>
      <c r="AB41" s="137">
        <f>SUM(AB38:AB40)</f>
        <v>243</v>
      </c>
      <c r="AC41" s="137"/>
      <c r="AD41" s="137"/>
      <c r="AE41" s="137"/>
      <c r="AF41" s="138" t="s">
        <v>25</v>
      </c>
      <c r="AG41" s="138"/>
      <c r="AH41" s="67"/>
      <c r="AI41" s="69"/>
      <c r="AJ41" s="69"/>
      <c r="AK41" s="139"/>
      <c r="AL41" s="139"/>
      <c r="AM41" s="139"/>
      <c r="AN41" s="69"/>
    </row>
  </sheetData>
  <mergeCells count="79">
    <mergeCell ref="A1:AM1"/>
    <mergeCell ref="A2:D2"/>
    <mergeCell ref="E2:AN2"/>
    <mergeCell ref="E3:AN3"/>
    <mergeCell ref="B4:M4"/>
    <mergeCell ref="N4:V4"/>
    <mergeCell ref="W4:AB4"/>
    <mergeCell ref="AC4:AH4"/>
    <mergeCell ref="AI4:AN4"/>
    <mergeCell ref="B7:AJ7"/>
    <mergeCell ref="B5:AJ5"/>
    <mergeCell ref="AK5:AM5"/>
    <mergeCell ref="O6:R6"/>
    <mergeCell ref="W6:Y6"/>
    <mergeCell ref="Z6:AC6"/>
    <mergeCell ref="AI6:AJ6"/>
    <mergeCell ref="AK6:AM6"/>
    <mergeCell ref="AK11:AM11"/>
    <mergeCell ref="B8:AJ8"/>
    <mergeCell ref="AK8:AM8"/>
    <mergeCell ref="O9:R9"/>
    <mergeCell ref="W9:Y9"/>
    <mergeCell ref="Z9:AC9"/>
    <mergeCell ref="AI9:AJ9"/>
    <mergeCell ref="AK9:AM9"/>
    <mergeCell ref="B10:AJ10"/>
    <mergeCell ref="O11:R11"/>
    <mergeCell ref="W11:Y11"/>
    <mergeCell ref="Z11:AC11"/>
    <mergeCell ref="AI11:AJ11"/>
    <mergeCell ref="B15:AJ15"/>
    <mergeCell ref="B12:AJ12"/>
    <mergeCell ref="B13:AJ13"/>
    <mergeCell ref="AK13:AM13"/>
    <mergeCell ref="O14:R14"/>
    <mergeCell ref="W14:Y14"/>
    <mergeCell ref="Z14:AC14"/>
    <mergeCell ref="AI14:AJ14"/>
    <mergeCell ref="AK14:AM14"/>
    <mergeCell ref="AK19:AM19"/>
    <mergeCell ref="B16:AJ16"/>
    <mergeCell ref="AK16:AM16"/>
    <mergeCell ref="O17:R17"/>
    <mergeCell ref="W17:Y17"/>
    <mergeCell ref="Z17:AC17"/>
    <mergeCell ref="AI17:AJ17"/>
    <mergeCell ref="AK17:AM17"/>
    <mergeCell ref="B18:AJ18"/>
    <mergeCell ref="O19:R19"/>
    <mergeCell ref="W19:Y19"/>
    <mergeCell ref="Z19:AC19"/>
    <mergeCell ref="AI19:AJ19"/>
    <mergeCell ref="B23:AJ23"/>
    <mergeCell ref="B20:AJ20"/>
    <mergeCell ref="B21:AJ21"/>
    <mergeCell ref="AK21:AM21"/>
    <mergeCell ref="O22:R22"/>
    <mergeCell ref="W22:Y22"/>
    <mergeCell ref="Z22:AC22"/>
    <mergeCell ref="AI22:AJ22"/>
    <mergeCell ref="AK22:AM22"/>
    <mergeCell ref="AC24:AG24"/>
    <mergeCell ref="AK24:AM24"/>
    <mergeCell ref="AO24:AP24"/>
    <mergeCell ref="AC28:AG28"/>
    <mergeCell ref="AJ28:AM28"/>
    <mergeCell ref="AN28:AO28"/>
    <mergeCell ref="B35:K35"/>
    <mergeCell ref="B40:I40"/>
    <mergeCell ref="N40:O40"/>
    <mergeCell ref="Q40:R40"/>
    <mergeCell ref="T40:U40"/>
    <mergeCell ref="AF40:AG40"/>
    <mergeCell ref="AK40:AM40"/>
    <mergeCell ref="V41:Z41"/>
    <mergeCell ref="AB41:AE41"/>
    <mergeCell ref="AF41:AG41"/>
    <mergeCell ref="AK41:AM41"/>
    <mergeCell ref="AB40:AE40"/>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DWE MBldg</vt:lpstr>
      <vt:lpstr>DWE MBldg (2)</vt:lpstr>
      <vt:lpstr>DWE MBldg (3)</vt:lpstr>
      <vt:lpstr>W.S &amp; S.F</vt:lpstr>
      <vt:lpstr>'DWE MBldg'!Print_Area</vt:lpstr>
      <vt:lpstr>'DWE MBldg (2)'!Print_Area</vt:lpstr>
      <vt:lpstr>'DWE MBldg (3)'!Print_Area</vt:lpstr>
      <vt:lpstr>'W.S &amp; S.F'!Print_Area</vt:lpstr>
      <vt:lpstr>'DWE MBldg'!Print_Titles</vt:lpstr>
      <vt:lpstr>'DWE MBldg (2)'!Print_Titles</vt:lpstr>
      <vt:lpstr>'DWE MBldg (3)'!Print_Titles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2017-03-08T08:08:41Z</dcterms:modified>
</cp:coreProperties>
</file>