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7" r:id="rId2"/>
    <sheet name="W.S &amp; S.F" sheetId="6" r:id="rId3"/>
  </sheets>
  <definedNames>
    <definedName name="_xlnm.Print_Area" localSheetId="0">'DWE MBldg'!$A$1:$AN$134</definedName>
    <definedName name="_xlnm.Print_Area" localSheetId="1">'DWE MBldg (2)'!$A$1:$AN$55</definedName>
    <definedName name="_xlnm.Print_Area" localSheetId="2">'W.S &amp; S.F'!$A$1:$AN$64</definedName>
    <definedName name="_xlnm.Print_Titles" localSheetId="0">'DWE MBldg'!$4:$4</definedName>
    <definedName name="_xlnm.Print_Titles" localSheetId="1">'DWE MBldg (2)'!$4:$4</definedName>
    <definedName name="_xlnm.Print_Titles" localSheetId="2">'W.S &amp; S.F'!$4:$4</definedName>
  </definedNames>
  <calcPr calcId="124519"/>
</workbook>
</file>

<file path=xl/calcChain.xml><?xml version="1.0" encoding="utf-8"?>
<calcChain xmlns="http://schemas.openxmlformats.org/spreadsheetml/2006/main">
  <c r="AK6" i="7"/>
  <c r="AK9"/>
  <c r="AK12"/>
  <c r="AK15"/>
  <c r="AK18"/>
  <c r="AK21"/>
  <c r="AK24"/>
  <c r="AK27"/>
  <c r="O30"/>
  <c r="AK30" s="1"/>
  <c r="AK33"/>
  <c r="O36"/>
  <c r="AK36"/>
  <c r="AK39"/>
  <c r="AB59"/>
  <c r="AB60" s="1"/>
  <c r="AO41" l="1"/>
  <c r="AK41"/>
  <c r="AO48" i="6"/>
  <c r="AK35"/>
  <c r="AB69"/>
  <c r="AB70" s="1"/>
  <c r="AO53"/>
  <c r="AK51"/>
  <c r="AK46"/>
  <c r="AK43"/>
  <c r="AK40"/>
  <c r="AK38"/>
  <c r="AK32"/>
  <c r="AK29"/>
  <c r="AK26"/>
  <c r="AK24"/>
  <c r="AK21"/>
  <c r="AK18"/>
  <c r="AK15"/>
  <c r="AK12"/>
  <c r="AK9"/>
  <c r="AK6"/>
  <c r="AK48" s="1"/>
  <c r="AK112" i="5"/>
  <c r="AK109"/>
  <c r="AK106"/>
  <c r="AK103"/>
  <c r="AK100"/>
  <c r="AK97"/>
  <c r="AK82"/>
  <c r="AK64"/>
  <c r="AK61"/>
  <c r="O73"/>
  <c r="AK30"/>
  <c r="AK18"/>
  <c r="AK15"/>
  <c r="AK54" i="6" l="1"/>
  <c r="AK53"/>
  <c r="AK21" i="5"/>
  <c r="AK91" l="1"/>
  <c r="AK88"/>
  <c r="AK76" l="1"/>
  <c r="AK67"/>
  <c r="AK36"/>
  <c r="AK6" l="1"/>
  <c r="AK85" l="1"/>
  <c r="AK27" l="1"/>
  <c r="AB138" l="1"/>
  <c r="AK39" l="1"/>
  <c r="AB139"/>
  <c r="AK9"/>
  <c r="AK33"/>
  <c r="AK58"/>
  <c r="AK79"/>
  <c r="AK94"/>
  <c r="AK118"/>
  <c r="AK24"/>
  <c r="AK49"/>
  <c r="AK12"/>
  <c r="AK115" l="1"/>
  <c r="AK55"/>
  <c r="AK46"/>
  <c r="AK43"/>
  <c r="AK70"/>
  <c r="AK52" l="1"/>
  <c r="AO49" s="1"/>
  <c r="AK73"/>
  <c r="AK120" l="1"/>
  <c r="AO120"/>
</calcChain>
</file>

<file path=xl/sharedStrings.xml><?xml version="1.0" encoding="utf-8"?>
<sst xmlns="http://schemas.openxmlformats.org/spreadsheetml/2006/main" count="555" uniqueCount="170">
  <si>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</si>
  <si>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</si>
  <si>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</si>
  <si>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</si>
  <si>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</si>
  <si>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</si>
  <si>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</si>
  <si>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</si>
  <si>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</si>
  <si>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</si>
  <si>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</si>
  <si>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</si>
  <si>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</si>
  <si>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</si>
  <si>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</si>
  <si>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</si>
  <si>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</si>
  <si>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</si>
  <si>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</si>
  <si>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</si>
  <si>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</si>
  <si>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</si>
  <si>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</si>
  <si>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</si>
  <si>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</si>
  <si>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</si>
  <si>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</si>
  <si>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</si>
  <si>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</si>
  <si>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</si>
  <si>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</si>
  <si>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</si>
  <si>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</si>
  <si>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</si>
  <si>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</si>
  <si>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</si>
  <si>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</si>
  <si>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</si>
  <si>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</si>
  <si>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</si>
  <si>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</si>
  <si>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</si>
  <si>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</si>
  <si>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</si>
  <si>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</si>
  <si>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</si>
  <si>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</si>
  <si>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</si>
  <si>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</si>
  <si>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</si>
  <si>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</si>
  <si>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</si>
  <si>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</si>
  <si>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</si>
  <si>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</si>
  <si>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</si>
  <si>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</si>
  <si>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</si>
  <si>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</si>
  <si>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</si>
  <si>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</si>
  <si>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</si>
  <si>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</si>
  <si>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%0 Cft.</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</si>
  <si>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</si>
  <si>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</si>
  <si>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</si>
  <si>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</si>
  <si>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</si>
  <si>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</si>
  <si>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</si>
  <si>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</si>
  <si>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</si>
  <si>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</si>
  <si>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</si>
  <si>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</si>
  <si>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</si>
  <si>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</si>
  <si>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</si>
  <si>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</si>
  <si>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</si>
  <si>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</si>
  <si>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</si>
  <si>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Removing window and sky light with chowkats. (S.I.No:33-b-P-12)</t>
  </si>
  <si>
    <t>No:</t>
  </si>
  <si>
    <t>P.No:</t>
  </si>
  <si>
    <t>Dismantling cement concrete reinforcement separating  reinforcement from concrete and straightening  the same. (S.I.No: 20-P-10).</t>
  </si>
  <si>
    <t>(Rs. Five Thousand Four Hundred Fourty Five only)</t>
  </si>
  <si>
    <t>Removing door with chowkats. (S.I.No:33-a-P-12)</t>
  </si>
  <si>
    <t>Filling, watering and ramming earth under floor with new earth (Excavated from outside) lead up to one chain and lift upto 5 feet. (S.I.No. 22, P.No: 4).</t>
  </si>
  <si>
    <t xml:space="preserve">                          (Rs. Three Thousand Six Hundred Thirty Only)</t>
  </si>
  <si>
    <r>
      <t xml:space="preserve">REHABILITATION , IMPROVEMENT / RENOVATION AND PROVISION FOR MISSING FACILITIES IN EXISTING SECONDARY / HIGHER SECONDARY SCHOOLS IN DISTRICT THARPARKAR (03-UNITS) ADP NO. 321 OF 2016-17. </t>
    </r>
    <r>
      <rPr>
        <b/>
        <u/>
        <sz val="11"/>
        <rFont val="Times New Roman"/>
        <family val="1"/>
      </rPr>
      <t>@ GBHSS CHACHRO U/C CHACHRO,</t>
    </r>
    <r>
      <rPr>
        <u/>
        <sz val="11"/>
        <rFont val="Times New Roman"/>
        <family val="1"/>
      </rPr>
      <t xml:space="preserve"> TALUKA CHACHRO.</t>
    </r>
  </si>
  <si>
    <t>P.Rft</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</si>
  <si>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</si>
  <si>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</si>
  <si>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</si>
  <si>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</si>
  <si>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</si>
  <si>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White wash two coats. (S.I.No. 26-c,  P.No: 54 ).</t>
  </si>
  <si>
    <t>Scraping Ordinary distemper, iol bound distemper or paint on walls.(S.I.No: 54-b, P.No: 13 )</t>
  </si>
  <si>
    <t>Distempering Three Coats. (S.I.No. 24-c, P.No. 54).</t>
  </si>
  <si>
    <t>Distempering Two Coats.(S.I.No:24-b-P-54)  .</t>
  </si>
  <si>
    <t>Painting new surface doors and windows any type, (including edges)  three coats.(S.I.No: 5-c, P.No: 70)</t>
  </si>
  <si>
    <t>Painting old surface doors and windows any type, (including edges)  two coats.(S.I.No: 4-c, P.No: 68)</t>
  </si>
  <si>
    <t>(Rs. One Thousand One Hundred Sixty &amp; Six Paisa only)</t>
  </si>
  <si>
    <t>(Rs. Two Thousand One Hundred Sixteen &amp; Fourty One Paisa only)</t>
  </si>
  <si>
    <t>(Rs. One Thousand Fourty Three &amp; Ninty Paisa only)</t>
  </si>
  <si>
    <t>(Rs. One Thousand Seventy Nine &amp; Sixty Five Paisa only)</t>
  </si>
  <si>
    <t>(Rs. Two Hundred Twenty Six &amp; Eighty Eight Paisa only)</t>
  </si>
  <si>
    <t>(Rs. Four Hundred Twenty Five &amp; Eighty Four Paisa only)</t>
  </si>
  <si>
    <t xml:space="preserve">                                (Rs. Two Hundred Fourty &amp; PS. Fifty Only)</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</si>
  <si>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</si>
  <si>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</si>
  <si>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</si>
  <si>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</si>
  <si>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</si>
  <si>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</si>
  <si>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</si>
  <si>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</si>
  <si>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</si>
  <si>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</si>
  <si>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</si>
  <si>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</si>
  <si>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</si>
  <si>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</si>
  <si>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</si>
  <si>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</si>
  <si>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</si>
  <si>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</si>
  <si>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</si>
  <si>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</si>
  <si>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</si>
  <si>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</si>
  <si>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</si>
  <si>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</si>
  <si>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</si>
  <si>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</si>
  <si>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</si>
  <si>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</si>
  <si>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</si>
  <si>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</si>
  <si>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</si>
  <si>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</si>
  <si>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S/Fixing swan type piller cock of supper quality with crystal head. (S# 16-b / P-19 )</t>
  </si>
  <si>
    <t>(Rs. Eight Hundred Seventy Seven &amp; Ps. Eighty only)</t>
  </si>
  <si>
    <t>REHABILITATION , IMPROVEMENT / RENOVATION AND PROVISION FOR MISSING FACILITIES IN EXISTING SECONDARY / HIGHER SECONDARY SCHOOLS IN DISTRICT THARPARKAR (03-UNITS) ADP NO. 321 OF 2016-17. @ GBHSS CHACHRO U/C CHACHRO, TALUKA CHACHRO.</t>
  </si>
  <si>
    <t>Laying floor of approved coloured glazed tile ¼”  thick in white cement 1:2 over ¾” thick cement morter 1:2 complete. (S.I.No. 24, P.No.43).</t>
  </si>
  <si>
    <t>Non Shedule Item:-</t>
  </si>
  <si>
    <t>Shedule Items Total:-</t>
  </si>
  <si>
    <t>Non Shedule Items Total:-</t>
  </si>
  <si>
    <t>G. Total:-</t>
  </si>
  <si>
    <t>(a) Rehabilitation, Renovation Work of Existing  (M.Bldg:)</t>
  </si>
  <si>
    <t>Total (A) = (a) in words &amp; figures_______________________________________________________________</t>
  </si>
  <si>
    <t>(c)-Water Supply &amp; Sanatary Fitting</t>
  </si>
  <si>
    <t>Total (A\ = (a+b+c) in words &amp; figures_______________________________________________________________</t>
  </si>
  <si>
    <t>Total (A) = (b) in words &amp; figures_______________________________________________________________</t>
  </si>
  <si>
    <t>(Rs. One Thousand Two Hundred Seventy Six &amp; Fifty Three Paisa only)</t>
  </si>
  <si>
    <t xml:space="preserve">Colour wash two coats i/c one coat of white wash .(S.I.No. 25-b+26-a, P.No. 54). </t>
  </si>
  <si>
    <t xml:space="preserve">                       (Rs. Thirty Four Thousand Five Hundred Twenty &amp; Ps. Thirty One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</si>
  <si>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</si>
  <si>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(Rs. Seven Hundred Twenty Six and Seventy Two Paisa only)</t>
  </si>
  <si>
    <t>Making and Fixing steel greated door with 1/16” thick sheeting i/c angle iron frame 2”x2” 3/8” and 3/4” square bars 4” Center of center with locking arrangement (S.I.No:24-P-92)</t>
  </si>
  <si>
    <t>(Rs. Twelve Thousand Three Hundred Fourty Six &amp; Sixty Five Paisa only)</t>
  </si>
  <si>
    <t>Pacca brick work other than building including striking of joints upto 20'ft height in (1:6) ratio. (S.I.No. 7-e, P.No: --).</t>
  </si>
  <si>
    <t>(Rupees:-Three thousend nine hundred Twelve and Eighty Five paisa only.)</t>
  </si>
  <si>
    <t>Damp proof of course with (cement, sand shingle concrete 1:2:4) 2" thick i/c 2coats of asphaltic mixture. ( S.I No: 28-b, Pno: 19)</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</si>
  <si>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</si>
  <si>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</si>
  <si>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(b) Missing Facilities (Construction of Compound Wall 949.0 Rft)</t>
  </si>
  <si>
    <t>REHABILITATION , IMPROVEMENT / RENOVATION AND PROVISION FOR MISSING FACILITIES IN EXISTING SECONDARY / HIGHER SECONDARY SCHOOLS IN DISTRICT THARPARKAR (03-UNITS) ADP NO. 321 OF 2016-17. @ GBHSS CHACHRO U/C CHACHRO.TALUKA CHACHRO.</t>
  </si>
</sst>
</file>

<file path=xl/styles.xml><?xml version="1.0" encoding="utf-8"?>
<styleSheet xmlns="http://schemas.openxmlformats.org/spreadsheetml/2006/main">
  <numFmts count="2">
    <numFmt numFmtId="164" formatCode="0.0"/>
    <numFmt numFmtId="165" formatCode="0.000"/>
  </numFmts>
  <fonts count="30">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u/>
      <sz val="11"/>
      <name val="Times New Roman"/>
      <family val="1"/>
    </font>
    <font>
      <b/>
      <u/>
      <sz val="11"/>
      <name val="Times New Roman"/>
      <family val="1"/>
    </font>
    <font>
      <b/>
      <u/>
      <sz val="12"/>
      <name val="Arial"/>
      <family val="2"/>
    </font>
    <font>
      <b/>
      <u/>
      <sz val="12"/>
      <name val="Times New Roman"/>
      <family val="1"/>
    </font>
    <font>
      <u/>
      <sz val="12"/>
      <name val="Times New Roman"/>
      <family val="1"/>
    </font>
    <font>
      <b/>
      <u/>
      <sz val="14"/>
      <name val="Times New Roman"/>
      <family val="1"/>
    </font>
    <font>
      <b/>
      <sz val="11"/>
      <name val="Eras Medium ITC"/>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20"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20" fillId="0" borderId="0" xfId="1" applyFont="1" applyBorder="1" applyAlignment="1">
      <alignment horizontal="center" vertical="top"/>
    </xf>
    <xf numFmtId="0" fontId="17" fillId="0" borderId="0" xfId="1" applyFont="1" applyBorder="1" applyAlignment="1">
      <alignment horizontal="left"/>
    </xf>
    <xf numFmtId="0" fontId="20" fillId="0" borderId="0" xfId="1" applyFont="1" applyBorder="1" applyAlignment="1">
      <alignment horizontal="center" vertical="center"/>
    </xf>
    <xf numFmtId="0" fontId="17" fillId="0" borderId="0" xfId="1" applyFont="1" applyBorder="1" applyAlignment="1">
      <alignment horizontal="center"/>
    </xf>
    <xf numFmtId="0" fontId="20" fillId="0" borderId="0" xfId="1" applyFont="1" applyBorder="1" applyAlignment="1">
      <alignment horizontal="center" vertical="top"/>
    </xf>
    <xf numFmtId="0" fontId="17" fillId="0" borderId="0" xfId="1" applyFont="1" applyBorder="1" applyAlignment="1">
      <alignment horizontal="left"/>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 fillId="0" borderId="0" xfId="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6" fillId="0" borderId="0" xfId="1" applyFont="1" applyBorder="1" applyAlignment="1">
      <alignment horizontal="justify" vertical="top"/>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24" fillId="0" borderId="7" xfId="1" applyFont="1" applyBorder="1" applyAlignment="1">
      <alignment horizontal="center" vertical="center"/>
    </xf>
    <xf numFmtId="0" fontId="15" fillId="0" borderId="0" xfId="1" applyFont="1" applyAlignment="1">
      <alignment horizontal="center" vertical="center"/>
    </xf>
    <xf numFmtId="0" fontId="2" fillId="0" borderId="0" xfId="1" applyFont="1" applyAlignment="1">
      <alignment horizontal="left" vertical="top"/>
    </xf>
    <xf numFmtId="4" fontId="22" fillId="0" borderId="0" xfId="1" applyNumberFormat="1" applyFont="1" applyAlignment="1">
      <alignment horizontal="justify" vertical="top" wrapText="1"/>
    </xf>
    <xf numFmtId="0" fontId="22"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center"/>
    </xf>
    <xf numFmtId="0" fontId="1" fillId="0" borderId="0" xfId="1" applyFont="1" applyFill="1" applyBorder="1" applyAlignment="1">
      <alignment horizontal="right" vertical="center"/>
    </xf>
    <xf numFmtId="0" fontId="16" fillId="0" borderId="0" xfId="1" applyFont="1" applyBorder="1" applyAlignment="1">
      <alignment horizontal="justify" vertical="justify" wrapText="1"/>
    </xf>
    <xf numFmtId="0" fontId="28" fillId="0" borderId="0" xfId="1" applyFont="1" applyBorder="1" applyAlignment="1">
      <alignment horizontal="left" vertical="center"/>
    </xf>
    <xf numFmtId="0" fontId="2" fillId="0" borderId="0" xfId="1" applyFont="1" applyBorder="1" applyAlignment="1">
      <alignment horizontal="right" vertical="center"/>
    </xf>
    <xf numFmtId="0" fontId="16" fillId="0" borderId="8" xfId="1" applyFont="1" applyBorder="1" applyAlignment="1">
      <alignment horizontal="justify" vertical="justify" wrapText="1"/>
    </xf>
    <xf numFmtId="4" fontId="26" fillId="0" borderId="0" xfId="1" applyNumberFormat="1" applyFont="1" applyAlignment="1">
      <alignment horizontal="justify" vertical="top" wrapText="1"/>
    </xf>
    <xf numFmtId="0" fontId="25" fillId="0" borderId="0" xfId="1" applyFont="1" applyAlignment="1">
      <alignment horizontal="justify" vertical="top" wrapText="1"/>
    </xf>
    <xf numFmtId="4" fontId="27" fillId="0" borderId="0" xfId="1" applyNumberFormat="1" applyFont="1" applyAlignment="1">
      <alignment horizontal="center" vertical="top" wrapText="1"/>
    </xf>
    <xf numFmtId="0" fontId="21" fillId="0" borderId="0" xfId="1" applyFont="1" applyBorder="1" applyAlignment="1">
      <alignment horizontal="justify" vertical="top"/>
    </xf>
    <xf numFmtId="0" fontId="5" fillId="0" borderId="0" xfId="0" applyFont="1" applyBorder="1" applyAlignment="1"/>
    <xf numFmtId="0" fontId="5" fillId="0" borderId="0" xfId="0" applyFont="1" applyBorder="1" applyAlignment="1">
      <alignment horizontal="center"/>
    </xf>
    <xf numFmtId="1" fontId="29" fillId="0" borderId="0" xfId="0" applyNumberFormat="1" applyFont="1" applyBorder="1" applyAlignment="1"/>
    <xf numFmtId="0" fontId="21" fillId="0" borderId="0" xfId="0" applyFont="1" applyBorder="1"/>
    <xf numFmtId="0" fontId="20" fillId="0" borderId="0" xfId="0" applyFont="1" applyBorder="1" applyAlignment="1">
      <alignment horizontal="center" vertical="top"/>
    </xf>
    <xf numFmtId="4" fontId="25" fillId="0" borderId="0" xfId="1" applyNumberFormat="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B050"/>
  </sheetPr>
  <dimension ref="A1:AP139"/>
  <sheetViews>
    <sheetView tabSelected="1" view="pageBreakPreview" zoomScaleSheetLayoutView="100" workbookViewId="0">
      <selection activeCell="D129" sqref="D12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2" t="s">
        <v>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ht="45.75" customHeight="1">
      <c r="A2" s="153" t="s">
        <v>38</v>
      </c>
      <c r="B2" s="153"/>
      <c r="C2" s="153"/>
      <c r="D2" s="153"/>
      <c r="E2" s="154" t="s">
        <v>91</v>
      </c>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row>
    <row r="3" spans="1:40" ht="20.25" customHeight="1" thickBot="1">
      <c r="E3" s="151" t="s">
        <v>151</v>
      </c>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row>
    <row r="4" spans="1:40" s="83" customFormat="1" ht="17.25" customHeight="1" thickTop="1" thickBot="1">
      <c r="A4" s="82" t="s">
        <v>1</v>
      </c>
      <c r="B4" s="156" t="s">
        <v>2</v>
      </c>
      <c r="C4" s="156"/>
      <c r="D4" s="156"/>
      <c r="E4" s="156"/>
      <c r="F4" s="156"/>
      <c r="G4" s="156"/>
      <c r="H4" s="156"/>
      <c r="I4" s="156"/>
      <c r="J4" s="156"/>
      <c r="K4" s="156"/>
      <c r="L4" s="156"/>
      <c r="M4" s="156"/>
      <c r="N4" s="157" t="s">
        <v>3</v>
      </c>
      <c r="O4" s="158"/>
      <c r="P4" s="158"/>
      <c r="Q4" s="158"/>
      <c r="R4" s="158"/>
      <c r="S4" s="158"/>
      <c r="T4" s="158"/>
      <c r="U4" s="158"/>
      <c r="V4" s="159"/>
      <c r="W4" s="157" t="s">
        <v>4</v>
      </c>
      <c r="X4" s="158"/>
      <c r="Y4" s="158"/>
      <c r="Z4" s="158"/>
      <c r="AA4" s="158"/>
      <c r="AB4" s="159"/>
      <c r="AC4" s="158" t="s">
        <v>5</v>
      </c>
      <c r="AD4" s="158"/>
      <c r="AE4" s="158"/>
      <c r="AF4" s="158"/>
      <c r="AG4" s="158"/>
      <c r="AH4" s="158"/>
      <c r="AI4" s="157" t="s">
        <v>6</v>
      </c>
      <c r="AJ4" s="158"/>
      <c r="AK4" s="158"/>
      <c r="AL4" s="158"/>
      <c r="AM4" s="158"/>
      <c r="AN4" s="159"/>
    </row>
    <row r="5" spans="1:40" s="22" customFormat="1" ht="14.25" customHeight="1" thickTop="1">
      <c r="A5" s="85">
        <v>1</v>
      </c>
      <c r="B5" s="20" t="s">
        <v>68</v>
      </c>
      <c r="C5" s="21"/>
      <c r="D5" s="21"/>
      <c r="E5" s="21"/>
      <c r="F5" s="21"/>
      <c r="G5" s="21"/>
      <c r="H5" s="21"/>
      <c r="I5" s="21"/>
      <c r="J5" s="21"/>
      <c r="K5" s="21"/>
      <c r="L5" s="21"/>
      <c r="AK5" s="112"/>
      <c r="AL5" s="112"/>
      <c r="AM5" s="112"/>
    </row>
    <row r="6" spans="1:40" s="23" customFormat="1" ht="12.75" customHeight="1">
      <c r="A6" s="6"/>
      <c r="N6" s="27"/>
      <c r="O6" s="114">
        <v>2791</v>
      </c>
      <c r="P6" s="114"/>
      <c r="Q6" s="114"/>
      <c r="R6" s="114"/>
      <c r="S6" s="149" t="s">
        <v>7</v>
      </c>
      <c r="T6" s="149"/>
      <c r="U6" s="28"/>
      <c r="V6" s="84"/>
      <c r="W6" s="117" t="s">
        <v>8</v>
      </c>
      <c r="X6" s="117"/>
      <c r="Y6" s="117"/>
      <c r="Z6" s="150">
        <v>529.38</v>
      </c>
      <c r="AA6" s="150"/>
      <c r="AB6" s="150"/>
      <c r="AC6" s="150"/>
      <c r="AD6" s="28"/>
      <c r="AE6" s="30" t="s">
        <v>12</v>
      </c>
      <c r="AF6" s="28"/>
      <c r="AG6" s="28"/>
      <c r="AH6" s="28"/>
      <c r="AI6" s="118" t="s">
        <v>9</v>
      </c>
      <c r="AJ6" s="118"/>
      <c r="AK6" s="115">
        <f>ROUND(O6*Z6/100,0)</f>
        <v>14775</v>
      </c>
      <c r="AL6" s="115"/>
      <c r="AM6" s="115"/>
      <c r="AN6" s="31" t="s">
        <v>10</v>
      </c>
    </row>
    <row r="7" spans="1:40" s="2" customFormat="1" ht="15">
      <c r="B7" s="113" t="s">
        <v>69</v>
      </c>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3"/>
      <c r="AL7" s="3"/>
      <c r="AM7" s="3"/>
    </row>
    <row r="8" spans="1:40" s="22" customFormat="1" ht="13.5" customHeight="1">
      <c r="A8" s="19">
        <v>2</v>
      </c>
      <c r="B8" s="20" t="s">
        <v>41</v>
      </c>
      <c r="C8" s="4"/>
      <c r="D8" s="4"/>
      <c r="E8" s="4"/>
      <c r="F8" s="4"/>
      <c r="G8" s="4"/>
      <c r="H8" s="4"/>
      <c r="I8" s="4"/>
      <c r="J8" s="4"/>
      <c r="K8" s="4"/>
      <c r="L8" s="4"/>
      <c r="M8" s="4"/>
      <c r="N8" s="4"/>
      <c r="AK8" s="112"/>
      <c r="AL8" s="112"/>
      <c r="AM8" s="112"/>
    </row>
    <row r="9" spans="1:40" s="23" customFormat="1" ht="13.5" customHeight="1">
      <c r="F9" s="32"/>
      <c r="G9" s="32"/>
      <c r="H9" s="33"/>
      <c r="I9" s="6"/>
      <c r="J9" s="6"/>
      <c r="K9" s="34"/>
      <c r="L9" s="34"/>
      <c r="M9" s="34"/>
      <c r="N9" s="34"/>
      <c r="O9" s="114">
        <v>6119</v>
      </c>
      <c r="P9" s="114"/>
      <c r="Q9" s="114"/>
      <c r="R9" s="114"/>
      <c r="S9" s="35" t="s">
        <v>26</v>
      </c>
      <c r="T9" s="36"/>
      <c r="U9" s="36"/>
      <c r="V9" s="117" t="s">
        <v>8</v>
      </c>
      <c r="W9" s="117"/>
      <c r="X9" s="117"/>
      <c r="Y9" s="150">
        <v>378.13</v>
      </c>
      <c r="Z9" s="150"/>
      <c r="AA9" s="150"/>
      <c r="AB9" s="150"/>
      <c r="AC9" s="28"/>
      <c r="AD9" s="28" t="s">
        <v>27</v>
      </c>
      <c r="AE9" s="28"/>
      <c r="AF9" s="28"/>
      <c r="AG9" s="28"/>
      <c r="AH9" s="28"/>
      <c r="AI9" s="118" t="s">
        <v>9</v>
      </c>
      <c r="AJ9" s="118"/>
      <c r="AK9" s="115">
        <f>O9*Y9/100</f>
        <v>23137.774699999998</v>
      </c>
      <c r="AL9" s="115"/>
      <c r="AM9" s="115"/>
      <c r="AN9" s="31" t="s">
        <v>10</v>
      </c>
    </row>
    <row r="10" spans="1:40" s="2" customFormat="1" ht="15">
      <c r="B10" s="113" t="s">
        <v>47</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3"/>
      <c r="AL10" s="3"/>
      <c r="AM10" s="3"/>
    </row>
    <row r="11" spans="1:40" s="22" customFormat="1" ht="13.5" customHeight="1">
      <c r="A11" s="19">
        <v>3</v>
      </c>
      <c r="B11" s="20" t="s">
        <v>42</v>
      </c>
      <c r="C11" s="4"/>
      <c r="D11" s="4"/>
      <c r="E11" s="4"/>
      <c r="F11" s="4"/>
      <c r="G11" s="4"/>
      <c r="H11" s="4"/>
      <c r="I11" s="4"/>
      <c r="J11" s="4"/>
      <c r="K11" s="4"/>
      <c r="L11" s="4"/>
      <c r="M11" s="4"/>
      <c r="N11" s="4"/>
      <c r="AK11" s="112"/>
      <c r="AL11" s="112"/>
      <c r="AM11" s="112"/>
    </row>
    <row r="12" spans="1:40" s="23" customFormat="1" ht="13.5" customHeight="1">
      <c r="F12" s="32"/>
      <c r="G12" s="32"/>
      <c r="H12" s="33"/>
      <c r="I12" s="6"/>
      <c r="J12" s="6"/>
      <c r="K12" s="34"/>
      <c r="L12" s="34"/>
      <c r="M12" s="34"/>
      <c r="N12" s="34"/>
      <c r="O12" s="114">
        <v>197.71</v>
      </c>
      <c r="P12" s="114"/>
      <c r="Q12" s="114"/>
      <c r="R12" s="114"/>
      <c r="S12" s="35" t="s">
        <v>18</v>
      </c>
      <c r="T12" s="36"/>
      <c r="U12" s="36"/>
      <c r="V12" s="117" t="s">
        <v>8</v>
      </c>
      <c r="W12" s="117"/>
      <c r="X12" s="117"/>
      <c r="Y12" s="114">
        <v>126.04</v>
      </c>
      <c r="Z12" s="114"/>
      <c r="AA12" s="114"/>
      <c r="AB12" s="114"/>
      <c r="AC12" s="28"/>
      <c r="AD12" s="28" t="s">
        <v>19</v>
      </c>
      <c r="AE12" s="28"/>
      <c r="AF12" s="28"/>
      <c r="AG12" s="28"/>
      <c r="AH12" s="28"/>
      <c r="AI12" s="118" t="s">
        <v>9</v>
      </c>
      <c r="AJ12" s="118"/>
      <c r="AK12" s="115">
        <f>ROUND(O12*Y12,0)</f>
        <v>24919</v>
      </c>
      <c r="AL12" s="115"/>
      <c r="AM12" s="115"/>
      <c r="AN12" s="31" t="s">
        <v>10</v>
      </c>
    </row>
    <row r="13" spans="1:40" s="2" customFormat="1" ht="15">
      <c r="B13" s="113" t="s">
        <v>48</v>
      </c>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3"/>
      <c r="AL13" s="3"/>
      <c r="AM13" s="3"/>
    </row>
    <row r="14" spans="1:40" s="22" customFormat="1" ht="14.25" customHeight="1">
      <c r="A14" s="94">
        <v>4</v>
      </c>
      <c r="B14" s="20" t="s">
        <v>86</v>
      </c>
      <c r="C14" s="21"/>
      <c r="D14" s="21"/>
      <c r="E14" s="21"/>
      <c r="F14" s="21"/>
      <c r="G14" s="21"/>
      <c r="H14" s="21"/>
      <c r="I14" s="21"/>
      <c r="J14" s="21"/>
      <c r="K14" s="21"/>
      <c r="L14" s="21"/>
      <c r="AK14" s="112"/>
      <c r="AL14" s="112"/>
      <c r="AM14" s="112"/>
    </row>
    <row r="15" spans="1:40" s="23" customFormat="1" ht="12.75" customHeight="1">
      <c r="A15" s="6"/>
      <c r="N15" s="27"/>
      <c r="O15" s="114">
        <v>206</v>
      </c>
      <c r="P15" s="114"/>
      <c r="Q15" s="114"/>
      <c r="R15" s="114"/>
      <c r="S15" s="149" t="s">
        <v>7</v>
      </c>
      <c r="T15" s="149"/>
      <c r="U15" s="28"/>
      <c r="V15" s="92"/>
      <c r="W15" s="117" t="s">
        <v>8</v>
      </c>
      <c r="X15" s="117"/>
      <c r="Y15" s="117"/>
      <c r="Z15" s="150">
        <v>5445</v>
      </c>
      <c r="AA15" s="150"/>
      <c r="AB15" s="150"/>
      <c r="AC15" s="150"/>
      <c r="AD15" s="28"/>
      <c r="AE15" s="30" t="s">
        <v>12</v>
      </c>
      <c r="AF15" s="28"/>
      <c r="AG15" s="28"/>
      <c r="AH15" s="28"/>
      <c r="AI15" s="118" t="s">
        <v>9</v>
      </c>
      <c r="AJ15" s="118"/>
      <c r="AK15" s="115">
        <f>ROUND(O15*Z15/100,0)</f>
        <v>11217</v>
      </c>
      <c r="AL15" s="115"/>
      <c r="AM15" s="115"/>
      <c r="AN15" s="31" t="s">
        <v>10</v>
      </c>
    </row>
    <row r="16" spans="1:40" s="2" customFormat="1" ht="15">
      <c r="B16" s="113" t="s">
        <v>87</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3"/>
      <c r="AL16" s="3"/>
      <c r="AM16" s="3"/>
    </row>
    <row r="17" spans="1:40" s="22" customFormat="1" ht="13.5" customHeight="1">
      <c r="A17" s="94">
        <v>5</v>
      </c>
      <c r="B17" s="20" t="s">
        <v>88</v>
      </c>
      <c r="C17" s="4"/>
      <c r="D17" s="4"/>
      <c r="E17" s="4"/>
      <c r="F17" s="4"/>
      <c r="G17" s="4"/>
      <c r="H17" s="4"/>
      <c r="I17" s="4"/>
      <c r="J17" s="4"/>
      <c r="K17" s="4"/>
      <c r="L17" s="4"/>
      <c r="M17" s="4"/>
      <c r="N17" s="4"/>
      <c r="AK17" s="112"/>
      <c r="AL17" s="112"/>
      <c r="AM17" s="112"/>
    </row>
    <row r="18" spans="1:40" s="23" customFormat="1" ht="13.5" customHeight="1">
      <c r="F18" s="32"/>
      <c r="G18" s="32"/>
      <c r="H18" s="33"/>
      <c r="I18" s="6"/>
      <c r="J18" s="6"/>
      <c r="K18" s="34"/>
      <c r="L18" s="34"/>
      <c r="M18" s="34"/>
      <c r="N18" s="34"/>
      <c r="O18" s="114">
        <v>10</v>
      </c>
      <c r="P18" s="114"/>
      <c r="Q18" s="114"/>
      <c r="R18" s="114"/>
      <c r="S18" s="95" t="s">
        <v>84</v>
      </c>
      <c r="T18" s="36"/>
      <c r="U18" s="36"/>
      <c r="V18" s="117" t="s">
        <v>8</v>
      </c>
      <c r="W18" s="117"/>
      <c r="X18" s="117"/>
      <c r="Y18" s="114">
        <v>142.18</v>
      </c>
      <c r="Z18" s="114"/>
      <c r="AA18" s="114"/>
      <c r="AB18" s="114"/>
      <c r="AC18" s="28"/>
      <c r="AD18" s="28" t="s">
        <v>85</v>
      </c>
      <c r="AE18" s="28"/>
      <c r="AF18" s="28"/>
      <c r="AG18" s="28"/>
      <c r="AH18" s="28"/>
      <c r="AI18" s="118" t="s">
        <v>9</v>
      </c>
      <c r="AJ18" s="118"/>
      <c r="AK18" s="115">
        <f t="shared" ref="AK18" si="0">ROUND(O18*Y18,0)</f>
        <v>1422</v>
      </c>
      <c r="AL18" s="115"/>
      <c r="AM18" s="115"/>
      <c r="AN18" s="31" t="s">
        <v>10</v>
      </c>
    </row>
    <row r="19" spans="1:40" s="2" customFormat="1" ht="15">
      <c r="B19" s="113" t="s">
        <v>48</v>
      </c>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3"/>
      <c r="AL19" s="3"/>
      <c r="AM19" s="3"/>
    </row>
    <row r="20" spans="1:40" s="22" customFormat="1" ht="13.5" customHeight="1">
      <c r="A20" s="91">
        <v>6</v>
      </c>
      <c r="B20" s="20" t="s">
        <v>83</v>
      </c>
      <c r="C20" s="4"/>
      <c r="D20" s="4"/>
      <c r="E20" s="4"/>
      <c r="F20" s="4"/>
      <c r="G20" s="4"/>
      <c r="H20" s="4"/>
      <c r="I20" s="4"/>
      <c r="J20" s="4"/>
      <c r="K20" s="4"/>
      <c r="L20" s="4"/>
      <c r="M20" s="4"/>
      <c r="N20" s="4"/>
      <c r="AK20" s="112"/>
      <c r="AL20" s="112"/>
      <c r="AM20" s="112"/>
    </row>
    <row r="21" spans="1:40" s="23" customFormat="1" ht="13.5" customHeight="1">
      <c r="F21" s="32"/>
      <c r="G21" s="32"/>
      <c r="H21" s="33"/>
      <c r="I21" s="6"/>
      <c r="J21" s="6"/>
      <c r="K21" s="34"/>
      <c r="L21" s="34"/>
      <c r="M21" s="34"/>
      <c r="N21" s="34"/>
      <c r="O21" s="114">
        <v>24</v>
      </c>
      <c r="P21" s="114"/>
      <c r="Q21" s="114"/>
      <c r="R21" s="114"/>
      <c r="S21" s="90" t="s">
        <v>84</v>
      </c>
      <c r="T21" s="36"/>
      <c r="U21" s="36"/>
      <c r="V21" s="117" t="s">
        <v>8</v>
      </c>
      <c r="W21" s="117"/>
      <c r="X21" s="117"/>
      <c r="Y21" s="114">
        <v>102.85</v>
      </c>
      <c r="Z21" s="114"/>
      <c r="AA21" s="114"/>
      <c r="AB21" s="114"/>
      <c r="AC21" s="28"/>
      <c r="AD21" s="28" t="s">
        <v>85</v>
      </c>
      <c r="AE21" s="28"/>
      <c r="AF21" s="28"/>
      <c r="AG21" s="28"/>
      <c r="AH21" s="28"/>
      <c r="AI21" s="118" t="s">
        <v>9</v>
      </c>
      <c r="AJ21" s="118"/>
      <c r="AK21" s="115">
        <f t="shared" ref="AK21" si="1">ROUND(O21*Y21,0)</f>
        <v>2468</v>
      </c>
      <c r="AL21" s="115"/>
      <c r="AM21" s="115"/>
      <c r="AN21" s="31" t="s">
        <v>10</v>
      </c>
    </row>
    <row r="22" spans="1:40" s="2" customFormat="1" ht="15">
      <c r="B22" s="113" t="s">
        <v>48</v>
      </c>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3"/>
      <c r="AL22" s="3"/>
      <c r="AM22" s="3"/>
    </row>
    <row r="23" spans="1:40" s="22" customFormat="1" ht="13.5" customHeight="1">
      <c r="A23" s="19">
        <v>7</v>
      </c>
      <c r="B23" s="20" t="s">
        <v>43</v>
      </c>
      <c r="C23" s="4"/>
      <c r="D23" s="4"/>
      <c r="E23" s="4"/>
      <c r="F23" s="4"/>
      <c r="G23" s="4"/>
      <c r="H23" s="4"/>
      <c r="I23" s="4"/>
      <c r="J23" s="4"/>
      <c r="K23" s="4"/>
      <c r="L23" s="4"/>
      <c r="M23" s="4"/>
      <c r="N23" s="4"/>
      <c r="AK23" s="112"/>
      <c r="AL23" s="112"/>
      <c r="AM23" s="112"/>
      <c r="AN23" s="39"/>
    </row>
    <row r="24" spans="1:40" s="23" customFormat="1" ht="13.5" customHeight="1">
      <c r="F24" s="32"/>
      <c r="G24" s="32"/>
      <c r="H24" s="33"/>
      <c r="I24" s="6"/>
      <c r="J24" s="6"/>
      <c r="K24" s="34"/>
      <c r="L24" s="34"/>
      <c r="M24" s="34"/>
      <c r="N24" s="34"/>
      <c r="O24" s="114">
        <v>2419</v>
      </c>
      <c r="P24" s="114"/>
      <c r="Q24" s="114"/>
      <c r="R24" s="114"/>
      <c r="S24" s="35" t="s">
        <v>26</v>
      </c>
      <c r="T24" s="36"/>
      <c r="U24" s="36"/>
      <c r="V24" s="29"/>
      <c r="W24" s="117" t="s">
        <v>8</v>
      </c>
      <c r="X24" s="117"/>
      <c r="Y24" s="117"/>
      <c r="Z24" s="114">
        <v>121</v>
      </c>
      <c r="AA24" s="114"/>
      <c r="AB24" s="114"/>
      <c r="AC24" s="114"/>
      <c r="AE24" s="28" t="s">
        <v>27</v>
      </c>
      <c r="AF24" s="28"/>
      <c r="AG24" s="28"/>
      <c r="AH24" s="28"/>
      <c r="AI24" s="118" t="s">
        <v>9</v>
      </c>
      <c r="AJ24" s="118"/>
      <c r="AK24" s="115">
        <f>ROUND(O24*Z24/100,0)</f>
        <v>2927</v>
      </c>
      <c r="AL24" s="115"/>
      <c r="AM24" s="115"/>
      <c r="AN24" s="31" t="s">
        <v>10</v>
      </c>
    </row>
    <row r="25" spans="1:40" s="2" customFormat="1" ht="15">
      <c r="B25" s="113" t="s">
        <v>49</v>
      </c>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3"/>
      <c r="AL25" s="3"/>
      <c r="AM25" s="3"/>
    </row>
    <row r="26" spans="1:40" s="81" customFormat="1" ht="16.5" customHeight="1">
      <c r="A26" s="80">
        <v>8</v>
      </c>
      <c r="B26" s="20" t="s">
        <v>64</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48"/>
      <c r="AL26" s="148"/>
      <c r="AM26" s="148"/>
    </row>
    <row r="27" spans="1:40" s="23" customFormat="1" ht="13.5" customHeight="1">
      <c r="F27" s="32"/>
      <c r="G27" s="32"/>
      <c r="H27" s="33"/>
      <c r="I27" s="6"/>
      <c r="J27" s="6"/>
      <c r="K27" s="34"/>
      <c r="L27" s="34"/>
      <c r="M27" s="34"/>
      <c r="N27" s="34"/>
      <c r="O27" s="114">
        <v>111</v>
      </c>
      <c r="P27" s="114"/>
      <c r="Q27" s="114"/>
      <c r="R27" s="114"/>
      <c r="S27" s="79" t="s">
        <v>7</v>
      </c>
      <c r="T27" s="36"/>
      <c r="U27" s="36"/>
      <c r="V27" s="77"/>
      <c r="W27" s="117" t="s">
        <v>8</v>
      </c>
      <c r="X27" s="117"/>
      <c r="Y27" s="117"/>
      <c r="Z27" s="114">
        <v>11948.36</v>
      </c>
      <c r="AA27" s="114"/>
      <c r="AB27" s="114"/>
      <c r="AC27" s="114"/>
      <c r="AE27" s="28" t="s">
        <v>12</v>
      </c>
      <c r="AF27" s="28"/>
      <c r="AG27" s="28"/>
      <c r="AH27" s="28"/>
      <c r="AI27" s="118" t="s">
        <v>9</v>
      </c>
      <c r="AJ27" s="118"/>
      <c r="AK27" s="115">
        <f>ROUND(O27*Z27/100,0)</f>
        <v>13263</v>
      </c>
      <c r="AL27" s="115"/>
      <c r="AM27" s="115"/>
      <c r="AN27" s="31" t="s">
        <v>10</v>
      </c>
    </row>
    <row r="28" spans="1:40" s="2" customFormat="1" ht="15">
      <c r="B28" s="113" t="s">
        <v>65</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3"/>
      <c r="AL28" s="3"/>
      <c r="AM28" s="3"/>
    </row>
    <row r="29" spans="1:40" s="81" customFormat="1" ht="16.5" customHeight="1">
      <c r="A29" s="93">
        <v>9</v>
      </c>
      <c r="B29" s="20" t="s">
        <v>89</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48"/>
      <c r="AL29" s="148"/>
      <c r="AM29" s="148"/>
    </row>
    <row r="30" spans="1:40" s="23" customFormat="1" ht="13.5" customHeight="1">
      <c r="F30" s="32"/>
      <c r="G30" s="32"/>
      <c r="H30" s="33"/>
      <c r="I30" s="6"/>
      <c r="J30" s="6"/>
      <c r="K30" s="34"/>
      <c r="L30" s="34"/>
      <c r="M30" s="34"/>
      <c r="N30" s="34"/>
      <c r="O30" s="114">
        <v>5870</v>
      </c>
      <c r="P30" s="114"/>
      <c r="Q30" s="114"/>
      <c r="R30" s="114"/>
      <c r="S30" s="95" t="s">
        <v>7</v>
      </c>
      <c r="T30" s="36"/>
      <c r="U30" s="36"/>
      <c r="V30" s="92"/>
      <c r="W30" s="117" t="s">
        <v>8</v>
      </c>
      <c r="X30" s="117"/>
      <c r="Y30" s="117"/>
      <c r="Z30" s="114">
        <v>3630</v>
      </c>
      <c r="AA30" s="114"/>
      <c r="AB30" s="114"/>
      <c r="AC30" s="114"/>
      <c r="AE30" s="28" t="s">
        <v>63</v>
      </c>
      <c r="AF30" s="28"/>
      <c r="AG30" s="28"/>
      <c r="AH30" s="28"/>
      <c r="AI30" s="118" t="s">
        <v>9</v>
      </c>
      <c r="AJ30" s="118"/>
      <c r="AK30" s="115">
        <f>ROUND(O30*Z30/1000,0)</f>
        <v>21308</v>
      </c>
      <c r="AL30" s="115"/>
      <c r="AM30" s="115"/>
      <c r="AN30" s="31" t="s">
        <v>10</v>
      </c>
    </row>
    <row r="31" spans="1:40" s="2" customFormat="1" ht="15">
      <c r="B31" s="113" t="s">
        <v>90</v>
      </c>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3"/>
      <c r="AL31" s="3"/>
      <c r="AM31" s="3"/>
    </row>
    <row r="32" spans="1:40" s="47" customFormat="1" ht="13.5" customHeight="1">
      <c r="A32" s="45">
        <v>10</v>
      </c>
      <c r="B32" s="46" t="s">
        <v>11</v>
      </c>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160"/>
      <c r="AL32" s="160"/>
      <c r="AM32" s="160"/>
    </row>
    <row r="33" spans="1:40" s="6" customFormat="1" ht="13.5" customHeight="1">
      <c r="N33" s="27"/>
      <c r="O33" s="114">
        <v>1165</v>
      </c>
      <c r="P33" s="114"/>
      <c r="Q33" s="114"/>
      <c r="R33" s="114"/>
      <c r="S33" s="117" t="s">
        <v>7</v>
      </c>
      <c r="T33" s="117"/>
      <c r="U33" s="28"/>
      <c r="V33" s="29"/>
      <c r="W33" s="117" t="s">
        <v>8</v>
      </c>
      <c r="X33" s="117"/>
      <c r="Y33" s="117"/>
      <c r="Z33" s="114">
        <v>8694.9500000000007</v>
      </c>
      <c r="AA33" s="114"/>
      <c r="AB33" s="114"/>
      <c r="AC33" s="114"/>
      <c r="AD33" s="28"/>
      <c r="AE33" s="28" t="s">
        <v>12</v>
      </c>
      <c r="AF33" s="28"/>
      <c r="AG33" s="28"/>
      <c r="AH33" s="28"/>
      <c r="AI33" s="118" t="s">
        <v>9</v>
      </c>
      <c r="AJ33" s="118"/>
      <c r="AK33" s="115">
        <f>ROUND(O33*Z33/100,0)</f>
        <v>101296</v>
      </c>
      <c r="AL33" s="115"/>
      <c r="AM33" s="115"/>
      <c r="AN33" s="31" t="s">
        <v>10</v>
      </c>
    </row>
    <row r="34" spans="1:40" s="2" customFormat="1" ht="15">
      <c r="B34" s="113" t="s">
        <v>50</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3"/>
      <c r="AL34" s="3"/>
      <c r="AM34" s="3"/>
    </row>
    <row r="35" spans="1:40" s="56" customFormat="1" ht="13.5" customHeight="1">
      <c r="A35" s="53">
        <v>11</v>
      </c>
      <c r="B35" s="54" t="s">
        <v>70</v>
      </c>
      <c r="C35" s="55"/>
      <c r="D35" s="55"/>
      <c r="E35" s="55"/>
      <c r="F35" s="55"/>
      <c r="G35" s="55"/>
      <c r="H35" s="55"/>
      <c r="I35" s="55"/>
      <c r="J35" s="55"/>
      <c r="K35" s="55"/>
      <c r="L35" s="55"/>
      <c r="AK35" s="161"/>
      <c r="AL35" s="161"/>
      <c r="AM35" s="161"/>
    </row>
    <row r="36" spans="1:40" s="41" customFormat="1" ht="13.5" customHeight="1">
      <c r="N36" s="42"/>
      <c r="O36" s="123">
        <v>3938</v>
      </c>
      <c r="P36" s="123"/>
      <c r="Q36" s="123"/>
      <c r="R36" s="123"/>
      <c r="S36" s="124" t="s">
        <v>7</v>
      </c>
      <c r="T36" s="124"/>
      <c r="U36" s="43"/>
      <c r="V36" s="87"/>
      <c r="W36" s="124" t="s">
        <v>8</v>
      </c>
      <c r="X36" s="124"/>
      <c r="Y36" s="124"/>
      <c r="Z36" s="123">
        <v>9954.31</v>
      </c>
      <c r="AA36" s="123"/>
      <c r="AB36" s="123"/>
      <c r="AC36" s="123"/>
      <c r="AD36" s="43"/>
      <c r="AE36" s="43" t="s">
        <v>12</v>
      </c>
      <c r="AF36" s="43"/>
      <c r="AG36" s="43"/>
      <c r="AH36" s="43"/>
      <c r="AI36" s="125" t="s">
        <v>9</v>
      </c>
      <c r="AJ36" s="125"/>
      <c r="AK36" s="126">
        <f>ROUND(O36*Z36/100,0)</f>
        <v>392001</v>
      </c>
      <c r="AL36" s="126"/>
      <c r="AM36" s="126"/>
      <c r="AN36" s="44" t="s">
        <v>10</v>
      </c>
    </row>
    <row r="37" spans="1:40" s="2" customFormat="1" ht="15">
      <c r="B37" s="113" t="s">
        <v>71</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3"/>
      <c r="AL37" s="3"/>
      <c r="AM37" s="3"/>
    </row>
    <row r="38" spans="1:40" s="22" customFormat="1" ht="76.5" customHeight="1">
      <c r="A38" s="48">
        <v>12</v>
      </c>
      <c r="B38" s="122" t="s">
        <v>13</v>
      </c>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19"/>
      <c r="AL38" s="119"/>
      <c r="AM38" s="119"/>
    </row>
    <row r="39" spans="1:40" s="6" customFormat="1" ht="14.25" customHeight="1">
      <c r="N39" s="27"/>
      <c r="O39" s="114">
        <v>1184</v>
      </c>
      <c r="P39" s="114"/>
      <c r="Q39" s="114"/>
      <c r="R39" s="114"/>
      <c r="S39" s="117" t="s">
        <v>7</v>
      </c>
      <c r="T39" s="117"/>
      <c r="U39" s="28"/>
      <c r="V39" s="29"/>
      <c r="W39" s="117" t="s">
        <v>8</v>
      </c>
      <c r="X39" s="117"/>
      <c r="Y39" s="117"/>
      <c r="Z39" s="114">
        <v>337</v>
      </c>
      <c r="AA39" s="114"/>
      <c r="AB39" s="114"/>
      <c r="AC39" s="114"/>
      <c r="AD39" s="28"/>
      <c r="AE39" s="28" t="s">
        <v>14</v>
      </c>
      <c r="AF39" s="28"/>
      <c r="AG39" s="28"/>
      <c r="AH39" s="28"/>
      <c r="AI39" s="118" t="s">
        <v>9</v>
      </c>
      <c r="AJ39" s="118"/>
      <c r="AK39" s="115">
        <f>O39*Z39</f>
        <v>399008</v>
      </c>
      <c r="AL39" s="115"/>
      <c r="AM39" s="115"/>
      <c r="AN39" s="31" t="s">
        <v>10</v>
      </c>
    </row>
    <row r="40" spans="1:40" s="2" customFormat="1" ht="15">
      <c r="B40" s="113" t="s">
        <v>51</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3"/>
      <c r="AL40" s="3"/>
      <c r="AM40" s="3"/>
    </row>
    <row r="41" spans="1:40" s="22" customFormat="1" ht="30" customHeight="1">
      <c r="A41" s="48">
        <v>13</v>
      </c>
      <c r="B41" s="122" t="s">
        <v>15</v>
      </c>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19"/>
      <c r="AL41" s="119"/>
      <c r="AM41" s="119"/>
    </row>
    <row r="42" spans="1:40" s="23" customFormat="1" ht="13.5" customHeight="1">
      <c r="A42" s="49" t="s">
        <v>16</v>
      </c>
      <c r="B42" s="50" t="s">
        <v>17</v>
      </c>
      <c r="L42" s="24"/>
      <c r="M42" s="25"/>
      <c r="N42" s="144"/>
      <c r="O42" s="144"/>
      <c r="P42" s="26"/>
      <c r="Q42" s="145"/>
      <c r="R42" s="145"/>
      <c r="S42" s="25"/>
      <c r="T42" s="146"/>
      <c r="U42" s="146"/>
      <c r="V42" s="146"/>
      <c r="AB42" s="147"/>
      <c r="AC42" s="147"/>
      <c r="AD42" s="147"/>
      <c r="AE42" s="147"/>
      <c r="AF42" s="144"/>
      <c r="AG42" s="144"/>
      <c r="AK42" s="112"/>
      <c r="AL42" s="112"/>
      <c r="AM42" s="112"/>
      <c r="AN42" s="40"/>
    </row>
    <row r="43" spans="1:40" s="23" customFormat="1" ht="13.5" customHeight="1">
      <c r="F43" s="32"/>
      <c r="G43" s="32"/>
      <c r="H43" s="33"/>
      <c r="I43" s="6"/>
      <c r="J43" s="45"/>
      <c r="K43" s="51"/>
      <c r="L43" s="34"/>
      <c r="M43" s="34"/>
      <c r="N43" s="34"/>
      <c r="O43" s="24"/>
      <c r="P43" s="114">
        <v>47.57</v>
      </c>
      <c r="Q43" s="114"/>
      <c r="R43" s="114"/>
      <c r="S43" s="30" t="s">
        <v>18</v>
      </c>
      <c r="T43" s="36"/>
      <c r="U43" s="36"/>
      <c r="V43" s="117" t="s">
        <v>8</v>
      </c>
      <c r="W43" s="117"/>
      <c r="X43" s="117"/>
      <c r="Y43" s="114">
        <v>5001.7</v>
      </c>
      <c r="Z43" s="114"/>
      <c r="AA43" s="114"/>
      <c r="AB43" s="114"/>
      <c r="AC43" s="28"/>
      <c r="AD43" s="28" t="s">
        <v>19</v>
      </c>
      <c r="AE43" s="28"/>
      <c r="AF43" s="28"/>
      <c r="AG43" s="28"/>
      <c r="AH43" s="28"/>
      <c r="AI43" s="118" t="s">
        <v>9</v>
      </c>
      <c r="AJ43" s="118"/>
      <c r="AK43" s="115">
        <f>ROUND(P43*Y43,0)</f>
        <v>237931</v>
      </c>
      <c r="AL43" s="115"/>
      <c r="AM43" s="115"/>
      <c r="AN43" s="31" t="s">
        <v>10</v>
      </c>
    </row>
    <row r="44" spans="1:40" s="2" customFormat="1" ht="15">
      <c r="B44" s="113" t="s">
        <v>52</v>
      </c>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3"/>
      <c r="AL44" s="3"/>
      <c r="AM44" s="3"/>
    </row>
    <row r="45" spans="1:40" s="23" customFormat="1" ht="13.5" customHeight="1">
      <c r="A45" s="49" t="s">
        <v>20</v>
      </c>
      <c r="B45" s="50" t="s">
        <v>21</v>
      </c>
      <c r="J45" s="45"/>
      <c r="K45" s="45"/>
      <c r="L45" s="24"/>
      <c r="M45" s="25"/>
      <c r="N45" s="144"/>
      <c r="O45" s="144"/>
      <c r="P45" s="26"/>
      <c r="Q45" s="145"/>
      <c r="R45" s="145"/>
      <c r="S45" s="25"/>
      <c r="T45" s="146"/>
      <c r="U45" s="146"/>
      <c r="V45" s="146"/>
      <c r="AB45" s="147"/>
      <c r="AC45" s="147"/>
      <c r="AD45" s="147"/>
      <c r="AE45" s="147"/>
      <c r="AF45" s="144"/>
      <c r="AG45" s="144"/>
      <c r="AK45" s="112"/>
      <c r="AL45" s="112"/>
      <c r="AM45" s="112"/>
      <c r="AN45" s="40"/>
    </row>
    <row r="46" spans="1:40" s="6" customFormat="1" ht="13.5" customHeight="1">
      <c r="H46" s="37"/>
      <c r="K46" s="34"/>
      <c r="L46" s="34"/>
      <c r="M46" s="34"/>
      <c r="N46" s="34"/>
      <c r="O46" s="24"/>
      <c r="P46" s="114">
        <v>10.57</v>
      </c>
      <c r="Q46" s="114"/>
      <c r="R46" s="114"/>
      <c r="S46" s="28" t="s">
        <v>18</v>
      </c>
      <c r="T46" s="52"/>
      <c r="U46" s="52"/>
      <c r="V46" s="117" t="s">
        <v>8</v>
      </c>
      <c r="W46" s="117"/>
      <c r="X46" s="117"/>
      <c r="Y46" s="114">
        <v>4820.2</v>
      </c>
      <c r="Z46" s="114"/>
      <c r="AA46" s="114"/>
      <c r="AB46" s="114"/>
      <c r="AC46" s="28"/>
      <c r="AD46" s="28" t="s">
        <v>19</v>
      </c>
      <c r="AE46" s="28"/>
      <c r="AF46" s="28"/>
      <c r="AG46" s="28"/>
      <c r="AH46" s="28"/>
      <c r="AI46" s="118" t="s">
        <v>9</v>
      </c>
      <c r="AJ46" s="118"/>
      <c r="AK46" s="115">
        <f>ROUND(P46*Y46,0)</f>
        <v>50950</v>
      </c>
      <c r="AL46" s="115"/>
      <c r="AM46" s="115"/>
      <c r="AN46" s="31" t="s">
        <v>10</v>
      </c>
    </row>
    <row r="47" spans="1:40" s="2" customFormat="1" ht="15">
      <c r="B47" s="113" t="s">
        <v>53</v>
      </c>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3"/>
      <c r="AL47" s="3"/>
      <c r="AM47" s="3"/>
    </row>
    <row r="48" spans="1:40" s="5" customFormat="1" ht="15" customHeight="1">
      <c r="A48" s="19">
        <v>14</v>
      </c>
      <c r="B48" s="20" t="s">
        <v>22</v>
      </c>
      <c r="C48" s="20"/>
      <c r="D48" s="20"/>
      <c r="E48" s="20"/>
      <c r="F48" s="20"/>
      <c r="G48" s="20"/>
      <c r="H48" s="20"/>
      <c r="I48" s="20"/>
      <c r="J48" s="20"/>
      <c r="K48" s="20"/>
      <c r="L48" s="20"/>
      <c r="M48" s="20"/>
      <c r="N48" s="20"/>
      <c r="O48" s="20"/>
      <c r="P48" s="20"/>
      <c r="Q48" s="20"/>
      <c r="R48" s="20"/>
      <c r="S48" s="20"/>
      <c r="T48" s="20"/>
      <c r="U48" s="20"/>
      <c r="V48" s="20"/>
      <c r="W48" s="20"/>
      <c r="AK48" s="116"/>
      <c r="AL48" s="116"/>
      <c r="AM48" s="116"/>
    </row>
    <row r="49" spans="1:41" s="6" customFormat="1" ht="12.75">
      <c r="H49" s="37"/>
      <c r="K49" s="34"/>
      <c r="L49" s="34"/>
      <c r="M49" s="34"/>
      <c r="N49" s="34"/>
      <c r="O49" s="24"/>
      <c r="P49" s="114">
        <v>90.64</v>
      </c>
      <c r="Q49" s="114"/>
      <c r="R49" s="114"/>
      <c r="S49" s="28" t="s">
        <v>18</v>
      </c>
      <c r="T49" s="52"/>
      <c r="U49" s="52"/>
      <c r="V49" s="117" t="s">
        <v>8</v>
      </c>
      <c r="W49" s="117"/>
      <c r="X49" s="117"/>
      <c r="Y49" s="127">
        <v>3850</v>
      </c>
      <c r="Z49" s="127"/>
      <c r="AA49" s="127"/>
      <c r="AB49" s="127"/>
      <c r="AC49" s="28"/>
      <c r="AD49" s="28" t="s">
        <v>19</v>
      </c>
      <c r="AE49" s="28"/>
      <c r="AF49" s="28"/>
      <c r="AG49" s="28"/>
      <c r="AH49" s="118" t="s">
        <v>9</v>
      </c>
      <c r="AI49" s="118"/>
      <c r="AK49" s="115">
        <f>ROUND(P49*Y49,0)</f>
        <v>348964</v>
      </c>
      <c r="AL49" s="115"/>
      <c r="AM49" s="115"/>
      <c r="AN49" s="31" t="s">
        <v>10</v>
      </c>
      <c r="AO49" s="34">
        <f>AK39+AK43+AK46+AK52+AK49</f>
        <v>1416482</v>
      </c>
    </row>
    <row r="50" spans="1:41" s="2" customFormat="1" ht="15">
      <c r="B50" s="113" t="s">
        <v>54</v>
      </c>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3"/>
      <c r="AL50" s="3"/>
      <c r="AM50" s="3"/>
    </row>
    <row r="51" spans="1:41" s="22" customFormat="1" ht="15" customHeight="1">
      <c r="A51" s="78">
        <v>15</v>
      </c>
      <c r="B51" s="20" t="s">
        <v>23</v>
      </c>
      <c r="C51" s="20"/>
      <c r="D51" s="20"/>
      <c r="E51" s="20"/>
      <c r="F51" s="20"/>
      <c r="G51" s="20"/>
      <c r="H51" s="20"/>
      <c r="I51" s="20"/>
      <c r="J51" s="20"/>
      <c r="K51" s="20"/>
      <c r="L51" s="20"/>
      <c r="M51" s="20"/>
      <c r="N51" s="20"/>
      <c r="O51" s="20"/>
      <c r="P51" s="20"/>
      <c r="Q51" s="20"/>
      <c r="R51" s="20"/>
      <c r="S51" s="20"/>
      <c r="T51" s="20"/>
      <c r="U51" s="20"/>
      <c r="V51" s="20"/>
      <c r="W51" s="20"/>
      <c r="AK51" s="112"/>
      <c r="AL51" s="112"/>
      <c r="AM51" s="112"/>
    </row>
    <row r="52" spans="1:41" s="6" customFormat="1" ht="12.75">
      <c r="H52" s="37"/>
      <c r="K52" s="34"/>
      <c r="L52" s="34"/>
      <c r="M52" s="34"/>
      <c r="N52" s="34"/>
      <c r="O52" s="24"/>
      <c r="P52" s="127">
        <v>106.19</v>
      </c>
      <c r="Q52" s="127"/>
      <c r="R52" s="127"/>
      <c r="S52" s="28" t="s">
        <v>18</v>
      </c>
      <c r="T52" s="52"/>
      <c r="U52" s="52"/>
      <c r="V52" s="117" t="s">
        <v>8</v>
      </c>
      <c r="W52" s="117"/>
      <c r="X52" s="117"/>
      <c r="Y52" s="127">
        <v>3575</v>
      </c>
      <c r="Z52" s="127"/>
      <c r="AA52" s="127"/>
      <c r="AB52" s="127"/>
      <c r="AC52" s="28"/>
      <c r="AD52" s="28" t="s">
        <v>19</v>
      </c>
      <c r="AE52" s="28"/>
      <c r="AF52" s="28"/>
      <c r="AG52" s="28"/>
      <c r="AH52" s="118" t="s">
        <v>9</v>
      </c>
      <c r="AI52" s="118"/>
      <c r="AK52" s="115">
        <f>ROUND(P52*Y52,0)</f>
        <v>379629</v>
      </c>
      <c r="AL52" s="115"/>
      <c r="AM52" s="115"/>
      <c r="AN52" s="31" t="s">
        <v>10</v>
      </c>
    </row>
    <row r="53" spans="1:41" s="2" customFormat="1" ht="15">
      <c r="B53" s="113" t="s">
        <v>54</v>
      </c>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3"/>
      <c r="AL53" s="3"/>
      <c r="AM53" s="3"/>
    </row>
    <row r="54" spans="1:41" s="5" customFormat="1" ht="15">
      <c r="A54" s="19">
        <v>16</v>
      </c>
      <c r="B54" s="122" t="s">
        <v>24</v>
      </c>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16"/>
      <c r="AL54" s="116"/>
      <c r="AM54" s="116"/>
    </row>
    <row r="55" spans="1:41" s="6" customFormat="1" ht="12.75">
      <c r="H55" s="37"/>
      <c r="K55" s="34"/>
      <c r="L55" s="34"/>
      <c r="M55" s="34"/>
      <c r="N55" s="34"/>
      <c r="O55" s="24"/>
      <c r="P55" s="114">
        <v>260.39999999999998</v>
      </c>
      <c r="Q55" s="114"/>
      <c r="R55" s="114"/>
      <c r="S55" s="28" t="s">
        <v>18</v>
      </c>
      <c r="T55" s="52"/>
      <c r="U55" s="52"/>
      <c r="V55" s="117" t="s">
        <v>8</v>
      </c>
      <c r="W55" s="117"/>
      <c r="X55" s="117"/>
      <c r="Y55" s="114">
        <v>186.34</v>
      </c>
      <c r="Z55" s="114"/>
      <c r="AA55" s="114"/>
      <c r="AB55" s="114"/>
      <c r="AC55" s="28"/>
      <c r="AD55" s="28" t="s">
        <v>19</v>
      </c>
      <c r="AE55" s="28"/>
      <c r="AF55" s="28"/>
      <c r="AG55" s="28"/>
      <c r="AH55" s="118" t="s">
        <v>9</v>
      </c>
      <c r="AI55" s="118"/>
      <c r="AK55" s="115">
        <f>ROUND(P55*Y55,0)</f>
        <v>48523</v>
      </c>
      <c r="AL55" s="115"/>
      <c r="AM55" s="115"/>
      <c r="AN55" s="31" t="s">
        <v>10</v>
      </c>
    </row>
    <row r="56" spans="1:41" s="2" customFormat="1" ht="15">
      <c r="B56" s="113" t="s">
        <v>55</v>
      </c>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3"/>
      <c r="AL56" s="3"/>
      <c r="AM56" s="3"/>
    </row>
    <row r="57" spans="1:41" s="22" customFormat="1" ht="60" customHeight="1">
      <c r="A57" s="48">
        <v>17</v>
      </c>
      <c r="B57" s="122" t="s">
        <v>25</v>
      </c>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19"/>
      <c r="AL57" s="119"/>
      <c r="AM57" s="119"/>
    </row>
    <row r="58" spans="1:41" s="6" customFormat="1" ht="12.75">
      <c r="H58" s="37"/>
      <c r="K58" s="34"/>
      <c r="L58" s="34"/>
      <c r="M58" s="34"/>
      <c r="N58" s="34"/>
      <c r="O58" s="114">
        <v>6119</v>
      </c>
      <c r="P58" s="114"/>
      <c r="Q58" s="114"/>
      <c r="R58" s="114"/>
      <c r="S58" s="28" t="s">
        <v>26</v>
      </c>
      <c r="T58" s="52"/>
      <c r="U58" s="52"/>
      <c r="V58" s="117" t="s">
        <v>8</v>
      </c>
      <c r="W58" s="117"/>
      <c r="X58" s="117"/>
      <c r="Y58" s="114">
        <v>11443.1</v>
      </c>
      <c r="Z58" s="114"/>
      <c r="AA58" s="114"/>
      <c r="AB58" s="114"/>
      <c r="AC58" s="28"/>
      <c r="AD58" s="28" t="s">
        <v>27</v>
      </c>
      <c r="AE58" s="28"/>
      <c r="AF58" s="28"/>
      <c r="AG58" s="28"/>
      <c r="AH58" s="118" t="s">
        <v>9</v>
      </c>
      <c r="AI58" s="118"/>
      <c r="AK58" s="115">
        <f>ROUND(O58*Y58/100,0)</f>
        <v>700203</v>
      </c>
      <c r="AL58" s="115"/>
      <c r="AM58" s="115"/>
      <c r="AN58" s="31" t="s">
        <v>10</v>
      </c>
    </row>
    <row r="59" spans="1:41" s="2" customFormat="1" ht="15">
      <c r="B59" s="113" t="s">
        <v>56</v>
      </c>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3"/>
      <c r="AH59" s="113"/>
      <c r="AI59" s="113"/>
      <c r="AJ59" s="113"/>
      <c r="AK59" s="3"/>
      <c r="AL59" s="3"/>
      <c r="AM59" s="3"/>
    </row>
    <row r="60" spans="1:41" s="5" customFormat="1" ht="15.75" customHeight="1">
      <c r="A60" s="96">
        <v>18</v>
      </c>
      <c r="B60" s="20" t="s">
        <v>93</v>
      </c>
      <c r="C60" s="4"/>
      <c r="D60" s="4"/>
      <c r="E60" s="4"/>
      <c r="F60" s="4"/>
      <c r="G60" s="4"/>
      <c r="H60" s="4"/>
      <c r="I60" s="4"/>
      <c r="J60" s="4"/>
      <c r="K60" s="4"/>
      <c r="L60" s="4"/>
      <c r="M60" s="4"/>
      <c r="N60" s="4"/>
      <c r="AK60" s="116"/>
      <c r="AL60" s="116"/>
      <c r="AM60" s="116"/>
    </row>
    <row r="61" spans="1:41" s="6" customFormat="1" ht="12.75">
      <c r="H61" s="37"/>
      <c r="K61" s="34"/>
      <c r="L61" s="34"/>
      <c r="M61" s="34"/>
      <c r="N61" s="34"/>
      <c r="O61" s="114">
        <v>173</v>
      </c>
      <c r="P61" s="114">
        <v>164</v>
      </c>
      <c r="Q61" s="114"/>
      <c r="R61" s="114"/>
      <c r="S61" s="28" t="s">
        <v>28</v>
      </c>
      <c r="T61" s="52"/>
      <c r="U61" s="52"/>
      <c r="V61" s="117" t="s">
        <v>8</v>
      </c>
      <c r="W61" s="117"/>
      <c r="X61" s="117"/>
      <c r="Y61" s="114">
        <v>228.9</v>
      </c>
      <c r="Z61" s="114"/>
      <c r="AA61" s="114"/>
      <c r="AB61" s="114"/>
      <c r="AC61" s="28"/>
      <c r="AD61" s="28" t="s">
        <v>92</v>
      </c>
      <c r="AE61" s="28"/>
      <c r="AF61" s="28"/>
      <c r="AG61" s="28"/>
      <c r="AH61" s="118" t="s">
        <v>9</v>
      </c>
      <c r="AI61" s="118"/>
      <c r="AK61" s="115">
        <f>O61*Y61</f>
        <v>39599.700000000004</v>
      </c>
      <c r="AL61" s="115"/>
      <c r="AM61" s="115"/>
      <c r="AN61" s="31" t="s">
        <v>10</v>
      </c>
    </row>
    <row r="62" spans="1:41" s="2" customFormat="1" ht="15">
      <c r="B62" s="113" t="s">
        <v>94</v>
      </c>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3"/>
      <c r="AH62" s="113"/>
      <c r="AI62" s="113"/>
      <c r="AJ62" s="113"/>
      <c r="AK62" s="3"/>
      <c r="AL62" s="3"/>
      <c r="AM62" s="3"/>
    </row>
    <row r="63" spans="1:41" s="22" customFormat="1" ht="30" customHeight="1">
      <c r="A63" s="48">
        <v>19</v>
      </c>
      <c r="B63" s="122" t="s">
        <v>95</v>
      </c>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19"/>
      <c r="AL63" s="119"/>
      <c r="AM63" s="119"/>
    </row>
    <row r="64" spans="1:41" s="6" customFormat="1" ht="12.75">
      <c r="H64" s="37"/>
      <c r="K64" s="34"/>
      <c r="L64" s="34"/>
      <c r="M64" s="34"/>
      <c r="N64" s="34"/>
      <c r="O64" s="114">
        <v>588</v>
      </c>
      <c r="P64" s="114"/>
      <c r="Q64" s="114"/>
      <c r="R64" s="114"/>
      <c r="S64" s="28" t="s">
        <v>28</v>
      </c>
      <c r="T64" s="52"/>
      <c r="U64" s="52"/>
      <c r="V64" s="117" t="s">
        <v>8</v>
      </c>
      <c r="W64" s="117"/>
      <c r="X64" s="117"/>
      <c r="Y64" s="114">
        <v>240.5</v>
      </c>
      <c r="Z64" s="114"/>
      <c r="AA64" s="114"/>
      <c r="AB64" s="114"/>
      <c r="AC64" s="28"/>
      <c r="AD64" s="28" t="s">
        <v>29</v>
      </c>
      <c r="AE64" s="28"/>
      <c r="AF64" s="28"/>
      <c r="AG64" s="28"/>
      <c r="AH64" s="118" t="s">
        <v>9</v>
      </c>
      <c r="AI64" s="118"/>
      <c r="AK64" s="115">
        <f>ROUND(O64*Y64,0)</f>
        <v>141414</v>
      </c>
      <c r="AL64" s="115"/>
      <c r="AM64" s="115"/>
      <c r="AN64" s="31" t="s">
        <v>10</v>
      </c>
    </row>
    <row r="65" spans="1:40" s="2" customFormat="1" ht="15">
      <c r="B65" s="113" t="s">
        <v>110</v>
      </c>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3"/>
      <c r="AK65" s="3"/>
      <c r="AL65" s="3"/>
      <c r="AM65" s="3"/>
    </row>
    <row r="66" spans="1:40" s="22" customFormat="1" ht="30" customHeight="1">
      <c r="A66" s="48">
        <v>20</v>
      </c>
      <c r="B66" s="122" t="s">
        <v>72</v>
      </c>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19"/>
      <c r="AL66" s="119"/>
      <c r="AM66" s="119"/>
    </row>
    <row r="67" spans="1:40" s="6" customFormat="1" ht="12.75">
      <c r="H67" s="37"/>
      <c r="K67" s="34"/>
      <c r="L67" s="34"/>
      <c r="M67" s="34"/>
      <c r="N67" s="34"/>
      <c r="O67" s="114">
        <v>357</v>
      </c>
      <c r="P67" s="114"/>
      <c r="Q67" s="114"/>
      <c r="R67" s="114"/>
      <c r="S67" s="28" t="s">
        <v>28</v>
      </c>
      <c r="T67" s="52"/>
      <c r="U67" s="52"/>
      <c r="V67" s="117" t="s">
        <v>8</v>
      </c>
      <c r="W67" s="117"/>
      <c r="X67" s="117"/>
      <c r="Y67" s="114">
        <v>180.5</v>
      </c>
      <c r="Z67" s="114"/>
      <c r="AA67" s="114"/>
      <c r="AB67" s="114"/>
      <c r="AC67" s="28"/>
      <c r="AD67" s="28" t="s">
        <v>29</v>
      </c>
      <c r="AE67" s="28"/>
      <c r="AF67" s="28"/>
      <c r="AG67" s="28"/>
      <c r="AH67" s="118" t="s">
        <v>9</v>
      </c>
      <c r="AI67" s="118"/>
      <c r="AK67" s="115">
        <f>ROUND(O67*Y67,0)</f>
        <v>64439</v>
      </c>
      <c r="AL67" s="115"/>
      <c r="AM67" s="115"/>
      <c r="AN67" s="31" t="s">
        <v>10</v>
      </c>
    </row>
    <row r="68" spans="1:40" s="2" customFormat="1" ht="15">
      <c r="B68" s="113" t="s">
        <v>73</v>
      </c>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3"/>
      <c r="AK68" s="3"/>
      <c r="AL68" s="3"/>
      <c r="AM68" s="3"/>
    </row>
    <row r="69" spans="1:40" s="5" customFormat="1" ht="15.75" customHeight="1">
      <c r="A69" s="19">
        <v>21</v>
      </c>
      <c r="B69" s="20" t="s">
        <v>30</v>
      </c>
      <c r="C69" s="4"/>
      <c r="D69" s="4"/>
      <c r="E69" s="4"/>
      <c r="F69" s="4"/>
      <c r="G69" s="4"/>
      <c r="H69" s="4"/>
      <c r="I69" s="4"/>
      <c r="J69" s="4"/>
      <c r="K69" s="4"/>
      <c r="L69" s="4"/>
      <c r="M69" s="4"/>
      <c r="N69" s="4"/>
      <c r="AK69" s="116"/>
      <c r="AL69" s="116"/>
      <c r="AM69" s="116"/>
    </row>
    <row r="70" spans="1:40" s="6" customFormat="1" ht="12.75">
      <c r="H70" s="37"/>
      <c r="K70" s="34"/>
      <c r="L70" s="34"/>
      <c r="M70" s="34"/>
      <c r="N70" s="34"/>
      <c r="O70" s="114">
        <v>14502</v>
      </c>
      <c r="P70" s="114"/>
      <c r="Q70" s="114"/>
      <c r="R70" s="114"/>
      <c r="S70" s="28" t="s">
        <v>26</v>
      </c>
      <c r="T70" s="52"/>
      <c r="U70" s="52"/>
      <c r="V70" s="117" t="s">
        <v>8</v>
      </c>
      <c r="W70" s="117"/>
      <c r="X70" s="117"/>
      <c r="Y70" s="114">
        <v>2206.6</v>
      </c>
      <c r="Z70" s="114"/>
      <c r="AA70" s="114"/>
      <c r="AB70" s="114"/>
      <c r="AC70" s="28"/>
      <c r="AD70" s="28" t="s">
        <v>27</v>
      </c>
      <c r="AE70" s="28"/>
      <c r="AF70" s="28"/>
      <c r="AG70" s="28"/>
      <c r="AH70" s="118" t="s">
        <v>9</v>
      </c>
      <c r="AI70" s="118"/>
      <c r="AK70" s="115">
        <f>ROUND(O70*Y70/100,0)</f>
        <v>320001</v>
      </c>
      <c r="AL70" s="115"/>
      <c r="AM70" s="115"/>
      <c r="AN70" s="31" t="s">
        <v>10</v>
      </c>
    </row>
    <row r="71" spans="1:40" s="2" customFormat="1" ht="15">
      <c r="B71" s="113" t="s">
        <v>57</v>
      </c>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3"/>
      <c r="AK71" s="3"/>
      <c r="AL71" s="3"/>
      <c r="AM71" s="3"/>
    </row>
    <row r="72" spans="1:40" s="5" customFormat="1" ht="15.75" customHeight="1">
      <c r="A72" s="19">
        <v>22</v>
      </c>
      <c r="B72" s="20" t="s">
        <v>31</v>
      </c>
      <c r="C72" s="4"/>
      <c r="D72" s="4"/>
      <c r="E72" s="4"/>
      <c r="F72" s="4"/>
      <c r="G72" s="4"/>
      <c r="H72" s="4"/>
      <c r="I72" s="4"/>
      <c r="J72" s="4"/>
      <c r="K72" s="4"/>
      <c r="L72" s="4"/>
      <c r="M72" s="4"/>
      <c r="N72" s="4"/>
      <c r="AK72" s="116"/>
      <c r="AL72" s="116"/>
      <c r="AM72" s="116"/>
    </row>
    <row r="73" spans="1:40" s="6" customFormat="1" ht="12.75">
      <c r="H73" s="37"/>
      <c r="K73" s="34"/>
      <c r="L73" s="34"/>
      <c r="M73" s="34"/>
      <c r="N73" s="34"/>
      <c r="O73" s="114">
        <f>O70</f>
        <v>14502</v>
      </c>
      <c r="P73" s="114"/>
      <c r="Q73" s="114"/>
      <c r="R73" s="114"/>
      <c r="S73" s="28" t="s">
        <v>26</v>
      </c>
      <c r="T73" s="52"/>
      <c r="U73" s="52"/>
      <c r="V73" s="117" t="s">
        <v>8</v>
      </c>
      <c r="W73" s="117"/>
      <c r="X73" s="117"/>
      <c r="Y73" s="114">
        <v>2197.52</v>
      </c>
      <c r="Z73" s="114"/>
      <c r="AA73" s="114"/>
      <c r="AB73" s="114"/>
      <c r="AC73" s="28"/>
      <c r="AD73" s="28" t="s">
        <v>27</v>
      </c>
      <c r="AE73" s="28"/>
      <c r="AF73" s="28"/>
      <c r="AG73" s="28"/>
      <c r="AH73" s="118" t="s">
        <v>9</v>
      </c>
      <c r="AI73" s="118"/>
      <c r="AK73" s="115">
        <f>ROUND(O73*Y73/100,0)</f>
        <v>318684</v>
      </c>
      <c r="AL73" s="115"/>
      <c r="AM73" s="115"/>
      <c r="AN73" s="31" t="s">
        <v>10</v>
      </c>
    </row>
    <row r="74" spans="1:40" s="2" customFormat="1" ht="15">
      <c r="B74" s="113" t="s">
        <v>58</v>
      </c>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3"/>
      <c r="AH74" s="113"/>
      <c r="AI74" s="113"/>
      <c r="AJ74" s="113"/>
      <c r="AK74" s="3"/>
      <c r="AL74" s="3"/>
      <c r="AM74" s="3"/>
    </row>
    <row r="75" spans="1:40" s="5" customFormat="1" ht="15.75" customHeight="1">
      <c r="A75" s="88">
        <v>23</v>
      </c>
      <c r="B75" s="20" t="s">
        <v>74</v>
      </c>
      <c r="C75" s="4"/>
      <c r="D75" s="4"/>
      <c r="E75" s="4"/>
      <c r="F75" s="4"/>
      <c r="G75" s="4"/>
      <c r="H75" s="4"/>
      <c r="I75" s="4"/>
      <c r="J75" s="4"/>
      <c r="K75" s="4"/>
      <c r="L75" s="4"/>
      <c r="M75" s="4"/>
      <c r="N75" s="4"/>
      <c r="AK75" s="116"/>
      <c r="AL75" s="116"/>
      <c r="AM75" s="116"/>
    </row>
    <row r="76" spans="1:40" s="6" customFormat="1" ht="12.75">
      <c r="H76" s="37"/>
      <c r="K76" s="34"/>
      <c r="L76" s="34"/>
      <c r="M76" s="34"/>
      <c r="N76" s="34"/>
      <c r="O76" s="114">
        <v>415</v>
      </c>
      <c r="P76" s="114"/>
      <c r="Q76" s="114"/>
      <c r="R76" s="114"/>
      <c r="S76" s="28" t="s">
        <v>26</v>
      </c>
      <c r="T76" s="52"/>
      <c r="U76" s="52"/>
      <c r="V76" s="117" t="s">
        <v>8</v>
      </c>
      <c r="W76" s="117"/>
      <c r="X76" s="117"/>
      <c r="Y76" s="114">
        <v>28253.61</v>
      </c>
      <c r="Z76" s="114"/>
      <c r="AA76" s="114"/>
      <c r="AB76" s="114"/>
      <c r="AC76" s="28"/>
      <c r="AD76" s="28" t="s">
        <v>27</v>
      </c>
      <c r="AE76" s="28"/>
      <c r="AF76" s="28"/>
      <c r="AG76" s="28"/>
      <c r="AH76" s="118" t="s">
        <v>9</v>
      </c>
      <c r="AI76" s="118"/>
      <c r="AK76" s="115">
        <f>ROUND(O76*Y76/100,0)</f>
        <v>117252</v>
      </c>
      <c r="AL76" s="115"/>
      <c r="AM76" s="115"/>
      <c r="AN76" s="31" t="s">
        <v>10</v>
      </c>
    </row>
    <row r="77" spans="1:40" s="2" customFormat="1" ht="15">
      <c r="B77" s="113" t="s">
        <v>75</v>
      </c>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3"/>
      <c r="AL77" s="3"/>
      <c r="AM77" s="3"/>
    </row>
    <row r="78" spans="1:40" s="57" customFormat="1" ht="13.5" customHeight="1">
      <c r="A78" s="58">
        <v>24</v>
      </c>
      <c r="B78" s="122" t="s">
        <v>146</v>
      </c>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c r="AC78" s="122"/>
      <c r="AD78" s="122"/>
      <c r="AE78" s="122"/>
      <c r="AF78" s="122"/>
      <c r="AG78" s="122"/>
      <c r="AH78" s="122"/>
      <c r="AI78" s="122"/>
      <c r="AJ78" s="122"/>
      <c r="AK78" s="119"/>
      <c r="AL78" s="119"/>
      <c r="AM78" s="119"/>
    </row>
    <row r="79" spans="1:40" s="6" customFormat="1" ht="12.75">
      <c r="H79" s="37"/>
      <c r="K79" s="34"/>
      <c r="L79" s="34"/>
      <c r="M79" s="34"/>
      <c r="N79" s="34"/>
      <c r="O79" s="24"/>
      <c r="P79" s="120">
        <v>3536</v>
      </c>
      <c r="Q79" s="120"/>
      <c r="R79" s="120"/>
      <c r="S79" s="28" t="s">
        <v>26</v>
      </c>
      <c r="T79" s="52"/>
      <c r="U79" s="52"/>
      <c r="V79" s="117" t="s">
        <v>8</v>
      </c>
      <c r="W79" s="117"/>
      <c r="X79" s="117"/>
      <c r="Y79" s="114">
        <v>27747.06</v>
      </c>
      <c r="Z79" s="114"/>
      <c r="AA79" s="114"/>
      <c r="AB79" s="114"/>
      <c r="AC79" s="28"/>
      <c r="AD79" s="28" t="s">
        <v>27</v>
      </c>
      <c r="AE79" s="28"/>
      <c r="AF79" s="28"/>
      <c r="AG79" s="28"/>
      <c r="AH79" s="118" t="s">
        <v>9</v>
      </c>
      <c r="AI79" s="118"/>
      <c r="AK79" s="115">
        <f>ROUND(P79*Y79/100,0)</f>
        <v>981136</v>
      </c>
      <c r="AL79" s="115"/>
      <c r="AM79" s="115"/>
      <c r="AN79" s="31" t="s">
        <v>10</v>
      </c>
    </row>
    <row r="80" spans="1:40" s="2" customFormat="1" ht="15">
      <c r="B80" s="113" t="s">
        <v>59</v>
      </c>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3"/>
      <c r="AK80" s="3"/>
      <c r="AL80" s="3"/>
      <c r="AM80" s="3"/>
    </row>
    <row r="81" spans="1:40" s="5" customFormat="1" ht="15.75" customHeight="1">
      <c r="A81" s="96">
        <v>25</v>
      </c>
      <c r="B81" s="20" t="s">
        <v>96</v>
      </c>
      <c r="C81" s="4"/>
      <c r="D81" s="4"/>
      <c r="E81" s="4"/>
      <c r="F81" s="4"/>
      <c r="G81" s="4"/>
      <c r="H81" s="4"/>
      <c r="I81" s="4"/>
      <c r="J81" s="4"/>
      <c r="K81" s="4"/>
      <c r="L81" s="4"/>
      <c r="M81" s="4"/>
      <c r="N81" s="4"/>
      <c r="AK81" s="116"/>
      <c r="AL81" s="116"/>
      <c r="AM81" s="116"/>
    </row>
    <row r="82" spans="1:40" s="6" customFormat="1" ht="12.75">
      <c r="H82" s="37"/>
      <c r="K82" s="34"/>
      <c r="L82" s="34"/>
      <c r="M82" s="34"/>
      <c r="N82" s="34"/>
      <c r="O82" s="114">
        <v>574</v>
      </c>
      <c r="P82" s="114">
        <v>164</v>
      </c>
      <c r="Q82" s="114"/>
      <c r="R82" s="114"/>
      <c r="S82" s="28" t="s">
        <v>28</v>
      </c>
      <c r="T82" s="52"/>
      <c r="U82" s="52"/>
      <c r="V82" s="117" t="s">
        <v>8</v>
      </c>
      <c r="W82" s="117"/>
      <c r="X82" s="117"/>
      <c r="Y82" s="114">
        <v>902.93</v>
      </c>
      <c r="Z82" s="114"/>
      <c r="AA82" s="114"/>
      <c r="AB82" s="114"/>
      <c r="AC82" s="28"/>
      <c r="AD82" s="28" t="s">
        <v>29</v>
      </c>
      <c r="AE82" s="28"/>
      <c r="AF82" s="28"/>
      <c r="AG82" s="28"/>
      <c r="AH82" s="118" t="s">
        <v>9</v>
      </c>
      <c r="AI82" s="118"/>
      <c r="AK82" s="115">
        <f>O82*Y82</f>
        <v>518281.81999999995</v>
      </c>
      <c r="AL82" s="115"/>
      <c r="AM82" s="115"/>
      <c r="AN82" s="31" t="s">
        <v>10</v>
      </c>
    </row>
    <row r="83" spans="1:40" s="2" customFormat="1" ht="15">
      <c r="B83" s="113" t="s">
        <v>97</v>
      </c>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3"/>
      <c r="AK83" s="3"/>
      <c r="AL83" s="3"/>
      <c r="AM83" s="3"/>
    </row>
    <row r="84" spans="1:40" s="5" customFormat="1" ht="15.75" customHeight="1">
      <c r="A84" s="78">
        <v>26</v>
      </c>
      <c r="B84" s="20" t="s">
        <v>66</v>
      </c>
      <c r="C84" s="4"/>
      <c r="D84" s="4"/>
      <c r="E84" s="4"/>
      <c r="F84" s="4"/>
      <c r="G84" s="4"/>
      <c r="H84" s="4"/>
      <c r="I84" s="4"/>
      <c r="J84" s="4"/>
      <c r="K84" s="4"/>
      <c r="L84" s="4"/>
      <c r="M84" s="4"/>
      <c r="N84" s="4"/>
      <c r="AK84" s="116"/>
      <c r="AL84" s="116"/>
      <c r="AM84" s="116"/>
    </row>
    <row r="85" spans="1:40" s="6" customFormat="1" ht="12.75">
      <c r="H85" s="37"/>
      <c r="K85" s="34"/>
      <c r="L85" s="34"/>
      <c r="M85" s="34"/>
      <c r="N85" s="34"/>
      <c r="O85" s="114">
        <v>894</v>
      </c>
      <c r="P85" s="114"/>
      <c r="Q85" s="114"/>
      <c r="R85" s="114"/>
      <c r="S85" s="28" t="s">
        <v>26</v>
      </c>
      <c r="T85" s="52"/>
      <c r="U85" s="52"/>
      <c r="V85" s="117" t="s">
        <v>8</v>
      </c>
      <c r="W85" s="117"/>
      <c r="X85" s="117"/>
      <c r="Y85" s="114">
        <v>3056.35</v>
      </c>
      <c r="Z85" s="114"/>
      <c r="AA85" s="114"/>
      <c r="AB85" s="114"/>
      <c r="AC85" s="28"/>
      <c r="AD85" s="28" t="s">
        <v>27</v>
      </c>
      <c r="AE85" s="28"/>
      <c r="AF85" s="28"/>
      <c r="AG85" s="28"/>
      <c r="AH85" s="118" t="s">
        <v>9</v>
      </c>
      <c r="AI85" s="118"/>
      <c r="AK85" s="115">
        <f>ROUND(O85*Y85/100,0)</f>
        <v>27324</v>
      </c>
      <c r="AL85" s="115"/>
      <c r="AM85" s="115"/>
      <c r="AN85" s="31" t="s">
        <v>10</v>
      </c>
    </row>
    <row r="86" spans="1:40" s="2" customFormat="1" ht="15">
      <c r="B86" s="113" t="s">
        <v>67</v>
      </c>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3"/>
      <c r="AK86" s="3"/>
      <c r="AL86" s="3"/>
      <c r="AM86" s="3"/>
    </row>
    <row r="87" spans="1:40" s="57" customFormat="1" ht="13.5" customHeight="1">
      <c r="A87" s="86">
        <v>27</v>
      </c>
      <c r="B87" s="122" t="s">
        <v>76</v>
      </c>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c r="AC87" s="122"/>
      <c r="AD87" s="122"/>
      <c r="AE87" s="122"/>
      <c r="AF87" s="122"/>
      <c r="AG87" s="122"/>
      <c r="AH87" s="122"/>
      <c r="AI87" s="122"/>
      <c r="AJ87" s="122"/>
      <c r="AK87" s="119"/>
      <c r="AL87" s="119"/>
      <c r="AM87" s="119"/>
    </row>
    <row r="88" spans="1:40" s="6" customFormat="1" ht="12.75">
      <c r="H88" s="37"/>
      <c r="K88" s="34"/>
      <c r="L88" s="34"/>
      <c r="M88" s="34"/>
      <c r="N88" s="34"/>
      <c r="O88" s="89"/>
      <c r="P88" s="120">
        <v>160</v>
      </c>
      <c r="Q88" s="120"/>
      <c r="R88" s="120"/>
      <c r="S88" s="28" t="s">
        <v>26</v>
      </c>
      <c r="T88" s="52"/>
      <c r="U88" s="52"/>
      <c r="V88" s="117" t="s">
        <v>8</v>
      </c>
      <c r="W88" s="117"/>
      <c r="X88" s="117"/>
      <c r="Y88" s="114">
        <v>58.11</v>
      </c>
      <c r="Z88" s="114"/>
      <c r="AA88" s="114"/>
      <c r="AB88" s="114"/>
      <c r="AC88" s="28"/>
      <c r="AD88" s="28" t="s">
        <v>77</v>
      </c>
      <c r="AE88" s="28"/>
      <c r="AF88" s="28"/>
      <c r="AG88" s="28"/>
      <c r="AH88" s="118" t="s">
        <v>9</v>
      </c>
      <c r="AI88" s="118"/>
      <c r="AK88" s="115">
        <f>ROUND(P88*Y88,0)</f>
        <v>9298</v>
      </c>
      <c r="AL88" s="115"/>
      <c r="AM88" s="115"/>
      <c r="AN88" s="31" t="s">
        <v>10</v>
      </c>
    </row>
    <row r="89" spans="1:40" s="2" customFormat="1" ht="15">
      <c r="B89" s="113" t="s">
        <v>78</v>
      </c>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
      <c r="AL89" s="3"/>
      <c r="AM89" s="3"/>
    </row>
    <row r="90" spans="1:40" s="57" customFormat="1" ht="13.5" customHeight="1">
      <c r="A90" s="86">
        <v>28</v>
      </c>
      <c r="B90" s="122" t="s">
        <v>79</v>
      </c>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119"/>
      <c r="AL90" s="119"/>
      <c r="AM90" s="119"/>
    </row>
    <row r="91" spans="1:40" s="6" customFormat="1" ht="12.75">
      <c r="H91" s="37"/>
      <c r="K91" s="34"/>
      <c r="L91" s="34"/>
      <c r="M91" s="34"/>
      <c r="N91" s="34"/>
      <c r="O91" s="89"/>
      <c r="P91" s="120">
        <v>264</v>
      </c>
      <c r="Q91" s="120"/>
      <c r="R91" s="120"/>
      <c r="S91" s="28" t="s">
        <v>80</v>
      </c>
      <c r="T91" s="52"/>
      <c r="U91" s="52"/>
      <c r="V91" s="117" t="s">
        <v>8</v>
      </c>
      <c r="W91" s="117"/>
      <c r="X91" s="117"/>
      <c r="Y91" s="114">
        <v>70.34</v>
      </c>
      <c r="Z91" s="114"/>
      <c r="AA91" s="114"/>
      <c r="AB91" s="114"/>
      <c r="AC91" s="28"/>
      <c r="AD91" s="28" t="s">
        <v>81</v>
      </c>
      <c r="AE91" s="28"/>
      <c r="AF91" s="28"/>
      <c r="AG91" s="28"/>
      <c r="AH91" s="118" t="s">
        <v>9</v>
      </c>
      <c r="AI91" s="118"/>
      <c r="AK91" s="115">
        <f>ROUND(P91*Y91,0)</f>
        <v>18570</v>
      </c>
      <c r="AL91" s="115"/>
      <c r="AM91" s="115"/>
      <c r="AN91" s="31" t="s">
        <v>10</v>
      </c>
    </row>
    <row r="92" spans="1:40" s="2" customFormat="1" ht="15">
      <c r="B92" s="113" t="s">
        <v>82</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3"/>
      <c r="AL92" s="3"/>
      <c r="AM92" s="3"/>
    </row>
    <row r="93" spans="1:40" s="5" customFormat="1" ht="13.5" customHeight="1">
      <c r="A93" s="19">
        <v>29</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21"/>
      <c r="AL93" s="121"/>
      <c r="AM93" s="121"/>
    </row>
    <row r="94" spans="1:40" s="6" customFormat="1" ht="13.5" customHeight="1">
      <c r="K94" s="34"/>
      <c r="L94" s="34"/>
      <c r="M94" s="34"/>
      <c r="N94" s="34"/>
      <c r="O94" s="114">
        <v>5858</v>
      </c>
      <c r="P94" s="114"/>
      <c r="Q94" s="114"/>
      <c r="R94" s="114"/>
      <c r="S94" s="28" t="s">
        <v>26</v>
      </c>
      <c r="T94" s="52"/>
      <c r="U94" s="52"/>
      <c r="V94" s="117" t="s">
        <v>8</v>
      </c>
      <c r="W94" s="117"/>
      <c r="X94" s="117"/>
      <c r="Y94" s="114">
        <v>829.95</v>
      </c>
      <c r="Z94" s="114"/>
      <c r="AA94" s="114"/>
      <c r="AB94" s="114"/>
      <c r="AC94" s="28"/>
      <c r="AD94" s="28" t="s">
        <v>27</v>
      </c>
      <c r="AE94" s="28"/>
      <c r="AF94" s="28"/>
      <c r="AG94" s="28"/>
      <c r="AH94" s="118" t="s">
        <v>9</v>
      </c>
      <c r="AI94" s="118"/>
      <c r="AK94" s="115">
        <f>ROUND(O94*Y94/100,0)</f>
        <v>48618</v>
      </c>
      <c r="AL94" s="115"/>
      <c r="AM94" s="115"/>
      <c r="AN94" s="31" t="s">
        <v>10</v>
      </c>
    </row>
    <row r="95" spans="1:40" s="2" customFormat="1" ht="15">
      <c r="B95" s="113" t="s">
        <v>60</v>
      </c>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3"/>
      <c r="AL95" s="3"/>
      <c r="AM95" s="3"/>
    </row>
    <row r="96" spans="1:40" s="57" customFormat="1" ht="13.5" customHeight="1">
      <c r="A96" s="48">
        <v>30</v>
      </c>
      <c r="B96" s="59" t="s">
        <v>98</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119"/>
      <c r="AL96" s="119"/>
      <c r="AM96" s="119"/>
    </row>
    <row r="97" spans="1:40" s="6" customFormat="1" ht="13.5" customHeight="1">
      <c r="K97" s="34"/>
      <c r="L97" s="34"/>
      <c r="M97" s="34"/>
      <c r="N97" s="34"/>
      <c r="O97" s="114">
        <v>4097</v>
      </c>
      <c r="P97" s="114"/>
      <c r="Q97" s="114"/>
      <c r="R97" s="114"/>
      <c r="S97" s="28" t="s">
        <v>26</v>
      </c>
      <c r="T97" s="52"/>
      <c r="U97" s="52"/>
      <c r="V97" s="117" t="s">
        <v>8</v>
      </c>
      <c r="W97" s="117"/>
      <c r="X97" s="117"/>
      <c r="Y97" s="114">
        <v>425.84</v>
      </c>
      <c r="Z97" s="114"/>
      <c r="AA97" s="114"/>
      <c r="AB97" s="114"/>
      <c r="AC97" s="28"/>
      <c r="AD97" s="28" t="s">
        <v>27</v>
      </c>
      <c r="AE97" s="28"/>
      <c r="AF97" s="28"/>
      <c r="AG97" s="28"/>
      <c r="AH97" s="118" t="s">
        <v>9</v>
      </c>
      <c r="AI97" s="118"/>
      <c r="AK97" s="115">
        <f>ROUND(O97*Y97/100,0)</f>
        <v>17447</v>
      </c>
      <c r="AL97" s="115"/>
      <c r="AM97" s="115"/>
      <c r="AN97" s="31" t="s">
        <v>10</v>
      </c>
    </row>
    <row r="98" spans="1:40" s="2" customFormat="1" ht="15">
      <c r="B98" s="113" t="s">
        <v>109</v>
      </c>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3"/>
      <c r="AK98" s="3"/>
      <c r="AL98" s="3"/>
      <c r="AM98" s="3"/>
    </row>
    <row r="99" spans="1:40" s="57" customFormat="1" ht="13.5" customHeight="1">
      <c r="A99" s="48">
        <v>31</v>
      </c>
      <c r="B99" s="59" t="s">
        <v>99</v>
      </c>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119"/>
      <c r="AL99" s="119"/>
      <c r="AM99" s="119"/>
    </row>
    <row r="100" spans="1:40" s="6" customFormat="1" ht="13.5" customHeight="1">
      <c r="K100" s="34"/>
      <c r="L100" s="34"/>
      <c r="M100" s="34"/>
      <c r="N100" s="34"/>
      <c r="O100" s="114">
        <v>16623</v>
      </c>
      <c r="P100" s="114"/>
      <c r="Q100" s="114"/>
      <c r="R100" s="114"/>
      <c r="S100" s="28" t="s">
        <v>26</v>
      </c>
      <c r="T100" s="52"/>
      <c r="U100" s="52"/>
      <c r="V100" s="117" t="s">
        <v>8</v>
      </c>
      <c r="W100" s="117"/>
      <c r="X100" s="117"/>
      <c r="Y100" s="114">
        <v>226.88</v>
      </c>
      <c r="Z100" s="114"/>
      <c r="AA100" s="114"/>
      <c r="AB100" s="114"/>
      <c r="AC100" s="28"/>
      <c r="AD100" s="28" t="s">
        <v>27</v>
      </c>
      <c r="AE100" s="28"/>
      <c r="AF100" s="28"/>
      <c r="AG100" s="28"/>
      <c r="AH100" s="118" t="s">
        <v>9</v>
      </c>
      <c r="AI100" s="118"/>
      <c r="AK100" s="115">
        <f>ROUND(O100*Y100/100,0)</f>
        <v>37714</v>
      </c>
      <c r="AL100" s="115"/>
      <c r="AM100" s="115"/>
      <c r="AN100" s="31" t="s">
        <v>10</v>
      </c>
    </row>
    <row r="101" spans="1:40" s="2" customFormat="1" ht="15">
      <c r="B101" s="113" t="s">
        <v>108</v>
      </c>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3"/>
      <c r="AL101" s="3"/>
      <c r="AM101" s="3"/>
    </row>
    <row r="102" spans="1:40" s="57" customFormat="1" ht="13.5" customHeight="1">
      <c r="A102" s="48">
        <v>32</v>
      </c>
      <c r="B102" s="59" t="s">
        <v>100</v>
      </c>
      <c r="C102" s="59"/>
      <c r="D102" s="59"/>
      <c r="E102" s="59"/>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119"/>
      <c r="AL102" s="119"/>
      <c r="AM102" s="119"/>
    </row>
    <row r="103" spans="1:40" s="6" customFormat="1" ht="13.5" customHeight="1">
      <c r="K103" s="34"/>
      <c r="L103" s="34"/>
      <c r="M103" s="34"/>
      <c r="N103" s="34"/>
      <c r="O103" s="114">
        <v>13072</v>
      </c>
      <c r="P103" s="114"/>
      <c r="Q103" s="114"/>
      <c r="R103" s="114"/>
      <c r="S103" s="28" t="s">
        <v>26</v>
      </c>
      <c r="T103" s="52"/>
      <c r="U103" s="52"/>
      <c r="V103" s="117" t="s">
        <v>8</v>
      </c>
      <c r="W103" s="117"/>
      <c r="X103" s="117"/>
      <c r="Y103" s="114">
        <v>1079.6500000000001</v>
      </c>
      <c r="Z103" s="114"/>
      <c r="AA103" s="114"/>
      <c r="AB103" s="114"/>
      <c r="AC103" s="28"/>
      <c r="AD103" s="28" t="s">
        <v>27</v>
      </c>
      <c r="AE103" s="28"/>
      <c r="AF103" s="28"/>
      <c r="AG103" s="28"/>
      <c r="AH103" s="118" t="s">
        <v>9</v>
      </c>
      <c r="AI103" s="118"/>
      <c r="AK103" s="115">
        <f>ROUND(O103*Y103/100,0)</f>
        <v>141132</v>
      </c>
      <c r="AL103" s="115"/>
      <c r="AM103" s="115"/>
      <c r="AN103" s="31" t="s">
        <v>10</v>
      </c>
    </row>
    <row r="104" spans="1:40" s="2" customFormat="1" ht="15">
      <c r="B104" s="113" t="s">
        <v>107</v>
      </c>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3"/>
      <c r="AK104" s="3"/>
      <c r="AL104" s="3"/>
      <c r="AM104" s="3"/>
    </row>
    <row r="105" spans="1:40" s="57" customFormat="1" ht="13.5" customHeight="1">
      <c r="A105" s="48">
        <v>33</v>
      </c>
      <c r="B105" s="59" t="s">
        <v>101</v>
      </c>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119"/>
      <c r="AL105" s="119"/>
      <c r="AM105" s="119"/>
    </row>
    <row r="106" spans="1:40" s="6" customFormat="1" ht="13.5" customHeight="1">
      <c r="K106" s="34"/>
      <c r="L106" s="34"/>
      <c r="M106" s="34"/>
      <c r="N106" s="34"/>
      <c r="O106" s="114">
        <v>19229</v>
      </c>
      <c r="P106" s="114"/>
      <c r="Q106" s="114"/>
      <c r="R106" s="114"/>
      <c r="S106" s="28" t="s">
        <v>26</v>
      </c>
      <c r="T106" s="52"/>
      <c r="U106" s="52"/>
      <c r="V106" s="117" t="s">
        <v>8</v>
      </c>
      <c r="W106" s="117"/>
      <c r="X106" s="117"/>
      <c r="Y106" s="114">
        <v>1043.9000000000001</v>
      </c>
      <c r="Z106" s="114"/>
      <c r="AA106" s="114"/>
      <c r="AB106" s="114"/>
      <c r="AC106" s="28"/>
      <c r="AD106" s="28" t="s">
        <v>27</v>
      </c>
      <c r="AE106" s="28"/>
      <c r="AF106" s="28"/>
      <c r="AG106" s="28"/>
      <c r="AH106" s="118" t="s">
        <v>9</v>
      </c>
      <c r="AI106" s="118"/>
      <c r="AK106" s="115">
        <f>ROUND(O106*Y106/100,0)</f>
        <v>200732</v>
      </c>
      <c r="AL106" s="115"/>
      <c r="AM106" s="115"/>
      <c r="AN106" s="31" t="s">
        <v>10</v>
      </c>
    </row>
    <row r="107" spans="1:40" s="2" customFormat="1" ht="15">
      <c r="B107" s="113" t="s">
        <v>106</v>
      </c>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3"/>
      <c r="AK107" s="3"/>
      <c r="AL107" s="3"/>
      <c r="AM107" s="3"/>
    </row>
    <row r="108" spans="1:40" s="57" customFormat="1" ht="13.5" customHeight="1">
      <c r="A108" s="48">
        <v>34</v>
      </c>
      <c r="B108" s="59" t="s">
        <v>102</v>
      </c>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119"/>
      <c r="AL108" s="119"/>
      <c r="AM108" s="119"/>
    </row>
    <row r="109" spans="1:40" s="6" customFormat="1" ht="13.5" customHeight="1">
      <c r="K109" s="34"/>
      <c r="L109" s="34"/>
      <c r="M109" s="34"/>
      <c r="N109" s="34"/>
      <c r="O109" s="114">
        <v>1312</v>
      </c>
      <c r="P109" s="114"/>
      <c r="Q109" s="114"/>
      <c r="R109" s="114"/>
      <c r="S109" s="28" t="s">
        <v>26</v>
      </c>
      <c r="T109" s="52"/>
      <c r="U109" s="52"/>
      <c r="V109" s="117" t="s">
        <v>8</v>
      </c>
      <c r="W109" s="117"/>
      <c r="X109" s="117"/>
      <c r="Y109" s="114">
        <v>2116.41</v>
      </c>
      <c r="Z109" s="114"/>
      <c r="AA109" s="114"/>
      <c r="AB109" s="114"/>
      <c r="AC109" s="28"/>
      <c r="AD109" s="28" t="s">
        <v>27</v>
      </c>
      <c r="AE109" s="28"/>
      <c r="AF109" s="28"/>
      <c r="AG109" s="28"/>
      <c r="AH109" s="118" t="s">
        <v>9</v>
      </c>
      <c r="AI109" s="118"/>
      <c r="AK109" s="115">
        <f>ROUND(O109*Y109/100,0)</f>
        <v>27767</v>
      </c>
      <c r="AL109" s="115"/>
      <c r="AM109" s="115"/>
      <c r="AN109" s="31" t="s">
        <v>10</v>
      </c>
    </row>
    <row r="110" spans="1:40" s="2" customFormat="1" ht="15">
      <c r="B110" s="113" t="s">
        <v>105</v>
      </c>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3"/>
      <c r="AL110" s="3"/>
      <c r="AM110" s="3"/>
    </row>
    <row r="111" spans="1:40" s="57" customFormat="1" ht="13.5" customHeight="1">
      <c r="A111" s="48">
        <v>35</v>
      </c>
      <c r="B111" s="59" t="s">
        <v>103</v>
      </c>
      <c r="C111" s="59"/>
      <c r="D111" s="59"/>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119"/>
      <c r="AL111" s="119"/>
      <c r="AM111" s="119"/>
    </row>
    <row r="112" spans="1:40" s="6" customFormat="1" ht="13.5" customHeight="1">
      <c r="K112" s="34"/>
      <c r="L112" s="34"/>
      <c r="M112" s="34"/>
      <c r="N112" s="34"/>
      <c r="O112" s="114">
        <v>2669</v>
      </c>
      <c r="P112" s="114"/>
      <c r="Q112" s="114"/>
      <c r="R112" s="114"/>
      <c r="S112" s="28" t="s">
        <v>26</v>
      </c>
      <c r="T112" s="52"/>
      <c r="U112" s="52"/>
      <c r="V112" s="117" t="s">
        <v>8</v>
      </c>
      <c r="W112" s="117"/>
      <c r="X112" s="117"/>
      <c r="Y112" s="114">
        <v>1160.06</v>
      </c>
      <c r="Z112" s="114"/>
      <c r="AA112" s="114"/>
      <c r="AB112" s="114"/>
      <c r="AC112" s="28"/>
      <c r="AD112" s="28" t="s">
        <v>27</v>
      </c>
      <c r="AE112" s="28"/>
      <c r="AF112" s="28"/>
      <c r="AG112" s="28"/>
      <c r="AH112" s="118" t="s">
        <v>9</v>
      </c>
      <c r="AI112" s="118"/>
      <c r="AK112" s="115">
        <f>ROUND(O112*Y112/100,0)</f>
        <v>30962</v>
      </c>
      <c r="AL112" s="115"/>
      <c r="AM112" s="115"/>
      <c r="AN112" s="31" t="s">
        <v>10</v>
      </c>
    </row>
    <row r="113" spans="1:42" s="2" customFormat="1" ht="15">
      <c r="B113" s="113" t="s">
        <v>104</v>
      </c>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3"/>
      <c r="AL113" s="3"/>
      <c r="AM113" s="3"/>
    </row>
    <row r="114" spans="1:42" s="5" customFormat="1" ht="31.5" customHeight="1">
      <c r="A114" s="19">
        <v>36</v>
      </c>
      <c r="B114" s="122" t="s">
        <v>33</v>
      </c>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1"/>
      <c r="AL114" s="121"/>
      <c r="AM114" s="121"/>
    </row>
    <row r="115" spans="1:42" s="6" customFormat="1" ht="13.5" customHeight="1">
      <c r="H115" s="37"/>
      <c r="K115" s="34"/>
      <c r="L115" s="34"/>
      <c r="M115" s="34"/>
      <c r="N115" s="34"/>
      <c r="O115" s="114">
        <v>2667</v>
      </c>
      <c r="P115" s="114"/>
      <c r="Q115" s="114"/>
      <c r="R115" s="114"/>
      <c r="S115" s="28" t="s">
        <v>26</v>
      </c>
      <c r="T115" s="52"/>
      <c r="U115" s="52"/>
      <c r="V115" s="117" t="s">
        <v>8</v>
      </c>
      <c r="W115" s="117"/>
      <c r="X115" s="117"/>
      <c r="Y115" s="127">
        <v>1270.83</v>
      </c>
      <c r="Z115" s="127"/>
      <c r="AA115" s="127"/>
      <c r="AB115" s="127"/>
      <c r="AC115" s="28"/>
      <c r="AD115" s="28" t="s">
        <v>27</v>
      </c>
      <c r="AE115" s="28"/>
      <c r="AF115" s="28"/>
      <c r="AG115" s="28"/>
      <c r="AH115" s="118" t="s">
        <v>9</v>
      </c>
      <c r="AI115" s="118"/>
      <c r="AK115" s="115">
        <f>ROUND(O115*Y115/100,0)</f>
        <v>33893</v>
      </c>
      <c r="AL115" s="115"/>
      <c r="AM115" s="115"/>
      <c r="AN115" s="31" t="s">
        <v>10</v>
      </c>
    </row>
    <row r="116" spans="1:42" s="2" customFormat="1" ht="15">
      <c r="B116" s="113" t="s">
        <v>61</v>
      </c>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3"/>
      <c r="AL116" s="3"/>
      <c r="AM116" s="3"/>
    </row>
    <row r="117" spans="1:42" s="5" customFormat="1" ht="31.5" customHeight="1">
      <c r="A117" s="48">
        <v>37</v>
      </c>
      <c r="B117" s="122" t="s">
        <v>45</v>
      </c>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1"/>
      <c r="AL117" s="121"/>
      <c r="AM117" s="121"/>
    </row>
    <row r="118" spans="1:42" s="6" customFormat="1" ht="15" customHeight="1">
      <c r="H118" s="37"/>
      <c r="K118" s="34"/>
      <c r="L118" s="34"/>
      <c r="M118" s="34"/>
      <c r="N118" s="34"/>
      <c r="O118" s="114">
        <v>6186</v>
      </c>
      <c r="P118" s="114"/>
      <c r="Q118" s="114"/>
      <c r="R118" s="114"/>
      <c r="S118" s="28" t="s">
        <v>26</v>
      </c>
      <c r="T118" s="52"/>
      <c r="U118" s="52"/>
      <c r="V118" s="117" t="s">
        <v>8</v>
      </c>
      <c r="W118" s="117"/>
      <c r="X118" s="117"/>
      <c r="Y118" s="114">
        <v>674.6</v>
      </c>
      <c r="Z118" s="114"/>
      <c r="AA118" s="114"/>
      <c r="AB118" s="114"/>
      <c r="AC118" s="28"/>
      <c r="AD118" s="28" t="s">
        <v>27</v>
      </c>
      <c r="AE118" s="28"/>
      <c r="AF118" s="28"/>
      <c r="AG118" s="28"/>
      <c r="AH118" s="118" t="s">
        <v>9</v>
      </c>
      <c r="AI118" s="118"/>
      <c r="AK118" s="115">
        <f>ROUND(O118*Y118/100,0)</f>
        <v>41731</v>
      </c>
      <c r="AL118" s="115"/>
      <c r="AM118" s="115"/>
      <c r="AN118" s="31" t="s">
        <v>10</v>
      </c>
    </row>
    <row r="119" spans="1:42" s="2" customFormat="1" ht="15">
      <c r="B119" s="113" t="s">
        <v>62</v>
      </c>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3"/>
      <c r="AK119" s="3"/>
      <c r="AL119" s="3"/>
      <c r="AM119" s="3"/>
    </row>
    <row r="120" spans="1:42" s="32" customFormat="1" ht="15" customHeight="1">
      <c r="AC120" s="140" t="s">
        <v>34</v>
      </c>
      <c r="AD120" s="140"/>
      <c r="AE120" s="140"/>
      <c r="AF120" s="140"/>
      <c r="AG120" s="140"/>
      <c r="AH120" s="38" t="s">
        <v>9</v>
      </c>
      <c r="AI120" s="38"/>
      <c r="AJ120" s="60"/>
      <c r="AK120" s="141">
        <f>SUM(AK6:AM118)</f>
        <v>5909937.2947000004</v>
      </c>
      <c r="AL120" s="141"/>
      <c r="AM120" s="141"/>
      <c r="AN120" s="76" t="s">
        <v>10</v>
      </c>
      <c r="AO120" s="138" t="e">
        <f>#REF!+AK9+AK12+AK24+#REF!+AK33+AK39+AK43+AK46+#REF!+AK52+AK49+AK55+AK58+#REF!+#REF!+AK70+AK73+AK79+#REF!+AK94+#REF!+#REF!+AK115+#REF!+AK118</f>
        <v>#REF!</v>
      </c>
      <c r="AP120" s="138"/>
    </row>
    <row r="123" spans="1:42" ht="42" customHeight="1">
      <c r="A123" s="7" t="s">
        <v>35</v>
      </c>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9"/>
      <c r="AG123" s="9"/>
      <c r="AH123" s="9"/>
      <c r="AI123" s="9"/>
      <c r="AJ123" s="9"/>
      <c r="AK123" s="9"/>
      <c r="AL123" s="9"/>
      <c r="AM123" s="9"/>
      <c r="AN123" s="10"/>
      <c r="AO123" s="10"/>
    </row>
    <row r="124" spans="1:42" ht="13.5" thickBo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row>
    <row r="125" spans="1:42" ht="15.7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42" t="s">
        <v>34</v>
      </c>
      <c r="AD125" s="142"/>
      <c r="AE125" s="142"/>
      <c r="AF125" s="142"/>
      <c r="AG125" s="142"/>
      <c r="AH125" s="12" t="s">
        <v>9</v>
      </c>
      <c r="AI125" s="12"/>
      <c r="AJ125" s="143"/>
      <c r="AK125" s="143"/>
      <c r="AL125" s="143"/>
      <c r="AM125" s="143"/>
      <c r="AN125" s="139"/>
      <c r="AO125" s="139"/>
    </row>
    <row r="126" spans="1:42" ht="1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0"/>
      <c r="AF126" s="10"/>
      <c r="AG126" s="10"/>
      <c r="AH126" s="10"/>
      <c r="AI126" s="10"/>
      <c r="AJ126" s="10"/>
      <c r="AK126" s="10"/>
      <c r="AL126" s="10"/>
      <c r="AM126" s="10"/>
      <c r="AN126" s="10"/>
      <c r="AO126" s="10"/>
    </row>
    <row r="127" spans="1:42" ht="15.75">
      <c r="A127" s="8"/>
      <c r="B127" s="7" t="s">
        <v>152</v>
      </c>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9"/>
      <c r="AF127" s="9"/>
      <c r="AG127" s="9"/>
      <c r="AH127" s="9"/>
      <c r="AI127" s="9"/>
      <c r="AJ127" s="9"/>
      <c r="AK127" s="9"/>
      <c r="AL127" s="10"/>
      <c r="AM127" s="10"/>
      <c r="AN127" s="10"/>
      <c r="AO127" s="10"/>
    </row>
    <row r="128" spans="1:42" ht="15.7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9"/>
      <c r="AF128" s="9"/>
      <c r="AG128" s="9"/>
      <c r="AH128" s="9"/>
      <c r="AI128" s="9"/>
      <c r="AJ128" s="9"/>
      <c r="AK128" s="9"/>
      <c r="AL128" s="10"/>
      <c r="AM128" s="10"/>
      <c r="AN128" s="10"/>
      <c r="AO128" s="10"/>
    </row>
    <row r="129" spans="1:41" ht="51" customHeight="1">
      <c r="A129" s="8"/>
      <c r="B129" s="7" t="s">
        <v>36</v>
      </c>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9"/>
      <c r="AF129" s="9"/>
      <c r="AG129" s="9"/>
      <c r="AH129" s="9"/>
      <c r="AI129" s="9"/>
      <c r="AJ129" s="9"/>
      <c r="AK129" s="9"/>
      <c r="AL129" s="10"/>
      <c r="AM129" s="10"/>
      <c r="AN129" s="10"/>
      <c r="AO129" s="10"/>
    </row>
    <row r="130" spans="1:41" ht="15.75">
      <c r="A130" s="14"/>
      <c r="B130" s="14"/>
      <c r="C130" s="14"/>
      <c r="D130" s="14"/>
      <c r="E130" s="14"/>
      <c r="F130" s="14"/>
      <c r="G130" s="14"/>
      <c r="H130" s="14"/>
      <c r="I130" s="14"/>
      <c r="J130" s="14"/>
      <c r="K130" s="14"/>
      <c r="L130" s="14"/>
      <c r="M130" s="14"/>
      <c r="N130" s="15"/>
      <c r="O130" s="15"/>
      <c r="P130" s="15"/>
      <c r="Q130" s="15"/>
      <c r="R130" s="15"/>
      <c r="S130" s="14"/>
      <c r="T130" s="14"/>
      <c r="U130" s="14"/>
      <c r="V130" s="14"/>
      <c r="W130" s="14"/>
      <c r="X130" s="14"/>
      <c r="Y130" s="14"/>
      <c r="Z130" s="14"/>
      <c r="AA130" s="14"/>
      <c r="AB130" s="14"/>
      <c r="AC130" s="14"/>
      <c r="AD130" s="14"/>
      <c r="AE130" s="16"/>
      <c r="AF130" s="16"/>
      <c r="AG130" s="16"/>
      <c r="AH130" s="16"/>
      <c r="AI130" s="16"/>
      <c r="AJ130" s="16"/>
      <c r="AK130" s="16"/>
    </row>
    <row r="131" spans="1:41" ht="15.75">
      <c r="A131" s="14"/>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9"/>
      <c r="AF131" s="9"/>
      <c r="AG131" s="9"/>
      <c r="AH131" s="9"/>
      <c r="AI131" s="9"/>
      <c r="AJ131" s="16"/>
      <c r="AK131" s="16"/>
    </row>
    <row r="132" spans="1:41" ht="12.75">
      <c r="A132" s="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row>
    <row r="133" spans="1:41">
      <c r="A133" s="1"/>
      <c r="B133" s="132" t="s">
        <v>37</v>
      </c>
      <c r="C133" s="132"/>
      <c r="D133" s="132"/>
      <c r="E133" s="132"/>
      <c r="F133" s="132"/>
      <c r="G133" s="132"/>
      <c r="H133" s="132"/>
      <c r="I133" s="132"/>
      <c r="J133" s="132"/>
      <c r="K133" s="132"/>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row>
    <row r="134" spans="1:41" ht="15">
      <c r="A134" s="1"/>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0"/>
    </row>
    <row r="136" spans="1:41" ht="15">
      <c r="A136" s="1"/>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row>
    <row r="137" spans="1:41" ht="15">
      <c r="A137" s="1"/>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0"/>
    </row>
    <row r="138" spans="1:41" s="65" customFormat="1" ht="15">
      <c r="A138" s="61"/>
      <c r="B138" s="133" t="s">
        <v>46</v>
      </c>
      <c r="C138" s="133"/>
      <c r="D138" s="133"/>
      <c r="E138" s="133"/>
      <c r="F138" s="133"/>
      <c r="G138" s="133"/>
      <c r="H138" s="133"/>
      <c r="I138" s="133"/>
      <c r="J138" s="62"/>
      <c r="K138" s="63"/>
      <c r="L138" s="62">
        <v>1</v>
      </c>
      <c r="M138" s="63" t="s">
        <v>39</v>
      </c>
      <c r="N138" s="134">
        <v>41.12</v>
      </c>
      <c r="O138" s="134"/>
      <c r="P138" s="64" t="s">
        <v>39</v>
      </c>
      <c r="Q138" s="135">
        <v>5.92</v>
      </c>
      <c r="R138" s="135"/>
      <c r="S138" s="62"/>
      <c r="T138" s="135"/>
      <c r="U138" s="135"/>
      <c r="AA138" s="65" t="s">
        <v>40</v>
      </c>
      <c r="AB138" s="135">
        <f>ROUND(L138*N138*Q138,0)</f>
        <v>243</v>
      </c>
      <c r="AC138" s="135"/>
      <c r="AD138" s="135"/>
      <c r="AE138" s="135"/>
      <c r="AF138" s="136" t="s">
        <v>26</v>
      </c>
      <c r="AG138" s="136"/>
      <c r="AK138" s="137"/>
      <c r="AL138" s="137"/>
      <c r="AM138" s="137"/>
      <c r="AN138" s="66"/>
    </row>
    <row r="139" spans="1:41" s="67" customFormat="1" ht="15">
      <c r="I139" s="68"/>
      <c r="J139" s="69"/>
      <c r="K139" s="68"/>
      <c r="M139" s="70"/>
      <c r="N139" s="71"/>
      <c r="O139" s="71"/>
      <c r="P139" s="68"/>
      <c r="Q139" s="72"/>
      <c r="R139" s="72"/>
      <c r="S139" s="73"/>
      <c r="T139" s="72"/>
      <c r="U139" s="72"/>
      <c r="V139" s="128" t="s">
        <v>44</v>
      </c>
      <c r="W139" s="128"/>
      <c r="X139" s="128"/>
      <c r="Y139" s="128"/>
      <c r="Z139" s="128"/>
      <c r="AA139" s="74" t="s">
        <v>40</v>
      </c>
      <c r="AB139" s="129">
        <f>SUM(AB136:AB138)</f>
        <v>243</v>
      </c>
      <c r="AC139" s="129"/>
      <c r="AD139" s="129"/>
      <c r="AE139" s="129"/>
      <c r="AF139" s="130" t="s">
        <v>26</v>
      </c>
      <c r="AG139" s="130"/>
      <c r="AH139" s="73"/>
      <c r="AI139" s="75"/>
      <c r="AJ139" s="75"/>
      <c r="AK139" s="131"/>
      <c r="AL139" s="131"/>
      <c r="AM139" s="131"/>
      <c r="AN139" s="75"/>
    </row>
  </sheetData>
  <mergeCells count="320">
    <mergeCell ref="B110:AJ110"/>
    <mergeCell ref="AK111:AM111"/>
    <mergeCell ref="O112:R112"/>
    <mergeCell ref="V112:X112"/>
    <mergeCell ref="Y112:AB112"/>
    <mergeCell ref="AH112:AI112"/>
    <mergeCell ref="AK112:AM112"/>
    <mergeCell ref="B113:AJ113"/>
    <mergeCell ref="O106:R106"/>
    <mergeCell ref="V106:X106"/>
    <mergeCell ref="Y106:AB106"/>
    <mergeCell ref="AH106:AI106"/>
    <mergeCell ref="AK106:AM106"/>
    <mergeCell ref="B107:AJ107"/>
    <mergeCell ref="AK108:AM108"/>
    <mergeCell ref="O109:R109"/>
    <mergeCell ref="V109:X109"/>
    <mergeCell ref="Y109:AB109"/>
    <mergeCell ref="AH109:AI109"/>
    <mergeCell ref="AK109:AM109"/>
    <mergeCell ref="B104:AJ104"/>
    <mergeCell ref="AK105:AM105"/>
    <mergeCell ref="V97:X97"/>
    <mergeCell ref="Y97:AB97"/>
    <mergeCell ref="AH97:AI97"/>
    <mergeCell ref="AK97:AM97"/>
    <mergeCell ref="B98:AJ98"/>
    <mergeCell ref="AK99:AM99"/>
    <mergeCell ref="O100:R100"/>
    <mergeCell ref="V100:X100"/>
    <mergeCell ref="Y100:AB100"/>
    <mergeCell ref="AH100:AI100"/>
    <mergeCell ref="AK100:AM100"/>
    <mergeCell ref="B101:AJ101"/>
    <mergeCell ref="AK102:AM102"/>
    <mergeCell ref="O103:R103"/>
    <mergeCell ref="AK29:AM29"/>
    <mergeCell ref="AK30:AM30"/>
    <mergeCell ref="B40:AJ40"/>
    <mergeCell ref="B44:AJ44"/>
    <mergeCell ref="AI43:AJ43"/>
    <mergeCell ref="Z39:AC39"/>
    <mergeCell ref="AI39:AJ39"/>
    <mergeCell ref="AK35:AM35"/>
    <mergeCell ref="V103:X103"/>
    <mergeCell ref="Y103:AB103"/>
    <mergeCell ref="AH103:AI103"/>
    <mergeCell ref="AK103:AM103"/>
    <mergeCell ref="Y43:AB43"/>
    <mergeCell ref="AI30:AJ30"/>
    <mergeCell ref="B31:AJ31"/>
    <mergeCell ref="S39:T39"/>
    <mergeCell ref="W39:Y39"/>
    <mergeCell ref="O39:R39"/>
    <mergeCell ref="AK39:AM39"/>
    <mergeCell ref="B38:AJ38"/>
    <mergeCell ref="AK38:AM38"/>
    <mergeCell ref="V49:X49"/>
    <mergeCell ref="Y49:AB49"/>
    <mergeCell ref="AH49:AI49"/>
    <mergeCell ref="V9:X9"/>
    <mergeCell ref="Y9:AB9"/>
    <mergeCell ref="AI9:AJ9"/>
    <mergeCell ref="AK9:AM9"/>
    <mergeCell ref="AK11:AM11"/>
    <mergeCell ref="B47:AJ47"/>
    <mergeCell ref="O24:R24"/>
    <mergeCell ref="W24:Y24"/>
    <mergeCell ref="Z24:AC24"/>
    <mergeCell ref="AI24:AJ24"/>
    <mergeCell ref="AK24:AM24"/>
    <mergeCell ref="AK20:AM20"/>
    <mergeCell ref="O21:R21"/>
    <mergeCell ref="V21:X21"/>
    <mergeCell ref="Y21:AB21"/>
    <mergeCell ref="AI21:AJ21"/>
    <mergeCell ref="AK21:AM21"/>
    <mergeCell ref="B22:AJ22"/>
    <mergeCell ref="AK23:AM23"/>
    <mergeCell ref="AK32:AM32"/>
    <mergeCell ref="B25:AJ25"/>
    <mergeCell ref="B34:AJ34"/>
    <mergeCell ref="P43:R43"/>
    <mergeCell ref="V43:X43"/>
    <mergeCell ref="A1:AM1"/>
    <mergeCell ref="A2:D2"/>
    <mergeCell ref="E2:AN2"/>
    <mergeCell ref="B4:M4"/>
    <mergeCell ref="N4:V4"/>
    <mergeCell ref="W4:AB4"/>
    <mergeCell ref="AC4:AH4"/>
    <mergeCell ref="AI4:AN4"/>
    <mergeCell ref="AK5:AM5"/>
    <mergeCell ref="AK14:AM14"/>
    <mergeCell ref="O15:R15"/>
    <mergeCell ref="S15:T15"/>
    <mergeCell ref="W15:Y15"/>
    <mergeCell ref="Z15:AC15"/>
    <mergeCell ref="AI15:AJ15"/>
    <mergeCell ref="AK15:AM15"/>
    <mergeCell ref="B16:AJ16"/>
    <mergeCell ref="E3:AN3"/>
    <mergeCell ref="O6:R6"/>
    <mergeCell ref="S6:T6"/>
    <mergeCell ref="W6:Y6"/>
    <mergeCell ref="Z6:AC6"/>
    <mergeCell ref="AI6:AJ6"/>
    <mergeCell ref="AK6:AM6"/>
    <mergeCell ref="B7:AJ7"/>
    <mergeCell ref="O12:R12"/>
    <mergeCell ref="V12:X12"/>
    <mergeCell ref="Y12:AB12"/>
    <mergeCell ref="AI12:AJ12"/>
    <mergeCell ref="AK12:AM12"/>
    <mergeCell ref="AK8:AM8"/>
    <mergeCell ref="B10:AJ10"/>
    <mergeCell ref="O9:R9"/>
    <mergeCell ref="AK17:AM17"/>
    <mergeCell ref="O18:R18"/>
    <mergeCell ref="V18:X18"/>
    <mergeCell ref="Y18:AB18"/>
    <mergeCell ref="AI18:AJ18"/>
    <mergeCell ref="AK18:AM18"/>
    <mergeCell ref="B19:AJ19"/>
    <mergeCell ref="B13:AJ13"/>
    <mergeCell ref="O33:R33"/>
    <mergeCell ref="S33:T33"/>
    <mergeCell ref="W33:Y33"/>
    <mergeCell ref="Z33:AC33"/>
    <mergeCell ref="AI33:AJ33"/>
    <mergeCell ref="AK33:AM33"/>
    <mergeCell ref="AI27:AJ27"/>
    <mergeCell ref="B28:AJ28"/>
    <mergeCell ref="AK26:AM26"/>
    <mergeCell ref="AK27:AM27"/>
    <mergeCell ref="O27:R27"/>
    <mergeCell ref="W27:Y27"/>
    <mergeCell ref="Z27:AC27"/>
    <mergeCell ref="O30:R30"/>
    <mergeCell ref="W30:Y30"/>
    <mergeCell ref="Z30:AC30"/>
    <mergeCell ref="AK49:AM49"/>
    <mergeCell ref="AK43:AM43"/>
    <mergeCell ref="B41:AJ41"/>
    <mergeCell ref="AK41:AM41"/>
    <mergeCell ref="N42:O42"/>
    <mergeCell ref="Q42:R42"/>
    <mergeCell ref="T42:V42"/>
    <mergeCell ref="AB42:AE42"/>
    <mergeCell ref="AF42:AG42"/>
    <mergeCell ref="AK42:AM42"/>
    <mergeCell ref="P46:R46"/>
    <mergeCell ref="V46:X46"/>
    <mergeCell ref="Y46:AB46"/>
    <mergeCell ref="AI46:AJ46"/>
    <mergeCell ref="AK46:AM46"/>
    <mergeCell ref="N45:O45"/>
    <mergeCell ref="Q45:R45"/>
    <mergeCell ref="T45:V45"/>
    <mergeCell ref="AB45:AE45"/>
    <mergeCell ref="AF45:AG45"/>
    <mergeCell ref="AK45:AM45"/>
    <mergeCell ref="AO120:AP120"/>
    <mergeCell ref="AN125:AO125"/>
    <mergeCell ref="O118:R118"/>
    <mergeCell ref="V118:X118"/>
    <mergeCell ref="Y118:AB118"/>
    <mergeCell ref="AH118:AI118"/>
    <mergeCell ref="AK118:AM118"/>
    <mergeCell ref="AC120:AG120"/>
    <mergeCell ref="AK120:AM120"/>
    <mergeCell ref="AC125:AG125"/>
    <mergeCell ref="AJ125:AM125"/>
    <mergeCell ref="V139:Z139"/>
    <mergeCell ref="AB139:AE139"/>
    <mergeCell ref="AF139:AG139"/>
    <mergeCell ref="AK139:AM139"/>
    <mergeCell ref="B114:AJ114"/>
    <mergeCell ref="AK114:AM114"/>
    <mergeCell ref="B117:AJ117"/>
    <mergeCell ref="AK117:AM117"/>
    <mergeCell ref="O115:R115"/>
    <mergeCell ref="V115:X115"/>
    <mergeCell ref="Y115:AB115"/>
    <mergeCell ref="AH115:AI115"/>
    <mergeCell ref="AK115:AM115"/>
    <mergeCell ref="B133:K133"/>
    <mergeCell ref="B138:I138"/>
    <mergeCell ref="N138:O138"/>
    <mergeCell ref="Q138:R138"/>
    <mergeCell ref="T138:U138"/>
    <mergeCell ref="AB138:AE138"/>
    <mergeCell ref="AF138:AG138"/>
    <mergeCell ref="AK138:AM138"/>
    <mergeCell ref="B116:AJ116"/>
    <mergeCell ref="B119:AJ119"/>
    <mergeCell ref="V91:X91"/>
    <mergeCell ref="Y91:AB91"/>
    <mergeCell ref="AH91:AI91"/>
    <mergeCell ref="B80:AJ80"/>
    <mergeCell ref="B95:AJ95"/>
    <mergeCell ref="V94:X94"/>
    <mergeCell ref="Y94:AB94"/>
    <mergeCell ref="AH94:AI94"/>
    <mergeCell ref="O85:R85"/>
    <mergeCell ref="P88:R88"/>
    <mergeCell ref="B90:AJ90"/>
    <mergeCell ref="O82:R82"/>
    <mergeCell ref="V82:X82"/>
    <mergeCell ref="Y82:AB82"/>
    <mergeCell ref="AH82:AI82"/>
    <mergeCell ref="B87:AJ87"/>
    <mergeCell ref="V70:X70"/>
    <mergeCell ref="V85:X85"/>
    <mergeCell ref="Y85:AB85"/>
    <mergeCell ref="AH85:AI85"/>
    <mergeCell ref="AK85:AM85"/>
    <mergeCell ref="B86:AJ86"/>
    <mergeCell ref="Y73:AB73"/>
    <mergeCell ref="AH73:AI73"/>
    <mergeCell ref="B71:AJ71"/>
    <mergeCell ref="AK75:AM75"/>
    <mergeCell ref="B78:AJ78"/>
    <mergeCell ref="AK81:AM81"/>
    <mergeCell ref="AK82:AM82"/>
    <mergeCell ref="B83:AJ83"/>
    <mergeCell ref="P79:R79"/>
    <mergeCell ref="V79:X79"/>
    <mergeCell ref="Y79:AB79"/>
    <mergeCell ref="AH79:AI79"/>
    <mergeCell ref="B57:AJ57"/>
    <mergeCell ref="AK57:AM57"/>
    <mergeCell ref="P55:R55"/>
    <mergeCell ref="V55:X55"/>
    <mergeCell ref="Y55:AB55"/>
    <mergeCell ref="AH55:AI55"/>
    <mergeCell ref="AK55:AM55"/>
    <mergeCell ref="B56:AJ56"/>
    <mergeCell ref="O36:R36"/>
    <mergeCell ref="S36:T36"/>
    <mergeCell ref="W36:Y36"/>
    <mergeCell ref="Z36:AC36"/>
    <mergeCell ref="AI36:AJ36"/>
    <mergeCell ref="AK36:AM36"/>
    <mergeCell ref="B37:AJ37"/>
    <mergeCell ref="B50:AJ50"/>
    <mergeCell ref="B54:AJ54"/>
    <mergeCell ref="AK54:AM54"/>
    <mergeCell ref="P52:R52"/>
    <mergeCell ref="V52:X52"/>
    <mergeCell ref="Y52:AB52"/>
    <mergeCell ref="AH52:AI52"/>
    <mergeCell ref="AK52:AM52"/>
    <mergeCell ref="AK48:AM48"/>
    <mergeCell ref="AK58:AM58"/>
    <mergeCell ref="B66:AJ66"/>
    <mergeCell ref="AK66:AM66"/>
    <mergeCell ref="O64:R64"/>
    <mergeCell ref="V64:X64"/>
    <mergeCell ref="Y64:AB64"/>
    <mergeCell ref="AH64:AI64"/>
    <mergeCell ref="AK64:AM64"/>
    <mergeCell ref="B65:AJ65"/>
    <mergeCell ref="AK60:AM60"/>
    <mergeCell ref="O61:R61"/>
    <mergeCell ref="V61:X61"/>
    <mergeCell ref="Y61:AB61"/>
    <mergeCell ref="AH61:AI61"/>
    <mergeCell ref="AK61:AM61"/>
    <mergeCell ref="B62:AJ62"/>
    <mergeCell ref="B63:AJ63"/>
    <mergeCell ref="AK63:AM63"/>
    <mergeCell ref="AK96:AM96"/>
    <mergeCell ref="O97:R97"/>
    <mergeCell ref="AK90:AM90"/>
    <mergeCell ref="AK91:AM91"/>
    <mergeCell ref="B92:AJ92"/>
    <mergeCell ref="P91:R91"/>
    <mergeCell ref="AK69:AM69"/>
    <mergeCell ref="Y70:AB70"/>
    <mergeCell ref="AH70:AI70"/>
    <mergeCell ref="AK70:AM70"/>
    <mergeCell ref="AK84:AM84"/>
    <mergeCell ref="O94:R94"/>
    <mergeCell ref="AK87:AM87"/>
    <mergeCell ref="V88:X88"/>
    <mergeCell ref="Y88:AB88"/>
    <mergeCell ref="AH88:AI88"/>
    <mergeCell ref="AK88:AM88"/>
    <mergeCell ref="B89:AJ89"/>
    <mergeCell ref="AK94:AM94"/>
    <mergeCell ref="AK93:AM93"/>
    <mergeCell ref="AK79:AM79"/>
    <mergeCell ref="AK73:AM73"/>
    <mergeCell ref="AK78:AM78"/>
    <mergeCell ref="O70:R70"/>
    <mergeCell ref="AK51:AM51"/>
    <mergeCell ref="B53:AJ53"/>
    <mergeCell ref="P49:R49"/>
    <mergeCell ref="AK76:AM76"/>
    <mergeCell ref="B77:AJ77"/>
    <mergeCell ref="AK72:AM72"/>
    <mergeCell ref="B74:AJ74"/>
    <mergeCell ref="O73:R73"/>
    <mergeCell ref="V73:X73"/>
    <mergeCell ref="O76:R76"/>
    <mergeCell ref="V76:X76"/>
    <mergeCell ref="Y76:AB76"/>
    <mergeCell ref="AH76:AI76"/>
    <mergeCell ref="O58:R58"/>
    <mergeCell ref="V58:X58"/>
    <mergeCell ref="Y58:AB58"/>
    <mergeCell ref="O67:R67"/>
    <mergeCell ref="V67:X67"/>
    <mergeCell ref="Y67:AB67"/>
    <mergeCell ref="AH67:AI67"/>
    <mergeCell ref="AK67:AM67"/>
    <mergeCell ref="B68:AJ68"/>
    <mergeCell ref="B59:AJ59"/>
    <mergeCell ref="AH58:AI58"/>
  </mergeCells>
  <pageMargins left="0.45" right="0.1" top="0.28999999999999998" bottom="0.23" header="0.16" footer="0.16"/>
  <pageSetup paperSize="5" scale="83"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60"/>
  <sheetViews>
    <sheetView view="pageBreakPreview" topLeftCell="A37" zoomScaleSheetLayoutView="100" workbookViewId="0">
      <selection activeCell="F51" sqref="F5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2" t="s">
        <v>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ht="48" customHeight="1">
      <c r="A2" s="153" t="s">
        <v>38</v>
      </c>
      <c r="B2" s="153"/>
      <c r="C2" s="153"/>
      <c r="D2" s="153"/>
      <c r="E2" s="175" t="s">
        <v>169</v>
      </c>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19.5" thickBot="1">
      <c r="E3" s="168" t="s">
        <v>168</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56" t="s">
        <v>2</v>
      </c>
      <c r="C4" s="156"/>
      <c r="D4" s="156"/>
      <c r="E4" s="156"/>
      <c r="F4" s="156"/>
      <c r="G4" s="156"/>
      <c r="H4" s="156"/>
      <c r="I4" s="156"/>
      <c r="J4" s="156"/>
      <c r="K4" s="156"/>
      <c r="L4" s="156"/>
      <c r="M4" s="156"/>
      <c r="N4" s="157" t="s">
        <v>3</v>
      </c>
      <c r="O4" s="158"/>
      <c r="P4" s="158"/>
      <c r="Q4" s="158"/>
      <c r="R4" s="158"/>
      <c r="S4" s="158"/>
      <c r="T4" s="158"/>
      <c r="U4" s="158"/>
      <c r="V4" s="159"/>
      <c r="W4" s="157" t="s">
        <v>4</v>
      </c>
      <c r="X4" s="158"/>
      <c r="Y4" s="158"/>
      <c r="Z4" s="158"/>
      <c r="AA4" s="158"/>
      <c r="AB4" s="159"/>
      <c r="AC4" s="158" t="s">
        <v>5</v>
      </c>
      <c r="AD4" s="158"/>
      <c r="AE4" s="158"/>
      <c r="AF4" s="158"/>
      <c r="AG4" s="158"/>
      <c r="AH4" s="158"/>
      <c r="AI4" s="157" t="s">
        <v>6</v>
      </c>
      <c r="AJ4" s="158"/>
      <c r="AK4" s="158"/>
      <c r="AL4" s="158"/>
      <c r="AM4" s="158"/>
      <c r="AN4" s="159"/>
    </row>
    <row r="5" spans="1:40" s="81" customFormat="1" ht="16.5" customHeight="1" thickTop="1">
      <c r="A5" s="106">
        <v>1</v>
      </c>
      <c r="B5" s="20" t="s">
        <v>167</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8"/>
      <c r="AL5" s="148"/>
      <c r="AM5" s="148"/>
    </row>
    <row r="6" spans="1:40" s="23" customFormat="1" ht="13.5" customHeight="1">
      <c r="F6" s="32"/>
      <c r="G6" s="32"/>
      <c r="H6" s="33"/>
      <c r="I6" s="6"/>
      <c r="J6" s="6"/>
      <c r="K6" s="34"/>
      <c r="L6" s="34"/>
      <c r="M6" s="34"/>
      <c r="N6" s="34"/>
      <c r="O6" s="114">
        <v>3817</v>
      </c>
      <c r="P6" s="114"/>
      <c r="Q6" s="114"/>
      <c r="R6" s="114"/>
      <c r="S6" s="107" t="s">
        <v>7</v>
      </c>
      <c r="T6" s="36"/>
      <c r="U6" s="36"/>
      <c r="V6" s="105"/>
      <c r="W6" s="117" t="s">
        <v>8</v>
      </c>
      <c r="X6" s="117"/>
      <c r="Y6" s="117"/>
      <c r="Z6" s="114">
        <v>3176.25</v>
      </c>
      <c r="AA6" s="114"/>
      <c r="AB6" s="114"/>
      <c r="AC6" s="114"/>
      <c r="AE6" s="28" t="s">
        <v>63</v>
      </c>
      <c r="AF6" s="28"/>
      <c r="AG6" s="28"/>
      <c r="AH6" s="28"/>
      <c r="AI6" s="118" t="s">
        <v>9</v>
      </c>
      <c r="AJ6" s="118"/>
      <c r="AK6" s="115">
        <f>ROUND(O6*Z6/1000,0)</f>
        <v>12124</v>
      </c>
      <c r="AL6" s="115"/>
      <c r="AM6" s="115"/>
      <c r="AN6" s="31" t="s">
        <v>10</v>
      </c>
    </row>
    <row r="7" spans="1:40" s="2" customFormat="1" ht="15">
      <c r="B7" s="113" t="s">
        <v>166</v>
      </c>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3"/>
      <c r="AL7" s="3"/>
      <c r="AM7" s="3"/>
    </row>
    <row r="8" spans="1:40" s="47" customFormat="1" ht="13.5" customHeight="1">
      <c r="A8" s="45">
        <v>2</v>
      </c>
      <c r="B8" s="46" t="s">
        <v>11</v>
      </c>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160"/>
      <c r="AL8" s="160"/>
      <c r="AM8" s="160"/>
    </row>
    <row r="9" spans="1:40" s="6" customFormat="1" ht="13.5" customHeight="1">
      <c r="N9" s="27"/>
      <c r="O9" s="114">
        <v>954</v>
      </c>
      <c r="P9" s="114"/>
      <c r="Q9" s="114"/>
      <c r="R9" s="114"/>
      <c r="S9" s="117" t="s">
        <v>7</v>
      </c>
      <c r="T9" s="117"/>
      <c r="U9" s="28"/>
      <c r="V9" s="105"/>
      <c r="W9" s="117" t="s">
        <v>8</v>
      </c>
      <c r="X9" s="117"/>
      <c r="Y9" s="117"/>
      <c r="Z9" s="114">
        <v>8694.9500000000007</v>
      </c>
      <c r="AA9" s="114"/>
      <c r="AB9" s="114"/>
      <c r="AC9" s="114"/>
      <c r="AD9" s="28"/>
      <c r="AE9" s="28" t="s">
        <v>12</v>
      </c>
      <c r="AF9" s="28"/>
      <c r="AG9" s="28"/>
      <c r="AH9" s="28"/>
      <c r="AI9" s="118" t="s">
        <v>9</v>
      </c>
      <c r="AJ9" s="118"/>
      <c r="AK9" s="115">
        <f>ROUND(O9*Z9/100,0)</f>
        <v>82950</v>
      </c>
      <c r="AL9" s="115"/>
      <c r="AM9" s="115"/>
      <c r="AN9" s="31" t="s">
        <v>10</v>
      </c>
    </row>
    <row r="10" spans="1:40" s="2" customFormat="1" ht="15">
      <c r="B10" s="113" t="s">
        <v>50</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3"/>
      <c r="AL10" s="3"/>
      <c r="AM10" s="3"/>
    </row>
    <row r="11" spans="1:40" s="81" customFormat="1" ht="16.5" customHeight="1">
      <c r="A11" s="106">
        <v>3</v>
      </c>
      <c r="B11" s="20" t="s">
        <v>64</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8"/>
      <c r="AL11" s="148"/>
      <c r="AM11" s="148"/>
    </row>
    <row r="12" spans="1:40" s="23" customFormat="1" ht="13.5" customHeight="1">
      <c r="F12" s="32"/>
      <c r="G12" s="32"/>
      <c r="H12" s="33"/>
      <c r="I12" s="6"/>
      <c r="J12" s="6"/>
      <c r="K12" s="34"/>
      <c r="L12" s="34"/>
      <c r="M12" s="34"/>
      <c r="N12" s="34"/>
      <c r="O12" s="114">
        <v>4281</v>
      </c>
      <c r="P12" s="114"/>
      <c r="Q12" s="114"/>
      <c r="R12" s="114"/>
      <c r="S12" s="107" t="s">
        <v>7</v>
      </c>
      <c r="T12" s="36"/>
      <c r="U12" s="36"/>
      <c r="V12" s="105"/>
      <c r="W12" s="117" t="s">
        <v>8</v>
      </c>
      <c r="X12" s="117"/>
      <c r="Y12" s="117"/>
      <c r="Z12" s="114">
        <v>11948.36</v>
      </c>
      <c r="AA12" s="114"/>
      <c r="AB12" s="114"/>
      <c r="AC12" s="114"/>
      <c r="AE12" s="28" t="s">
        <v>12</v>
      </c>
      <c r="AF12" s="28"/>
      <c r="AG12" s="28"/>
      <c r="AH12" s="28"/>
      <c r="AI12" s="118" t="s">
        <v>9</v>
      </c>
      <c r="AJ12" s="118"/>
      <c r="AK12" s="115">
        <f>ROUND(O12*Z12/100,0)</f>
        <v>511509</v>
      </c>
      <c r="AL12" s="115"/>
      <c r="AM12" s="115"/>
      <c r="AN12" s="31" t="s">
        <v>10</v>
      </c>
    </row>
    <row r="13" spans="1:40" s="2" customFormat="1" ht="15">
      <c r="B13" s="113" t="s">
        <v>65</v>
      </c>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3"/>
      <c r="AL13" s="3"/>
      <c r="AM13" s="3"/>
    </row>
    <row r="14" spans="1:40" s="173" customFormat="1" ht="16.5" customHeight="1">
      <c r="A14" s="106">
        <v>4</v>
      </c>
      <c r="B14" s="20" t="s">
        <v>165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74"/>
      <c r="AL14" s="174"/>
      <c r="AM14" s="174"/>
    </row>
    <row r="15" spans="1:40" s="170" customFormat="1">
      <c r="N15" s="172"/>
      <c r="O15" s="114">
        <v>1072</v>
      </c>
      <c r="P15" s="114"/>
      <c r="Q15" s="114"/>
      <c r="R15" s="114"/>
      <c r="S15" s="107" t="s">
        <v>7</v>
      </c>
      <c r="T15" s="36"/>
      <c r="U15" s="36"/>
      <c r="V15" s="105"/>
      <c r="W15" s="117" t="s">
        <v>8</v>
      </c>
      <c r="X15" s="117"/>
      <c r="Y15" s="117"/>
      <c r="Z15" s="114">
        <v>3912.85</v>
      </c>
      <c r="AA15" s="114"/>
      <c r="AB15" s="114"/>
      <c r="AC15" s="114"/>
      <c r="AD15" s="23"/>
      <c r="AE15" s="28" t="s">
        <v>12</v>
      </c>
      <c r="AF15" s="28"/>
      <c r="AG15" s="28"/>
      <c r="AH15" s="28"/>
      <c r="AI15" s="118" t="s">
        <v>9</v>
      </c>
      <c r="AJ15" s="118"/>
      <c r="AK15" s="115">
        <f>ROUND(O15*Z15/100,0)</f>
        <v>41946</v>
      </c>
      <c r="AL15" s="115"/>
      <c r="AM15" s="115"/>
      <c r="AN15" s="31" t="s">
        <v>10</v>
      </c>
    </row>
    <row r="16" spans="1:40" s="170" customFormat="1">
      <c r="B16" s="171" t="s">
        <v>164</v>
      </c>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row>
    <row r="17" spans="1:40" s="56" customFormat="1" ht="13.5" customHeight="1">
      <c r="A17" s="53">
        <v>5</v>
      </c>
      <c r="B17" s="54" t="s">
        <v>163</v>
      </c>
      <c r="C17" s="55"/>
      <c r="D17" s="55"/>
      <c r="E17" s="55"/>
      <c r="F17" s="55"/>
      <c r="G17" s="55"/>
      <c r="H17" s="55"/>
      <c r="I17" s="55"/>
      <c r="J17" s="55"/>
      <c r="K17" s="55"/>
      <c r="L17" s="55"/>
      <c r="AK17" s="161"/>
      <c r="AL17" s="161"/>
      <c r="AM17" s="161"/>
    </row>
    <row r="18" spans="1:40" s="41" customFormat="1" ht="13.5" customHeight="1">
      <c r="N18" s="42"/>
      <c r="O18" s="123">
        <v>4813</v>
      </c>
      <c r="P18" s="123"/>
      <c r="Q18" s="123"/>
      <c r="R18" s="123"/>
      <c r="S18" s="124" t="s">
        <v>7</v>
      </c>
      <c r="T18" s="124"/>
      <c r="U18" s="43"/>
      <c r="V18" s="111"/>
      <c r="W18" s="124" t="s">
        <v>8</v>
      </c>
      <c r="X18" s="124"/>
      <c r="Y18" s="124"/>
      <c r="Z18" s="123">
        <v>12346.65</v>
      </c>
      <c r="AA18" s="123"/>
      <c r="AB18" s="123"/>
      <c r="AC18" s="123"/>
      <c r="AD18" s="43"/>
      <c r="AE18" s="43" t="s">
        <v>12</v>
      </c>
      <c r="AF18" s="43"/>
      <c r="AG18" s="43"/>
      <c r="AH18" s="43"/>
      <c r="AI18" s="125" t="s">
        <v>9</v>
      </c>
      <c r="AJ18" s="125"/>
      <c r="AK18" s="126">
        <f>ROUND(O18*Z18/100,0)</f>
        <v>594244</v>
      </c>
      <c r="AL18" s="126"/>
      <c r="AM18" s="126"/>
      <c r="AN18" s="44" t="s">
        <v>10</v>
      </c>
    </row>
    <row r="19" spans="1:40" s="2" customFormat="1" ht="15">
      <c r="B19" s="113" t="s">
        <v>162</v>
      </c>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3"/>
      <c r="AL19" s="3"/>
      <c r="AM19" s="3"/>
    </row>
    <row r="20" spans="1:40" s="56" customFormat="1" ht="13.5" customHeight="1">
      <c r="A20" s="53">
        <v>6</v>
      </c>
      <c r="B20" s="54" t="s">
        <v>161</v>
      </c>
      <c r="C20" s="55"/>
      <c r="D20" s="55"/>
      <c r="E20" s="55"/>
      <c r="F20" s="55"/>
      <c r="G20" s="55"/>
      <c r="H20" s="55"/>
      <c r="I20" s="55"/>
      <c r="J20" s="55"/>
      <c r="K20" s="55"/>
      <c r="L20" s="55"/>
      <c r="AK20" s="161"/>
      <c r="AL20" s="161"/>
      <c r="AM20" s="161"/>
    </row>
    <row r="21" spans="1:40" s="41" customFormat="1" ht="13.5" customHeight="1">
      <c r="N21" s="42"/>
      <c r="O21" s="123">
        <v>48</v>
      </c>
      <c r="P21" s="123"/>
      <c r="Q21" s="123"/>
      <c r="R21" s="123"/>
      <c r="S21" s="124" t="s">
        <v>7</v>
      </c>
      <c r="T21" s="124"/>
      <c r="U21" s="43"/>
      <c r="V21" s="111"/>
      <c r="W21" s="124" t="s">
        <v>8</v>
      </c>
      <c r="X21" s="124"/>
      <c r="Y21" s="124"/>
      <c r="Z21" s="123">
        <v>726.72</v>
      </c>
      <c r="AA21" s="123"/>
      <c r="AB21" s="123"/>
      <c r="AC21" s="123"/>
      <c r="AD21" s="43"/>
      <c r="AE21" s="43" t="s">
        <v>29</v>
      </c>
      <c r="AF21" s="43"/>
      <c r="AG21" s="43"/>
      <c r="AH21" s="43"/>
      <c r="AI21" s="125" t="s">
        <v>9</v>
      </c>
      <c r="AJ21" s="125"/>
      <c r="AK21" s="126">
        <f>O21*Z21</f>
        <v>34882.559999999998</v>
      </c>
      <c r="AL21" s="126"/>
      <c r="AM21" s="126"/>
      <c r="AN21" s="44" t="s">
        <v>10</v>
      </c>
    </row>
    <row r="22" spans="1:40" s="2" customFormat="1" ht="15">
      <c r="B22" s="113" t="s">
        <v>160</v>
      </c>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3"/>
      <c r="AL22" s="3"/>
      <c r="AM22" s="3"/>
    </row>
    <row r="23" spans="1:40" s="22" customFormat="1" ht="30" customHeight="1">
      <c r="A23" s="48">
        <v>7</v>
      </c>
      <c r="B23" s="122" t="s">
        <v>72</v>
      </c>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19"/>
      <c r="AL23" s="119"/>
      <c r="AM23" s="119"/>
    </row>
    <row r="24" spans="1:40" s="6" customFormat="1" ht="12.75">
      <c r="H24" s="37"/>
      <c r="K24" s="34"/>
      <c r="L24" s="34"/>
      <c r="M24" s="34"/>
      <c r="N24" s="34"/>
      <c r="O24" s="114">
        <v>15</v>
      </c>
      <c r="P24" s="114"/>
      <c r="Q24" s="114"/>
      <c r="R24" s="114"/>
      <c r="S24" s="28" t="s">
        <v>28</v>
      </c>
      <c r="T24" s="52"/>
      <c r="U24" s="52"/>
      <c r="V24" s="117" t="s">
        <v>8</v>
      </c>
      <c r="W24" s="117"/>
      <c r="X24" s="117"/>
      <c r="Y24" s="114">
        <v>180.5</v>
      </c>
      <c r="Z24" s="114"/>
      <c r="AA24" s="114"/>
      <c r="AB24" s="114"/>
      <c r="AC24" s="28"/>
      <c r="AD24" s="28" t="s">
        <v>29</v>
      </c>
      <c r="AE24" s="28"/>
      <c r="AF24" s="28"/>
      <c r="AG24" s="28"/>
      <c r="AH24" s="118" t="s">
        <v>9</v>
      </c>
      <c r="AI24" s="118"/>
      <c r="AK24" s="115">
        <f>ROUND(O24*Y24,0)</f>
        <v>2708</v>
      </c>
      <c r="AL24" s="115"/>
      <c r="AM24" s="115"/>
      <c r="AN24" s="31" t="s">
        <v>10</v>
      </c>
    </row>
    <row r="25" spans="1:40" s="2" customFormat="1" ht="15">
      <c r="B25" s="113" t="s">
        <v>73</v>
      </c>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3"/>
      <c r="AL25" s="3"/>
      <c r="AM25" s="3"/>
    </row>
    <row r="26" spans="1:40" s="5" customFormat="1" ht="15.75" customHeight="1">
      <c r="A26" s="108">
        <v>8</v>
      </c>
      <c r="B26" s="20" t="s">
        <v>30</v>
      </c>
      <c r="C26" s="4"/>
      <c r="D26" s="4"/>
      <c r="E26" s="4"/>
      <c r="F26" s="4"/>
      <c r="G26" s="4"/>
      <c r="H26" s="4"/>
      <c r="I26" s="4"/>
      <c r="J26" s="4"/>
      <c r="K26" s="4"/>
      <c r="L26" s="4"/>
      <c r="M26" s="4"/>
      <c r="N26" s="4"/>
      <c r="AK26" s="116"/>
      <c r="AL26" s="116"/>
      <c r="AM26" s="116"/>
    </row>
    <row r="27" spans="1:40" s="6" customFormat="1" ht="12.75">
      <c r="H27" s="37"/>
      <c r="K27" s="34"/>
      <c r="L27" s="34"/>
      <c r="M27" s="34"/>
      <c r="N27" s="34"/>
      <c r="O27" s="114">
        <v>15586</v>
      </c>
      <c r="P27" s="114"/>
      <c r="Q27" s="114"/>
      <c r="R27" s="114"/>
      <c r="S27" s="28" t="s">
        <v>26</v>
      </c>
      <c r="T27" s="52"/>
      <c r="U27" s="52"/>
      <c r="V27" s="117" t="s">
        <v>8</v>
      </c>
      <c r="W27" s="117"/>
      <c r="X27" s="117"/>
      <c r="Y27" s="114">
        <v>2206.6</v>
      </c>
      <c r="Z27" s="114"/>
      <c r="AA27" s="114"/>
      <c r="AB27" s="114"/>
      <c r="AC27" s="28"/>
      <c r="AD27" s="28" t="s">
        <v>27</v>
      </c>
      <c r="AE27" s="28"/>
      <c r="AF27" s="28"/>
      <c r="AG27" s="28"/>
      <c r="AH27" s="118" t="s">
        <v>9</v>
      </c>
      <c r="AI27" s="118"/>
      <c r="AK27" s="115">
        <f>ROUND(O27*Y27/100,0)</f>
        <v>343921</v>
      </c>
      <c r="AL27" s="115"/>
      <c r="AM27" s="115"/>
      <c r="AN27" s="31" t="s">
        <v>10</v>
      </c>
    </row>
    <row r="28" spans="1:40" s="2" customFormat="1" ht="15">
      <c r="B28" s="113" t="s">
        <v>57</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3"/>
      <c r="AL28" s="3"/>
      <c r="AM28" s="3"/>
    </row>
    <row r="29" spans="1:40" s="5" customFormat="1" ht="15.75" customHeight="1">
      <c r="A29" s="108">
        <v>9</v>
      </c>
      <c r="B29" s="20" t="s">
        <v>31</v>
      </c>
      <c r="C29" s="4"/>
      <c r="D29" s="4"/>
      <c r="E29" s="4"/>
      <c r="F29" s="4"/>
      <c r="G29" s="4"/>
      <c r="H29" s="4"/>
      <c r="I29" s="4"/>
      <c r="J29" s="4"/>
      <c r="K29" s="4"/>
      <c r="L29" s="4"/>
      <c r="M29" s="4"/>
      <c r="N29" s="4"/>
      <c r="AK29" s="116"/>
      <c r="AL29" s="116"/>
      <c r="AM29" s="116"/>
    </row>
    <row r="30" spans="1:40" s="6" customFormat="1" ht="12.75">
      <c r="H30" s="37"/>
      <c r="K30" s="34"/>
      <c r="L30" s="34"/>
      <c r="M30" s="34"/>
      <c r="N30" s="34"/>
      <c r="O30" s="114">
        <f>O27</f>
        <v>15586</v>
      </c>
      <c r="P30" s="114"/>
      <c r="Q30" s="114"/>
      <c r="R30" s="114"/>
      <c r="S30" s="28" t="s">
        <v>26</v>
      </c>
      <c r="T30" s="52"/>
      <c r="U30" s="52"/>
      <c r="V30" s="117" t="s">
        <v>8</v>
      </c>
      <c r="W30" s="117"/>
      <c r="X30" s="117"/>
      <c r="Y30" s="114">
        <v>2197.52</v>
      </c>
      <c r="Z30" s="114"/>
      <c r="AA30" s="114"/>
      <c r="AB30" s="114"/>
      <c r="AC30" s="28"/>
      <c r="AD30" s="28" t="s">
        <v>27</v>
      </c>
      <c r="AE30" s="28"/>
      <c r="AF30" s="28"/>
      <c r="AG30" s="28"/>
      <c r="AH30" s="118" t="s">
        <v>9</v>
      </c>
      <c r="AI30" s="118"/>
      <c r="AK30" s="115">
        <f>ROUND(O30*Y30/100,0)</f>
        <v>342505</v>
      </c>
      <c r="AL30" s="115"/>
      <c r="AM30" s="115"/>
      <c r="AN30" s="31" t="s">
        <v>10</v>
      </c>
    </row>
    <row r="31" spans="1:40" s="2" customFormat="1" ht="15">
      <c r="B31" s="113" t="s">
        <v>58</v>
      </c>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3"/>
      <c r="AL31" s="3"/>
      <c r="AM31" s="3"/>
    </row>
    <row r="32" spans="1:40" s="169" customFormat="1" ht="60.75" customHeight="1">
      <c r="A32" s="106">
        <v>10</v>
      </c>
      <c r="B32" s="162" t="s">
        <v>159</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48"/>
      <c r="AL32" s="148"/>
      <c r="AM32" s="148"/>
    </row>
    <row r="33" spans="1:42" s="6" customFormat="1" ht="12.75">
      <c r="H33" s="37"/>
      <c r="K33" s="34"/>
      <c r="L33" s="34"/>
      <c r="M33" s="34"/>
      <c r="N33" s="34"/>
      <c r="O33" s="114">
        <v>24</v>
      </c>
      <c r="P33" s="114"/>
      <c r="Q33" s="114"/>
      <c r="R33" s="114"/>
      <c r="S33" s="28" t="s">
        <v>26</v>
      </c>
      <c r="T33" s="52"/>
      <c r="U33" s="52"/>
      <c r="V33" s="117" t="s">
        <v>8</v>
      </c>
      <c r="W33" s="117"/>
      <c r="X33" s="117"/>
      <c r="Y33" s="114">
        <v>34520.31</v>
      </c>
      <c r="Z33" s="114"/>
      <c r="AA33" s="114"/>
      <c r="AB33" s="114"/>
      <c r="AC33" s="28"/>
      <c r="AD33" s="28" t="s">
        <v>27</v>
      </c>
      <c r="AE33" s="28"/>
      <c r="AF33" s="28"/>
      <c r="AG33" s="28"/>
      <c r="AH33" s="118" t="s">
        <v>9</v>
      </c>
      <c r="AI33" s="118"/>
      <c r="AK33" s="115">
        <f>ROUND(O33*Y33/100,0)</f>
        <v>8285</v>
      </c>
      <c r="AL33" s="115"/>
      <c r="AM33" s="115"/>
      <c r="AN33" s="31" t="s">
        <v>10</v>
      </c>
    </row>
    <row r="34" spans="1:42" s="2" customFormat="1" ht="15">
      <c r="B34" s="113" t="s">
        <v>158</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3"/>
      <c r="AL34" s="3"/>
      <c r="AM34" s="3"/>
    </row>
    <row r="35" spans="1:42" s="57" customFormat="1" ht="13.5" customHeight="1">
      <c r="A35" s="48">
        <v>11</v>
      </c>
      <c r="B35" s="59" t="s">
        <v>157</v>
      </c>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119"/>
      <c r="AL35" s="119"/>
      <c r="AM35" s="119"/>
    </row>
    <row r="36" spans="1:42" s="6" customFormat="1" ht="13.5" customHeight="1">
      <c r="K36" s="34"/>
      <c r="L36" s="34"/>
      <c r="M36" s="34"/>
      <c r="N36" s="34"/>
      <c r="O36" s="114">
        <f>O30</f>
        <v>15586</v>
      </c>
      <c r="P36" s="114"/>
      <c r="Q36" s="114"/>
      <c r="R36" s="114"/>
      <c r="S36" s="28" t="s">
        <v>26</v>
      </c>
      <c r="T36" s="52"/>
      <c r="U36" s="52"/>
      <c r="V36" s="117" t="s">
        <v>8</v>
      </c>
      <c r="W36" s="117"/>
      <c r="X36" s="117"/>
      <c r="Y36" s="114">
        <v>1276.53</v>
      </c>
      <c r="Z36" s="114"/>
      <c r="AA36" s="114"/>
      <c r="AB36" s="114"/>
      <c r="AC36" s="28"/>
      <c r="AD36" s="28" t="s">
        <v>27</v>
      </c>
      <c r="AE36" s="28"/>
      <c r="AF36" s="28"/>
      <c r="AG36" s="28"/>
      <c r="AH36" s="118" t="s">
        <v>9</v>
      </c>
      <c r="AI36" s="118"/>
      <c r="AK36" s="115">
        <f>ROUND(O36*Y36/100,0)</f>
        <v>198960</v>
      </c>
      <c r="AL36" s="115"/>
      <c r="AM36" s="115"/>
      <c r="AN36" s="31" t="s">
        <v>10</v>
      </c>
    </row>
    <row r="37" spans="1:42" s="2" customFormat="1" ht="15">
      <c r="B37" s="113" t="s">
        <v>156</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3"/>
      <c r="AL37" s="3"/>
      <c r="AM37" s="3"/>
    </row>
    <row r="38" spans="1:42" s="5" customFormat="1" ht="31.5" customHeight="1">
      <c r="A38" s="108">
        <v>12</v>
      </c>
      <c r="B38" s="122" t="s">
        <v>33</v>
      </c>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1"/>
      <c r="AL38" s="121"/>
      <c r="AM38" s="121"/>
    </row>
    <row r="39" spans="1:42" s="6" customFormat="1" ht="13.5" customHeight="1">
      <c r="H39" s="37"/>
      <c r="K39" s="34"/>
      <c r="L39" s="34"/>
      <c r="M39" s="34"/>
      <c r="N39" s="34"/>
      <c r="O39" s="114">
        <v>96</v>
      </c>
      <c r="P39" s="114"/>
      <c r="Q39" s="114"/>
      <c r="R39" s="114"/>
      <c r="S39" s="28" t="s">
        <v>26</v>
      </c>
      <c r="T39" s="52"/>
      <c r="U39" s="52"/>
      <c r="V39" s="117" t="s">
        <v>8</v>
      </c>
      <c r="W39" s="117"/>
      <c r="X39" s="117"/>
      <c r="Y39" s="127">
        <v>1270.83</v>
      </c>
      <c r="Z39" s="127"/>
      <c r="AA39" s="127"/>
      <c r="AB39" s="127"/>
      <c r="AC39" s="28"/>
      <c r="AD39" s="28" t="s">
        <v>27</v>
      </c>
      <c r="AE39" s="28"/>
      <c r="AF39" s="28"/>
      <c r="AG39" s="28"/>
      <c r="AH39" s="118" t="s">
        <v>9</v>
      </c>
      <c r="AI39" s="118"/>
      <c r="AK39" s="115">
        <f>ROUND(O39*Y39/100,0)</f>
        <v>1220</v>
      </c>
      <c r="AL39" s="115"/>
      <c r="AM39" s="115"/>
      <c r="AN39" s="31" t="s">
        <v>10</v>
      </c>
    </row>
    <row r="40" spans="1:42" s="2" customFormat="1" ht="15">
      <c r="B40" s="113" t="s">
        <v>61</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3"/>
      <c r="AL40" s="3"/>
      <c r="AM40" s="3"/>
    </row>
    <row r="41" spans="1:42" s="32" customFormat="1" ht="15" customHeight="1">
      <c r="AC41" s="140" t="s">
        <v>34</v>
      </c>
      <c r="AD41" s="140"/>
      <c r="AE41" s="140"/>
      <c r="AF41" s="140"/>
      <c r="AG41" s="140"/>
      <c r="AH41" s="38" t="s">
        <v>9</v>
      </c>
      <c r="AI41" s="38"/>
      <c r="AJ41" s="60"/>
      <c r="AK41" s="141">
        <f>SUM(AK5:AM40)</f>
        <v>2175254.56</v>
      </c>
      <c r="AL41" s="141"/>
      <c r="AM41" s="141"/>
      <c r="AN41" s="76" t="s">
        <v>10</v>
      </c>
      <c r="AO41" s="138" t="e">
        <f>#REF!+#REF!+#REF!+#REF!+#REF!+AK9+#REF!+#REF!+#REF!+#REF!+#REF!+#REF!+#REF!+#REF!+#REF!+#REF!+AK27+AK30+#REF!+#REF!+#REF!+AK36+#REF!+AK39+#REF!+#REF!</f>
        <v>#REF!</v>
      </c>
      <c r="AP41" s="138"/>
    </row>
    <row r="44" spans="1:42" ht="42" customHeight="1">
      <c r="A44" s="7" t="s">
        <v>35</v>
      </c>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9"/>
      <c r="AG44" s="9"/>
      <c r="AH44" s="9"/>
      <c r="AI44" s="9"/>
      <c r="AJ44" s="9"/>
      <c r="AK44" s="9"/>
      <c r="AL44" s="9"/>
      <c r="AM44" s="9"/>
      <c r="AN44" s="10"/>
      <c r="AO44" s="10"/>
    </row>
    <row r="45" spans="1:42" ht="13.5" thickBo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row>
    <row r="46" spans="1:42" ht="15.7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42" t="s">
        <v>34</v>
      </c>
      <c r="AD46" s="142"/>
      <c r="AE46" s="142"/>
      <c r="AF46" s="142"/>
      <c r="AG46" s="142"/>
      <c r="AH46" s="12" t="s">
        <v>9</v>
      </c>
      <c r="AI46" s="12"/>
      <c r="AJ46" s="143"/>
      <c r="AK46" s="143"/>
      <c r="AL46" s="143"/>
      <c r="AM46" s="143"/>
      <c r="AN46" s="139"/>
      <c r="AO46" s="139"/>
    </row>
    <row r="47" spans="1:42" ht="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0"/>
      <c r="AF47" s="10"/>
      <c r="AG47" s="10"/>
      <c r="AH47" s="10"/>
      <c r="AI47" s="10"/>
      <c r="AJ47" s="10"/>
      <c r="AK47" s="10"/>
      <c r="AL47" s="10"/>
      <c r="AM47" s="10"/>
      <c r="AN47" s="10"/>
      <c r="AO47" s="10"/>
    </row>
    <row r="48" spans="1:42" ht="15.75">
      <c r="A48" s="8"/>
      <c r="B48" s="7" t="s">
        <v>155</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1" ht="15.7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9"/>
      <c r="AF49" s="9"/>
      <c r="AG49" s="9"/>
      <c r="AH49" s="9"/>
      <c r="AI49" s="9"/>
      <c r="AJ49" s="9"/>
      <c r="AK49" s="9"/>
      <c r="AL49" s="10"/>
      <c r="AM49" s="10"/>
      <c r="AN49" s="10"/>
      <c r="AO49" s="10"/>
    </row>
    <row r="50" spans="1:41" ht="54.75" customHeight="1">
      <c r="A50" s="8"/>
      <c r="B50" s="7" t="s">
        <v>36</v>
      </c>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9"/>
      <c r="AK50" s="9"/>
      <c r="AL50" s="10"/>
      <c r="AM50" s="10"/>
      <c r="AN50" s="10"/>
      <c r="AO50" s="10"/>
    </row>
    <row r="51" spans="1:41" ht="15.75">
      <c r="A51" s="14"/>
      <c r="B51" s="14"/>
      <c r="C51" s="14"/>
      <c r="D51" s="14"/>
      <c r="E51" s="14"/>
      <c r="F51" s="14"/>
      <c r="G51" s="14"/>
      <c r="H51" s="14"/>
      <c r="I51" s="14"/>
      <c r="J51" s="14"/>
      <c r="K51" s="14"/>
      <c r="L51" s="14"/>
      <c r="M51" s="14"/>
      <c r="N51" s="15"/>
      <c r="O51" s="15"/>
      <c r="P51" s="15"/>
      <c r="Q51" s="15"/>
      <c r="R51" s="15"/>
      <c r="S51" s="14"/>
      <c r="T51" s="14"/>
      <c r="U51" s="14"/>
      <c r="V51" s="14"/>
      <c r="W51" s="14"/>
      <c r="X51" s="14"/>
      <c r="Y51" s="14"/>
      <c r="Z51" s="14"/>
      <c r="AA51" s="14"/>
      <c r="AB51" s="14"/>
      <c r="AC51" s="14"/>
      <c r="AD51" s="14"/>
      <c r="AE51" s="16"/>
      <c r="AF51" s="16"/>
      <c r="AG51" s="16"/>
      <c r="AH51" s="16"/>
      <c r="AI51" s="16"/>
      <c r="AJ51" s="16"/>
      <c r="AK51" s="16"/>
    </row>
    <row r="52" spans="1:41" ht="15.75">
      <c r="A52" s="14"/>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9"/>
      <c r="AF52" s="9"/>
      <c r="AG52" s="9"/>
      <c r="AH52" s="9"/>
      <c r="AI52" s="9"/>
      <c r="AJ52" s="16"/>
      <c r="AK52" s="16"/>
    </row>
    <row r="53" spans="1:41" ht="12.75">
      <c r="A53" s="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row>
    <row r="54" spans="1:41">
      <c r="A54" s="1"/>
      <c r="B54" s="132" t="s">
        <v>37</v>
      </c>
      <c r="C54" s="132"/>
      <c r="D54" s="132"/>
      <c r="E54" s="132"/>
      <c r="F54" s="132"/>
      <c r="G54" s="132"/>
      <c r="H54" s="132"/>
      <c r="I54" s="132"/>
      <c r="J54" s="132"/>
      <c r="K54" s="132"/>
      <c r="L54" s="10"/>
      <c r="M54" s="10"/>
      <c r="N54" s="10"/>
      <c r="O54" s="10"/>
      <c r="P54" s="10"/>
      <c r="Q54" s="10"/>
      <c r="R54" s="10"/>
      <c r="S54" s="10"/>
      <c r="T54" s="10"/>
      <c r="U54" s="10"/>
      <c r="V54" s="10"/>
      <c r="W54" s="10"/>
      <c r="X54" s="10"/>
      <c r="Y54" s="10"/>
      <c r="Z54" s="10"/>
      <c r="AA54" s="10"/>
      <c r="AB54" s="10"/>
      <c r="AC54" s="10"/>
      <c r="AD54" s="10"/>
      <c r="AE54" s="10"/>
      <c r="AF54" s="10"/>
      <c r="AG54" s="10"/>
      <c r="AH54" s="10"/>
      <c r="AI54" s="10"/>
    </row>
    <row r="55" spans="1:41" ht="15">
      <c r="A55" s="1"/>
      <c r="L55" s="17"/>
      <c r="M55" s="17"/>
      <c r="N55" s="17"/>
      <c r="O55" s="17"/>
      <c r="P55" s="17"/>
      <c r="Q55" s="17"/>
      <c r="R55" s="17"/>
      <c r="S55" s="17"/>
      <c r="T55" s="17"/>
      <c r="U55" s="17"/>
      <c r="V55" s="17"/>
      <c r="W55" s="17"/>
      <c r="X55" s="17"/>
      <c r="Y55" s="17"/>
      <c r="Z55" s="17"/>
      <c r="AA55" s="17"/>
      <c r="AB55" s="17"/>
      <c r="AC55" s="17"/>
      <c r="AD55" s="17"/>
      <c r="AE55" s="17"/>
      <c r="AF55" s="17"/>
      <c r="AG55" s="17"/>
      <c r="AH55" s="17"/>
      <c r="AI55" s="10"/>
    </row>
    <row r="57" spans="1:41" ht="15">
      <c r="A57" s="1"/>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row>
    <row r="58" spans="1:41" ht="15">
      <c r="A58" s="1"/>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0"/>
    </row>
    <row r="59" spans="1:41" s="65" customFormat="1" ht="15">
      <c r="A59" s="61"/>
      <c r="B59" s="133" t="s">
        <v>46</v>
      </c>
      <c r="C59" s="133"/>
      <c r="D59" s="133"/>
      <c r="E59" s="133"/>
      <c r="F59" s="133"/>
      <c r="G59" s="133"/>
      <c r="H59" s="133"/>
      <c r="I59" s="133"/>
      <c r="J59" s="110"/>
      <c r="K59" s="109"/>
      <c r="L59" s="110">
        <v>1</v>
      </c>
      <c r="M59" s="109" t="s">
        <v>39</v>
      </c>
      <c r="N59" s="134">
        <v>41.12</v>
      </c>
      <c r="O59" s="134"/>
      <c r="P59" s="64" t="s">
        <v>39</v>
      </c>
      <c r="Q59" s="135">
        <v>5.92</v>
      </c>
      <c r="R59" s="135"/>
      <c r="S59" s="110"/>
      <c r="T59" s="135"/>
      <c r="U59" s="135"/>
      <c r="AA59" s="65" t="s">
        <v>40</v>
      </c>
      <c r="AB59" s="135">
        <f>ROUND(L59*N59*Q59,0)</f>
        <v>243</v>
      </c>
      <c r="AC59" s="135"/>
      <c r="AD59" s="135"/>
      <c r="AE59" s="135"/>
      <c r="AF59" s="136" t="s">
        <v>26</v>
      </c>
      <c r="AG59" s="136"/>
      <c r="AK59" s="137"/>
      <c r="AL59" s="137"/>
      <c r="AM59" s="137"/>
      <c r="AN59" s="66"/>
    </row>
    <row r="60" spans="1:41" s="67" customFormat="1" ht="15">
      <c r="I60" s="68"/>
      <c r="J60" s="69"/>
      <c r="K60" s="68"/>
      <c r="M60" s="70"/>
      <c r="N60" s="71"/>
      <c r="O60" s="71"/>
      <c r="P60" s="68"/>
      <c r="Q60" s="72"/>
      <c r="R60" s="72"/>
      <c r="S60" s="73"/>
      <c r="T60" s="72"/>
      <c r="U60" s="72"/>
      <c r="V60" s="128" t="s">
        <v>44</v>
      </c>
      <c r="W60" s="128"/>
      <c r="X60" s="128"/>
      <c r="Y60" s="128"/>
      <c r="Z60" s="128"/>
      <c r="AA60" s="74" t="s">
        <v>40</v>
      </c>
      <c r="AB60" s="129">
        <f>SUM(AB57:AB59)</f>
        <v>243</v>
      </c>
      <c r="AC60" s="129"/>
      <c r="AD60" s="129"/>
      <c r="AE60" s="129"/>
      <c r="AF60" s="130" t="s">
        <v>26</v>
      </c>
      <c r="AG60" s="130"/>
      <c r="AH60" s="73"/>
      <c r="AI60" s="75"/>
      <c r="AJ60" s="75"/>
      <c r="AK60" s="131"/>
      <c r="AL60" s="131"/>
      <c r="AM60" s="131"/>
      <c r="AN60" s="75"/>
    </row>
  </sheetData>
  <mergeCells count="117">
    <mergeCell ref="B23:AJ23"/>
    <mergeCell ref="AK23:AM23"/>
    <mergeCell ref="AK26:AM26"/>
    <mergeCell ref="Y27:AB27"/>
    <mergeCell ref="AH27:AI27"/>
    <mergeCell ref="AK27:AM27"/>
    <mergeCell ref="O24:R24"/>
    <mergeCell ref="O27:R27"/>
    <mergeCell ref="V27:X27"/>
    <mergeCell ref="O33:R33"/>
    <mergeCell ref="V33:X33"/>
    <mergeCell ref="V24:X24"/>
    <mergeCell ref="Y24:AB24"/>
    <mergeCell ref="AH24:AI24"/>
    <mergeCell ref="AK24:AM24"/>
    <mergeCell ref="B25:AJ25"/>
    <mergeCell ref="B31:AJ31"/>
    <mergeCell ref="O30:R30"/>
    <mergeCell ref="V30:X30"/>
    <mergeCell ref="AK30:AM30"/>
    <mergeCell ref="Y30:AB30"/>
    <mergeCell ref="AH30:AI30"/>
    <mergeCell ref="Y36:AB36"/>
    <mergeCell ref="AH36:AI36"/>
    <mergeCell ref="Y33:AB33"/>
    <mergeCell ref="AH33:AI33"/>
    <mergeCell ref="AK33:AM33"/>
    <mergeCell ref="B28:AJ28"/>
    <mergeCell ref="B34:AJ34"/>
    <mergeCell ref="B32:AJ32"/>
    <mergeCell ref="AK32:AM32"/>
    <mergeCell ref="AK29:AM29"/>
    <mergeCell ref="AK59:AM59"/>
    <mergeCell ref="B40:AJ40"/>
    <mergeCell ref="AK36:AM36"/>
    <mergeCell ref="AK35:AM35"/>
    <mergeCell ref="B38:AJ38"/>
    <mergeCell ref="AK38:AM38"/>
    <mergeCell ref="O39:R39"/>
    <mergeCell ref="V39:X39"/>
    <mergeCell ref="Y39:AB39"/>
    <mergeCell ref="AH39:AI39"/>
    <mergeCell ref="B54:K54"/>
    <mergeCell ref="B59:I59"/>
    <mergeCell ref="N59:O59"/>
    <mergeCell ref="Q59:R59"/>
    <mergeCell ref="T59:U59"/>
    <mergeCell ref="AB59:AE59"/>
    <mergeCell ref="AN46:AO46"/>
    <mergeCell ref="AC41:AG41"/>
    <mergeCell ref="AK41:AM41"/>
    <mergeCell ref="AC46:AG46"/>
    <mergeCell ref="AJ46:AM46"/>
    <mergeCell ref="V60:Z60"/>
    <mergeCell ref="AB60:AE60"/>
    <mergeCell ref="AF60:AG60"/>
    <mergeCell ref="AK60:AM60"/>
    <mergeCell ref="AF59:AG59"/>
    <mergeCell ref="S21:T21"/>
    <mergeCell ref="W21:Y21"/>
    <mergeCell ref="Z21:AC21"/>
    <mergeCell ref="O21:R21"/>
    <mergeCell ref="AI21:AJ21"/>
    <mergeCell ref="AO41:AP41"/>
    <mergeCell ref="AK39:AM39"/>
    <mergeCell ref="B37:AJ37"/>
    <mergeCell ref="O36:R36"/>
    <mergeCell ref="V36:X36"/>
    <mergeCell ref="AK14:AM14"/>
    <mergeCell ref="B10:AJ10"/>
    <mergeCell ref="AK11:AM11"/>
    <mergeCell ref="AK12:AM12"/>
    <mergeCell ref="O12:R12"/>
    <mergeCell ref="W12:Y12"/>
    <mergeCell ref="Z12:AC12"/>
    <mergeCell ref="AK21:AM21"/>
    <mergeCell ref="B22:AJ22"/>
    <mergeCell ref="O9:R9"/>
    <mergeCell ref="S9:T9"/>
    <mergeCell ref="W9:Y9"/>
    <mergeCell ref="Z9:AC9"/>
    <mergeCell ref="AI9:AJ9"/>
    <mergeCell ref="AK9:AM9"/>
    <mergeCell ref="AI12:AJ12"/>
    <mergeCell ref="B13:AJ13"/>
    <mergeCell ref="A1:AM1"/>
    <mergeCell ref="A2:D2"/>
    <mergeCell ref="E2:AN2"/>
    <mergeCell ref="B4:M4"/>
    <mergeCell ref="N4:V4"/>
    <mergeCell ref="W4:AB4"/>
    <mergeCell ref="AC4:AH4"/>
    <mergeCell ref="AI4:AN4"/>
    <mergeCell ref="E3:AN3"/>
    <mergeCell ref="B19:AJ19"/>
    <mergeCell ref="O15:R15"/>
    <mergeCell ref="W15:Y15"/>
    <mergeCell ref="Z15:AC15"/>
    <mergeCell ref="AI15:AJ15"/>
    <mergeCell ref="AK15:AM15"/>
    <mergeCell ref="B16:AN16"/>
    <mergeCell ref="AK5:AM5"/>
    <mergeCell ref="B7:AJ7"/>
    <mergeCell ref="AK20:AM20"/>
    <mergeCell ref="AK17:AM17"/>
    <mergeCell ref="O18:R18"/>
    <mergeCell ref="S18:T18"/>
    <mergeCell ref="W18:Y18"/>
    <mergeCell ref="Z18:AC18"/>
    <mergeCell ref="AI18:AJ18"/>
    <mergeCell ref="AK18:AM18"/>
    <mergeCell ref="AK6:AM6"/>
    <mergeCell ref="AK8:AM8"/>
    <mergeCell ref="O6:R6"/>
    <mergeCell ref="W6:Y6"/>
    <mergeCell ref="Z6:AC6"/>
    <mergeCell ref="AI6:AJ6"/>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AP70"/>
  <sheetViews>
    <sheetView view="pageBreakPreview" topLeftCell="A52" zoomScaleSheetLayoutView="100" workbookViewId="0">
      <selection activeCell="G61" sqref="G6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2" t="s">
        <v>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ht="48" customHeight="1">
      <c r="A2" s="153" t="s">
        <v>38</v>
      </c>
      <c r="B2" s="153"/>
      <c r="C2" s="153"/>
      <c r="D2" s="153"/>
      <c r="E2" s="166" t="s">
        <v>145</v>
      </c>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21.75" customHeight="1" thickBot="1">
      <c r="E3" s="168" t="s">
        <v>153</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56" t="s">
        <v>2</v>
      </c>
      <c r="C4" s="156"/>
      <c r="D4" s="156"/>
      <c r="E4" s="156"/>
      <c r="F4" s="156"/>
      <c r="G4" s="156"/>
      <c r="H4" s="156"/>
      <c r="I4" s="156"/>
      <c r="J4" s="156"/>
      <c r="K4" s="156"/>
      <c r="L4" s="156"/>
      <c r="M4" s="156"/>
      <c r="N4" s="157" t="s">
        <v>3</v>
      </c>
      <c r="O4" s="158"/>
      <c r="P4" s="158"/>
      <c r="Q4" s="158"/>
      <c r="R4" s="158"/>
      <c r="S4" s="158"/>
      <c r="T4" s="158"/>
      <c r="U4" s="158"/>
      <c r="V4" s="159"/>
      <c r="W4" s="157" t="s">
        <v>4</v>
      </c>
      <c r="X4" s="158"/>
      <c r="Y4" s="158"/>
      <c r="Z4" s="158"/>
      <c r="AA4" s="158"/>
      <c r="AB4" s="159"/>
      <c r="AC4" s="158" t="s">
        <v>5</v>
      </c>
      <c r="AD4" s="158"/>
      <c r="AE4" s="158"/>
      <c r="AF4" s="158"/>
      <c r="AG4" s="158"/>
      <c r="AH4" s="158"/>
      <c r="AI4" s="157" t="s">
        <v>6</v>
      </c>
      <c r="AJ4" s="158"/>
      <c r="AK4" s="158"/>
      <c r="AL4" s="158"/>
      <c r="AM4" s="158"/>
      <c r="AN4" s="159"/>
    </row>
    <row r="5" spans="1:40" s="81" customFormat="1" ht="45" customHeight="1" thickTop="1">
      <c r="A5" s="102">
        <v>1</v>
      </c>
      <c r="B5" s="165" t="s">
        <v>111</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48"/>
      <c r="AL5" s="148"/>
      <c r="AM5" s="148"/>
    </row>
    <row r="6" spans="1:40" s="23" customFormat="1" ht="13.5" customHeight="1">
      <c r="F6" s="32"/>
      <c r="G6" s="32"/>
      <c r="H6" s="33"/>
      <c r="I6" s="6"/>
      <c r="J6" s="6"/>
      <c r="K6" s="34"/>
      <c r="L6" s="34"/>
      <c r="M6" s="34"/>
      <c r="N6" s="34"/>
      <c r="O6" s="114">
        <v>3</v>
      </c>
      <c r="P6" s="114"/>
      <c r="Q6" s="114"/>
      <c r="R6" s="114"/>
      <c r="S6" s="103" t="s">
        <v>112</v>
      </c>
      <c r="T6" s="36"/>
      <c r="U6" s="36"/>
      <c r="V6" s="97"/>
      <c r="W6" s="117" t="s">
        <v>8</v>
      </c>
      <c r="X6" s="117"/>
      <c r="Y6" s="117"/>
      <c r="Z6" s="114">
        <v>4846.6000000000004</v>
      </c>
      <c r="AA6" s="114"/>
      <c r="AB6" s="114"/>
      <c r="AC6" s="114"/>
      <c r="AE6" s="28" t="s">
        <v>113</v>
      </c>
      <c r="AF6" s="28"/>
      <c r="AG6" s="28"/>
      <c r="AH6" s="28"/>
      <c r="AI6" s="118" t="s">
        <v>9</v>
      </c>
      <c r="AJ6" s="118"/>
      <c r="AK6" s="115">
        <f>O6*Z6</f>
        <v>14539.800000000001</v>
      </c>
      <c r="AL6" s="115"/>
      <c r="AM6" s="115"/>
      <c r="AN6" s="31" t="s">
        <v>10</v>
      </c>
    </row>
    <row r="7" spans="1:40" s="2" customFormat="1" ht="15">
      <c r="B7" s="113" t="s">
        <v>114</v>
      </c>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3"/>
      <c r="AL7" s="3"/>
      <c r="AM7" s="3"/>
    </row>
    <row r="8" spans="1:40" s="81" customFormat="1" ht="42.75" customHeight="1">
      <c r="A8" s="102">
        <v>2</v>
      </c>
      <c r="B8" s="162" t="s">
        <v>115</v>
      </c>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48"/>
      <c r="AL8" s="148"/>
      <c r="AM8" s="148"/>
    </row>
    <row r="9" spans="1:40" s="23" customFormat="1" ht="13.5" customHeight="1">
      <c r="F9" s="32"/>
      <c r="G9" s="32"/>
      <c r="H9" s="33"/>
      <c r="I9" s="6"/>
      <c r="J9" s="6"/>
      <c r="K9" s="34"/>
      <c r="L9" s="34"/>
      <c r="M9" s="34"/>
      <c r="N9" s="34"/>
      <c r="O9" s="114">
        <v>3</v>
      </c>
      <c r="P9" s="114"/>
      <c r="Q9" s="114"/>
      <c r="R9" s="114"/>
      <c r="S9" s="103" t="s">
        <v>112</v>
      </c>
      <c r="T9" s="36"/>
      <c r="U9" s="36"/>
      <c r="V9" s="97"/>
      <c r="W9" s="117" t="s">
        <v>8</v>
      </c>
      <c r="X9" s="117"/>
      <c r="Y9" s="117"/>
      <c r="Z9" s="114">
        <v>4694.8</v>
      </c>
      <c r="AA9" s="114"/>
      <c r="AB9" s="114"/>
      <c r="AC9" s="114"/>
      <c r="AE9" s="28" t="s">
        <v>113</v>
      </c>
      <c r="AF9" s="28"/>
      <c r="AG9" s="28"/>
      <c r="AH9" s="28"/>
      <c r="AI9" s="118" t="s">
        <v>9</v>
      </c>
      <c r="AJ9" s="118"/>
      <c r="AK9" s="115">
        <f>O9*Z9</f>
        <v>14084.400000000001</v>
      </c>
      <c r="AL9" s="115"/>
      <c r="AM9" s="115"/>
      <c r="AN9" s="31" t="s">
        <v>10</v>
      </c>
    </row>
    <row r="10" spans="1:40" s="2" customFormat="1" ht="15">
      <c r="B10" s="113" t="s">
        <v>116</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3"/>
      <c r="AL10" s="3"/>
      <c r="AM10" s="3"/>
    </row>
    <row r="11" spans="1:40" s="81" customFormat="1" ht="16.5" customHeight="1">
      <c r="A11" s="102">
        <v>3</v>
      </c>
      <c r="B11" s="162" t="s">
        <v>117</v>
      </c>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48"/>
      <c r="AL11" s="148"/>
      <c r="AM11" s="148"/>
    </row>
    <row r="12" spans="1:40" s="23" customFormat="1" ht="13.5" customHeight="1">
      <c r="F12" s="32"/>
      <c r="G12" s="32"/>
      <c r="H12" s="33"/>
      <c r="I12" s="6"/>
      <c r="J12" s="6"/>
      <c r="K12" s="34"/>
      <c r="L12" s="34"/>
      <c r="M12" s="34"/>
      <c r="N12" s="34"/>
      <c r="O12" s="114">
        <v>3</v>
      </c>
      <c r="P12" s="114"/>
      <c r="Q12" s="114"/>
      <c r="R12" s="114"/>
      <c r="S12" s="103" t="s">
        <v>112</v>
      </c>
      <c r="T12" s="36"/>
      <c r="U12" s="36"/>
      <c r="V12" s="97"/>
      <c r="W12" s="117" t="s">
        <v>8</v>
      </c>
      <c r="X12" s="117"/>
      <c r="Y12" s="117"/>
      <c r="Z12" s="114">
        <v>2533.4699999999998</v>
      </c>
      <c r="AA12" s="114"/>
      <c r="AB12" s="114"/>
      <c r="AC12" s="114"/>
      <c r="AE12" s="28" t="s">
        <v>113</v>
      </c>
      <c r="AF12" s="28"/>
      <c r="AG12" s="28"/>
      <c r="AH12" s="28"/>
      <c r="AI12" s="118" t="s">
        <v>9</v>
      </c>
      <c r="AJ12" s="118"/>
      <c r="AK12" s="115">
        <f>O12*Z12</f>
        <v>7600.41</v>
      </c>
      <c r="AL12" s="115"/>
      <c r="AM12" s="115"/>
      <c r="AN12" s="31" t="s">
        <v>10</v>
      </c>
    </row>
    <row r="13" spans="1:40" s="2" customFormat="1" ht="15">
      <c r="B13" s="113" t="s">
        <v>118</v>
      </c>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3"/>
      <c r="AL13" s="3"/>
      <c r="AM13" s="3"/>
    </row>
    <row r="14" spans="1:40" s="81" customFormat="1" ht="44.25" customHeight="1">
      <c r="A14" s="102">
        <v>4</v>
      </c>
      <c r="B14" s="162" t="s">
        <v>119</v>
      </c>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48"/>
      <c r="AL14" s="148"/>
      <c r="AM14" s="148"/>
    </row>
    <row r="15" spans="1:40" s="23" customFormat="1" ht="13.5" customHeight="1">
      <c r="F15" s="32"/>
      <c r="G15" s="32"/>
      <c r="H15" s="33"/>
      <c r="I15" s="6"/>
      <c r="J15" s="6"/>
      <c r="K15" s="34"/>
      <c r="L15" s="34"/>
      <c r="M15" s="34"/>
      <c r="N15" s="34"/>
      <c r="O15" s="114">
        <v>3</v>
      </c>
      <c r="P15" s="114"/>
      <c r="Q15" s="114"/>
      <c r="R15" s="114"/>
      <c r="S15" s="103" t="s">
        <v>112</v>
      </c>
      <c r="T15" s="36"/>
      <c r="U15" s="36"/>
      <c r="V15" s="97"/>
      <c r="W15" s="117" t="s">
        <v>8</v>
      </c>
      <c r="X15" s="117"/>
      <c r="Y15" s="117"/>
      <c r="Z15" s="114">
        <v>1671.58</v>
      </c>
      <c r="AA15" s="114"/>
      <c r="AB15" s="114"/>
      <c r="AC15" s="114"/>
      <c r="AE15" s="28" t="s">
        <v>113</v>
      </c>
      <c r="AF15" s="28"/>
      <c r="AG15" s="28"/>
      <c r="AH15" s="28"/>
      <c r="AI15" s="118" t="s">
        <v>9</v>
      </c>
      <c r="AJ15" s="118"/>
      <c r="AK15" s="115">
        <f>O15*Z15</f>
        <v>5014.74</v>
      </c>
      <c r="AL15" s="115"/>
      <c r="AM15" s="115"/>
      <c r="AN15" s="31" t="s">
        <v>10</v>
      </c>
    </row>
    <row r="16" spans="1:40" s="2" customFormat="1" ht="15">
      <c r="B16" s="113" t="s">
        <v>118</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3"/>
      <c r="AL16" s="3"/>
      <c r="AM16" s="3"/>
    </row>
    <row r="17" spans="1:40" s="81" customFormat="1" ht="29.25" customHeight="1">
      <c r="A17" s="102">
        <v>5</v>
      </c>
      <c r="B17" s="162" t="s">
        <v>120</v>
      </c>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48"/>
      <c r="AL17" s="148"/>
      <c r="AM17" s="148"/>
    </row>
    <row r="18" spans="1:40" s="23" customFormat="1" ht="13.5" customHeight="1">
      <c r="F18" s="32"/>
      <c r="G18" s="32"/>
      <c r="H18" s="33"/>
      <c r="I18" s="6"/>
      <c r="J18" s="6"/>
      <c r="K18" s="34"/>
      <c r="L18" s="34"/>
      <c r="M18" s="34"/>
      <c r="N18" s="34"/>
      <c r="O18" s="114">
        <v>3</v>
      </c>
      <c r="P18" s="114"/>
      <c r="Q18" s="114"/>
      <c r="R18" s="114"/>
      <c r="S18" s="103" t="s">
        <v>112</v>
      </c>
      <c r="T18" s="36"/>
      <c r="U18" s="36"/>
      <c r="V18" s="97"/>
      <c r="W18" s="117" t="s">
        <v>8</v>
      </c>
      <c r="X18" s="117"/>
      <c r="Y18" s="117"/>
      <c r="Z18" s="114">
        <v>447.15</v>
      </c>
      <c r="AA18" s="114"/>
      <c r="AB18" s="114"/>
      <c r="AC18" s="114"/>
      <c r="AE18" s="28" t="s">
        <v>113</v>
      </c>
      <c r="AF18" s="28"/>
      <c r="AG18" s="28"/>
      <c r="AH18" s="28"/>
      <c r="AI18" s="118" t="s">
        <v>9</v>
      </c>
      <c r="AJ18" s="118"/>
      <c r="AK18" s="115">
        <f>O18*Z18</f>
        <v>1341.4499999999998</v>
      </c>
      <c r="AL18" s="115"/>
      <c r="AM18" s="115"/>
      <c r="AN18" s="31" t="s">
        <v>10</v>
      </c>
    </row>
    <row r="19" spans="1:40" s="2" customFormat="1" ht="15">
      <c r="B19" s="113" t="s">
        <v>121</v>
      </c>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3"/>
      <c r="AL19" s="3"/>
      <c r="AM19" s="3"/>
    </row>
    <row r="20" spans="1:40" s="81" customFormat="1" ht="28.5" customHeight="1">
      <c r="A20" s="102">
        <v>6</v>
      </c>
      <c r="B20" s="162" t="s">
        <v>122</v>
      </c>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48"/>
      <c r="AL20" s="148"/>
      <c r="AM20" s="148"/>
    </row>
    <row r="21" spans="1:40" s="23" customFormat="1" ht="13.5" customHeight="1">
      <c r="F21" s="32"/>
      <c r="G21" s="32"/>
      <c r="H21" s="33"/>
      <c r="I21" s="6"/>
      <c r="J21" s="6"/>
      <c r="K21" s="34"/>
      <c r="L21" s="34"/>
      <c r="M21" s="34"/>
      <c r="N21" s="34"/>
      <c r="O21" s="114">
        <v>3</v>
      </c>
      <c r="P21" s="114"/>
      <c r="Q21" s="114"/>
      <c r="R21" s="114"/>
      <c r="S21" s="103" t="s">
        <v>112</v>
      </c>
      <c r="T21" s="36"/>
      <c r="U21" s="36"/>
      <c r="V21" s="97"/>
      <c r="W21" s="117" t="s">
        <v>8</v>
      </c>
      <c r="X21" s="117"/>
      <c r="Y21" s="117"/>
      <c r="Z21" s="114">
        <v>1269.95</v>
      </c>
      <c r="AA21" s="114"/>
      <c r="AB21" s="114"/>
      <c r="AC21" s="114"/>
      <c r="AE21" s="28" t="s">
        <v>113</v>
      </c>
      <c r="AF21" s="28"/>
      <c r="AG21" s="28"/>
      <c r="AH21" s="28"/>
      <c r="AI21" s="118" t="s">
        <v>9</v>
      </c>
      <c r="AJ21" s="118"/>
      <c r="AK21" s="115">
        <f>O21*Z21</f>
        <v>3809.8500000000004</v>
      </c>
      <c r="AL21" s="115"/>
      <c r="AM21" s="115"/>
      <c r="AN21" s="31" t="s">
        <v>10</v>
      </c>
    </row>
    <row r="22" spans="1:40" s="2" customFormat="1" ht="15">
      <c r="B22" s="113" t="s">
        <v>123</v>
      </c>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3"/>
      <c r="AL22" s="3"/>
      <c r="AM22" s="3"/>
    </row>
    <row r="23" spans="1:40" s="81" customFormat="1" ht="58.5" customHeight="1">
      <c r="A23" s="102">
        <v>7</v>
      </c>
      <c r="B23" s="162" t="s">
        <v>124</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48"/>
      <c r="AL23" s="148"/>
      <c r="AM23" s="148"/>
    </row>
    <row r="24" spans="1:40" s="23" customFormat="1" ht="13.5" customHeight="1">
      <c r="A24" s="98" t="s">
        <v>125</v>
      </c>
      <c r="F24" s="32"/>
      <c r="G24" s="32"/>
      <c r="H24" s="33"/>
      <c r="I24" s="6"/>
      <c r="J24" s="6"/>
      <c r="K24" s="34"/>
      <c r="L24" s="34"/>
      <c r="M24" s="34"/>
      <c r="N24" s="34"/>
      <c r="O24" s="114">
        <v>100</v>
      </c>
      <c r="P24" s="114"/>
      <c r="Q24" s="114"/>
      <c r="R24" s="114"/>
      <c r="S24" s="103" t="s">
        <v>126</v>
      </c>
      <c r="T24" s="36"/>
      <c r="U24" s="36"/>
      <c r="V24" s="97"/>
      <c r="W24" s="117" t="s">
        <v>8</v>
      </c>
      <c r="X24" s="117"/>
      <c r="Y24" s="117"/>
      <c r="Z24" s="114">
        <v>73.209999999999994</v>
      </c>
      <c r="AA24" s="114"/>
      <c r="AB24" s="114"/>
      <c r="AC24" s="114"/>
      <c r="AE24" s="28" t="s">
        <v>92</v>
      </c>
      <c r="AF24" s="28"/>
      <c r="AG24" s="28"/>
      <c r="AH24" s="28"/>
      <c r="AI24" s="118" t="s">
        <v>9</v>
      </c>
      <c r="AJ24" s="118"/>
      <c r="AK24" s="115">
        <f>O24*Z24</f>
        <v>7320.9999999999991</v>
      </c>
      <c r="AL24" s="115"/>
      <c r="AM24" s="115"/>
      <c r="AN24" s="31" t="s">
        <v>10</v>
      </c>
    </row>
    <row r="25" spans="1:40" s="2" customFormat="1" ht="15">
      <c r="B25" s="113" t="s">
        <v>127</v>
      </c>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3"/>
      <c r="AL25" s="3"/>
      <c r="AM25" s="3"/>
    </row>
    <row r="26" spans="1:40" s="23" customFormat="1" ht="13.5" customHeight="1">
      <c r="A26" s="98" t="s">
        <v>128</v>
      </c>
      <c r="F26" s="32"/>
      <c r="G26" s="32"/>
      <c r="H26" s="33"/>
      <c r="I26" s="6"/>
      <c r="J26" s="6"/>
      <c r="K26" s="34"/>
      <c r="L26" s="34"/>
      <c r="M26" s="34"/>
      <c r="N26" s="34"/>
      <c r="O26" s="114">
        <v>200</v>
      </c>
      <c r="P26" s="114"/>
      <c r="Q26" s="114"/>
      <c r="R26" s="114"/>
      <c r="S26" s="103" t="s">
        <v>126</v>
      </c>
      <c r="T26" s="36"/>
      <c r="U26" s="36"/>
      <c r="V26" s="97"/>
      <c r="W26" s="117" t="s">
        <v>8</v>
      </c>
      <c r="X26" s="117"/>
      <c r="Y26" s="117"/>
      <c r="Z26" s="114">
        <v>95.79</v>
      </c>
      <c r="AA26" s="114"/>
      <c r="AB26" s="114"/>
      <c r="AC26" s="114"/>
      <c r="AE26" s="28" t="s">
        <v>92</v>
      </c>
      <c r="AF26" s="28"/>
      <c r="AG26" s="28"/>
      <c r="AH26" s="28"/>
      <c r="AI26" s="118" t="s">
        <v>9</v>
      </c>
      <c r="AJ26" s="118"/>
      <c r="AK26" s="115">
        <f>O26*Z26</f>
        <v>19158</v>
      </c>
      <c r="AL26" s="115"/>
      <c r="AM26" s="115"/>
      <c r="AN26" s="31" t="s">
        <v>10</v>
      </c>
    </row>
    <row r="27" spans="1:40" s="2" customFormat="1" ht="15">
      <c r="B27" s="113" t="s">
        <v>129</v>
      </c>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3"/>
      <c r="AL27" s="3"/>
      <c r="AM27" s="3"/>
    </row>
    <row r="28" spans="1:40" s="81" customFormat="1" ht="16.5">
      <c r="A28" s="102">
        <v>8</v>
      </c>
      <c r="B28" s="162" t="s">
        <v>130</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48"/>
      <c r="AL28" s="148"/>
      <c r="AM28" s="148"/>
    </row>
    <row r="29" spans="1:40" s="23" customFormat="1" ht="13.5" customHeight="1">
      <c r="A29" s="98"/>
      <c r="F29" s="32"/>
      <c r="G29" s="32"/>
      <c r="H29" s="33"/>
      <c r="I29" s="6"/>
      <c r="J29" s="6"/>
      <c r="K29" s="34"/>
      <c r="L29" s="34"/>
      <c r="M29" s="34"/>
      <c r="N29" s="34"/>
      <c r="O29" s="114">
        <v>3</v>
      </c>
      <c r="P29" s="114"/>
      <c r="Q29" s="114"/>
      <c r="R29" s="114"/>
      <c r="S29" s="103" t="s">
        <v>112</v>
      </c>
      <c r="T29" s="36"/>
      <c r="U29" s="36"/>
      <c r="V29" s="97"/>
      <c r="W29" s="117" t="s">
        <v>8</v>
      </c>
      <c r="X29" s="117"/>
      <c r="Y29" s="117"/>
      <c r="Z29" s="114">
        <v>1109.46</v>
      </c>
      <c r="AA29" s="114"/>
      <c r="AB29" s="114"/>
      <c r="AC29" s="114"/>
      <c r="AE29" s="28" t="s">
        <v>113</v>
      </c>
      <c r="AF29" s="28"/>
      <c r="AG29" s="28"/>
      <c r="AH29" s="28"/>
      <c r="AI29" s="118" t="s">
        <v>9</v>
      </c>
      <c r="AJ29" s="118"/>
      <c r="AK29" s="115">
        <f>O29*Z29</f>
        <v>3328.38</v>
      </c>
      <c r="AL29" s="115"/>
      <c r="AM29" s="115"/>
      <c r="AN29" s="31" t="s">
        <v>10</v>
      </c>
    </row>
    <row r="30" spans="1:40" s="2" customFormat="1" ht="15">
      <c r="B30" s="113" t="s">
        <v>131</v>
      </c>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3"/>
      <c r="AL30" s="3"/>
      <c r="AM30" s="3"/>
    </row>
    <row r="31" spans="1:40" s="47" customFormat="1" ht="13.5" customHeight="1">
      <c r="A31" s="45">
        <v>9</v>
      </c>
      <c r="B31" s="162" t="s">
        <v>132</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0"/>
      <c r="AL31" s="160"/>
      <c r="AM31" s="160"/>
    </row>
    <row r="32" spans="1:40" s="23" customFormat="1" ht="13.5" customHeight="1">
      <c r="A32" s="98"/>
      <c r="F32" s="32"/>
      <c r="G32" s="32"/>
      <c r="H32" s="33"/>
      <c r="I32" s="6"/>
      <c r="J32" s="6"/>
      <c r="K32" s="34"/>
      <c r="L32" s="34"/>
      <c r="M32" s="34"/>
      <c r="N32" s="34"/>
      <c r="O32" s="114">
        <v>3</v>
      </c>
      <c r="P32" s="114"/>
      <c r="Q32" s="114"/>
      <c r="R32" s="114"/>
      <c r="S32" s="103" t="s">
        <v>112</v>
      </c>
      <c r="T32" s="36"/>
      <c r="U32" s="36"/>
      <c r="V32" s="97"/>
      <c r="W32" s="117" t="s">
        <v>8</v>
      </c>
      <c r="X32" s="117"/>
      <c r="Y32" s="117"/>
      <c r="Z32" s="114">
        <v>1384.24</v>
      </c>
      <c r="AA32" s="114"/>
      <c r="AB32" s="114"/>
      <c r="AC32" s="114"/>
      <c r="AE32" s="28" t="s">
        <v>113</v>
      </c>
      <c r="AF32" s="28"/>
      <c r="AG32" s="28"/>
      <c r="AH32" s="28"/>
      <c r="AI32" s="118" t="s">
        <v>9</v>
      </c>
      <c r="AJ32" s="118"/>
      <c r="AK32" s="115">
        <f>O32*Z32</f>
        <v>4152.72</v>
      </c>
      <c r="AL32" s="115"/>
      <c r="AM32" s="115"/>
      <c r="AN32" s="31" t="s">
        <v>10</v>
      </c>
    </row>
    <row r="33" spans="1:42" s="2" customFormat="1" ht="15">
      <c r="B33" s="113" t="s">
        <v>133</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3"/>
      <c r="AL33" s="3"/>
      <c r="AM33" s="3"/>
    </row>
    <row r="34" spans="1:42" s="47" customFormat="1" ht="13.5" customHeight="1">
      <c r="A34" s="45">
        <v>10</v>
      </c>
      <c r="B34" s="162" t="s">
        <v>143</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0"/>
      <c r="AL34" s="160"/>
      <c r="AM34" s="160"/>
    </row>
    <row r="35" spans="1:42" s="23" customFormat="1" ht="13.5" customHeight="1">
      <c r="A35" s="98"/>
      <c r="F35" s="32"/>
      <c r="G35" s="32"/>
      <c r="H35" s="33"/>
      <c r="I35" s="6"/>
      <c r="J35" s="6"/>
      <c r="K35" s="34"/>
      <c r="L35" s="34"/>
      <c r="M35" s="34"/>
      <c r="N35" s="34"/>
      <c r="O35" s="114">
        <v>3</v>
      </c>
      <c r="P35" s="114"/>
      <c r="Q35" s="114"/>
      <c r="R35" s="114"/>
      <c r="S35" s="103" t="s">
        <v>112</v>
      </c>
      <c r="T35" s="36"/>
      <c r="U35" s="36"/>
      <c r="V35" s="97"/>
      <c r="W35" s="117" t="s">
        <v>8</v>
      </c>
      <c r="X35" s="117"/>
      <c r="Y35" s="117"/>
      <c r="Z35" s="114">
        <v>877.8</v>
      </c>
      <c r="AA35" s="114"/>
      <c r="AB35" s="114"/>
      <c r="AC35" s="114"/>
      <c r="AE35" s="28" t="s">
        <v>113</v>
      </c>
      <c r="AF35" s="28"/>
      <c r="AG35" s="28"/>
      <c r="AH35" s="28"/>
      <c r="AI35" s="118" t="s">
        <v>9</v>
      </c>
      <c r="AJ35" s="118"/>
      <c r="AK35" s="115">
        <f>O35*Z35</f>
        <v>2633.3999999999996</v>
      </c>
      <c r="AL35" s="115"/>
      <c r="AM35" s="115"/>
      <c r="AN35" s="31" t="s">
        <v>10</v>
      </c>
    </row>
    <row r="36" spans="1:42" s="2" customFormat="1" ht="15">
      <c r="B36" s="113" t="s">
        <v>144</v>
      </c>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3"/>
      <c r="AL36" s="3"/>
      <c r="AM36" s="3"/>
    </row>
    <row r="37" spans="1:42" s="47" customFormat="1" ht="13.5" customHeight="1">
      <c r="A37" s="45">
        <v>10</v>
      </c>
      <c r="B37" s="162" t="s">
        <v>134</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0"/>
      <c r="AL37" s="160"/>
      <c r="AM37" s="160"/>
    </row>
    <row r="38" spans="1:42" s="23" customFormat="1" ht="13.5" customHeight="1">
      <c r="A38" s="98" t="s">
        <v>125</v>
      </c>
      <c r="F38" s="32"/>
      <c r="G38" s="32"/>
      <c r="H38" s="33"/>
      <c r="I38" s="6"/>
      <c r="J38" s="6"/>
      <c r="K38" s="34"/>
      <c r="L38" s="34"/>
      <c r="M38" s="34"/>
      <c r="N38" s="34"/>
      <c r="O38" s="114">
        <v>1</v>
      </c>
      <c r="P38" s="114"/>
      <c r="Q38" s="114"/>
      <c r="R38" s="114"/>
      <c r="S38" s="103" t="s">
        <v>112</v>
      </c>
      <c r="T38" s="36"/>
      <c r="U38" s="36"/>
      <c r="V38" s="97"/>
      <c r="W38" s="117" t="s">
        <v>8</v>
      </c>
      <c r="X38" s="117"/>
      <c r="Y38" s="117"/>
      <c r="Z38" s="114">
        <v>200.42</v>
      </c>
      <c r="AA38" s="114"/>
      <c r="AB38" s="114"/>
      <c r="AC38" s="114"/>
      <c r="AE38" s="28" t="s">
        <v>113</v>
      </c>
      <c r="AF38" s="28"/>
      <c r="AG38" s="28"/>
      <c r="AH38" s="28"/>
      <c r="AI38" s="118" t="s">
        <v>9</v>
      </c>
      <c r="AJ38" s="118"/>
      <c r="AK38" s="115">
        <f>O38*Z38</f>
        <v>200.42</v>
      </c>
      <c r="AL38" s="115"/>
      <c r="AM38" s="115"/>
      <c r="AN38" s="31" t="s">
        <v>10</v>
      </c>
    </row>
    <row r="39" spans="1:42" s="2" customFormat="1" ht="15">
      <c r="B39" s="113" t="s">
        <v>135</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3"/>
      <c r="AL39" s="3"/>
      <c r="AM39" s="3"/>
    </row>
    <row r="40" spans="1:42" s="23" customFormat="1" ht="13.5" customHeight="1">
      <c r="A40" s="98" t="s">
        <v>128</v>
      </c>
      <c r="F40" s="32"/>
      <c r="G40" s="32"/>
      <c r="H40" s="33"/>
      <c r="I40" s="6"/>
      <c r="J40" s="6"/>
      <c r="K40" s="34"/>
      <c r="L40" s="34"/>
      <c r="M40" s="34"/>
      <c r="N40" s="34"/>
      <c r="O40" s="114">
        <v>1</v>
      </c>
      <c r="P40" s="114"/>
      <c r="Q40" s="114"/>
      <c r="R40" s="114"/>
      <c r="S40" s="103" t="s">
        <v>112</v>
      </c>
      <c r="T40" s="36"/>
      <c r="U40" s="36"/>
      <c r="V40" s="97"/>
      <c r="W40" s="117" t="s">
        <v>8</v>
      </c>
      <c r="X40" s="117"/>
      <c r="Y40" s="117"/>
      <c r="Z40" s="114">
        <v>271.92</v>
      </c>
      <c r="AA40" s="114"/>
      <c r="AB40" s="114"/>
      <c r="AC40" s="114"/>
      <c r="AE40" s="28" t="s">
        <v>113</v>
      </c>
      <c r="AF40" s="28"/>
      <c r="AG40" s="28"/>
      <c r="AH40" s="28"/>
      <c r="AI40" s="118" t="s">
        <v>9</v>
      </c>
      <c r="AJ40" s="118"/>
      <c r="AK40" s="115">
        <f>O40*Z40</f>
        <v>271.92</v>
      </c>
      <c r="AL40" s="115"/>
      <c r="AM40" s="115"/>
      <c r="AN40" s="31" t="s">
        <v>10</v>
      </c>
    </row>
    <row r="41" spans="1:42" s="2" customFormat="1" ht="15">
      <c r="B41" s="113" t="s">
        <v>136</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3"/>
      <c r="AL41" s="3"/>
      <c r="AM41" s="3"/>
    </row>
    <row r="42" spans="1:42" s="81" customFormat="1" ht="42.75" customHeight="1">
      <c r="A42" s="104">
        <v>11</v>
      </c>
      <c r="B42" s="162" t="s">
        <v>137</v>
      </c>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48"/>
      <c r="AL42" s="148"/>
      <c r="AM42" s="148"/>
    </row>
    <row r="43" spans="1:42" s="23" customFormat="1" ht="13.5" customHeight="1">
      <c r="A43" s="98"/>
      <c r="F43" s="32"/>
      <c r="G43" s="32"/>
      <c r="H43" s="33"/>
      <c r="I43" s="6"/>
      <c r="J43" s="6"/>
      <c r="K43" s="34"/>
      <c r="L43" s="34"/>
      <c r="M43" s="34"/>
      <c r="N43" s="34"/>
      <c r="O43" s="114">
        <v>25</v>
      </c>
      <c r="P43" s="114"/>
      <c r="Q43" s="114"/>
      <c r="R43" s="114"/>
      <c r="S43" s="103" t="s">
        <v>126</v>
      </c>
      <c r="T43" s="36"/>
      <c r="U43" s="36"/>
      <c r="V43" s="97"/>
      <c r="W43" s="117" t="s">
        <v>8</v>
      </c>
      <c r="X43" s="117"/>
      <c r="Y43" s="117"/>
      <c r="Z43" s="114">
        <v>146.57</v>
      </c>
      <c r="AA43" s="114"/>
      <c r="AB43" s="114"/>
      <c r="AC43" s="114"/>
      <c r="AE43" s="28" t="s">
        <v>92</v>
      </c>
      <c r="AF43" s="28"/>
      <c r="AG43" s="28"/>
      <c r="AH43" s="28"/>
      <c r="AI43" s="118" t="s">
        <v>9</v>
      </c>
      <c r="AJ43" s="118"/>
      <c r="AK43" s="115">
        <f>O43*Z43</f>
        <v>3664.25</v>
      </c>
      <c r="AL43" s="115"/>
      <c r="AM43" s="115"/>
      <c r="AN43" s="31" t="s">
        <v>10</v>
      </c>
    </row>
    <row r="44" spans="1:42" s="2" customFormat="1" ht="15">
      <c r="B44" s="113" t="s">
        <v>138</v>
      </c>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3"/>
      <c r="AL44" s="3"/>
      <c r="AM44" s="3"/>
    </row>
    <row r="45" spans="1:42" s="47" customFormat="1" ht="42.75" customHeight="1">
      <c r="A45" s="101">
        <v>12</v>
      </c>
      <c r="B45" s="162" t="s">
        <v>139</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0"/>
      <c r="AL45" s="160"/>
      <c r="AM45" s="160"/>
    </row>
    <row r="46" spans="1:42" s="23" customFormat="1" ht="13.5" customHeight="1">
      <c r="A46" s="98"/>
      <c r="F46" s="32"/>
      <c r="G46" s="32"/>
      <c r="H46" s="33"/>
      <c r="I46" s="6"/>
      <c r="J46" s="6"/>
      <c r="K46" s="34"/>
      <c r="L46" s="34"/>
      <c r="M46" s="34"/>
      <c r="N46" s="34"/>
      <c r="O46" s="114">
        <v>1</v>
      </c>
      <c r="P46" s="114"/>
      <c r="Q46" s="114"/>
      <c r="R46" s="114"/>
      <c r="S46" s="103" t="s">
        <v>112</v>
      </c>
      <c r="T46" s="36"/>
      <c r="U46" s="36"/>
      <c r="V46" s="97"/>
      <c r="W46" s="117" t="s">
        <v>8</v>
      </c>
      <c r="X46" s="117"/>
      <c r="Y46" s="117"/>
      <c r="Z46" s="114">
        <v>21989.61</v>
      </c>
      <c r="AA46" s="114"/>
      <c r="AB46" s="114"/>
      <c r="AC46" s="114"/>
      <c r="AE46" s="28" t="s">
        <v>113</v>
      </c>
      <c r="AF46" s="28"/>
      <c r="AG46" s="28"/>
      <c r="AH46" s="28"/>
      <c r="AI46" s="118" t="s">
        <v>9</v>
      </c>
      <c r="AJ46" s="118"/>
      <c r="AK46" s="115">
        <f>O46*Z46</f>
        <v>21989.61</v>
      </c>
      <c r="AL46" s="115"/>
      <c r="AM46" s="115"/>
      <c r="AN46" s="31" t="s">
        <v>10</v>
      </c>
    </row>
    <row r="47" spans="1:42" s="2" customFormat="1" ht="15">
      <c r="B47" s="113" t="s">
        <v>140</v>
      </c>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3"/>
      <c r="AL47" s="3"/>
      <c r="AM47" s="3"/>
    </row>
    <row r="48" spans="1:42" s="32" customFormat="1" ht="15" customHeight="1">
      <c r="S48" s="164" t="s">
        <v>148</v>
      </c>
      <c r="T48" s="164"/>
      <c r="U48" s="164"/>
      <c r="V48" s="164"/>
      <c r="W48" s="164"/>
      <c r="X48" s="164"/>
      <c r="Y48" s="164"/>
      <c r="Z48" s="164"/>
      <c r="AA48" s="164"/>
      <c r="AB48" s="164"/>
      <c r="AC48" s="164"/>
      <c r="AD48" s="164"/>
      <c r="AE48" s="164"/>
      <c r="AF48" s="164"/>
      <c r="AG48" s="164"/>
      <c r="AH48" s="38" t="s">
        <v>9</v>
      </c>
      <c r="AI48" s="38"/>
      <c r="AJ48" s="60"/>
      <c r="AK48" s="141">
        <f>SUM(AK2:AM46)</f>
        <v>109110.34999999999</v>
      </c>
      <c r="AL48" s="141"/>
      <c r="AM48" s="141"/>
      <c r="AN48" s="76" t="s">
        <v>10</v>
      </c>
      <c r="AO48" s="138" t="e">
        <f>#REF!+#REF!+#REF!+#REF!+#REF!+#REF!+#REF!+#REF!+#REF!+#REF!+#REF!+#REF!+#REF!+#REF!+#REF!+#REF!+#REF!+#REF!+#REF!+#REF!+#REF!+#REF!+#REF!+#REF!+#REF!+#REF!</f>
        <v>#REF!</v>
      </c>
      <c r="AP48" s="138"/>
    </row>
    <row r="49" spans="1:42" s="2" customFormat="1" ht="15">
      <c r="B49" s="163" t="s">
        <v>147</v>
      </c>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3"/>
      <c r="AL49" s="3"/>
      <c r="AM49" s="3"/>
    </row>
    <row r="50" spans="1:42" s="47" customFormat="1" ht="16.5" customHeight="1">
      <c r="A50" s="101">
        <v>13</v>
      </c>
      <c r="B50" s="162" t="s">
        <v>141</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162"/>
      <c r="AB50" s="162"/>
      <c r="AC50" s="162"/>
      <c r="AD50" s="162"/>
      <c r="AE50" s="162"/>
      <c r="AF50" s="162"/>
      <c r="AG50" s="162"/>
      <c r="AH50" s="162"/>
      <c r="AI50" s="162"/>
      <c r="AJ50" s="162"/>
      <c r="AK50" s="160"/>
      <c r="AL50" s="160"/>
      <c r="AM50" s="160"/>
    </row>
    <row r="51" spans="1:42" s="23" customFormat="1" ht="13.5" customHeight="1">
      <c r="A51" s="98"/>
      <c r="F51" s="32"/>
      <c r="G51" s="32"/>
      <c r="H51" s="33"/>
      <c r="I51" s="6"/>
      <c r="J51" s="6"/>
      <c r="K51" s="34"/>
      <c r="L51" s="34"/>
      <c r="M51" s="34"/>
      <c r="N51" s="34"/>
      <c r="O51" s="114">
        <v>1</v>
      </c>
      <c r="P51" s="114"/>
      <c r="Q51" s="114"/>
      <c r="R51" s="114"/>
      <c r="S51" s="103" t="s">
        <v>112</v>
      </c>
      <c r="T51" s="36"/>
      <c r="U51" s="36"/>
      <c r="V51" s="97"/>
      <c r="W51" s="117" t="s">
        <v>8</v>
      </c>
      <c r="X51" s="117"/>
      <c r="Y51" s="117"/>
      <c r="Z51" s="114">
        <v>14417.62</v>
      </c>
      <c r="AA51" s="114"/>
      <c r="AB51" s="114"/>
      <c r="AC51" s="114"/>
      <c r="AE51" s="28" t="s">
        <v>113</v>
      </c>
      <c r="AF51" s="28"/>
      <c r="AG51" s="28"/>
      <c r="AH51" s="28"/>
      <c r="AI51" s="118" t="s">
        <v>9</v>
      </c>
      <c r="AJ51" s="118"/>
      <c r="AK51" s="115">
        <f>O51*Z51</f>
        <v>14417.62</v>
      </c>
      <c r="AL51" s="115"/>
      <c r="AM51" s="115"/>
      <c r="AN51" s="31" t="s">
        <v>10</v>
      </c>
    </row>
    <row r="52" spans="1:42" s="2" customFormat="1" ht="15">
      <c r="B52" s="113" t="s">
        <v>142</v>
      </c>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3"/>
      <c r="AK52" s="3"/>
      <c r="AL52" s="3"/>
      <c r="AM52" s="3"/>
    </row>
    <row r="53" spans="1:42" s="32" customFormat="1" ht="15" customHeight="1">
      <c r="S53" s="164" t="s">
        <v>149</v>
      </c>
      <c r="T53" s="164"/>
      <c r="U53" s="164"/>
      <c r="V53" s="164"/>
      <c r="W53" s="164"/>
      <c r="X53" s="164"/>
      <c r="Y53" s="164"/>
      <c r="Z53" s="164"/>
      <c r="AA53" s="164"/>
      <c r="AB53" s="164"/>
      <c r="AC53" s="164" t="s">
        <v>34</v>
      </c>
      <c r="AD53" s="164"/>
      <c r="AE53" s="164"/>
      <c r="AF53" s="164"/>
      <c r="AG53" s="164"/>
      <c r="AH53" s="38" t="s">
        <v>9</v>
      </c>
      <c r="AI53" s="38"/>
      <c r="AJ53" s="60"/>
      <c r="AK53" s="141">
        <f>AK51</f>
        <v>14417.62</v>
      </c>
      <c r="AL53" s="141"/>
      <c r="AM53" s="141"/>
      <c r="AN53" s="76" t="s">
        <v>10</v>
      </c>
      <c r="AO53" s="138" t="e">
        <f>#REF!+#REF!+#REF!+#REF!+#REF!+#REF!+#REF!+#REF!+#REF!+#REF!+#REF!+#REF!+#REF!+#REF!+#REF!+#REF!+#REF!+#REF!+#REF!+#REF!+#REF!+#REF!+#REF!+#REF!+#REF!+#REF!</f>
        <v>#REF!</v>
      </c>
      <c r="AP53" s="138"/>
    </row>
    <row r="54" spans="1:42">
      <c r="S54" s="164" t="s">
        <v>150</v>
      </c>
      <c r="T54" s="164"/>
      <c r="U54" s="164"/>
      <c r="V54" s="164"/>
      <c r="W54" s="164"/>
      <c r="X54" s="164"/>
      <c r="Y54" s="164"/>
      <c r="Z54" s="164"/>
      <c r="AA54" s="164"/>
      <c r="AB54" s="164"/>
      <c r="AC54" s="164" t="s">
        <v>34</v>
      </c>
      <c r="AD54" s="164"/>
      <c r="AE54" s="164"/>
      <c r="AF54" s="164"/>
      <c r="AG54" s="164"/>
      <c r="AK54" s="141">
        <f>AK48+AK51</f>
        <v>123527.96999999999</v>
      </c>
      <c r="AL54" s="141"/>
      <c r="AM54" s="141"/>
    </row>
    <row r="55" spans="1:42" ht="31.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42" t="s">
        <v>34</v>
      </c>
      <c r="AD57" s="142"/>
      <c r="AE57" s="142"/>
      <c r="AF57" s="142"/>
      <c r="AG57" s="142"/>
      <c r="AH57" s="12" t="s">
        <v>9</v>
      </c>
      <c r="AI57" s="12"/>
      <c r="AJ57" s="143"/>
      <c r="AK57" s="143"/>
      <c r="AL57" s="143"/>
      <c r="AM57" s="143"/>
      <c r="AN57" s="139"/>
      <c r="AO57" s="139"/>
    </row>
    <row r="58" spans="1:42" ht="9.7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154</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54.75" customHeight="1">
      <c r="A60" s="8"/>
      <c r="B60" s="7" t="s">
        <v>36</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5.75">
      <c r="A61" s="14"/>
      <c r="B61" s="14"/>
      <c r="C61" s="14"/>
      <c r="D61" s="14"/>
      <c r="E61" s="14"/>
      <c r="F61" s="14"/>
      <c r="G61" s="14"/>
      <c r="H61" s="14"/>
      <c r="I61" s="14"/>
      <c r="J61" s="14"/>
      <c r="K61" s="14"/>
      <c r="L61" s="14"/>
      <c r="M61" s="14"/>
      <c r="N61" s="15"/>
      <c r="O61" s="15"/>
      <c r="P61" s="15"/>
      <c r="Q61" s="15"/>
      <c r="R61" s="15"/>
      <c r="S61" s="14"/>
      <c r="T61" s="14"/>
      <c r="U61" s="14"/>
      <c r="V61" s="14"/>
      <c r="W61" s="14"/>
      <c r="X61" s="14"/>
      <c r="Y61" s="14"/>
      <c r="Z61" s="14"/>
      <c r="AA61" s="14"/>
      <c r="AB61" s="14"/>
      <c r="AC61" s="14"/>
      <c r="AD61" s="14"/>
      <c r="AE61" s="16"/>
      <c r="AF61" s="16"/>
      <c r="AG61" s="16"/>
      <c r="AH61" s="16"/>
      <c r="AI61" s="16"/>
      <c r="AJ61" s="16"/>
      <c r="AK61" s="16"/>
    </row>
    <row r="62" spans="1:42" ht="15.75">
      <c r="A62" s="14"/>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9"/>
      <c r="AF62" s="9"/>
      <c r="AG62" s="9"/>
      <c r="AH62" s="9"/>
      <c r="AI62" s="9"/>
      <c r="AJ62" s="16"/>
      <c r="AK62" s="16"/>
    </row>
    <row r="63" spans="1:42" ht="12.75">
      <c r="A63" s="1"/>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row>
    <row r="64" spans="1:42">
      <c r="A64" s="1"/>
      <c r="B64" s="132" t="s">
        <v>37</v>
      </c>
      <c r="C64" s="132"/>
      <c r="D64" s="132"/>
      <c r="E64" s="132"/>
      <c r="F64" s="132"/>
      <c r="G64" s="132"/>
      <c r="H64" s="132"/>
      <c r="I64" s="132"/>
      <c r="J64" s="132"/>
      <c r="K64" s="132"/>
      <c r="L64" s="10"/>
      <c r="M64" s="10"/>
      <c r="N64" s="10"/>
      <c r="O64" s="10"/>
      <c r="P64" s="10"/>
      <c r="Q64" s="10"/>
      <c r="R64" s="10"/>
      <c r="S64" s="10"/>
      <c r="T64" s="10"/>
      <c r="U64" s="10"/>
      <c r="V64" s="10"/>
      <c r="W64" s="10"/>
      <c r="X64" s="10"/>
      <c r="Y64" s="10"/>
      <c r="Z64" s="10"/>
      <c r="AA64" s="10"/>
      <c r="AB64" s="10"/>
      <c r="AC64" s="10"/>
      <c r="AD64" s="10"/>
      <c r="AE64" s="10"/>
      <c r="AF64" s="10"/>
      <c r="AG64" s="10"/>
      <c r="AH64" s="10"/>
      <c r="AI64" s="10"/>
    </row>
    <row r="65" spans="1:40" ht="15">
      <c r="A65" s="1"/>
      <c r="L65" s="17"/>
      <c r="M65" s="17"/>
      <c r="N65" s="17"/>
      <c r="O65" s="17"/>
      <c r="P65" s="17"/>
      <c r="Q65" s="17"/>
      <c r="R65" s="17"/>
      <c r="S65" s="17"/>
      <c r="T65" s="17"/>
      <c r="U65" s="17"/>
      <c r="V65" s="17"/>
      <c r="W65" s="17"/>
      <c r="X65" s="17"/>
      <c r="Y65" s="17"/>
      <c r="Z65" s="17"/>
      <c r="AA65" s="17"/>
      <c r="AB65" s="17"/>
      <c r="AC65" s="17"/>
      <c r="AD65" s="17"/>
      <c r="AE65" s="17"/>
      <c r="AF65" s="17"/>
      <c r="AG65" s="17"/>
      <c r="AH65" s="17"/>
      <c r="AI65" s="10"/>
    </row>
    <row r="67" spans="1:40" ht="15">
      <c r="A67" s="1"/>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row>
    <row r="68" spans="1:40" ht="15">
      <c r="A68" s="1"/>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0"/>
    </row>
    <row r="69" spans="1:40" s="65" customFormat="1" ht="15">
      <c r="A69" s="61"/>
      <c r="B69" s="133" t="s">
        <v>46</v>
      </c>
      <c r="C69" s="133"/>
      <c r="D69" s="133"/>
      <c r="E69" s="133"/>
      <c r="F69" s="133"/>
      <c r="G69" s="133"/>
      <c r="H69" s="133"/>
      <c r="I69" s="133"/>
      <c r="J69" s="100"/>
      <c r="K69" s="99"/>
      <c r="L69" s="100">
        <v>1</v>
      </c>
      <c r="M69" s="99" t="s">
        <v>39</v>
      </c>
      <c r="N69" s="134">
        <v>41.12</v>
      </c>
      <c r="O69" s="134"/>
      <c r="P69" s="64" t="s">
        <v>39</v>
      </c>
      <c r="Q69" s="135">
        <v>5.92</v>
      </c>
      <c r="R69" s="135"/>
      <c r="S69" s="100"/>
      <c r="T69" s="135"/>
      <c r="U69" s="135"/>
      <c r="AA69" s="65" t="s">
        <v>40</v>
      </c>
      <c r="AB69" s="135">
        <f>ROUND(L69*N69*Q69,0)</f>
        <v>243</v>
      </c>
      <c r="AC69" s="135"/>
      <c r="AD69" s="135"/>
      <c r="AE69" s="135"/>
      <c r="AF69" s="136" t="s">
        <v>26</v>
      </c>
      <c r="AG69" s="136"/>
      <c r="AK69" s="137"/>
      <c r="AL69" s="137"/>
      <c r="AM69" s="137"/>
      <c r="AN69" s="66"/>
    </row>
    <row r="70" spans="1:40" s="67" customFormat="1" ht="15">
      <c r="I70" s="68"/>
      <c r="J70" s="69"/>
      <c r="K70" s="68"/>
      <c r="M70" s="70"/>
      <c r="N70" s="71"/>
      <c r="O70" s="71"/>
      <c r="P70" s="68"/>
      <c r="Q70" s="72"/>
      <c r="R70" s="72"/>
      <c r="S70" s="73"/>
      <c r="T70" s="72"/>
      <c r="U70" s="72"/>
      <c r="V70" s="128" t="s">
        <v>44</v>
      </c>
      <c r="W70" s="128"/>
      <c r="X70" s="128"/>
      <c r="Y70" s="128"/>
      <c r="Z70" s="128"/>
      <c r="AA70" s="74" t="s">
        <v>40</v>
      </c>
      <c r="AB70" s="129">
        <f>SUM(AB67:AB69)</f>
        <v>243</v>
      </c>
      <c r="AC70" s="129"/>
      <c r="AD70" s="129"/>
      <c r="AE70" s="129"/>
      <c r="AF70" s="130" t="s">
        <v>26</v>
      </c>
      <c r="AG70" s="130"/>
      <c r="AH70" s="73"/>
      <c r="AI70" s="75"/>
      <c r="AJ70" s="75"/>
      <c r="AK70" s="131"/>
      <c r="AL70" s="131"/>
      <c r="AM70" s="131"/>
      <c r="AN70" s="75"/>
    </row>
  </sheetData>
  <mergeCells count="157">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9:AJ39"/>
    <mergeCell ref="O40:R40"/>
    <mergeCell ref="W40:Y40"/>
    <mergeCell ref="Z40:AC40"/>
    <mergeCell ref="AI40:AJ40"/>
    <mergeCell ref="AK40:AM40"/>
    <mergeCell ref="B33:AJ33"/>
    <mergeCell ref="B37:AJ37"/>
    <mergeCell ref="AK37:AM37"/>
    <mergeCell ref="O38:R38"/>
    <mergeCell ref="W38:Y38"/>
    <mergeCell ref="Z38:AC38"/>
    <mergeCell ref="AI38:AJ38"/>
    <mergeCell ref="AK38:AM38"/>
    <mergeCell ref="B34:AJ34"/>
    <mergeCell ref="AK34:AM34"/>
    <mergeCell ref="O35:R35"/>
    <mergeCell ref="W35:Y35"/>
    <mergeCell ref="Z35:AC35"/>
    <mergeCell ref="AI35:AJ35"/>
    <mergeCell ref="AK35:AM35"/>
    <mergeCell ref="B36:AJ36"/>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44:AJ44"/>
    <mergeCell ref="B45:AJ45"/>
    <mergeCell ref="AK45:AM45"/>
    <mergeCell ref="AO53:AP53"/>
    <mergeCell ref="AC57:AG57"/>
    <mergeCell ref="AJ57:AM57"/>
    <mergeCell ref="AN57:AO57"/>
    <mergeCell ref="B47:AJ47"/>
    <mergeCell ref="B50:AJ50"/>
    <mergeCell ref="AK50:AM50"/>
    <mergeCell ref="O51:R51"/>
    <mergeCell ref="W51:Y51"/>
    <mergeCell ref="Z51:AC51"/>
    <mergeCell ref="AI51:AJ51"/>
    <mergeCell ref="AK51:AM51"/>
    <mergeCell ref="B49:AJ49"/>
    <mergeCell ref="B52:AJ52"/>
    <mergeCell ref="AK53:AM53"/>
    <mergeCell ref="AK48:AM48"/>
    <mergeCell ref="AO48:AP48"/>
    <mergeCell ref="S48:AG48"/>
    <mergeCell ref="S53:AG53"/>
    <mergeCell ref="S54:AG54"/>
    <mergeCell ref="AK54:AM54"/>
    <mergeCell ref="AF69:AG69"/>
    <mergeCell ref="AK69:AM69"/>
    <mergeCell ref="V70:Z70"/>
    <mergeCell ref="AB70:AE70"/>
    <mergeCell ref="AF70:AG70"/>
    <mergeCell ref="AK70:AM70"/>
    <mergeCell ref="B64:K64"/>
    <mergeCell ref="B69:I69"/>
    <mergeCell ref="N69:O69"/>
    <mergeCell ref="Q69:R69"/>
    <mergeCell ref="T69:U69"/>
    <mergeCell ref="AB69:AE69"/>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DWE MBldg</vt:lpstr>
      <vt:lpstr>DWE MBldg (2)</vt:lpstr>
      <vt:lpstr>W.S &amp; S.F</vt:lpstr>
      <vt:lpstr>'DWE MBldg'!Print_Area</vt:lpstr>
      <vt:lpstr>'DWE MBldg (2)'!Print_Area</vt:lpstr>
      <vt:lpstr>'W.S &amp; S.F'!Print_Area</vt:lpstr>
      <vt:lpstr>'DWE MBldg'!Print_Titles</vt:lpstr>
      <vt:lpstr>'DWE MBldg (2)'!Print_Titles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2017-03-08T08:13:07Z</dcterms:modified>
</cp:coreProperties>
</file>